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akrauze/Desktop/PROJECT SAS/"/>
    </mc:Choice>
  </mc:AlternateContent>
  <xr:revisionPtr revIDLastSave="0" documentId="13_ncr:1_{679EF0C5-8844-2A4D-A1AE-331621425ED2}" xr6:coauthVersionLast="45" xr6:coauthVersionMax="45" xr10:uidLastSave="{00000000-0000-0000-0000-000000000000}"/>
  <bookViews>
    <workbookView xWindow="0" yWindow="0" windowWidth="28800" windowHeight="18000" activeTab="7" xr2:uid="{00000000-000D-0000-FFFF-FFFF00000000}"/>
  </bookViews>
  <sheets>
    <sheet name="СВОДНАЯ МЕСЯЦ" sheetId="1" r:id="rId1"/>
    <sheet name="СВОДНАЯ ГРУППА 2" sheetId="2" r:id="rId2"/>
    <sheet name="СВОДНАЯ ГРУППА3 В ГРУППА2" sheetId="8" r:id="rId3"/>
    <sheet name="СВОДНАЯ РЕГИОНЫ" sheetId="3" r:id="rId4"/>
    <sheet name="СВОДНАЯ ДНИ НЕДЕЛИ" sheetId="5" r:id="rId5"/>
    <sheet name="СВОДНАЯ ВРЕМЯ" sheetId="6" r:id="rId6"/>
    <sheet name="ТОП " sheetId="9" r:id="rId7"/>
    <sheet name="Лист4" sheetId="13" r:id="rId8"/>
  </sheets>
  <definedNames>
    <definedName name="_xlchart.v1.0" hidden="1">Лист4!$D$202:$D$210</definedName>
    <definedName name="_xlchart.v1.1" hidden="1">Лист4!$E$201</definedName>
    <definedName name="_xlchart.v1.2" hidden="1">Лист4!$E$202:$E$210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2" l="1"/>
  <c r="D151" i="9" l="1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 l="1"/>
  <c r="D137" i="9"/>
  <c r="D136" i="9"/>
  <c r="D135" i="9"/>
  <c r="D133" i="9"/>
  <c r="D134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8" i="9"/>
  <c r="D119" i="9"/>
  <c r="D117" i="9"/>
  <c r="D116" i="9"/>
  <c r="D115" i="9"/>
  <c r="D113" i="9"/>
  <c r="D114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C5" i="1"/>
  <c r="C4" i="1"/>
  <c r="D3" i="8" l="1"/>
  <c r="D107" i="8"/>
  <c r="D90" i="8"/>
  <c r="D92" i="8"/>
  <c r="D49" i="8"/>
  <c r="D80" i="8"/>
  <c r="D14" i="8"/>
  <c r="D72" i="8"/>
  <c r="D15" i="8"/>
  <c r="D25" i="8"/>
  <c r="D4" i="8"/>
  <c r="D16" i="8"/>
  <c r="D108" i="8"/>
  <c r="D97" i="8"/>
  <c r="D50" i="8"/>
  <c r="D81" i="8"/>
  <c r="D98" i="8"/>
  <c r="D5" i="8"/>
  <c r="D26" i="8"/>
  <c r="D17" i="8"/>
  <c r="D82" i="8"/>
  <c r="D91" i="8"/>
  <c r="D43" i="8"/>
  <c r="D51" i="8"/>
  <c r="D83" i="8"/>
  <c r="D84" i="8"/>
  <c r="D85" i="8"/>
  <c r="D52" i="8"/>
  <c r="D86" i="8"/>
  <c r="D13" i="8"/>
  <c r="D6" i="8"/>
  <c r="D27" i="8"/>
  <c r="D24" i="8"/>
  <c r="D28" i="8"/>
  <c r="D29" i="8"/>
  <c r="D30" i="8"/>
  <c r="D53" i="8"/>
  <c r="D38" i="8"/>
  <c r="D37" i="8"/>
  <c r="D54" i="8"/>
  <c r="D7" i="8"/>
  <c r="D8" i="8"/>
  <c r="D55" i="8"/>
  <c r="D56" i="8"/>
  <c r="D9" i="8"/>
  <c r="D31" i="8"/>
  <c r="D73" i="8"/>
  <c r="D57" i="8"/>
  <c r="D42" i="8"/>
  <c r="D18" i="8"/>
  <c r="D48" i="8"/>
  <c r="D74" i="8"/>
  <c r="D58" i="8"/>
  <c r="D39" i="8"/>
  <c r="D109" i="8"/>
  <c r="D32" i="8"/>
  <c r="D33" i="8"/>
  <c r="D10" i="8"/>
  <c r="D34" i="8"/>
  <c r="D63" i="8"/>
  <c r="D64" i="8"/>
  <c r="D65" i="8"/>
  <c r="D87" i="8"/>
  <c r="D19" i="8"/>
  <c r="D68" i="8"/>
  <c r="D67" i="8"/>
  <c r="D69" i="8"/>
  <c r="D40" i="8"/>
  <c r="D88" i="8"/>
  <c r="D110" i="8"/>
  <c r="D44" i="8"/>
  <c r="D11" i="8"/>
  <c r="D12" i="8"/>
  <c r="D59" i="8"/>
  <c r="D75" i="8"/>
  <c r="D93" i="8"/>
  <c r="D71" i="8"/>
  <c r="D66" i="8"/>
  <c r="D111" i="8"/>
  <c r="D20" i="8"/>
  <c r="D60" i="8"/>
  <c r="D45" i="8"/>
  <c r="D46" i="8"/>
  <c r="D21" i="8"/>
  <c r="D76" i="8"/>
  <c r="D112" i="8"/>
  <c r="D35" i="8"/>
  <c r="D79" i="8"/>
  <c r="D94" i="8"/>
  <c r="D95" i="8"/>
  <c r="D89" i="8"/>
  <c r="D99" i="8"/>
  <c r="D96" i="8"/>
  <c r="D106" i="8"/>
  <c r="D100" i="8"/>
  <c r="D47" i="8"/>
  <c r="D101" i="8"/>
  <c r="D102" i="8"/>
  <c r="D103" i="8"/>
  <c r="D104" i="8"/>
  <c r="D105" i="8"/>
  <c r="D70" i="8"/>
  <c r="D36" i="8"/>
  <c r="D41" i="8"/>
  <c r="D61" i="8"/>
  <c r="D22" i="8"/>
  <c r="D77" i="8"/>
  <c r="D23" i="8"/>
  <c r="D62" i="8"/>
  <c r="D113" i="8"/>
  <c r="D78" i="8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D4" i="3"/>
  <c r="AE4" i="3"/>
  <c r="AF4" i="3"/>
  <c r="AC4" i="3"/>
  <c r="AB4" i="3"/>
  <c r="C13" i="1"/>
  <c r="C14" i="1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3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16" i="5"/>
  <c r="C17" i="5"/>
  <c r="C18" i="5"/>
  <c r="C19" i="5"/>
  <c r="C20" i="5"/>
  <c r="C21" i="5"/>
  <c r="C22" i="5"/>
  <c r="C5" i="5"/>
  <c r="C6" i="5"/>
  <c r="C7" i="5"/>
  <c r="C8" i="5"/>
  <c r="C9" i="5"/>
  <c r="C10" i="5"/>
  <c r="C4" i="5"/>
  <c r="K27" i="2"/>
  <c r="K28" i="2"/>
  <c r="K29" i="2"/>
  <c r="K30" i="2"/>
  <c r="K31" i="2"/>
  <c r="K32" i="2"/>
  <c r="K33" i="2"/>
  <c r="K34" i="2"/>
  <c r="K35" i="2"/>
  <c r="K36" i="2"/>
  <c r="K37" i="2"/>
  <c r="K38" i="2"/>
  <c r="K26" i="2"/>
  <c r="K6" i="2"/>
  <c r="K7" i="2"/>
  <c r="K8" i="2"/>
  <c r="K9" i="2"/>
  <c r="K10" i="2"/>
  <c r="K11" i="2"/>
  <c r="K12" i="2"/>
  <c r="K13" i="2"/>
  <c r="K14" i="2"/>
  <c r="K15" i="2"/>
  <c r="K16" i="2"/>
  <c r="K17" i="2"/>
  <c r="K5" i="2"/>
  <c r="F15" i="1"/>
  <c r="G15" i="1"/>
  <c r="I15" i="1"/>
  <c r="H15" i="1"/>
  <c r="F6" i="1"/>
  <c r="G6" i="1"/>
  <c r="H6" i="1"/>
  <c r="E18" i="2"/>
  <c r="F18" i="2"/>
  <c r="G18" i="2"/>
  <c r="E39" i="2"/>
  <c r="F39" i="2"/>
  <c r="G39" i="2"/>
  <c r="H39" i="2"/>
  <c r="I39" i="2"/>
  <c r="J39" i="2"/>
  <c r="C39" i="2"/>
  <c r="K39" i="2" s="1"/>
  <c r="B39" i="2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O4" i="6"/>
  <c r="N4" i="6"/>
  <c r="F29" i="5"/>
  <c r="F30" i="5"/>
  <c r="F31" i="5"/>
  <c r="F32" i="5"/>
  <c r="F33" i="5"/>
  <c r="F34" i="5"/>
  <c r="F35" i="5"/>
  <c r="E29" i="5"/>
  <c r="E30" i="5"/>
  <c r="E31" i="5"/>
  <c r="E32" i="5"/>
  <c r="E33" i="5"/>
  <c r="E34" i="5"/>
  <c r="E35" i="5"/>
  <c r="D29" i="5"/>
  <c r="D30" i="5"/>
  <c r="D31" i="5"/>
  <c r="D32" i="5"/>
  <c r="D33" i="5"/>
  <c r="D34" i="5"/>
  <c r="D35" i="5"/>
  <c r="B30" i="5"/>
  <c r="C30" i="5"/>
  <c r="B31" i="5"/>
  <c r="C31" i="5"/>
  <c r="B32" i="5"/>
  <c r="C32" i="5"/>
  <c r="B33" i="5"/>
  <c r="C33" i="5"/>
  <c r="B34" i="5"/>
  <c r="C34" i="5"/>
  <c r="B35" i="5"/>
  <c r="C35" i="5"/>
  <c r="C29" i="5"/>
  <c r="B29" i="5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C46" i="2"/>
  <c r="C47" i="2"/>
  <c r="C48" i="2"/>
  <c r="C49" i="2"/>
  <c r="C50" i="2"/>
  <c r="C51" i="2"/>
  <c r="C52" i="2"/>
  <c r="C53" i="2"/>
  <c r="C54" i="2"/>
  <c r="C55" i="2"/>
  <c r="C56" i="2"/>
  <c r="C57" i="2"/>
  <c r="I18" i="2"/>
  <c r="J18" i="2"/>
  <c r="D18" i="2"/>
  <c r="C18" i="2"/>
  <c r="K18" i="2" s="1"/>
  <c r="B18" i="2"/>
  <c r="H18" i="2"/>
  <c r="C58" i="2" l="1"/>
  <c r="B58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C24" i="1"/>
  <c r="C25" i="1"/>
  <c r="C23" i="1"/>
  <c r="F58" i="2" l="1"/>
  <c r="E58" i="2"/>
  <c r="D58" i="2"/>
  <c r="N1" i="3"/>
</calcChain>
</file>

<file path=xl/sharedStrings.xml><?xml version="1.0" encoding="utf-8"?>
<sst xmlns="http://schemas.openxmlformats.org/spreadsheetml/2006/main" count="1968" uniqueCount="648">
  <si>
    <t xml:space="preserve">Размещенные товары </t>
  </si>
  <si>
    <t>МесяцДатыЗаказа</t>
  </si>
  <si>
    <t>Выручка</t>
  </si>
  <si>
    <t>Абсолютная маржа</t>
  </si>
  <si>
    <t>Маржа</t>
  </si>
  <si>
    <t>Кол-во чеков</t>
  </si>
  <si>
    <t>Кол-во товаров</t>
  </si>
  <si>
    <t>Кол-во уникальных клиентов</t>
  </si>
  <si>
    <t xml:space="preserve"> Средний чек </t>
  </si>
  <si>
    <t>Среднее кол-во товаров в чеке</t>
  </si>
  <si>
    <t>Ценность клиента</t>
  </si>
  <si>
    <t>Весь период</t>
  </si>
  <si>
    <t>*Без вычета НДС</t>
  </si>
  <si>
    <t xml:space="preserve"> Выкупленные товары </t>
  </si>
  <si>
    <t xml:space="preserve"> Выручка </t>
  </si>
  <si>
    <t>Выкупаемость</t>
  </si>
  <si>
    <t>Всего товаров</t>
  </si>
  <si>
    <t>Уникальные чеки</t>
  </si>
  <si>
    <t>Уникальные клиенты</t>
  </si>
  <si>
    <t>Группа2</t>
  </si>
  <si>
    <t>Средний чек</t>
  </si>
  <si>
    <t>ТЕКСТИЛЬ, ТРИКОТАЖ</t>
  </si>
  <si>
    <t>КОСМЕТИКА/ГИГИЕНА</t>
  </si>
  <si>
    <t>КРУПНОГАБАРИТНЫЙ ТОВАР</t>
  </si>
  <si>
    <t>ДЕТСКОЕ ПИТАНИЕ</t>
  </si>
  <si>
    <t>ПОДГУЗНИКИ</t>
  </si>
  <si>
    <t>ОБУВЬ</t>
  </si>
  <si>
    <t>ТОВАРЫ ДЛЯ КОРМЛЕНИЯ</t>
  </si>
  <si>
    <t>ИГРУШКИ</t>
  </si>
  <si>
    <t>КАНЦТОВАРЫ, КНИГИ, ДИСКИ</t>
  </si>
  <si>
    <t>ТОВАРЫ ДЛЯ ЖИВОТНЫХ</t>
  </si>
  <si>
    <t>ЖЕНСКИЕ ШТУЧКИ</t>
  </si>
  <si>
    <t>ТЕХНИКА И ТОВАРЫ ДЛЯ ДОМА</t>
  </si>
  <si>
    <t>СОПУТСТВУЮЩИЕ ТОВАРЫ</t>
  </si>
  <si>
    <t>РАЗМЕЩЕННЫЕ ТОВАРЫ</t>
  </si>
  <si>
    <t>ВЫКУПЛЕННЫЕ ТОВАРЫ</t>
  </si>
  <si>
    <t>ГРУППА2</t>
  </si>
  <si>
    <t>ВЫКУПАЕМОСТЬ</t>
  </si>
  <si>
    <t>Регион</t>
  </si>
  <si>
    <t>Москва</t>
  </si>
  <si>
    <t>Самара</t>
  </si>
  <si>
    <t>Сочи</t>
  </si>
  <si>
    <t>Коломна (Московская область район)</t>
  </si>
  <si>
    <t>Новомосковск</t>
  </si>
  <si>
    <t>Санкт-Петербург</t>
  </si>
  <si>
    <t>Волгоград</t>
  </si>
  <si>
    <t>Белгород</t>
  </si>
  <si>
    <t>Нижний Новгород</t>
  </si>
  <si>
    <t>Воронеж</t>
  </si>
  <si>
    <t>Екатеринбург</t>
  </si>
  <si>
    <t>Ростов-на-Дону</t>
  </si>
  <si>
    <t>Чита</t>
  </si>
  <si>
    <t>Архангельск</t>
  </si>
  <si>
    <t>Дзержинский (Московская область район)</t>
  </si>
  <si>
    <t>Дубна (Московская область район)</t>
  </si>
  <si>
    <t>Жуковский (Московская область район)</t>
  </si>
  <si>
    <t>Иваново</t>
  </si>
  <si>
    <t>Ижевск</t>
  </si>
  <si>
    <t>Клин (Клинский район)</t>
  </si>
  <si>
    <t>Колпино</t>
  </si>
  <si>
    <t>Королев (Московская область район)</t>
  </si>
  <si>
    <t>Красногорск (Красногорский район)</t>
  </si>
  <si>
    <t>Курск</t>
  </si>
  <si>
    <t>Люберцы (Люберецкий район)</t>
  </si>
  <si>
    <t>Мытищи (Мытищинский район)</t>
  </si>
  <si>
    <t>Орёл</t>
  </si>
  <si>
    <t>Оренбург</t>
  </si>
  <si>
    <t>Орехово-Зуево (Московская область район)</t>
  </si>
  <si>
    <t>Орск</t>
  </si>
  <si>
    <t>Павловский Посад (Павлово-Посадский район)</t>
  </si>
  <si>
    <t>Подольск (Московская область район)</t>
  </si>
  <si>
    <t>Реутов (Московская область район)</t>
  </si>
  <si>
    <t>Рязань</t>
  </si>
  <si>
    <t>Саратов</t>
  </si>
  <si>
    <t>Сергиев Посад (Сергиево-Посадский район)</t>
  </si>
  <si>
    <t>Смоленск</t>
  </si>
  <si>
    <t>Сургут</t>
  </si>
  <si>
    <t>Таганрог</t>
  </si>
  <si>
    <t>Тула</t>
  </si>
  <si>
    <t>Ульяновск</t>
  </si>
  <si>
    <t>Уфа</t>
  </si>
  <si>
    <t>Благовещенск</t>
  </si>
  <si>
    <t>Томск</t>
  </si>
  <si>
    <t>Внуково (Волоколамский район)</t>
  </si>
  <si>
    <t>Красноярск</t>
  </si>
  <si>
    <t>Петрозаводск</t>
  </si>
  <si>
    <t>Иркутск</t>
  </si>
  <si>
    <t>Кемерово</t>
  </si>
  <si>
    <t>Краснокаменск</t>
  </si>
  <si>
    <t>Омск</t>
  </si>
  <si>
    <t>Краснодар</t>
  </si>
  <si>
    <t>Челябинск</t>
  </si>
  <si>
    <t>Новосибирск</t>
  </si>
  <si>
    <t>Раменское (Раменский район)</t>
  </si>
  <si>
    <t>Калуга</t>
  </si>
  <si>
    <t>Пермь</t>
  </si>
  <si>
    <t>Тюмень</t>
  </si>
  <si>
    <t>Ногинск (Ногинский район)</t>
  </si>
  <si>
    <t>Пенза</t>
  </si>
  <si>
    <t>Щелково (Щелковский район)</t>
  </si>
  <si>
    <t>Белоозерский (Воскресенский район)</t>
  </si>
  <si>
    <t>Железнодорожный (Московская область район)</t>
  </si>
  <si>
    <t>Казань</t>
  </si>
  <si>
    <t>Барнаул</t>
  </si>
  <si>
    <t>Нижневартовск</t>
  </si>
  <si>
    <t>Ярославль</t>
  </si>
  <si>
    <t>Киров</t>
  </si>
  <si>
    <t>Брянск</t>
  </si>
  <si>
    <t>Марусино (Люберецкий район)</t>
  </si>
  <si>
    <t>Ханты-Мансийск</t>
  </si>
  <si>
    <t>Одинцово (Одинцовский район)</t>
  </si>
  <si>
    <t>Хабаровск</t>
  </si>
  <si>
    <t>Астрахань</t>
  </si>
  <si>
    <t>Стерлитамак</t>
  </si>
  <si>
    <t>Электросталь (Московская область район)</t>
  </si>
  <si>
    <t>Йошкар-Ола</t>
  </si>
  <si>
    <t>Путилково (Красногорский район)</t>
  </si>
  <si>
    <t>Ставрополь</t>
  </si>
  <si>
    <t>Тамбов</t>
  </si>
  <si>
    <t>Улан-Удэ</t>
  </si>
  <si>
    <t>Электросталь</t>
  </si>
  <si>
    <t>Видное (Ленинский район)</t>
  </si>
  <si>
    <t>Химки</t>
  </si>
  <si>
    <t>Лобня (Московская область район)</t>
  </si>
  <si>
    <t>Симферополь</t>
  </si>
  <si>
    <t>Звенигород (Московская область район)</t>
  </si>
  <si>
    <t>Электроугли (Ногинский район)</t>
  </si>
  <si>
    <t>Химки (Московская область район)</t>
  </si>
  <si>
    <t>Владимир</t>
  </si>
  <si>
    <t>Балашиха (Балашихинский район)</t>
  </si>
  <si>
    <t>Михнево (Домодедовский район)</t>
  </si>
  <si>
    <t>Набережные Челны</t>
  </si>
  <si>
    <t>Старый Оскол</t>
  </si>
  <si>
    <t>Домодедово (Домодедовский район)</t>
  </si>
  <si>
    <t>Липецк</t>
  </si>
  <si>
    <t>Реутов</t>
  </si>
  <si>
    <t>Жуковский</t>
  </si>
  <si>
    <t>Красногорск</t>
  </si>
  <si>
    <t>Рошаль (Московская область район)</t>
  </si>
  <si>
    <t>Воскресенск (Воскресенский район)</t>
  </si>
  <si>
    <t>Переславль-Залесский</t>
  </si>
  <si>
    <t>Старый</t>
  </si>
  <si>
    <t>Ногинск</t>
  </si>
  <si>
    <t>Батайск</t>
  </si>
  <si>
    <t>Клин</t>
  </si>
  <si>
    <t>Коломна</t>
  </si>
  <si>
    <t>Орехово-Зуево</t>
  </si>
  <si>
    <t>Пушкин</t>
  </si>
  <si>
    <t>Волжский</t>
  </si>
  <si>
    <t>Томилино (Люберецкий район)</t>
  </si>
  <si>
    <t>Одинцово-1 (Одинцовский район)</t>
  </si>
  <si>
    <t>Ивантеевка (Московская область район)</t>
  </si>
  <si>
    <t>Волоколамск (Волоколамский район)</t>
  </si>
  <si>
    <t>Тольятти</t>
  </si>
  <si>
    <t>Щербинка (Московская область район)</t>
  </si>
  <si>
    <t>Набережные</t>
  </si>
  <si>
    <t>Южно-Сахалинск</t>
  </si>
  <si>
    <t>Псков</t>
  </si>
  <si>
    <t>Орел</t>
  </si>
  <si>
    <t>Анапа</t>
  </si>
  <si>
    <t>Геленджик</t>
  </si>
  <si>
    <t>Котельники (Люберецкий район)</t>
  </si>
  <si>
    <t>Протвино (Московская область район)</t>
  </si>
  <si>
    <t>Нижний</t>
  </si>
  <si>
    <t>Кратово (Раменский район)</t>
  </si>
  <si>
    <t>Лосино-Петровский (Щелковский район)</t>
  </si>
  <si>
    <t>Волгодонск</t>
  </si>
  <si>
    <t>Подольск</t>
  </si>
  <si>
    <t>Новинки (Истринский район)</t>
  </si>
  <si>
    <t>Троицк (ГП Москва)</t>
  </si>
  <si>
    <t>Железнодорожный</t>
  </si>
  <si>
    <t>Тобольск</t>
  </si>
  <si>
    <t>Ватутинки (Ленинский район)</t>
  </si>
  <si>
    <t>Истра (Истринский район)</t>
  </si>
  <si>
    <t>Миасс</t>
  </si>
  <si>
    <t>Тарасовка (Пушкинский район)</t>
  </si>
  <si>
    <t>Красково (Люберецкий район)</t>
  </si>
  <si>
    <t>Череповец</t>
  </si>
  <si>
    <t>Малаховка (Люберецкий район)</t>
  </si>
  <si>
    <t>Кстово</t>
  </si>
  <si>
    <t>Туапсе</t>
  </si>
  <si>
    <t>Обнинск</t>
  </si>
  <si>
    <t>Бутово (Ленинский район)</t>
  </si>
  <si>
    <t>Долгопрудный (Московская область район)</t>
  </si>
  <si>
    <t>Дмитров (Дмитровский район)</t>
  </si>
  <si>
    <t>Тверь</t>
  </si>
  <si>
    <t>Якутск</t>
  </si>
  <si>
    <t>Руза (Рузский район)</t>
  </si>
  <si>
    <t>Вологда</t>
  </si>
  <si>
    <t>Кашира (Каширский район)</t>
  </si>
  <si>
    <t>Развилка (Ленинский район)</t>
  </si>
  <si>
    <t>Черкесск</t>
  </si>
  <si>
    <t>Кострома</t>
  </si>
  <si>
    <t>Дзержинский</t>
  </si>
  <si>
    <t>Рошаль</t>
  </si>
  <si>
    <t>Петропавловск-Камчатский</t>
  </si>
  <si>
    <t>Новоглаголево (Наро-Фоминский район)</t>
  </si>
  <si>
    <t>Дубна</t>
  </si>
  <si>
    <t>Лесной Городок (Одинцовский район)</t>
  </si>
  <si>
    <t>Беляниново (Мытищинский район)</t>
  </si>
  <si>
    <t>Отрадный</t>
  </si>
  <si>
    <t>Лыткарино (Московская область район)</t>
  </si>
  <si>
    <t>Зеленоград</t>
  </si>
  <si>
    <t>Элиста</t>
  </si>
  <si>
    <t>Ейск</t>
  </si>
  <si>
    <t>Наро-Фоминск (Наро-Фоминский район)</t>
  </si>
  <si>
    <t>Московский (Ленинский район)</t>
  </si>
  <si>
    <t>Новоивановское (Одинцовский район)</t>
  </si>
  <si>
    <t>Долгопрудный</t>
  </si>
  <si>
    <t>Владивосток</t>
  </si>
  <si>
    <t>Севастополь</t>
  </si>
  <si>
    <t>Архангельское (Красногорский район)</t>
  </si>
  <si>
    <t>Чебоксары</t>
  </si>
  <si>
    <t>Электрогорск (Павлово-Посадский район)</t>
  </si>
  <si>
    <t>Фрязино (Московская область район)</t>
  </si>
  <si>
    <t>Новочеркасск</t>
  </si>
  <si>
    <t>Чехов (Чеховский район)</t>
  </si>
  <si>
    <t>Махачкала</t>
  </si>
  <si>
    <t>Чиверево (Мытищинский район)</t>
  </si>
  <si>
    <t>Мурманск</t>
  </si>
  <si>
    <t>Адлер</t>
  </si>
  <si>
    <t>Нахабино (Красногорский район)</t>
  </si>
  <si>
    <t>Черная (Истринский район)</t>
  </si>
  <si>
    <t>Бийск</t>
  </si>
  <si>
    <t>ВНИИССОК (Одинцовский район)</t>
  </si>
  <si>
    <t>Апрелевка (Наро-Фоминский район)</t>
  </si>
  <si>
    <t>Клушино (Солнечногорский район)</t>
  </si>
  <si>
    <t>Великие Луки</t>
  </si>
  <si>
    <t>Пятигорск</t>
  </si>
  <si>
    <t>Шатура (Шатурский район)</t>
  </si>
  <si>
    <t>Воскресенское (Каширский район)</t>
  </si>
  <si>
    <t>Камышин</t>
  </si>
  <si>
    <t>Нефтекамск</t>
  </si>
  <si>
    <t>Давыдово (Давыдовское с/п) (Орехово-Зуевский район)</t>
  </si>
  <si>
    <t>Выборг</t>
  </si>
  <si>
    <t>Серпухов (Московская область район)</t>
  </si>
  <si>
    <t>Молоково (Ленинский район)</t>
  </si>
  <si>
    <t>Сокол</t>
  </si>
  <si>
    <t>Красноуральск</t>
  </si>
  <si>
    <t>Пушкино (Пушкинский район)</t>
  </si>
  <si>
    <t>Георгиевск</t>
  </si>
  <si>
    <t>Ступино (Ступинский район)</t>
  </si>
  <si>
    <t>Юбилейный (Московская область район)</t>
  </si>
  <si>
    <t>Луховицы (Луховицкий район)</t>
  </si>
  <si>
    <t>Глазов</t>
  </si>
  <si>
    <t>Егорьевск (Егорьевский район)</t>
  </si>
  <si>
    <t>Мытищи</t>
  </si>
  <si>
    <t>Братск</t>
  </si>
  <si>
    <t>Михайловка</t>
  </si>
  <si>
    <t>Лесные Поляны (Пушкинский район)</t>
  </si>
  <si>
    <t>Муром</t>
  </si>
  <si>
    <t>Касимов</t>
  </si>
  <si>
    <t>Магадан</t>
  </si>
  <si>
    <t>Воркута</t>
  </si>
  <si>
    <t>Митино (Волоколамский район)</t>
  </si>
  <si>
    <t>Ларюшино (Одинцовский район)</t>
  </si>
  <si>
    <t>Соликамск</t>
  </si>
  <si>
    <t>Великий Новгород</t>
  </si>
  <si>
    <t>Суханово (Ленинский район)</t>
  </si>
  <si>
    <t>Павловский</t>
  </si>
  <si>
    <t>Володарского (Ленинский район)</t>
  </si>
  <si>
    <t>Птичное (Наро-Фоминский район)</t>
  </si>
  <si>
    <t>Майкоп</t>
  </si>
  <si>
    <t>Новокузнецк</t>
  </si>
  <si>
    <t>Ступино (Домодедовский район)</t>
  </si>
  <si>
    <t>Заречье (Одинцовский район)</t>
  </si>
  <si>
    <t>Большое Свинорье (Наро-Фоминский район)</t>
  </si>
  <si>
    <t>Норильск</t>
  </si>
  <si>
    <t>Кингисепп</t>
  </si>
  <si>
    <t>Владикавказ</t>
  </si>
  <si>
    <t>Мотяково (Люберецкий район)</t>
  </si>
  <si>
    <t>Черноголовка (Ногинский район)</t>
  </si>
  <si>
    <t>Арзамас</t>
  </si>
  <si>
    <t>Нижний Тагил</t>
  </si>
  <si>
    <t>Юбилейный</t>
  </si>
  <si>
    <t>Находка</t>
  </si>
  <si>
    <t>Голицыно (Одинцовский район)</t>
  </si>
  <si>
    <t>Коммунарка (Ленинский район)</t>
  </si>
  <si>
    <t>Дзержинск</t>
  </si>
  <si>
    <t>Кунгур</t>
  </si>
  <si>
    <t>Немчиновка (Одинцовский район)</t>
  </si>
  <si>
    <t>Сосновоборск</t>
  </si>
  <si>
    <t>Грозный</t>
  </si>
  <si>
    <t>Гатчина</t>
  </si>
  <si>
    <t>Купавна (Талдомский район)</t>
  </si>
  <si>
    <t>Ухта</t>
  </si>
  <si>
    <t>Смышляевка (Самарская область)</t>
  </si>
  <si>
    <t>Кубинка (Одинцовский район)</t>
  </si>
  <si>
    <t>Новороссийск</t>
  </si>
  <si>
    <t>Ромашково (Одинцовский район)</t>
  </si>
  <si>
    <t>Солнечногорск (Солнечногорский район)</t>
  </si>
  <si>
    <t>Березники</t>
  </si>
  <si>
    <t>Саранск</t>
  </si>
  <si>
    <t>Селятино (Наро-Фоминский район)</t>
  </si>
  <si>
    <t>Королев</t>
  </si>
  <si>
    <t>Монино (Щелковский район)</t>
  </si>
  <si>
    <t>Петрово-Дальнее (Красногорский район)</t>
  </si>
  <si>
    <t>Всеволожск</t>
  </si>
  <si>
    <t>Усть-Кут</t>
  </si>
  <si>
    <t>Можайск (Можайский район)</t>
  </si>
  <si>
    <t>Алапаевск</t>
  </si>
  <si>
    <t>Авиационный (Домодедовский район)</t>
  </si>
  <si>
    <t>Сыктывкар</t>
  </si>
  <si>
    <t>Мытищи 16 (Мытищинский район)</t>
  </si>
  <si>
    <t>Грибки (Мытищинский район)</t>
  </si>
  <si>
    <t>Железногорск</t>
  </si>
  <si>
    <t>Сертолово</t>
  </si>
  <si>
    <t>Перхушково (Одинцовский район)</t>
  </si>
  <si>
    <t>ИнтернетДоставка</t>
  </si>
  <si>
    <t>Лобня</t>
  </si>
  <si>
    <t>Кореновск</t>
  </si>
  <si>
    <t>Осташков</t>
  </si>
  <si>
    <t>Минеральные Воды</t>
  </si>
  <si>
    <t>Городец</t>
  </si>
  <si>
    <t>Ногинск-5 (Ногинский район)</t>
  </si>
  <si>
    <t>Краснознаменск (Московская область район)</t>
  </si>
  <si>
    <t>Талдом (Талдомский район)</t>
  </si>
  <si>
    <t>Сергиев</t>
  </si>
  <si>
    <t>Рубцовск</t>
  </si>
  <si>
    <t>Внуково (Ленинский район)</t>
  </si>
  <si>
    <t>Калининград</t>
  </si>
  <si>
    <t>Магнитогорск</t>
  </si>
  <si>
    <t>Бронницы (Московская область район)</t>
  </si>
  <si>
    <t>Красноармейск (Московская область район)</t>
  </si>
  <si>
    <t>Старая Купавна (Ногинский район)</t>
  </si>
  <si>
    <t>Удельная (Раменский район)</t>
  </si>
  <si>
    <t>Саров</t>
  </si>
  <si>
    <t>Ковров</t>
  </si>
  <si>
    <t>Карпово (Раменский район)</t>
  </si>
  <si>
    <t>Свердловский (Щелковский район)</t>
  </si>
  <si>
    <t>Славянск-на-Кубани</t>
  </si>
  <si>
    <t>Кисловодск</t>
  </si>
  <si>
    <t>Степаньково (Пушкинский район)</t>
  </si>
  <si>
    <t>Белая Калитва</t>
  </si>
  <si>
    <t>Балаково</t>
  </si>
  <si>
    <t>Мебельной Фабрики (Мытищинский район)</t>
  </si>
  <si>
    <t>Коломна-1 (Коломенский район)</t>
  </si>
  <si>
    <t>Нестерово (Раменский район)</t>
  </si>
  <si>
    <t>Биробиджан</t>
  </si>
  <si>
    <t>Туймазы</t>
  </si>
  <si>
    <t>Павловская Слобода (Истринский район)</t>
  </si>
  <si>
    <t>Семикаракорск</t>
  </si>
  <si>
    <t>Вешки (Мытищинский район)</t>
  </si>
  <si>
    <t>Крымск</t>
  </si>
  <si>
    <t>Пущино (Московская область район)</t>
  </si>
  <si>
    <t>Нижнеудинск</t>
  </si>
  <si>
    <t>Юрлово (Солнечногорский район)</t>
  </si>
  <si>
    <t>Абакан</t>
  </si>
  <si>
    <t>Черкизово (Пушкинский район)</t>
  </si>
  <si>
    <t>Зарайск (Зарайский район)</t>
  </si>
  <si>
    <t>Дубровский (Ленинский район)</t>
  </si>
  <si>
    <t>Павлино (Балашихинский район)</t>
  </si>
  <si>
    <t>Невинномысск</t>
  </si>
  <si>
    <t>Тосно</t>
  </si>
  <si>
    <t>Тимашевск</t>
  </si>
  <si>
    <t>Дубовая Роща (Раменский район)</t>
  </si>
  <si>
    <t>Оболенск (Серпуховский район)</t>
  </si>
  <si>
    <t>Отрадное</t>
  </si>
  <si>
    <t>Ногинск-4 (Ногинский район)</t>
  </si>
  <si>
    <t>Чусовой</t>
  </si>
  <si>
    <t>Маркс</t>
  </si>
  <si>
    <t>Люберцы-2 (Люберецкий район)</t>
  </si>
  <si>
    <t>Мисайлово (Ленинский район)</t>
  </si>
  <si>
    <t>Ачинск</t>
  </si>
  <si>
    <t>Миллерово</t>
  </si>
  <si>
    <t>Красное Село</t>
  </si>
  <si>
    <t>Серебряные Пруды (Серебряно-Прудский район)</t>
  </si>
  <si>
    <t>Азов</t>
  </si>
  <si>
    <t>Аксай</t>
  </si>
  <si>
    <t>Уссурийск</t>
  </si>
  <si>
    <t>1 Мая (Балашихинский район)</t>
  </si>
  <si>
    <t>Мильково (Ленинский район)</t>
  </si>
  <si>
    <t>Нефтеюганск</t>
  </si>
  <si>
    <t>Новоорск</t>
  </si>
  <si>
    <t>Сызрань</t>
  </si>
  <si>
    <t>Куровское (Орехово-Зуевский район)</t>
  </si>
  <si>
    <t>Салават</t>
  </si>
  <si>
    <t>Каспийск</t>
  </si>
  <si>
    <t>Каменск-Шахтинский</t>
  </si>
  <si>
    <t>Тимашёвск</t>
  </si>
  <si>
    <t>Балашов</t>
  </si>
  <si>
    <t>Тихорецк</t>
  </si>
  <si>
    <t>Павловская (Краснодарский край)</t>
  </si>
  <si>
    <t>Озеры (Озерский район)</t>
  </si>
  <si>
    <t>Гжель (Раменский район)</t>
  </si>
  <si>
    <t>Румянцево (Истринский район)</t>
  </si>
  <si>
    <t>Апшеронск</t>
  </si>
  <si>
    <t>Армавир</t>
  </si>
  <si>
    <t>Андреевка (Солнечногорский район)</t>
  </si>
  <si>
    <t>Булатниково (Ленинский район)</t>
  </si>
  <si>
    <t>Белоярский</t>
  </si>
  <si>
    <t>Ликино-Дулево (Орехово-Зуевский район)</t>
  </si>
  <si>
    <t>Нальчик</t>
  </si>
  <si>
    <t>Серпухов-11 (Серпуховский район)</t>
  </si>
  <si>
    <t>Электроизолятор (Раменский район)</t>
  </si>
  <si>
    <t>Калиновка (Ленинский район)</t>
  </si>
  <si>
    <t>Павлово (Нижегородская область)</t>
  </si>
  <si>
    <t>Снежногорск</t>
  </si>
  <si>
    <t>Реж</t>
  </si>
  <si>
    <t>Каменск-Уральский</t>
  </si>
  <si>
    <t>Тельмана (Раменский район)</t>
  </si>
  <si>
    <t>Барвиха (Одинцовский район)</t>
  </si>
  <si>
    <t>Красный Путь (Домодедовский район)</t>
  </si>
  <si>
    <t>Полярные Зори</t>
  </si>
  <si>
    <t>Загорянский (Щелковский район)</t>
  </si>
  <si>
    <t>Шахты</t>
  </si>
  <si>
    <t>Цимлянск</t>
  </si>
  <si>
    <t>Некрасовский (Дмитровский район)</t>
  </si>
  <si>
    <t>Зеленодольск</t>
  </si>
  <si>
    <t>Копейск</t>
  </si>
  <si>
    <t>Лысьва</t>
  </si>
  <si>
    <t>Рыбинск</t>
  </si>
  <si>
    <t>Пироговский (Мытищинский район)</t>
  </si>
  <si>
    <t>Юрга</t>
  </si>
  <si>
    <t>Нягань</t>
  </si>
  <si>
    <t>Михайловск</t>
  </si>
  <si>
    <t>Северодвинск</t>
  </si>
  <si>
    <t>Лесосибирск</t>
  </si>
  <si>
    <t>Раменки (Егорьевский район)</t>
  </si>
  <si>
    <t>Верещагино</t>
  </si>
  <si>
    <t>Звенигород</t>
  </si>
  <si>
    <t>Быково (Раменский район)</t>
  </si>
  <si>
    <t>Салтыковка (Балашихинский район)</t>
  </si>
  <si>
    <t>Новоалександровск</t>
  </si>
  <si>
    <t>Усинск</t>
  </si>
  <si>
    <t>Кировск (Мурманская область)</t>
  </si>
  <si>
    <t>Славянка (Приморский край)</t>
  </si>
  <si>
    <t>Радиоцентр (Балашихинский район)</t>
  </si>
  <si>
    <t>Новокуйбышевск</t>
  </si>
  <si>
    <t>Сарапул</t>
  </si>
  <si>
    <t>Токарево (Люберецкий район)</t>
  </si>
  <si>
    <t>Газопровод (Ленинский район)</t>
  </si>
  <si>
    <t>Кудиново (Ногинский район)</t>
  </si>
  <si>
    <t>Лиски</t>
  </si>
  <si>
    <t>Красная Пахра (Подольский район)</t>
  </si>
  <si>
    <t>Дрожжино (Ленинский район)</t>
  </si>
  <si>
    <t>Горки Ленинские (Домодедовский район)</t>
  </si>
  <si>
    <t>Татищево (Волоколамский район)</t>
  </si>
  <si>
    <t>Первоуральск</t>
  </si>
  <si>
    <t>Зеленоградский (Пушкинский район)</t>
  </si>
  <si>
    <t>Каневская (Краснодарский край)</t>
  </si>
  <si>
    <t>Веледниково (Истринский район)</t>
  </si>
  <si>
    <t>Троицкое (Чеховский район)</t>
  </si>
  <si>
    <t>Кузнецк</t>
  </si>
  <si>
    <t>Волжск</t>
  </si>
  <si>
    <t>Большие Вяземы (Одинцовский район)</t>
  </si>
  <si>
    <t>Гольево (Красногорский район)</t>
  </si>
  <si>
    <t>Сосенки (Ленинский район)</t>
  </si>
  <si>
    <t>Первомайское (Наро-Фоминский район)</t>
  </si>
  <si>
    <t>Сколково (Одинцовский район)</t>
  </si>
  <si>
    <t>Балобаново (Ногинский район)</t>
  </si>
  <si>
    <t>Покровское (Истринский район)</t>
  </si>
  <si>
    <t>Климовск (Московская область район)</t>
  </si>
  <si>
    <t>Сабурово (Красногорский район)</t>
  </si>
  <si>
    <t>Чулково (Раменский район)</t>
  </si>
  <si>
    <t>Львовский (Подольский район)</t>
  </si>
  <si>
    <t>Воткинск</t>
  </si>
  <si>
    <t>Авсюнино (Дороховское с/п) (Орехово-Зуевский район)</t>
  </si>
  <si>
    <t>Правдинский (Пушкинский район)</t>
  </si>
  <si>
    <t>Евпатория</t>
  </si>
  <si>
    <t>Деревня Сосенки ж/к Дубровка (Ленинский район)</t>
  </si>
  <si>
    <t>Кимры</t>
  </si>
  <si>
    <t>Сосновый Бор</t>
  </si>
  <si>
    <t>Киселевск</t>
  </si>
  <si>
    <t>Николо-Урюпино (Красногорский район)</t>
  </si>
  <si>
    <t>Россошь</t>
  </si>
  <si>
    <t>Тучково (Рузский район)</t>
  </si>
  <si>
    <t>Бердск</t>
  </si>
  <si>
    <t>Бородки (Одинцовский район)</t>
  </si>
  <si>
    <t>Сальск</t>
  </si>
  <si>
    <t>Ессентуки</t>
  </si>
  <si>
    <t>Заря (Балашихинский район)</t>
  </si>
  <si>
    <t>Комсомольск</t>
  </si>
  <si>
    <t>Партизанск</t>
  </si>
  <si>
    <t>Шебекино</t>
  </si>
  <si>
    <t>Горно-Алтайск</t>
  </si>
  <si>
    <t>Дубна -2 (Талдомский район)</t>
  </si>
  <si>
    <t>Апатиты</t>
  </si>
  <si>
    <t>Обухово (Ногинский район)</t>
  </si>
  <si>
    <t>Дедовск (Истринский район)</t>
  </si>
  <si>
    <t>Усть-Илимск</t>
  </si>
  <si>
    <t>Совхоз им Ленина (Ленинский район)</t>
  </si>
  <si>
    <t>Есино (Ногинский район)</t>
  </si>
  <si>
    <t>Заветы Ильича (Пушкинский район)</t>
  </si>
  <si>
    <t>Мончегорск</t>
  </si>
  <si>
    <t>Выкса</t>
  </si>
  <si>
    <t>Канск</t>
  </si>
  <si>
    <t>Островцы (Раменский район)</t>
  </si>
  <si>
    <t>Горки-10 (Одинцовский район)</t>
  </si>
  <si>
    <t>Щербинка</t>
  </si>
  <si>
    <t>Жилино-1 (Люберецкий район)</t>
  </si>
  <si>
    <t>Среднее кол-во товаров в  чеке</t>
  </si>
  <si>
    <t>Размещенные</t>
  </si>
  <si>
    <t>Все товары</t>
  </si>
  <si>
    <t xml:space="preserve">ВСЕГО </t>
  </si>
  <si>
    <t xml:space="preserve">        </t>
  </si>
  <si>
    <t>Выкупленные</t>
  </si>
  <si>
    <t>ДеньНедели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</si>
  <si>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</si>
  <si>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</si>
  <si>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</si>
  <si>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</si>
  <si>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</si>
  <si>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</si>
  <si>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</si>
  <si>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ВремяОкругл</t>
  </si>
  <si>
    <t>Всего</t>
  </si>
  <si>
    <t>Доля Маржи</t>
  </si>
  <si>
    <t>Доля маржи</t>
  </si>
  <si>
    <t>Доля Выручки</t>
  </si>
  <si>
    <t>БАКАЛЕЯ</t>
  </si>
  <si>
    <t>ВИТАМИНЫ/БАДЫ</t>
  </si>
  <si>
    <t>ЗАМЕНИТЕЛИ МОЛОКА</t>
  </si>
  <si>
    <t>КАШИ</t>
  </si>
  <si>
    <t>КИСЛОМОЛОЧНЫЕ ПРОДУКТЫ</t>
  </si>
  <si>
    <t>КОНДИТЕРСКИЕ ИЗДЕЛИЯ</t>
  </si>
  <si>
    <t>НАПИТКИ</t>
  </si>
  <si>
    <t>ПРОДУКТЫ ПИТАНИЯ ДЛЯ МАМ</t>
  </si>
  <si>
    <t>ПЮРЕ</t>
  </si>
  <si>
    <t>АКСЕССУАРЫ ДЛЯ ВОЛОС</t>
  </si>
  <si>
    <t>АКСЕССУАРЫ МАКИЯЖ, МАНИКЮР</t>
  </si>
  <si>
    <t>БИЖУТЕРИЯ</t>
  </si>
  <si>
    <t>ГАЛАНТЕРЕЯ</t>
  </si>
  <si>
    <t>КОСМЕТИКА/ГИГИЕНА ДЛЯ МАМ</t>
  </si>
  <si>
    <t>ОДЕЖДА, ОБУВЬ</t>
  </si>
  <si>
    <t>СПОРТ.ИНВЕНТАРЬ</t>
  </si>
  <si>
    <t>СУВЕНИРНАЯ ПРОДУКЦИЯ</t>
  </si>
  <si>
    <t>ХОЗЯЙСТВЕННЫЕ ТОВАРЫ</t>
  </si>
  <si>
    <t>ШАПКИ, ШАРФЫ</t>
  </si>
  <si>
    <t>АКТИВНЫЙ ОТДЫХ</t>
  </si>
  <si>
    <t>ВСЁ ДЛЯ ПРАЗДНИКА</t>
  </si>
  <si>
    <t>ЗАПЧАСТИ ДЛЯ ИГРУШЕК</t>
  </si>
  <si>
    <t>ИГРУШКИ ДЛЯ ДЕВОЧЕК</t>
  </si>
  <si>
    <t>ИГРУШКИ ДЛЯ МАЛЬЧИКОВ</t>
  </si>
  <si>
    <t>ИГРУШКИ ДЛЯ РАЗВИТИЯ МАЛЫШЕЙ</t>
  </si>
  <si>
    <t>КОНСТРУКТОРЫ</t>
  </si>
  <si>
    <t>МУЗЫКАЛЬНЫЕ ИНСТРУМЕНТЫ</t>
  </si>
  <si>
    <t>МЯГКИЕ ИГРУШКИ</t>
  </si>
  <si>
    <t>НАСТОЛЬНЫЕ ИГРЫ</t>
  </si>
  <si>
    <t>ТВОРЧЕСТВО</t>
  </si>
  <si>
    <t>ФИГУРЫ, ПЕРСОНАЖИ</t>
  </si>
  <si>
    <t>КАНЦТОВАРЫ</t>
  </si>
  <si>
    <t>МЕДИАПРОДУКЦИЯ</t>
  </si>
  <si>
    <t>ПОЛИГРАФИЧЕСКАЯ ПРОДУКЦИЯ</t>
  </si>
  <si>
    <t>ФОТОАЛЬБОМЫ/ФОТОРАМКИ</t>
  </si>
  <si>
    <t>ДЕТСКАЯ КОСМЕТИКА</t>
  </si>
  <si>
    <t>ПРЕДМЕТЫ ПО УХОДУ ЗА НОВОРОЖДЕННЫМИ</t>
  </si>
  <si>
    <t>СРЕДСТВА БЫТОВОЙ ХИМИИ</t>
  </si>
  <si>
    <t>СРЕДСТВА ГИГИЕНЫ</t>
  </si>
  <si>
    <t>ТОВАРЫ ДЛЯ МАМ</t>
  </si>
  <si>
    <t>АВТОКРЕСЛА</t>
  </si>
  <si>
    <t>ВЕЛОСИПЕДЫ/САМОКАТЫ</t>
  </si>
  <si>
    <t>ДЕТСКАЯ МЕБЕЛЬ, МАТРАСЫ</t>
  </si>
  <si>
    <t>ДЕТСКИЕ СТУЛЬЯ ДЛЯ КОРМЛЕНИЯ</t>
  </si>
  <si>
    <t>ИЗДЕЛИЯ ИЗ ПЛАСТМАССЫ</t>
  </si>
  <si>
    <t>КАТАЛКИ/КАЧАЛКИ</t>
  </si>
  <si>
    <t>КОЛЯСКИ</t>
  </si>
  <si>
    <t>КОЛЯСКИ ДЛЯ КУКОЛ</t>
  </si>
  <si>
    <t>КОРЗИНЫ, ЯЩИКИ ДЛЯ ИГРУШЕК</t>
  </si>
  <si>
    <t>МАНЕЖИ/ШЕЗЛОНГИ</t>
  </si>
  <si>
    <t>САНКИ/СНЕГОКАТЫ</t>
  </si>
  <si>
    <t>СПОРТИВНЫЕ КОМПЛЕКСЫ И ПЕСОЧНИЦЫ</t>
  </si>
  <si>
    <t>ХОДУНКИ/ПРЫГУНКИ</t>
  </si>
  <si>
    <t>ЭЛЕКТРОМОБИЛИ/МАШИНЫ ПЕДАЛЬНЫЕ</t>
  </si>
  <si>
    <t>ОБУВЬ ДЕТСКАЯ</t>
  </si>
  <si>
    <t>ОБУВЬ ЖЕНСКАЯ</t>
  </si>
  <si>
    <t>СОПУТСТВУЮЩИЕ ТОВАРЫ ДЛЯ ОБУВИ</t>
  </si>
  <si>
    <t>ПЕЛЕНКИ ОДНОРАЗОВЫЕ</t>
  </si>
  <si>
    <t>ТРУСИКИ НЕПРОМОКАЕМЫЕ</t>
  </si>
  <si>
    <t>АКСЕССУАРЫ ДЛЯ ДЕВОЧЕК</t>
  </si>
  <si>
    <t>КОПИЛКИ, БРЕЛОКИ, МАГНИТИКИ</t>
  </si>
  <si>
    <t>ЛАМПЫ/СВЕТИЛЬНИКИ</t>
  </si>
  <si>
    <t>СВЕТООТРАЖАЮЩИЕ ЭЛЕМЕНТЫ</t>
  </si>
  <si>
    <t>СУМКИ</t>
  </si>
  <si>
    <t>ЧАСЫ/ОЧКИ</t>
  </si>
  <si>
    <t>ЭЛЕМЕНТЫ ПИТАНИЯ</t>
  </si>
  <si>
    <t>АКСЕССУАРЫ</t>
  </si>
  <si>
    <t>ВЕРХНЯЯ ДЕТСКАЯ ОДЕЖДА</t>
  </si>
  <si>
    <t>ГОЛОВНЫЕ УБОРЫ, ВАРЕЖКИ, ПЕРЧАТКИ</t>
  </si>
  <si>
    <t>ДЕТСКАЯ ОДЕЖДА (2-6 лет)</t>
  </si>
  <si>
    <t>ДЕТСКАЯ ОДЕЖДА (7-16 лет)</t>
  </si>
  <si>
    <t>ДЕТСКИЕ КОЛГОТКИ И НОСКИ</t>
  </si>
  <si>
    <t>ДЕТСКОЕ БЕЛЬЁ</t>
  </si>
  <si>
    <t>ОДЕЖДА ДЛЯ НОВОРОЖДЕННЫХ (0-2 лет)</t>
  </si>
  <si>
    <t>ПОСТЕЛЬНОЕ БЕЛЬЕ</t>
  </si>
  <si>
    <t>ДЕКОР</t>
  </si>
  <si>
    <t>ПОСУДА</t>
  </si>
  <si>
    <t>СИСТЕМЫ ХРАНЕНИЯ</t>
  </si>
  <si>
    <t>ТЕХНИКА ДЛЯ КРАСОТЫ И ЗДОРОВЬЯ</t>
  </si>
  <si>
    <t>ТЕХНИКА ДЛЯ КУХНИ</t>
  </si>
  <si>
    <t>БЫТОВАЯ ХИМИЯ ДЛЯ ЖИВОТНЫХ</t>
  </si>
  <si>
    <t>ВЕТАПТЕКА</t>
  </si>
  <si>
    <t>ТОВАРЫ ДЛЯ ГРЫЗУНОВ</t>
  </si>
  <si>
    <t>ТОВАРЫ ДЛЯ КОШЕК</t>
  </si>
  <si>
    <t>ТОВАРЫ ДЛЯ ПТИЦ</t>
  </si>
  <si>
    <t>ТОВАРЫ ДЛЯ РЫБ</t>
  </si>
  <si>
    <t>ТОВАРЫ ДЛЯ СОБАК</t>
  </si>
  <si>
    <t>ТОВАРЫ ДЛЯ ХОРЬКОВ</t>
  </si>
  <si>
    <t>ТОВАРЫ ДЛЯ ЧЕРЕПАХ И РЕПТИЛИЙ</t>
  </si>
  <si>
    <t>БУТЫЛОЧКИ</t>
  </si>
  <si>
    <t>МОЛОКООТСОСЫ</t>
  </si>
  <si>
    <t>СОСКИ/ПУСТЫШКИ</t>
  </si>
  <si>
    <t>СУМКИ ДЛЯ МАМ</t>
  </si>
  <si>
    <t>ЭЛЕКТРОПРИБОРЫ</t>
  </si>
  <si>
    <t xml:space="preserve">Стоит обратить внимание на этот продукт - может, клиент о нем не знает? </t>
  </si>
  <si>
    <t xml:space="preserve">Топ по регионам </t>
  </si>
  <si>
    <t xml:space="preserve">     Топ-5 лучших </t>
  </si>
  <si>
    <t>Население</t>
  </si>
  <si>
    <t>1 009 377 </t>
  </si>
  <si>
    <t xml:space="preserve">Горки Ленинские </t>
  </si>
  <si>
    <t xml:space="preserve">Воскресенское </t>
  </si>
  <si>
    <t xml:space="preserve">Пироговский </t>
  </si>
  <si>
    <t>10 209</t>
  </si>
  <si>
    <t xml:space="preserve">     Топ-3 худших  </t>
  </si>
  <si>
    <t xml:space="preserve">Топ по дням недели </t>
  </si>
  <si>
    <t xml:space="preserve">Средняя зарплата </t>
  </si>
  <si>
    <t xml:space="preserve">     Топ-4 лучших </t>
  </si>
  <si>
    <t>ПроцентВыручки</t>
  </si>
  <si>
    <t>Топ по категориям (группа 2)</t>
  </si>
  <si>
    <t xml:space="preserve">     Топ-3 худших</t>
  </si>
  <si>
    <t>Среднее кол-во товаров в чеке2</t>
  </si>
  <si>
    <t>Топ по товарам (группа 3)</t>
  </si>
  <si>
    <t xml:space="preserve">Названия </t>
  </si>
  <si>
    <t>ТОП ПО ВРЕМЕНИ</t>
  </si>
  <si>
    <t xml:space="preserve">ТОП  ЛУЧШИХ ЧАСОВ </t>
  </si>
  <si>
    <t xml:space="preserve">ТОП  ХУДШИХ ЧАСОВ </t>
  </si>
  <si>
    <t>июль</t>
  </si>
  <si>
    <t>август</t>
  </si>
  <si>
    <t>Месяц</t>
  </si>
  <si>
    <t>Время</t>
  </si>
  <si>
    <t>Абсолютная Маржа</t>
  </si>
  <si>
    <t>Ценность Клиента</t>
  </si>
  <si>
    <t>Средняя заработная плата</t>
  </si>
  <si>
    <t>Выкупаемость/выручка</t>
  </si>
  <si>
    <t>Аюсолютная маржа</t>
  </si>
  <si>
    <t>Кол-во товаров в чеке</t>
  </si>
  <si>
    <t xml:space="preserve">Выручка </t>
  </si>
  <si>
    <t>Sunday</t>
  </si>
  <si>
    <t>Monday</t>
  </si>
  <si>
    <t>Tuesday</t>
  </si>
  <si>
    <t>Wednesday</t>
  </si>
  <si>
    <t>Thursday</t>
  </si>
  <si>
    <t>Saturday</t>
  </si>
  <si>
    <t>Week Days</t>
  </si>
  <si>
    <t>Margin</t>
  </si>
  <si>
    <t>Revenue</t>
  </si>
  <si>
    <t>Customer Value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</si>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</sst>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₽&quot;;[Red]\-#,##0\ &quot;₽&quot;"/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#,##0\ &quot;₽&quot;"/>
    <numFmt numFmtId="165" formatCode="h:mm;@"/>
  </numFmts>
  <fonts count="3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26"/>
      <color theme="0"/>
      <name val="Calibri (Основной текст)"/>
      <charset val="204"/>
    </font>
    <font>
      <sz val="26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FFFFFF"/>
      <name val="Calibri"/>
      <family val="2"/>
      <charset val="204"/>
      <scheme val="minor"/>
    </font>
    <font>
      <sz val="28"/>
      <color theme="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28"/>
      <color theme="1"/>
      <name val="Calibri (Основной текст)"/>
      <charset val="204"/>
    </font>
    <font>
      <sz val="24"/>
      <color theme="0"/>
      <name val="Calibri (Основной текст)"/>
      <charset val="204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  <font>
      <sz val="24"/>
      <color rgb="FFFFFFFF"/>
      <name val="Calibri (Основной текст)"/>
      <charset val="204"/>
    </font>
    <font>
      <sz val="12"/>
      <color rgb="FFFFFFFF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9D08E"/>
        <bgColor rgb="FFD9E1F2"/>
      </patternFill>
    </fill>
    <fill>
      <patternFill patternType="solid">
        <fgColor rgb="FFFBF4F7"/>
        <bgColor rgb="FFD9E1F2"/>
      </patternFill>
    </fill>
    <fill>
      <patternFill patternType="solid">
        <fgColor rgb="FF63BE7B"/>
        <bgColor rgb="FFD9E1F2"/>
      </patternFill>
    </fill>
    <fill>
      <patternFill patternType="solid">
        <fgColor rgb="FFF0DD90"/>
        <bgColor rgb="FFD9E1F2"/>
      </patternFill>
    </fill>
    <fill>
      <patternFill patternType="solid">
        <fgColor rgb="FFF2F8F7"/>
        <bgColor rgb="FFD9E1F2"/>
      </patternFill>
    </fill>
    <fill>
      <patternFill patternType="solid">
        <fgColor rgb="FFFBE2E5"/>
        <bgColor rgb="FFD9E1F2"/>
      </patternFill>
    </fill>
    <fill>
      <patternFill patternType="solid">
        <fgColor rgb="FFE3DF96"/>
        <bgColor rgb="FF000000"/>
      </patternFill>
    </fill>
    <fill>
      <patternFill patternType="solid">
        <fgColor rgb="FFE1DF96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ECDB8E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F3E398"/>
        <bgColor rgb="FFD9E1F2"/>
      </patternFill>
    </fill>
    <fill>
      <patternFill patternType="solid">
        <fgColor rgb="FFF1E398"/>
        <bgColor rgb="FFD9E1F2"/>
      </patternFill>
    </fill>
    <fill>
      <patternFill patternType="solid">
        <fgColor rgb="FFFBF9FC"/>
        <bgColor rgb="FFD9E1F2"/>
      </patternFill>
    </fill>
    <fill>
      <patternFill patternType="solid">
        <fgColor rgb="FFEBF5F0"/>
        <bgColor rgb="FFD9E1F2"/>
      </patternFill>
    </fill>
    <fill>
      <patternFill patternType="solid">
        <fgColor rgb="FFEAF5F0"/>
        <bgColor rgb="FFD9E1F2"/>
      </patternFill>
    </fill>
    <fill>
      <patternFill patternType="solid">
        <fgColor rgb="FFEADA8D"/>
        <bgColor rgb="FFD9E1F2"/>
      </patternFill>
    </fill>
    <fill>
      <patternFill patternType="solid">
        <fgColor rgb="FFFBF5F8"/>
        <bgColor rgb="FFD9E1F2"/>
      </patternFill>
    </fill>
    <fill>
      <patternFill patternType="solid">
        <fgColor rgb="FFF8E599"/>
        <bgColor rgb="FF000000"/>
      </patternFill>
    </fill>
    <fill>
      <patternFill patternType="solid">
        <fgColor rgb="FFF3E398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E1D487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F8E599"/>
        <bgColor rgb="FFD9E1F2"/>
      </patternFill>
    </fill>
    <fill>
      <patternFill patternType="solid">
        <fgColor rgb="FFF5E498"/>
        <bgColor rgb="FFD9E1F2"/>
      </patternFill>
    </fill>
    <fill>
      <patternFill patternType="solid">
        <fgColor rgb="FFF6FAFA"/>
        <bgColor rgb="FFD9E1F2"/>
      </patternFill>
    </fill>
    <fill>
      <patternFill patternType="solid">
        <fgColor rgb="FFF4F9F8"/>
        <bgColor rgb="FFD9E1F2"/>
      </patternFill>
    </fill>
    <fill>
      <patternFill patternType="solid">
        <fgColor rgb="FFF5F9F9"/>
        <bgColor rgb="FFD9E1F2"/>
      </patternFill>
    </fill>
    <fill>
      <patternFill patternType="solid">
        <fgColor rgb="FFE5D78A"/>
        <bgColor rgb="FFD9E1F2"/>
      </patternFill>
    </fill>
    <fill>
      <patternFill patternType="solid">
        <fgColor rgb="FFF3F9F7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0">
    <xf numFmtId="0" fontId="0" fillId="0" borderId="0" xfId="0"/>
    <xf numFmtId="6" fontId="0" fillId="0" borderId="0" xfId="0" applyNumberFormat="1"/>
    <xf numFmtId="9" fontId="0" fillId="0" borderId="0" xfId="0" applyNumberFormat="1"/>
    <xf numFmtId="3" fontId="0" fillId="0" borderId="0" xfId="0" applyNumberFormat="1"/>
    <xf numFmtId="0" fontId="17" fillId="9" borderId="0" xfId="20"/>
    <xf numFmtId="0" fontId="18" fillId="9" borderId="0" xfId="20" applyFont="1"/>
    <xf numFmtId="9" fontId="0" fillId="0" borderId="0" xfId="2" applyFont="1"/>
    <xf numFmtId="0" fontId="17" fillId="25" borderId="0" xfId="36"/>
    <xf numFmtId="0" fontId="19" fillId="25" borderId="0" xfId="36" applyFont="1"/>
    <xf numFmtId="0" fontId="18" fillId="25" borderId="0" xfId="36" applyFont="1"/>
    <xf numFmtId="164" fontId="0" fillId="0" borderId="0" xfId="0" applyNumberFormat="1"/>
    <xf numFmtId="164" fontId="17" fillId="25" borderId="0" xfId="36" applyNumberFormat="1"/>
    <xf numFmtId="9" fontId="18" fillId="25" borderId="0" xfId="2" applyFont="1" applyFill="1"/>
    <xf numFmtId="9" fontId="17" fillId="25" borderId="0" xfId="2" applyFont="1" applyFill="1"/>
    <xf numFmtId="3" fontId="19" fillId="25" borderId="0" xfId="36" applyNumberFormat="1" applyFont="1"/>
    <xf numFmtId="3" fontId="17" fillId="25" borderId="0" xfId="36" applyNumberFormat="1"/>
    <xf numFmtId="3" fontId="0" fillId="0" borderId="0" xfId="1" applyNumberFormat="1" applyFont="1"/>
    <xf numFmtId="3" fontId="17" fillId="25" borderId="0" xfId="1" applyNumberFormat="1" applyFont="1" applyFill="1"/>
    <xf numFmtId="0" fontId="1" fillId="20" borderId="0" xfId="31"/>
    <xf numFmtId="164" fontId="17" fillId="9" borderId="0" xfId="20" applyNumberFormat="1"/>
    <xf numFmtId="164" fontId="19" fillId="9" borderId="0" xfId="20" applyNumberFormat="1" applyFont="1"/>
    <xf numFmtId="3" fontId="17" fillId="9" borderId="0" xfId="20" applyNumberFormat="1"/>
    <xf numFmtId="3" fontId="17" fillId="9" borderId="0" xfId="1" applyNumberFormat="1" applyFont="1" applyFill="1"/>
    <xf numFmtId="164" fontId="0" fillId="0" borderId="0" xfId="1" applyNumberFormat="1" applyFont="1"/>
    <xf numFmtId="1" fontId="0" fillId="0" borderId="0" xfId="0" applyNumberFormat="1"/>
    <xf numFmtId="9" fontId="17" fillId="9" borderId="0" xfId="20" applyNumberFormat="1"/>
    <xf numFmtId="9" fontId="17" fillId="9" borderId="0" xfId="2" applyFont="1" applyFill="1"/>
    <xf numFmtId="21" fontId="0" fillId="0" borderId="0" xfId="0" applyNumberFormat="1"/>
    <xf numFmtId="0" fontId="1" fillId="12" borderId="0" xfId="23"/>
    <xf numFmtId="0" fontId="18" fillId="12" borderId="0" xfId="23" applyFont="1"/>
    <xf numFmtId="165" fontId="0" fillId="0" borderId="0" xfId="0" applyNumberFormat="1"/>
    <xf numFmtId="164" fontId="1" fillId="12" borderId="0" xfId="23" applyNumberFormat="1"/>
    <xf numFmtId="9" fontId="18" fillId="12" borderId="0" xfId="2" applyFont="1" applyFill="1"/>
    <xf numFmtId="9" fontId="1" fillId="12" borderId="0" xfId="2" applyFill="1"/>
    <xf numFmtId="3" fontId="1" fillId="12" borderId="0" xfId="23" applyNumberFormat="1"/>
    <xf numFmtId="165" fontId="21" fillId="33" borderId="10" xfId="0" applyNumberFormat="1" applyFont="1" applyFill="1" applyBorder="1"/>
    <xf numFmtId="165" fontId="21" fillId="0" borderId="10" xfId="0" applyNumberFormat="1" applyFont="1" applyBorder="1"/>
    <xf numFmtId="1" fontId="1" fillId="12" borderId="0" xfId="23" applyNumberFormat="1"/>
    <xf numFmtId="0" fontId="22" fillId="34" borderId="10" xfId="0" applyFont="1" applyFill="1" applyBorder="1"/>
    <xf numFmtId="0" fontId="23" fillId="9" borderId="0" xfId="20" applyFont="1"/>
    <xf numFmtId="0" fontId="0" fillId="0" borderId="0" xfId="0" applyAlignment="1">
      <alignment horizontal="left" indent="1"/>
    </xf>
    <xf numFmtId="0" fontId="17" fillId="9" borderId="11" xfId="20" applyBorder="1"/>
    <xf numFmtId="0" fontId="0" fillId="0" borderId="0" xfId="0" applyBorder="1" applyAlignment="1">
      <alignment horizontal="left" indent="1"/>
    </xf>
    <xf numFmtId="9" fontId="0" fillId="0" borderId="0" xfId="2" applyFont="1" applyBorder="1"/>
    <xf numFmtId="164" fontId="0" fillId="0" borderId="0" xfId="0" applyNumberFormat="1" applyBorder="1"/>
    <xf numFmtId="0" fontId="24" fillId="0" borderId="0" xfId="0" applyFont="1"/>
    <xf numFmtId="0" fontId="25" fillId="0" borderId="0" xfId="0" applyFont="1"/>
    <xf numFmtId="0" fontId="25" fillId="12" borderId="11" xfId="23" applyFont="1" applyBorder="1" applyAlignment="1">
      <alignment horizontal="left"/>
    </xf>
    <xf numFmtId="164" fontId="25" fillId="12" borderId="11" xfId="23" applyNumberFormat="1" applyFont="1" applyBorder="1"/>
    <xf numFmtId="9" fontId="25" fillId="12" borderId="11" xfId="23" applyNumberFormat="1" applyFont="1" applyBorder="1"/>
    <xf numFmtId="3" fontId="25" fillId="12" borderId="0" xfId="23" applyNumberFormat="1" applyFont="1"/>
    <xf numFmtId="164" fontId="25" fillId="12" borderId="0" xfId="23" applyNumberFormat="1" applyFont="1"/>
    <xf numFmtId="0" fontId="25" fillId="12" borderId="0" xfId="23" applyFont="1"/>
    <xf numFmtId="0" fontId="1" fillId="14" borderId="0" xfId="25" applyAlignment="1">
      <alignment horizontal="left" indent="1"/>
    </xf>
    <xf numFmtId="164" fontId="1" fillId="14" borderId="0" xfId="25" applyNumberFormat="1"/>
    <xf numFmtId="9" fontId="1" fillId="14" borderId="0" xfId="25" applyNumberFormat="1"/>
    <xf numFmtId="3" fontId="1" fillId="14" borderId="0" xfId="25" applyNumberFormat="1"/>
    <xf numFmtId="0" fontId="1" fillId="14" borderId="0" xfId="25"/>
    <xf numFmtId="0" fontId="1" fillId="14" borderId="0" xfId="25" applyBorder="1" applyAlignment="1">
      <alignment horizontal="left" indent="1"/>
    </xf>
    <xf numFmtId="164" fontId="1" fillId="14" borderId="0" xfId="25" applyNumberFormat="1" applyBorder="1"/>
    <xf numFmtId="9" fontId="1" fillId="14" borderId="0" xfId="25" applyNumberFormat="1" applyBorder="1"/>
    <xf numFmtId="0" fontId="0" fillId="36" borderId="0" xfId="0" applyFill="1"/>
    <xf numFmtId="0" fontId="26" fillId="36" borderId="0" xfId="0" applyFont="1" applyFill="1"/>
    <xf numFmtId="0" fontId="27" fillId="37" borderId="0" xfId="0" applyFont="1" applyFill="1"/>
    <xf numFmtId="0" fontId="0" fillId="37" borderId="0" xfId="0" applyFill="1"/>
    <xf numFmtId="0" fontId="22" fillId="34" borderId="15" xfId="0" applyFont="1" applyFill="1" applyBorder="1"/>
    <xf numFmtId="164" fontId="22" fillId="34" borderId="15" xfId="0" applyNumberFormat="1" applyFont="1" applyFill="1" applyBorder="1"/>
    <xf numFmtId="9" fontId="22" fillId="34" borderId="15" xfId="0" applyNumberFormat="1" applyFont="1" applyFill="1" applyBorder="1"/>
    <xf numFmtId="3" fontId="22" fillId="34" borderId="15" xfId="0" applyNumberFormat="1" applyFont="1" applyFill="1" applyBorder="1"/>
    <xf numFmtId="0" fontId="21" fillId="33" borderId="16" xfId="0" applyFont="1" applyFill="1" applyBorder="1"/>
    <xf numFmtId="164" fontId="21" fillId="38" borderId="16" xfId="0" applyNumberFormat="1" applyFont="1" applyFill="1" applyBorder="1"/>
    <xf numFmtId="9" fontId="21" fillId="39" borderId="16" xfId="0" applyNumberFormat="1" applyFont="1" applyFill="1" applyBorder="1"/>
    <xf numFmtId="3" fontId="21" fillId="40" borderId="16" xfId="0" applyNumberFormat="1" applyFont="1" applyFill="1" applyBorder="1"/>
    <xf numFmtId="3" fontId="21" fillId="33" borderId="16" xfId="0" applyNumberFormat="1" applyFont="1" applyFill="1" applyBorder="1"/>
    <xf numFmtId="164" fontId="21" fillId="41" borderId="16" xfId="0" applyNumberFormat="1" applyFont="1" applyFill="1" applyBorder="1"/>
    <xf numFmtId="0" fontId="21" fillId="42" borderId="16" xfId="0" applyFont="1" applyFill="1" applyBorder="1"/>
    <xf numFmtId="164" fontId="21" fillId="43" borderId="16" xfId="0" applyNumberFormat="1" applyFont="1" applyFill="1" applyBorder="1"/>
    <xf numFmtId="3" fontId="28" fillId="0" borderId="0" xfId="0" applyNumberFormat="1" applyFont="1" applyAlignment="1">
      <alignment horizontal="right"/>
    </xf>
    <xf numFmtId="0" fontId="21" fillId="0" borderId="16" xfId="0" applyFont="1" applyBorder="1"/>
    <xf numFmtId="164" fontId="21" fillId="44" borderId="16" xfId="0" applyNumberFormat="1" applyFont="1" applyFill="1" applyBorder="1"/>
    <xf numFmtId="164" fontId="21" fillId="45" borderId="16" xfId="0" applyNumberFormat="1" applyFont="1" applyFill="1" applyBorder="1"/>
    <xf numFmtId="9" fontId="21" fillId="46" borderId="16" xfId="0" applyNumberFormat="1" applyFont="1" applyFill="1" applyBorder="1"/>
    <xf numFmtId="3" fontId="21" fillId="47" borderId="16" xfId="0" applyNumberFormat="1" applyFont="1" applyFill="1" applyBorder="1"/>
    <xf numFmtId="3" fontId="21" fillId="48" borderId="16" xfId="0" applyNumberFormat="1" applyFont="1" applyFill="1" applyBorder="1"/>
    <xf numFmtId="3" fontId="21" fillId="0" borderId="16" xfId="0" applyNumberFormat="1" applyFont="1" applyBorder="1"/>
    <xf numFmtId="164" fontId="21" fillId="49" borderId="16" xfId="0" applyNumberFormat="1" applyFont="1" applyFill="1" applyBorder="1"/>
    <xf numFmtId="0" fontId="21" fillId="50" borderId="16" xfId="0" applyFont="1" applyFill="1" applyBorder="1"/>
    <xf numFmtId="164" fontId="21" fillId="51" borderId="16" xfId="0" applyNumberFormat="1" applyFont="1" applyFill="1" applyBorder="1"/>
    <xf numFmtId="164" fontId="21" fillId="52" borderId="16" xfId="0" applyNumberFormat="1" applyFont="1" applyFill="1" applyBorder="1"/>
    <xf numFmtId="164" fontId="21" fillId="53" borderId="16" xfId="0" applyNumberFormat="1" applyFont="1" applyFill="1" applyBorder="1"/>
    <xf numFmtId="9" fontId="21" fillId="54" borderId="16" xfId="0" applyNumberFormat="1" applyFont="1" applyFill="1" applyBorder="1"/>
    <xf numFmtId="3" fontId="21" fillId="55" borderId="16" xfId="0" applyNumberFormat="1" applyFont="1" applyFill="1" applyBorder="1"/>
    <xf numFmtId="3" fontId="21" fillId="56" borderId="16" xfId="0" applyNumberFormat="1" applyFont="1" applyFill="1" applyBorder="1"/>
    <xf numFmtId="164" fontId="21" fillId="57" borderId="16" xfId="0" applyNumberFormat="1" applyFont="1" applyFill="1" applyBorder="1"/>
    <xf numFmtId="164" fontId="21" fillId="58" borderId="16" xfId="0" applyNumberFormat="1" applyFont="1" applyFill="1" applyBorder="1"/>
    <xf numFmtId="164" fontId="21" fillId="59" borderId="16" xfId="0" applyNumberFormat="1" applyFont="1" applyFill="1" applyBorder="1"/>
    <xf numFmtId="164" fontId="21" fillId="60" borderId="16" xfId="0" applyNumberFormat="1" applyFont="1" applyFill="1" applyBorder="1"/>
    <xf numFmtId="9" fontId="21" fillId="61" borderId="16" xfId="0" applyNumberFormat="1" applyFont="1" applyFill="1" applyBorder="1"/>
    <xf numFmtId="3" fontId="21" fillId="62" borderId="16" xfId="0" applyNumberFormat="1" applyFont="1" applyFill="1" applyBorder="1"/>
    <xf numFmtId="3" fontId="21" fillId="63" borderId="16" xfId="0" applyNumberFormat="1" applyFont="1" applyFill="1" applyBorder="1"/>
    <xf numFmtId="164" fontId="21" fillId="64" borderId="16" xfId="0" applyNumberFormat="1" applyFont="1" applyFill="1" applyBorder="1"/>
    <xf numFmtId="164" fontId="21" fillId="65" borderId="16" xfId="0" applyNumberFormat="1" applyFont="1" applyFill="1" applyBorder="1"/>
    <xf numFmtId="0" fontId="29" fillId="0" borderId="0" xfId="0" applyFont="1" applyAlignment="1">
      <alignment horizontal="right"/>
    </xf>
    <xf numFmtId="0" fontId="21" fillId="33" borderId="17" xfId="0" applyFont="1" applyFill="1" applyBorder="1"/>
    <xf numFmtId="164" fontId="21" fillId="66" borderId="17" xfId="0" applyNumberFormat="1" applyFont="1" applyFill="1" applyBorder="1"/>
    <xf numFmtId="164" fontId="21" fillId="67" borderId="17" xfId="0" applyNumberFormat="1" applyFont="1" applyFill="1" applyBorder="1"/>
    <xf numFmtId="9" fontId="21" fillId="68" borderId="17" xfId="0" applyNumberFormat="1" applyFont="1" applyFill="1" applyBorder="1"/>
    <xf numFmtId="3" fontId="21" fillId="69" borderId="17" xfId="0" applyNumberFormat="1" applyFont="1" applyFill="1" applyBorder="1"/>
    <xf numFmtId="3" fontId="21" fillId="70" borderId="17" xfId="0" applyNumberFormat="1" applyFont="1" applyFill="1" applyBorder="1"/>
    <xf numFmtId="3" fontId="21" fillId="33" borderId="17" xfId="0" applyNumberFormat="1" applyFont="1" applyFill="1" applyBorder="1"/>
    <xf numFmtId="164" fontId="21" fillId="71" borderId="17" xfId="0" applyNumberFormat="1" applyFont="1" applyFill="1" applyBorder="1"/>
    <xf numFmtId="0" fontId="21" fillId="42" borderId="17" xfId="0" applyFont="1" applyFill="1" applyBorder="1"/>
    <xf numFmtId="164" fontId="21" fillId="72" borderId="17" xfId="0" applyNumberFormat="1" applyFont="1" applyFill="1" applyBorder="1"/>
    <xf numFmtId="0" fontId="0" fillId="35" borderId="12" xfId="0" applyFill="1" applyBorder="1"/>
    <xf numFmtId="164" fontId="0" fillId="35" borderId="13" xfId="0" applyNumberFormat="1" applyFill="1" applyBorder="1"/>
    <xf numFmtId="9" fontId="0" fillId="35" borderId="13" xfId="2" applyFont="1" applyFill="1" applyBorder="1"/>
    <xf numFmtId="3" fontId="0" fillId="35" borderId="13" xfId="0" applyNumberFormat="1" applyFill="1" applyBorder="1"/>
    <xf numFmtId="164" fontId="0" fillId="35" borderId="13" xfId="1" applyNumberFormat="1" applyFont="1" applyFill="1" applyBorder="1"/>
    <xf numFmtId="0" fontId="0" fillId="35" borderId="13" xfId="0" applyFill="1" applyBorder="1"/>
    <xf numFmtId="164" fontId="0" fillId="35" borderId="14" xfId="0" applyNumberFormat="1" applyFill="1" applyBorder="1"/>
    <xf numFmtId="0" fontId="0" fillId="0" borderId="12" xfId="0" applyBorder="1"/>
    <xf numFmtId="164" fontId="0" fillId="0" borderId="13" xfId="0" applyNumberFormat="1" applyBorder="1"/>
    <xf numFmtId="9" fontId="0" fillId="0" borderId="13" xfId="2" applyFont="1" applyBorder="1"/>
    <xf numFmtId="3" fontId="0" fillId="0" borderId="13" xfId="0" applyNumberFormat="1" applyBorder="1"/>
    <xf numFmtId="164" fontId="0" fillId="0" borderId="13" xfId="1" applyNumberFormat="1" applyFont="1" applyBorder="1"/>
    <xf numFmtId="0" fontId="0" fillId="0" borderId="13" xfId="0" applyBorder="1"/>
    <xf numFmtId="164" fontId="0" fillId="0" borderId="14" xfId="0" applyNumberFormat="1" applyBorder="1"/>
    <xf numFmtId="3" fontId="0" fillId="35" borderId="13" xfId="0" applyNumberFormat="1" applyFont="1" applyFill="1" applyBorder="1"/>
    <xf numFmtId="164" fontId="0" fillId="0" borderId="15" xfId="0" applyNumberFormat="1" applyBorder="1"/>
    <xf numFmtId="0" fontId="0" fillId="0" borderId="0" xfId="0" applyFont="1" applyAlignment="1">
      <alignment horizontal="right"/>
    </xf>
    <xf numFmtId="0" fontId="17" fillId="9" borderId="0" xfId="20" applyFont="1" applyAlignment="1">
      <alignment horizontal="right"/>
    </xf>
    <xf numFmtId="0" fontId="0" fillId="0" borderId="15" xfId="0" applyFont="1" applyBorder="1" applyAlignment="1">
      <alignment horizontal="right"/>
    </xf>
    <xf numFmtId="3" fontId="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3" fontId="0" fillId="35" borderId="18" xfId="0" applyNumberFormat="1" applyFill="1" applyBorder="1"/>
    <xf numFmtId="0" fontId="31" fillId="74" borderId="0" xfId="0" applyFont="1" applyFill="1"/>
    <xf numFmtId="0" fontId="21" fillId="0" borderId="0" xfId="0" applyFont="1"/>
    <xf numFmtId="0" fontId="32" fillId="74" borderId="0" xfId="0" applyFont="1" applyFill="1"/>
    <xf numFmtId="164" fontId="32" fillId="74" borderId="0" xfId="0" applyNumberFormat="1" applyFont="1" applyFill="1"/>
    <xf numFmtId="9" fontId="32" fillId="74" borderId="0" xfId="0" applyNumberFormat="1" applyFont="1" applyFill="1"/>
    <xf numFmtId="3" fontId="32" fillId="74" borderId="0" xfId="0" applyNumberFormat="1" applyFont="1" applyFill="1"/>
    <xf numFmtId="0" fontId="13" fillId="73" borderId="19" xfId="0" applyFont="1" applyFill="1" applyBorder="1"/>
    <xf numFmtId="164" fontId="13" fillId="73" borderId="11" xfId="0" applyNumberFormat="1" applyFont="1" applyFill="1" applyBorder="1"/>
    <xf numFmtId="9" fontId="13" fillId="73" borderId="11" xfId="2" applyNumberFormat="1" applyFont="1" applyFill="1" applyBorder="1"/>
    <xf numFmtId="3" fontId="13" fillId="73" borderId="11" xfId="0" applyNumberFormat="1" applyFont="1" applyFill="1" applyBorder="1"/>
    <xf numFmtId="3" fontId="13" fillId="73" borderId="11" xfId="1" applyNumberFormat="1" applyFont="1" applyFill="1" applyBorder="1"/>
    <xf numFmtId="0" fontId="13" fillId="73" borderId="11" xfId="0" applyFont="1" applyFill="1" applyBorder="1"/>
    <xf numFmtId="0" fontId="7" fillId="3" borderId="0" xfId="9" applyAlignment="1">
      <alignment horizontal="left" indent="1"/>
    </xf>
    <xf numFmtId="0" fontId="6" fillId="2" borderId="0" xfId="8" applyAlignment="1">
      <alignment horizontal="left" indent="1"/>
    </xf>
    <xf numFmtId="0" fontId="6" fillId="2" borderId="0" xfId="8" applyBorder="1" applyAlignment="1">
      <alignment horizontal="left" indent="1"/>
    </xf>
    <xf numFmtId="164" fontId="10" fillId="6" borderId="5" xfId="12" applyNumberFormat="1"/>
    <xf numFmtId="9" fontId="10" fillId="6" borderId="5" xfId="12" applyNumberFormat="1"/>
    <xf numFmtId="3" fontId="10" fillId="6" borderId="5" xfId="12" applyNumberFormat="1"/>
    <xf numFmtId="0" fontId="10" fillId="6" borderId="5" xfId="12"/>
    <xf numFmtId="0" fontId="7" fillId="3" borderId="0" xfId="9" applyBorder="1" applyAlignment="1">
      <alignment horizontal="left" indent="1"/>
    </xf>
    <xf numFmtId="0" fontId="33" fillId="0" borderId="0" xfId="0" applyFont="1"/>
    <xf numFmtId="0" fontId="34" fillId="0" borderId="0" xfId="0" applyFont="1"/>
    <xf numFmtId="0" fontId="33" fillId="12" borderId="0" xfId="23" applyFont="1"/>
    <xf numFmtId="0" fontId="19" fillId="12" borderId="0" xfId="23" applyFont="1"/>
    <xf numFmtId="165" fontId="33" fillId="0" borderId="0" xfId="0" applyNumberFormat="1" applyFont="1"/>
    <xf numFmtId="0" fontId="0" fillId="35" borderId="12" xfId="0" applyFont="1" applyFill="1" applyBorder="1"/>
    <xf numFmtId="0" fontId="0" fillId="0" borderId="12" xfId="0" applyFont="1" applyBorder="1"/>
    <xf numFmtId="9" fontId="0" fillId="35" borderId="13" xfId="2" applyNumberFormat="1" applyFont="1" applyFill="1" applyBorder="1"/>
    <xf numFmtId="9" fontId="0" fillId="0" borderId="13" xfId="2" applyNumberFormat="1" applyFont="1" applyBorder="1"/>
    <xf numFmtId="6" fontId="0" fillId="35" borderId="13" xfId="0" applyNumberFormat="1" applyFont="1" applyFill="1" applyBorder="1"/>
    <xf numFmtId="6" fontId="0" fillId="0" borderId="13" xfId="0" applyNumberFormat="1" applyFont="1" applyBorder="1"/>
    <xf numFmtId="3" fontId="0" fillId="0" borderId="13" xfId="0" applyNumberFormat="1" applyFont="1" applyBorder="1"/>
    <xf numFmtId="164" fontId="0" fillId="35" borderId="13" xfId="0" applyNumberFormat="1" applyFont="1" applyFill="1" applyBorder="1"/>
    <xf numFmtId="164" fontId="0" fillId="0" borderId="13" xfId="0" applyNumberFormat="1" applyFont="1" applyBorder="1"/>
    <xf numFmtId="164" fontId="0" fillId="35" borderId="14" xfId="0" applyNumberFormat="1" applyFont="1" applyFill="1" applyBorder="1"/>
    <xf numFmtId="164" fontId="0" fillId="0" borderId="14" xfId="0" applyNumberFormat="1" applyFont="1" applyBorder="1"/>
    <xf numFmtId="165" fontId="0" fillId="35" borderId="12" xfId="0" applyNumberFormat="1" applyFont="1" applyFill="1" applyBorder="1"/>
    <xf numFmtId="165" fontId="0" fillId="0" borderId="12" xfId="0" applyNumberFormat="1" applyFont="1" applyBorder="1"/>
    <xf numFmtId="0" fontId="21" fillId="33" borderId="10" xfId="0" applyFont="1" applyFill="1" applyBorder="1"/>
    <xf numFmtId="0" fontId="21" fillId="0" borderId="10" xfId="0" applyFont="1" applyBorder="1"/>
    <xf numFmtId="164" fontId="21" fillId="66" borderId="16" xfId="0" applyNumberFormat="1" applyFont="1" applyFill="1" applyBorder="1"/>
    <xf numFmtId="164" fontId="21" fillId="67" borderId="16" xfId="0" applyNumberFormat="1" applyFont="1" applyFill="1" applyBorder="1"/>
    <xf numFmtId="164" fontId="21" fillId="72" borderId="16" xfId="0" applyNumberFormat="1" applyFont="1" applyFill="1" applyBorder="1"/>
    <xf numFmtId="3" fontId="28" fillId="35" borderId="13" xfId="0" applyNumberFormat="1" applyFont="1" applyFill="1" applyBorder="1" applyAlignment="1">
      <alignment horizontal="right"/>
    </xf>
    <xf numFmtId="164" fontId="0" fillId="35" borderId="21" xfId="0" applyNumberFormat="1" applyFont="1" applyFill="1" applyBorder="1"/>
    <xf numFmtId="3" fontId="28" fillId="0" borderId="13" xfId="0" applyNumberFormat="1" applyFont="1" applyBorder="1" applyAlignment="1">
      <alignment horizontal="right"/>
    </xf>
    <xf numFmtId="164" fontId="0" fillId="0" borderId="21" xfId="0" applyNumberFormat="1" applyFont="1" applyBorder="1"/>
    <xf numFmtId="0" fontId="29" fillId="0" borderId="13" xfId="0" applyFont="1" applyBorder="1" applyAlignment="1">
      <alignment horizontal="right"/>
    </xf>
    <xf numFmtId="3" fontId="28" fillId="35" borderId="20" xfId="0" applyNumberFormat="1" applyFont="1" applyFill="1" applyBorder="1" applyAlignment="1">
      <alignment horizontal="right"/>
    </xf>
    <xf numFmtId="164" fontId="0" fillId="35" borderId="22" xfId="0" applyNumberFormat="1" applyFont="1" applyFill="1" applyBorder="1"/>
    <xf numFmtId="0" fontId="30" fillId="35" borderId="13" xfId="0" applyFont="1" applyFill="1" applyBorder="1" applyAlignment="1">
      <alignment horizontal="right"/>
    </xf>
    <xf numFmtId="0" fontId="30" fillId="0" borderId="13" xfId="0" applyFont="1" applyBorder="1" applyAlignment="1">
      <alignment horizontal="right"/>
    </xf>
    <xf numFmtId="3" fontId="0" fillId="35" borderId="13" xfId="0" applyNumberFormat="1" applyFont="1" applyFill="1" applyBorder="1" applyAlignment="1">
      <alignment horizontal="right"/>
    </xf>
    <xf numFmtId="0" fontId="25" fillId="12" borderId="12" xfId="23" applyFont="1" applyFill="1" applyBorder="1" applyAlignment="1">
      <alignment horizontal="left"/>
    </xf>
    <xf numFmtId="0" fontId="0" fillId="35" borderId="12" xfId="0" applyFont="1" applyFill="1" applyBorder="1" applyAlignment="1">
      <alignment horizontal="left" indent="1"/>
    </xf>
    <xf numFmtId="0" fontId="0" fillId="14" borderId="12" xfId="25" applyFont="1" applyFill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164" fontId="10" fillId="6" borderId="5" xfId="12" applyNumberFormat="1" applyFont="1" applyFill="1" applyBorder="1"/>
    <xf numFmtId="0" fontId="21" fillId="0" borderId="10" xfId="0" applyFont="1" applyBorder="1" applyAlignment="1">
      <alignment horizontal="left" indent="1"/>
    </xf>
    <xf numFmtId="0" fontId="21" fillId="33" borderId="10" xfId="0" applyFont="1" applyFill="1" applyBorder="1" applyAlignment="1">
      <alignment horizontal="left" indent="1"/>
    </xf>
    <xf numFmtId="164" fontId="0" fillId="14" borderId="13" xfId="25" applyNumberFormat="1" applyFont="1" applyFill="1" applyBorder="1"/>
    <xf numFmtId="3" fontId="0" fillId="14" borderId="13" xfId="25" applyNumberFormat="1" applyFont="1" applyFill="1" applyBorder="1"/>
    <xf numFmtId="0" fontId="0" fillId="35" borderId="23" xfId="0" applyFont="1" applyFill="1" applyBorder="1" applyAlignment="1">
      <alignment horizontal="left" indent="1"/>
    </xf>
    <xf numFmtId="42" fontId="0" fillId="35" borderId="13" xfId="1" applyNumberFormat="1" applyFont="1" applyFill="1" applyBorder="1"/>
    <xf numFmtId="42" fontId="0" fillId="0" borderId="13" xfId="1" applyNumberFormat="1" applyFont="1" applyBorder="1"/>
  </cellXfs>
  <cellStyles count="44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Денежный" xfId="1" builtinId="4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Хороший" xfId="8" builtinId="26" customBuiltin="1"/>
  </cellStyles>
  <dxfs count="154">
    <dxf>
      <numFmt numFmtId="164" formatCode="#,##0\ &quot;₽&quot;"/>
    </dxf>
    <dxf>
      <numFmt numFmtId="164" formatCode="#,##0\ &quot;₽&quot;"/>
    </dxf>
    <dxf>
      <font>
        <b/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</dxf>
    <dxf>
      <numFmt numFmtId="164" formatCode="#,##0\ &quot;₽&quot;"/>
    </dxf>
    <dxf>
      <numFmt numFmtId="164" formatCode="#,##0\ &quot;₽&quot;"/>
    </dxf>
    <dxf>
      <font>
        <b/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</dxf>
    <dxf>
      <numFmt numFmtId="13" formatCode="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3" formatCode="#,##0"/>
    </dxf>
    <dxf>
      <numFmt numFmtId="3" formatCode="#,##0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\ &quot;₽&quot;"/>
    </dxf>
    <dxf>
      <numFmt numFmtId="164" formatCode="#,##0\ &quot;₽&quot;"/>
    </dxf>
    <dxf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fill>
        <patternFill patternType="solid">
          <fgColor rgb="FFD9E1F2"/>
          <bgColor rgb="FFF2F8F7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numFmt numFmtId="3" formatCode="#,##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numFmt numFmtId="3" formatCode="#,##0"/>
    </dxf>
    <dxf>
      <numFmt numFmtId="164" formatCode="#,##0\ &quot;₽&quot;"/>
    </dxf>
    <dxf>
      <font>
        <strike val="0"/>
        <outline val="0"/>
        <shadow val="0"/>
        <u val="none"/>
        <vertAlign val="baseline"/>
        <sz val="12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\ &quot;₽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\ &quot;₽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\ &quot;₽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\ &quot;₽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rgb="FF8EA9DB"/>
        </bottom>
      </border>
    </dxf>
    <dxf>
      <numFmt numFmtId="164" formatCode="#,##0\ &quot;₽&quot;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fill>
        <patternFill patternType="solid">
          <fgColor rgb="FFD9E1F2"/>
          <bgColor rgb="FFF2F8F7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numFmt numFmtId="3" formatCode="#,##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" formatCode="0"/>
    </dxf>
    <dxf>
      <numFmt numFmtId="165" formatCode="h:mm;@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" formatCode="0"/>
    </dxf>
    <dxf>
      <numFmt numFmtId="165" formatCode="h:mm;@"/>
    </dxf>
    <dxf>
      <numFmt numFmtId="164" formatCode="#,##0\ &quot;₽&quot;"/>
    </dxf>
    <dxf>
      <numFmt numFmtId="3" formatCode="#,##0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alignment horizontal="left" vertical="bottom" textRotation="0" wrapText="0" indent="1" justifyLastLine="0" shrinkToFit="0" readingOrder="0"/>
    </dxf>
    <dxf>
      <border outline="0">
        <bottom style="thin">
          <color theme="4" tint="0.39997558519241921"/>
        </bottom>
      </border>
    </dxf>
    <dxf>
      <numFmt numFmtId="13" formatCode="0%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64" formatCode="#,##0\ &quot;₽&quot;"/>
    </dxf>
    <dxf>
      <numFmt numFmtId="164" formatCode="#,##0\ &quot;₽&quot;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0" formatCode="#,##0\ &quot;₽&quot;;[Red]\-#,##0\ &quot;₽&quot;"/>
    </dxf>
    <dxf>
      <numFmt numFmtId="13" formatCode="0%"/>
    </dxf>
    <dxf>
      <numFmt numFmtId="10" formatCode="#,##0\ &quot;₽&quot;;[Red]\-#,##0\ &quot;₽&quot;"/>
    </dxf>
    <dxf>
      <numFmt numFmtId="164" formatCode="#,##0\ &quot;₽&quot;"/>
    </dxf>
    <dxf>
      <numFmt numFmtId="164" formatCode="#,##0\ &quot;₽&quot;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0" formatCode="#,##0\ &quot;₽&quot;;[Red]\-#,##0\ &quot;₽&quot;"/>
    </dxf>
    <dxf>
      <numFmt numFmtId="10" formatCode="#,##0\ &quot;₽&quot;;[Red]\-#,##0\ &quot;₽&quot;"/>
    </dxf>
  </dxfs>
  <tableStyles count="0" defaultTableStyle="TableStyleMedium2" defaultPivotStyle="PivotStyleLight16"/>
  <colors>
    <mruColors>
      <color rgb="FFFF60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Лист4!$A$2:$A$3</c:f>
              <c:strCache>
                <c:ptCount val="2"/>
                <c:pt idx="0">
                  <c:v>июль</c:v>
                </c:pt>
                <c:pt idx="1">
                  <c:v>август</c:v>
                </c:pt>
              </c:strCache>
            </c:strRef>
          </c:cat>
          <c:val>
            <c:numRef>
              <c:f>Лист4!$B$2:$B$3</c:f>
              <c:numCache>
                <c:formatCode>"₽"#,##0_);[Red]\("₽"#,##0\)</c:formatCode>
                <c:ptCount val="2"/>
                <c:pt idx="0">
                  <c:v>124238397</c:v>
                </c:pt>
                <c:pt idx="1">
                  <c:v>132317119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D-B54A-A479-F3A129C5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69072"/>
        <c:axId val="1458536608"/>
      </c:lineChart>
      <c:catAx>
        <c:axId val="14581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536608"/>
        <c:crosses val="autoZero"/>
        <c:auto val="1"/>
        <c:lblAlgn val="ctr"/>
        <c:lblOffset val="100"/>
        <c:noMultiLvlLbl val="0"/>
      </c:catAx>
      <c:valAx>
        <c:axId val="1458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₽&quot;#,##0_);[Red]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1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Лист4!$B$68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Лист4!$A$69:$A$76</c:f>
              <c:strCache>
                <c:ptCount val="8"/>
                <c:pt idx="0">
                  <c:v>Москва</c:v>
                </c:pt>
                <c:pt idx="1">
                  <c:v>Санкт-Петербург</c:v>
                </c:pt>
                <c:pt idx="2">
                  <c:v>Нижний Новгород</c:v>
                </c:pt>
                <c:pt idx="3">
                  <c:v>Калуга</c:v>
                </c:pt>
                <c:pt idx="4">
                  <c:v>Ростов-на-Дону</c:v>
                </c:pt>
                <c:pt idx="5">
                  <c:v>Воскресенское </c:v>
                </c:pt>
                <c:pt idx="6">
                  <c:v>Пироговский </c:v>
                </c:pt>
                <c:pt idx="7">
                  <c:v>Горки Ленинские </c:v>
                </c:pt>
              </c:strCache>
            </c:strRef>
          </c:cat>
          <c:val>
            <c:numRef>
              <c:f>Лист4!$B$69:$B$76</c:f>
              <c:numCache>
                <c:formatCode>#\ ##0\ "₽"</c:formatCode>
                <c:ptCount val="8"/>
                <c:pt idx="0">
                  <c:v>57302038</c:v>
                </c:pt>
                <c:pt idx="1">
                  <c:v>19230484</c:v>
                </c:pt>
                <c:pt idx="2">
                  <c:v>8431239</c:v>
                </c:pt>
                <c:pt idx="3">
                  <c:v>5039068</c:v>
                </c:pt>
                <c:pt idx="4">
                  <c:v>5155750</c:v>
                </c:pt>
                <c:pt idx="5">
                  <c:v>9767</c:v>
                </c:pt>
                <c:pt idx="6">
                  <c:v>6189</c:v>
                </c:pt>
                <c:pt idx="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D-C541-8E66-2612BBE4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567488"/>
        <c:axId val="1638179120"/>
      </c:barChart>
      <c:catAx>
        <c:axId val="16385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179120"/>
        <c:crosses val="autoZero"/>
        <c:auto val="1"/>
        <c:lblAlgn val="ctr"/>
        <c:lblOffset val="100"/>
        <c:noMultiLvlLbl val="0"/>
      </c:catAx>
      <c:valAx>
        <c:axId val="1638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709711286089238"/>
          <c:y val="0.19483814523184603"/>
          <c:w val="0.80290288713910762"/>
          <c:h val="0.50583187518226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Лист4!$E$68</c:f>
              <c:strCache>
                <c:ptCount val="1"/>
                <c:pt idx="0">
                  <c:v>Маржа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Лист4!$D$69:$D$76</c:f>
              <c:strCache>
                <c:ptCount val="8"/>
                <c:pt idx="0">
                  <c:v>Москва</c:v>
                </c:pt>
                <c:pt idx="1">
                  <c:v>Санкт-Петербург</c:v>
                </c:pt>
                <c:pt idx="2">
                  <c:v>Нижний Новгород</c:v>
                </c:pt>
                <c:pt idx="3">
                  <c:v>Калуга</c:v>
                </c:pt>
                <c:pt idx="4">
                  <c:v>Ростов-на-Дону</c:v>
                </c:pt>
                <c:pt idx="5">
                  <c:v>Воскресенское </c:v>
                </c:pt>
                <c:pt idx="6">
                  <c:v>Пироговский </c:v>
                </c:pt>
                <c:pt idx="7">
                  <c:v>Горки Ленинские </c:v>
                </c:pt>
              </c:strCache>
            </c:strRef>
          </c:cat>
          <c:val>
            <c:numRef>
              <c:f>Лист4!$E$69:$E$76</c:f>
              <c:numCache>
                <c:formatCode>#\ ##0\ "₽"</c:formatCode>
                <c:ptCount val="8"/>
                <c:pt idx="0">
                  <c:v>8743715</c:v>
                </c:pt>
                <c:pt idx="1">
                  <c:v>3135169</c:v>
                </c:pt>
                <c:pt idx="2">
                  <c:v>1460238</c:v>
                </c:pt>
                <c:pt idx="3">
                  <c:v>1253827</c:v>
                </c:pt>
                <c:pt idx="4">
                  <c:v>1087802</c:v>
                </c:pt>
                <c:pt idx="5">
                  <c:v>-393</c:v>
                </c:pt>
                <c:pt idx="6">
                  <c:v>-521</c:v>
                </c:pt>
                <c:pt idx="7">
                  <c:v>-392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5649-8E5A-7E661982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520256"/>
        <c:axId val="1656729568"/>
      </c:barChart>
      <c:catAx>
        <c:axId val="1816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729568"/>
        <c:crosses val="autoZero"/>
        <c:auto val="1"/>
        <c:lblAlgn val="ctr"/>
        <c:lblOffset val="100"/>
        <c:noMultiLvlLbl val="0"/>
      </c:catAx>
      <c:valAx>
        <c:axId val="1656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5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Лист4!$B$78</c:f>
              <c:strCache>
                <c:ptCount val="1"/>
                <c:pt idx="0">
                  <c:v>Ценность Клиента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C3-474A-A14D-7961A930E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C3-474A-A14D-7961A930E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C3-474A-A14D-7961A930E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C3-474A-A14D-7961A930E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C3-474A-A14D-7961A930E7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C3-474A-A14D-7961A930E7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C3-474A-A14D-7961A930E7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C3-474A-A14D-7961A930E791}"/>
              </c:ext>
            </c:extLst>
          </c:dPt>
          <c:cat>
            <c:strRef>
              <c:f>Лист4!$A$79:$A$86</c:f>
              <c:strCache>
                <c:ptCount val="8"/>
                <c:pt idx="0">
                  <c:v>Москва</c:v>
                </c:pt>
                <c:pt idx="1">
                  <c:v>Санкт-Петербург</c:v>
                </c:pt>
                <c:pt idx="2">
                  <c:v>Нижний Новгород</c:v>
                </c:pt>
                <c:pt idx="3">
                  <c:v>Калуга</c:v>
                </c:pt>
                <c:pt idx="4">
                  <c:v>Ростов-на-Дону</c:v>
                </c:pt>
                <c:pt idx="5">
                  <c:v>Воскресенское </c:v>
                </c:pt>
                <c:pt idx="6">
                  <c:v>Пироговский </c:v>
                </c:pt>
                <c:pt idx="7">
                  <c:v>Горки Ленинские </c:v>
                </c:pt>
              </c:strCache>
            </c:strRef>
          </c:cat>
          <c:val>
            <c:numRef>
              <c:f>Лист4!$B$79:$B$86</c:f>
              <c:numCache>
                <c:formatCode>#\ ##0\ "₽"</c:formatCode>
                <c:ptCount val="8"/>
                <c:pt idx="0">
                  <c:v>459</c:v>
                </c:pt>
                <c:pt idx="1">
                  <c:v>537</c:v>
                </c:pt>
                <c:pt idx="2">
                  <c:v>660</c:v>
                </c:pt>
                <c:pt idx="3">
                  <c:v>1381</c:v>
                </c:pt>
                <c:pt idx="4">
                  <c:v>995</c:v>
                </c:pt>
                <c:pt idx="5">
                  <c:v>-98</c:v>
                </c:pt>
                <c:pt idx="6">
                  <c:v>-260</c:v>
                </c:pt>
                <c:pt idx="7">
                  <c:v>-392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5E4D-9E6C-2AB55B99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Лист4!$B$101</c:f>
              <c:strCache>
                <c:ptCount val="1"/>
                <c:pt idx="0">
                  <c:v>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C-274E-9ECC-4D7310EA9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C-274E-9ECC-4D7310EA9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C-274E-9ECC-4D7310EA9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C-274E-9ECC-4D7310EA9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0C-274E-9ECC-4D7310EA9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0C-274E-9ECC-4D7310EA9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0C-274E-9ECC-4D7310EA9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0C-274E-9ECC-4D7310EA9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0C-274E-9ECC-4D7310EA9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0C-274E-9ECC-4D7310EA9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0C-274E-9ECC-4D7310EA9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0C-274E-9ECC-4D7310EA9A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0C-274E-9ECC-4D7310EA9A87}"/>
              </c:ext>
            </c:extLst>
          </c:dPt>
          <c:cat>
            <c:strRef>
              <c:f>Лист4!$A$102:$A$114</c:f>
              <c:strCache>
                <c:ptCount val="13"/>
                <c:pt idx="0">
                  <c:v>КРУПНОГАБАРИТНЫЙ ТОВАР</c:v>
                </c:pt>
                <c:pt idx="1">
                  <c:v>ПОДГУЗНИКИ</c:v>
                </c:pt>
                <c:pt idx="2">
                  <c:v>ИГРУШКИ</c:v>
                </c:pt>
                <c:pt idx="3">
                  <c:v>ТЕКСТИЛЬ, ТРИКОТАЖ</c:v>
                </c:pt>
                <c:pt idx="4">
                  <c:v>ДЕТСКОЕ ПИТАНИЕ</c:v>
                </c:pt>
                <c:pt idx="5">
                  <c:v>ОБУВЬ</c:v>
                </c:pt>
                <c:pt idx="6">
                  <c:v>ТОВАРЫ ДЛЯ КОРМЛЕНИЯ</c:v>
                </c:pt>
                <c:pt idx="7">
                  <c:v>КОСМЕТИКА/ГИГИЕНА</c:v>
                </c:pt>
                <c:pt idx="8">
                  <c:v>КАНЦТОВАРЫ, КНИГИ, ДИСКИ</c:v>
                </c:pt>
                <c:pt idx="9">
                  <c:v>ТОВАРЫ ДЛЯ ЖИВОТНЫХ</c:v>
                </c:pt>
                <c:pt idx="10">
                  <c:v>ТЕХНИКА И ТОВАРЫ ДЛЯ ДОМА</c:v>
                </c:pt>
                <c:pt idx="11">
                  <c:v>СОПУТСТВУЮЩИЕ ТОВАРЫ</c:v>
                </c:pt>
                <c:pt idx="12">
                  <c:v>ЖЕНСКИЕ ШТУЧКИ</c:v>
                </c:pt>
              </c:strCache>
            </c:strRef>
          </c:cat>
          <c:val>
            <c:numRef>
              <c:f>Лист4!$B$102:$B$114</c:f>
              <c:numCache>
                <c:formatCode>#\ ##0\ "₽"</c:formatCode>
                <c:ptCount val="13"/>
                <c:pt idx="0">
                  <c:v>94964546</c:v>
                </c:pt>
                <c:pt idx="1">
                  <c:v>40632850</c:v>
                </c:pt>
                <c:pt idx="2">
                  <c:v>37469931</c:v>
                </c:pt>
                <c:pt idx="3">
                  <c:v>32624056</c:v>
                </c:pt>
                <c:pt idx="4">
                  <c:v>17409701</c:v>
                </c:pt>
                <c:pt idx="5">
                  <c:v>9419002</c:v>
                </c:pt>
                <c:pt idx="6">
                  <c:v>9377756</c:v>
                </c:pt>
                <c:pt idx="7">
                  <c:v>6651888</c:v>
                </c:pt>
                <c:pt idx="8">
                  <c:v>5058525</c:v>
                </c:pt>
                <c:pt idx="9">
                  <c:v>2547444</c:v>
                </c:pt>
                <c:pt idx="10">
                  <c:v>203056</c:v>
                </c:pt>
                <c:pt idx="11">
                  <c:v>111034</c:v>
                </c:pt>
                <c:pt idx="12">
                  <c:v>85727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9545-B564-00C2D5D9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Лист4!$B$116</c:f>
              <c:strCache>
                <c:ptCount val="1"/>
                <c:pt idx="0">
                  <c:v>Выкупаемость/выручка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Лист4!$A$117:$A$129</c:f>
              <c:strCache>
                <c:ptCount val="13"/>
                <c:pt idx="0">
                  <c:v>ТЕКСТИЛЬ, ТРИКОТАЖ</c:v>
                </c:pt>
                <c:pt idx="1">
                  <c:v>КОСМЕТИКА/ГИГИЕНА</c:v>
                </c:pt>
                <c:pt idx="2">
                  <c:v>КРУПНОГАБАРИТНЫЙ ТОВАР</c:v>
                </c:pt>
                <c:pt idx="3">
                  <c:v>ДЕТСКОЕ ПИТАНИЕ</c:v>
                </c:pt>
                <c:pt idx="4">
                  <c:v>ПОДГУЗНИКИ</c:v>
                </c:pt>
                <c:pt idx="5">
                  <c:v>ОБУВЬ</c:v>
                </c:pt>
                <c:pt idx="6">
                  <c:v>ТОВАРЫ ДЛЯ КОРМЛЕНИЯ</c:v>
                </c:pt>
                <c:pt idx="7">
                  <c:v>ИГРУШКИ</c:v>
                </c:pt>
                <c:pt idx="8">
                  <c:v>КАНЦТОВАРЫ, КНИГИ, ДИСКИ</c:v>
                </c:pt>
                <c:pt idx="9">
                  <c:v>ТОВАРЫ ДЛЯ ЖИВОТНЫХ</c:v>
                </c:pt>
                <c:pt idx="10">
                  <c:v>ЖЕНСКИЕ ШТУЧКИ</c:v>
                </c:pt>
                <c:pt idx="11">
                  <c:v>СОПУТСТВУЮЩИЕ ТОВАРЫ</c:v>
                </c:pt>
                <c:pt idx="12">
                  <c:v>ТЕХНИКА И ТОВАРЫ ДЛЯ ДОМА</c:v>
                </c:pt>
              </c:strCache>
            </c:strRef>
          </c:cat>
          <c:val>
            <c:numRef>
              <c:f>Лист4!$B$117:$B$129</c:f>
              <c:numCache>
                <c:formatCode>0%</c:formatCode>
                <c:ptCount val="13"/>
                <c:pt idx="0">
                  <c:v>0.74</c:v>
                </c:pt>
                <c:pt idx="1">
                  <c:v>0.64</c:v>
                </c:pt>
                <c:pt idx="2">
                  <c:v>0.62</c:v>
                </c:pt>
                <c:pt idx="3">
                  <c:v>0.56000000000000005</c:v>
                </c:pt>
                <c:pt idx="4">
                  <c:v>0.48</c:v>
                </c:pt>
                <c:pt idx="5">
                  <c:v>0.52</c:v>
                </c:pt>
                <c:pt idx="6">
                  <c:v>0.6</c:v>
                </c:pt>
                <c:pt idx="7">
                  <c:v>0.53</c:v>
                </c:pt>
                <c:pt idx="8">
                  <c:v>0.6</c:v>
                </c:pt>
                <c:pt idx="9">
                  <c:v>0.63</c:v>
                </c:pt>
                <c:pt idx="10">
                  <c:v>0.64</c:v>
                </c:pt>
                <c:pt idx="11">
                  <c:v>0.53</c:v>
                </c:pt>
                <c:pt idx="1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FB43-B823-7B0030B0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36736"/>
        <c:axId val="1458323440"/>
      </c:barChart>
      <c:catAx>
        <c:axId val="16581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323440"/>
        <c:crosses val="autoZero"/>
        <c:auto val="1"/>
        <c:lblAlgn val="ctr"/>
        <c:lblOffset val="100"/>
        <c:noMultiLvlLbl val="0"/>
      </c:catAx>
      <c:valAx>
        <c:axId val="14583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1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Лист4!$B$131</c:f>
              <c:strCache>
                <c:ptCount val="1"/>
                <c:pt idx="0">
                  <c:v>Аюсолютная маржа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Лист4!$A$132:$A$144</c:f>
              <c:strCache>
                <c:ptCount val="13"/>
                <c:pt idx="0">
                  <c:v>КРУПНОГАБАРИТНЫЙ ТОВАР</c:v>
                </c:pt>
                <c:pt idx="1">
                  <c:v>ПОДГУЗНИКИ</c:v>
                </c:pt>
                <c:pt idx="2">
                  <c:v>ИГРУШКИ</c:v>
                </c:pt>
                <c:pt idx="3">
                  <c:v>ТЕКСТИЛЬ, ТРИКОТАЖ</c:v>
                </c:pt>
                <c:pt idx="4">
                  <c:v>ДЕТСКОЕ ПИТАНИЕ</c:v>
                </c:pt>
                <c:pt idx="5">
                  <c:v>ОБУВЬ</c:v>
                </c:pt>
                <c:pt idx="6">
                  <c:v>ТОВАРЫ ДЛЯ КОРМЛЕНИЯ</c:v>
                </c:pt>
                <c:pt idx="7">
                  <c:v>КОСМЕТИКА/ГИГИЕНА</c:v>
                </c:pt>
                <c:pt idx="8">
                  <c:v>КАНЦТОВАРЫ, КНИГИ, ДИСКИ</c:v>
                </c:pt>
                <c:pt idx="9">
                  <c:v>ТОВАРЫ ДЛЯ ЖИВОТНЫХ</c:v>
                </c:pt>
                <c:pt idx="10">
                  <c:v>ТЕХНИКА И ТОВАРЫ ДЛЯ ДОМА</c:v>
                </c:pt>
                <c:pt idx="11">
                  <c:v>СОПУТСТВУЮЩИЕ ТОВАРЫ</c:v>
                </c:pt>
                <c:pt idx="12">
                  <c:v>ЖЕНСКИЕ ШТУЧКИ</c:v>
                </c:pt>
              </c:strCache>
            </c:strRef>
          </c:cat>
          <c:val>
            <c:numRef>
              <c:f>Лист4!$B$132:$B$144</c:f>
              <c:numCache>
                <c:formatCode>#\ ##0\ "₽"</c:formatCode>
                <c:ptCount val="13"/>
                <c:pt idx="0">
                  <c:v>25290705</c:v>
                </c:pt>
                <c:pt idx="1">
                  <c:v>798755</c:v>
                </c:pt>
                <c:pt idx="2">
                  <c:v>6000163</c:v>
                </c:pt>
                <c:pt idx="3">
                  <c:v>7953404</c:v>
                </c:pt>
                <c:pt idx="4">
                  <c:v>777033</c:v>
                </c:pt>
                <c:pt idx="5">
                  <c:v>1799412</c:v>
                </c:pt>
                <c:pt idx="6">
                  <c:v>1395344</c:v>
                </c:pt>
                <c:pt idx="7">
                  <c:v>1007462</c:v>
                </c:pt>
                <c:pt idx="8">
                  <c:v>1500506</c:v>
                </c:pt>
                <c:pt idx="9">
                  <c:v>196705</c:v>
                </c:pt>
                <c:pt idx="10">
                  <c:v>46609</c:v>
                </c:pt>
                <c:pt idx="11">
                  <c:v>36116</c:v>
                </c:pt>
                <c:pt idx="12">
                  <c:v>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F4E-9707-4D39E66D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86752"/>
        <c:axId val="1657979008"/>
      </c:barChart>
      <c:catAx>
        <c:axId val="16423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979008"/>
        <c:crosses val="autoZero"/>
        <c:auto val="1"/>
        <c:lblAlgn val="ctr"/>
        <c:lblOffset val="100"/>
        <c:noMultiLvlLbl val="0"/>
      </c:catAx>
      <c:valAx>
        <c:axId val="1657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3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Лист4!$B$149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Лист4!$A$150:$A$158</c:f>
              <c:strCache>
                <c:ptCount val="9"/>
                <c:pt idx="0">
                  <c:v>БЫТОВАЯ ХИМИЯ ДЛЯ ЖИВОТНЫХ</c:v>
                </c:pt>
                <c:pt idx="1">
                  <c:v>ВЕТАПТЕКА</c:v>
                </c:pt>
                <c:pt idx="2">
                  <c:v>ТОВАРЫ ДЛЯ ГРЫЗУНОВ</c:v>
                </c:pt>
                <c:pt idx="3">
                  <c:v>ТОВАРЫ ДЛЯ КОШЕК</c:v>
                </c:pt>
                <c:pt idx="4">
                  <c:v>ТОВАРЫ ДЛЯ ПТИЦ</c:v>
                </c:pt>
                <c:pt idx="5">
                  <c:v>ТОВАРЫ ДЛЯ РЫБ</c:v>
                </c:pt>
                <c:pt idx="6">
                  <c:v>ТОВАРЫ ДЛЯ СОБАК</c:v>
                </c:pt>
                <c:pt idx="7">
                  <c:v>ТОВАРЫ ДЛЯ ХОРЬКОВ</c:v>
                </c:pt>
                <c:pt idx="8">
                  <c:v>ТОВАРЫ ДЛЯ ЧЕРЕПАХ И РЕПТИЛИЙ</c:v>
                </c:pt>
              </c:strCache>
            </c:strRef>
          </c:cat>
          <c:val>
            <c:numRef>
              <c:f>Лист4!$B$150:$B$158</c:f>
              <c:numCache>
                <c:formatCode>#\ ##0\ "₽"</c:formatCode>
                <c:ptCount val="9"/>
                <c:pt idx="0">
                  <c:v>1672939.35</c:v>
                </c:pt>
                <c:pt idx="1">
                  <c:v>4831</c:v>
                </c:pt>
                <c:pt idx="2">
                  <c:v>2635</c:v>
                </c:pt>
                <c:pt idx="3">
                  <c:v>833942.55</c:v>
                </c:pt>
                <c:pt idx="4">
                  <c:v>69</c:v>
                </c:pt>
                <c:pt idx="5">
                  <c:v>7641</c:v>
                </c:pt>
                <c:pt idx="6">
                  <c:v>5676</c:v>
                </c:pt>
                <c:pt idx="7">
                  <c:v>1841</c:v>
                </c:pt>
                <c:pt idx="8">
                  <c:v>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6-1C45-A988-F98C4A7F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59504"/>
        <c:axId val="1687268048"/>
      </c:barChart>
      <c:catAx>
        <c:axId val="18557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268048"/>
        <c:crosses val="autoZero"/>
        <c:auto val="1"/>
        <c:lblAlgn val="ctr"/>
        <c:lblOffset val="100"/>
        <c:noMultiLvlLbl val="0"/>
      </c:catAx>
      <c:valAx>
        <c:axId val="1687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7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682392825896764"/>
          <c:y val="0.13928258967629045"/>
          <c:w val="0.82317607174103236"/>
          <c:h val="0.42798483522892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Лист4!$E$149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Лист4!$D$150:$D$158</c:f>
              <c:strCache>
                <c:ptCount val="9"/>
                <c:pt idx="0">
                  <c:v>БЫТОВАЯ ХИМИЯ ДЛЯ ЖИВОТНЫХ</c:v>
                </c:pt>
                <c:pt idx="1">
                  <c:v>ВЕТАПТЕКА</c:v>
                </c:pt>
                <c:pt idx="2">
                  <c:v>ТОВАРЫ ДЛЯ ГРЫЗУНОВ</c:v>
                </c:pt>
                <c:pt idx="3">
                  <c:v>ТОВАРЫ ДЛЯ КОШЕК</c:v>
                </c:pt>
                <c:pt idx="4">
                  <c:v>ТОВАРЫ ДЛЯ ПТИЦ</c:v>
                </c:pt>
                <c:pt idx="5">
                  <c:v>ТОВАРЫ ДЛЯ РЫБ</c:v>
                </c:pt>
                <c:pt idx="6">
                  <c:v>ТОВАРЫ ДЛЯ СОБАК</c:v>
                </c:pt>
                <c:pt idx="7">
                  <c:v>ТОВАРЫ ДЛЯ ХОРЬКОВ</c:v>
                </c:pt>
                <c:pt idx="8">
                  <c:v>ТОВАРЫ ДЛЯ ЧЕРЕПАХ И РЕПТИЛИЙ</c:v>
                </c:pt>
              </c:strCache>
            </c:strRef>
          </c:cat>
          <c:val>
            <c:numRef>
              <c:f>Лист4!$E$150:$E$158</c:f>
              <c:numCache>
                <c:formatCode>#\ ##0\ "₽"</c:formatCode>
                <c:ptCount val="9"/>
                <c:pt idx="0">
                  <c:v>115032.14000000016</c:v>
                </c:pt>
                <c:pt idx="1">
                  <c:v>686.33</c:v>
                </c:pt>
                <c:pt idx="2">
                  <c:v>581.84</c:v>
                </c:pt>
                <c:pt idx="3">
                  <c:v>75030.410000000062</c:v>
                </c:pt>
                <c:pt idx="4">
                  <c:v>8.52</c:v>
                </c:pt>
                <c:pt idx="5">
                  <c:v>351.8</c:v>
                </c:pt>
                <c:pt idx="6">
                  <c:v>1133.3300000000002</c:v>
                </c:pt>
                <c:pt idx="7">
                  <c:v>351.5</c:v>
                </c:pt>
                <c:pt idx="8">
                  <c:v>3529.5199999999977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2-B84C-91E6-1DF5FBCC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576688"/>
        <c:axId val="1687051072"/>
      </c:barChart>
      <c:catAx>
        <c:axId val="16865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051072"/>
        <c:crosses val="autoZero"/>
        <c:auto val="1"/>
        <c:lblAlgn val="ctr"/>
        <c:lblOffset val="100"/>
        <c:noMultiLvlLbl val="0"/>
      </c:catAx>
      <c:valAx>
        <c:axId val="1687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5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Лист4!$B$161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Лист4!$A$162:$A$170</c:f>
              <c:strCache>
                <c:ptCount val="9"/>
                <c:pt idx="0">
                  <c:v>АКСЕССУАРЫ</c:v>
                </c:pt>
                <c:pt idx="1">
                  <c:v>ВЕРХНЯЯ ДЕТСКАЯ ОДЕЖДА</c:v>
                </c:pt>
                <c:pt idx="2">
                  <c:v>ГОЛОВНЫЕ УБОРЫ, ВАРЕЖКИ, ПЕРЧАТКИ</c:v>
                </c:pt>
                <c:pt idx="3">
                  <c:v>ДЕТСКАЯ ОДЕЖДА (2-6 лет)</c:v>
                </c:pt>
                <c:pt idx="4">
                  <c:v>ДЕТСКАЯ ОДЕЖДА (7-16 лет)</c:v>
                </c:pt>
                <c:pt idx="5">
                  <c:v>ДЕТСКИЕ КОЛГОТКИ И НОСКИ</c:v>
                </c:pt>
                <c:pt idx="6">
                  <c:v>ДЕТСКОЕ БЕЛЬЁ</c:v>
                </c:pt>
                <c:pt idx="7">
                  <c:v>ОДЕЖДА ДЛЯ НОВОРОЖДЕННЫХ (0-2 лет)</c:v>
                </c:pt>
                <c:pt idx="8">
                  <c:v>ПОСТЕЛЬНОЕ БЕЛЬЕ</c:v>
                </c:pt>
              </c:strCache>
            </c:strRef>
          </c:cat>
          <c:val>
            <c:numRef>
              <c:f>Лист4!$B$162:$B$170</c:f>
              <c:numCache>
                <c:formatCode>#\ ##0\ "₽"</c:formatCode>
                <c:ptCount val="9"/>
                <c:pt idx="0">
                  <c:v>251957.46</c:v>
                </c:pt>
                <c:pt idx="1">
                  <c:v>13173017.550000001</c:v>
                </c:pt>
                <c:pt idx="2">
                  <c:v>798594.41</c:v>
                </c:pt>
                <c:pt idx="3">
                  <c:v>4174142.2100000004</c:v>
                </c:pt>
                <c:pt idx="4">
                  <c:v>2783834.1100000003</c:v>
                </c:pt>
                <c:pt idx="5">
                  <c:v>533436.5199999999</c:v>
                </c:pt>
                <c:pt idx="6">
                  <c:v>1254685.4800000004</c:v>
                </c:pt>
                <c:pt idx="7">
                  <c:v>5336350.8899999987</c:v>
                </c:pt>
                <c:pt idx="8">
                  <c:v>4318037.8100000005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F646-90C3-8D27879E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157696"/>
        <c:axId val="1457232768"/>
      </c:barChart>
      <c:catAx>
        <c:axId val="14571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232768"/>
        <c:crosses val="autoZero"/>
        <c:auto val="1"/>
        <c:lblAlgn val="ctr"/>
        <c:lblOffset val="100"/>
        <c:noMultiLvlLbl val="0"/>
      </c:catAx>
      <c:valAx>
        <c:axId val="14572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Лист4!$E$161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Лист4!$D$162:$D$170</c:f>
              <c:strCache>
                <c:ptCount val="9"/>
                <c:pt idx="0">
                  <c:v>АКСЕССУАРЫ</c:v>
                </c:pt>
                <c:pt idx="1">
                  <c:v>ВЕРХНЯЯ ДЕТСКАЯ ОДЕЖДА</c:v>
                </c:pt>
                <c:pt idx="2">
                  <c:v>ГОЛОВНЫЕ УБОРЫ, ВАРЕЖКИ, ПЕРЧАТКИ</c:v>
                </c:pt>
                <c:pt idx="3">
                  <c:v>ДЕТСКАЯ ОДЕЖДА (2-6 лет)</c:v>
                </c:pt>
                <c:pt idx="4">
                  <c:v>ДЕТСКАЯ ОДЕЖДА (7-16 лет)</c:v>
                </c:pt>
                <c:pt idx="5">
                  <c:v>ДЕТСКИЕ КОЛГОТКИ И НОСКИ</c:v>
                </c:pt>
                <c:pt idx="6">
                  <c:v>ДЕТСКОЕ БЕЛЬЁ</c:v>
                </c:pt>
                <c:pt idx="7">
                  <c:v>ОДЕЖДА ДЛЯ НОВОРОЖДЕННЫХ (0-2 лет)</c:v>
                </c:pt>
                <c:pt idx="8">
                  <c:v>ПОСТЕЛЬНОЕ БЕЛЬЕ</c:v>
                </c:pt>
              </c:strCache>
            </c:strRef>
          </c:cat>
          <c:val>
            <c:numRef>
              <c:f>Лист4!$E$162:$E$170</c:f>
              <c:numCache>
                <c:formatCode>#\ ##0\ "₽"</c:formatCode>
                <c:ptCount val="9"/>
                <c:pt idx="0">
                  <c:v>58845.34999999994</c:v>
                </c:pt>
                <c:pt idx="1">
                  <c:v>2976061.3499999954</c:v>
                </c:pt>
                <c:pt idx="2">
                  <c:v>175959.52999999985</c:v>
                </c:pt>
                <c:pt idx="3">
                  <c:v>949654.95000000775</c:v>
                </c:pt>
                <c:pt idx="4">
                  <c:v>732238.30000000156</c:v>
                </c:pt>
                <c:pt idx="5">
                  <c:v>165831.86000000074</c:v>
                </c:pt>
                <c:pt idx="6">
                  <c:v>327798.33999999915</c:v>
                </c:pt>
                <c:pt idx="7">
                  <c:v>1323318.2799999928</c:v>
                </c:pt>
                <c:pt idx="8">
                  <c:v>1243696.2300000025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4-8A44-BA48-CE96ECAE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7925696"/>
        <c:axId val="1687927328"/>
      </c:barChart>
      <c:catAx>
        <c:axId val="16879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27328"/>
        <c:crosses val="autoZero"/>
        <c:auto val="1"/>
        <c:lblAlgn val="ctr"/>
        <c:lblOffset val="100"/>
        <c:noMultiLvlLbl val="0"/>
      </c:catAx>
      <c:valAx>
        <c:axId val="16879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Лист4!$B$5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Лист4!$A$6:$A$7</c:f>
              <c:strCache>
                <c:ptCount val="2"/>
                <c:pt idx="0">
                  <c:v>июль</c:v>
                </c:pt>
                <c:pt idx="1">
                  <c:v>август</c:v>
                </c:pt>
              </c:strCache>
            </c:strRef>
          </c:cat>
          <c:val>
            <c:numRef>
              <c:f>Лист4!$B$6:$B$7</c:f>
              <c:numCache>
                <c:formatCode>"₽"#,##0_);[Red]\("₽"#,##0\)</c:formatCode>
                <c:ptCount val="2"/>
                <c:pt idx="0">
                  <c:v>24383998</c:v>
                </c:pt>
                <c:pt idx="1">
                  <c:v>22452746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8-D54F-8DA0-2950A803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430016"/>
        <c:axId val="1860934624"/>
      </c:lineChart>
      <c:catAx>
        <c:axId val="14574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934624"/>
        <c:crosses val="autoZero"/>
        <c:auto val="1"/>
        <c:lblAlgn val="ctr"/>
        <c:lblOffset val="100"/>
        <c:noMultiLvlLbl val="0"/>
      </c:catAx>
      <c:valAx>
        <c:axId val="1860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₽&quot;#,##0_);[Red]\(&quot;₽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4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Лист4!$B$172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Лист4!$A$173:$A$186</c:f>
              <c:strCache>
                <c:ptCount val="14"/>
                <c:pt idx="0">
                  <c:v>АВТОКРЕСЛА</c:v>
                </c:pt>
                <c:pt idx="1">
                  <c:v>ВЕЛОСИПЕДЫ/САМОКАТЫ</c:v>
                </c:pt>
                <c:pt idx="2">
                  <c:v>ДЕТСКАЯ МЕБЕЛЬ, МАТРАСЫ</c:v>
                </c:pt>
                <c:pt idx="3">
                  <c:v>ДЕТСКИЕ СТУЛЬЯ ДЛЯ КОРМЛЕНИЯ</c:v>
                </c:pt>
                <c:pt idx="4">
                  <c:v>ИЗДЕЛИЯ ИЗ ПЛАСТМАССЫ</c:v>
                </c:pt>
                <c:pt idx="5">
                  <c:v>КАТАЛКИ/КАЧАЛКИ</c:v>
                </c:pt>
                <c:pt idx="6">
                  <c:v>КОЛЯСКИ</c:v>
                </c:pt>
                <c:pt idx="7">
                  <c:v>КОЛЯСКИ ДЛЯ КУКОЛ</c:v>
                </c:pt>
                <c:pt idx="8">
                  <c:v>КОРЗИНЫ, ЯЩИКИ ДЛЯ ИГРУШЕК</c:v>
                </c:pt>
                <c:pt idx="9">
                  <c:v>МАНЕЖИ/ШЕЗЛОНГИ</c:v>
                </c:pt>
                <c:pt idx="10">
                  <c:v>САНКИ/СНЕГОКАТЫ</c:v>
                </c:pt>
                <c:pt idx="11">
                  <c:v>СПОРТИВНЫЕ КОМПЛЕКСЫ И ПЕСОЧНИЦЫ</c:v>
                </c:pt>
                <c:pt idx="12">
                  <c:v>ХОДУНКИ/ПРЫГУНКИ</c:v>
                </c:pt>
                <c:pt idx="13">
                  <c:v>ЭЛЕКТРОМОБИЛИ/МАШИНЫ ПЕДАЛЬНЫЕ</c:v>
                </c:pt>
              </c:strCache>
            </c:strRef>
          </c:cat>
          <c:val>
            <c:numRef>
              <c:f>Лист4!$B$173:$B$186</c:f>
              <c:numCache>
                <c:formatCode>#\ ##0\ "₽"</c:formatCode>
                <c:ptCount val="14"/>
                <c:pt idx="0">
                  <c:v>9437175.4100000001</c:v>
                </c:pt>
                <c:pt idx="1">
                  <c:v>3803895.61</c:v>
                </c:pt>
                <c:pt idx="2">
                  <c:v>16942166.399999999</c:v>
                </c:pt>
                <c:pt idx="3">
                  <c:v>7471710.9499999993</c:v>
                </c:pt>
                <c:pt idx="4">
                  <c:v>716173.29</c:v>
                </c:pt>
                <c:pt idx="5">
                  <c:v>1213909.0499999998</c:v>
                </c:pt>
                <c:pt idx="6">
                  <c:v>46051301.960000001</c:v>
                </c:pt>
                <c:pt idx="7">
                  <c:v>1019328.7200000001</c:v>
                </c:pt>
                <c:pt idx="8">
                  <c:v>155639.19</c:v>
                </c:pt>
                <c:pt idx="9">
                  <c:v>1592470.95</c:v>
                </c:pt>
                <c:pt idx="10">
                  <c:v>363004.5</c:v>
                </c:pt>
                <c:pt idx="11">
                  <c:v>4671265.07</c:v>
                </c:pt>
                <c:pt idx="12">
                  <c:v>288177.95</c:v>
                </c:pt>
                <c:pt idx="13">
                  <c:v>1238327.23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2-0443-8B47-B650194B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969456"/>
        <c:axId val="1690067776"/>
      </c:barChart>
      <c:catAx>
        <c:axId val="1687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067776"/>
        <c:crosses val="autoZero"/>
        <c:auto val="1"/>
        <c:lblAlgn val="ctr"/>
        <c:lblOffset val="100"/>
        <c:noMultiLvlLbl val="0"/>
      </c:catAx>
      <c:valAx>
        <c:axId val="1690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Лист4!$B$187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Лист4!$A$188:$A$201</c:f>
              <c:strCache>
                <c:ptCount val="14"/>
                <c:pt idx="0">
                  <c:v>АВТОКРЕСЛА</c:v>
                </c:pt>
                <c:pt idx="1">
                  <c:v>ВЕЛОСИПЕДЫ/САМОКАТЫ</c:v>
                </c:pt>
                <c:pt idx="2">
                  <c:v>ДЕТСКАЯ МЕБЕЛЬ, МАТРАСЫ</c:v>
                </c:pt>
                <c:pt idx="3">
                  <c:v>ДЕТСКИЕ СТУЛЬЯ ДЛЯ КОРМЛЕНИЯ</c:v>
                </c:pt>
                <c:pt idx="4">
                  <c:v>ИЗДЕЛИЯ ИЗ ПЛАСТМАССЫ</c:v>
                </c:pt>
                <c:pt idx="5">
                  <c:v>КАТАЛКИ/КАЧАЛКИ</c:v>
                </c:pt>
                <c:pt idx="6">
                  <c:v>КОЛЯСКИ</c:v>
                </c:pt>
                <c:pt idx="7">
                  <c:v>КОЛЯСКИ ДЛЯ КУКОЛ</c:v>
                </c:pt>
                <c:pt idx="8">
                  <c:v>КОРЗИНЫ, ЯЩИКИ ДЛЯ ИГРУШЕК</c:v>
                </c:pt>
                <c:pt idx="9">
                  <c:v>МАНЕЖИ/ШЕЗЛОНГИ</c:v>
                </c:pt>
                <c:pt idx="10">
                  <c:v>САНКИ/СНЕГОКАТЫ</c:v>
                </c:pt>
                <c:pt idx="11">
                  <c:v>СПОРТИВНЫЕ КОМПЛЕКСЫ И ПЕСОЧНИЦЫ</c:v>
                </c:pt>
                <c:pt idx="12">
                  <c:v>ХОДУНКИ/ПРЫГУНКИ</c:v>
                </c:pt>
                <c:pt idx="13">
                  <c:v>ЭЛЕКТРОМОБИЛИ/МАШИНЫ ПЕДАЛЬНЫЕ</c:v>
                </c:pt>
              </c:strCache>
            </c:strRef>
          </c:cat>
          <c:val>
            <c:numRef>
              <c:f>Лист4!$B$188:$B$201</c:f>
              <c:numCache>
                <c:formatCode>#\ ##0\ "₽"</c:formatCode>
                <c:ptCount val="14"/>
                <c:pt idx="0">
                  <c:v>2509533.9900000016</c:v>
                </c:pt>
                <c:pt idx="1">
                  <c:v>1309601.440000003</c:v>
                </c:pt>
                <c:pt idx="2">
                  <c:v>4072859.0000000028</c:v>
                </c:pt>
                <c:pt idx="3">
                  <c:v>1759433.5399999914</c:v>
                </c:pt>
                <c:pt idx="4">
                  <c:v>266886.72999999911</c:v>
                </c:pt>
                <c:pt idx="5">
                  <c:v>478056.94000000064</c:v>
                </c:pt>
                <c:pt idx="6">
                  <c:v>12300284.179999951</c:v>
                </c:pt>
                <c:pt idx="7">
                  <c:v>467987.80000000022</c:v>
                </c:pt>
                <c:pt idx="8">
                  <c:v>54691.230000000083</c:v>
                </c:pt>
                <c:pt idx="9">
                  <c:v>369209.53000000009</c:v>
                </c:pt>
                <c:pt idx="10">
                  <c:v>102295.78</c:v>
                </c:pt>
                <c:pt idx="11">
                  <c:v>1081213.3100000005</c:v>
                </c:pt>
                <c:pt idx="12">
                  <c:v>98854.589999999982</c:v>
                </c:pt>
                <c:pt idx="13">
                  <c:v>419797.4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4-294C-AD9D-BB569DD2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7983552"/>
        <c:axId val="1687975872"/>
      </c:barChart>
      <c:catAx>
        <c:axId val="168798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75872"/>
        <c:crosses val="autoZero"/>
        <c:auto val="1"/>
        <c:lblAlgn val="ctr"/>
        <c:lblOffset val="100"/>
        <c:noMultiLvlLbl val="0"/>
      </c:catAx>
      <c:valAx>
        <c:axId val="16879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Лист4!$B$202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Лист4!$A$203:$A$211</c:f>
              <c:strCache>
                <c:ptCount val="9"/>
                <c:pt idx="0">
                  <c:v>БАКАЛЕЯ</c:v>
                </c:pt>
                <c:pt idx="1">
                  <c:v>ВИТАМИНЫ/БАДЫ</c:v>
                </c:pt>
                <c:pt idx="2">
                  <c:v>ЗАМЕНИТЕЛИ МОЛОКА</c:v>
                </c:pt>
                <c:pt idx="3">
                  <c:v>КАШИ</c:v>
                </c:pt>
                <c:pt idx="4">
                  <c:v>КИСЛОМОЛОЧНЫЕ ПРОДУКТЫ</c:v>
                </c:pt>
                <c:pt idx="5">
                  <c:v>КОНДИТЕРСКИЕ ИЗДЕЛИЯ</c:v>
                </c:pt>
                <c:pt idx="6">
                  <c:v>НАПИТКИ</c:v>
                </c:pt>
                <c:pt idx="7">
                  <c:v>ПРОДУКТЫ ПИТАНИЯ ДЛЯ МАМ</c:v>
                </c:pt>
                <c:pt idx="8">
                  <c:v>ПЮРЕ</c:v>
                </c:pt>
              </c:strCache>
            </c:strRef>
          </c:cat>
          <c:val>
            <c:numRef>
              <c:f>Лист4!$B$203:$B$211</c:f>
              <c:numCache>
                <c:formatCode>#\ ##0\ "₽"</c:formatCode>
                <c:ptCount val="9"/>
                <c:pt idx="0">
                  <c:v>221681.85</c:v>
                </c:pt>
                <c:pt idx="1">
                  <c:v>412</c:v>
                </c:pt>
                <c:pt idx="2">
                  <c:v>11239714.289999999</c:v>
                </c:pt>
                <c:pt idx="3">
                  <c:v>1971598.0699999998</c:v>
                </c:pt>
                <c:pt idx="4">
                  <c:v>8149.25</c:v>
                </c:pt>
                <c:pt idx="5">
                  <c:v>291992</c:v>
                </c:pt>
                <c:pt idx="6">
                  <c:v>173694.63999999998</c:v>
                </c:pt>
                <c:pt idx="7">
                  <c:v>236400.86</c:v>
                </c:pt>
                <c:pt idx="8">
                  <c:v>3266058.0700000003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0B4A-BCEF-DC600C36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812064"/>
        <c:axId val="1691813696"/>
      </c:barChart>
      <c:catAx>
        <c:axId val="1691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813696"/>
        <c:crosses val="autoZero"/>
        <c:auto val="1"/>
        <c:lblAlgn val="ctr"/>
        <c:lblOffset val="100"/>
        <c:noMultiLvlLbl val="0"/>
      </c:catAx>
      <c:valAx>
        <c:axId val="1691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8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Лист4!$B$214</c:f>
              <c:strCache>
                <c:ptCount val="1"/>
                <c:pt idx="0">
                  <c:v>Выручка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Лист4!$A$215:$A$228</c:f>
              <c:strCache>
                <c:ptCount val="14"/>
                <c:pt idx="0">
                  <c:v>АВТОКРЕСЛА</c:v>
                </c:pt>
                <c:pt idx="1">
                  <c:v>ВЕЛОСИПЕДЫ/САМОКАТЫ</c:v>
                </c:pt>
                <c:pt idx="2">
                  <c:v>ДЕТСКАЯ МЕБЕЛЬ, МАТРАСЫ</c:v>
                </c:pt>
                <c:pt idx="3">
                  <c:v>ДЕТСКИЕ СТУЛЬЯ ДЛЯ КОРМЛЕНИЯ</c:v>
                </c:pt>
                <c:pt idx="4">
                  <c:v>ИЗДЕЛИЯ ИЗ ПЛАСТМАССЫ</c:v>
                </c:pt>
                <c:pt idx="5">
                  <c:v>КАТАЛКИ/КАЧАЛКИ</c:v>
                </c:pt>
                <c:pt idx="6">
                  <c:v>КОЛЯСКИ</c:v>
                </c:pt>
                <c:pt idx="7">
                  <c:v>КОЛЯСКИ ДЛЯ КУКОЛ</c:v>
                </c:pt>
                <c:pt idx="8">
                  <c:v>КОРЗИНЫ, ЯЩИКИ ДЛЯ ИГРУШЕК</c:v>
                </c:pt>
                <c:pt idx="9">
                  <c:v>МАНЕЖИ/ШЕЗЛОНГИ</c:v>
                </c:pt>
                <c:pt idx="10">
                  <c:v>САНКИ/СНЕГОКАТЫ</c:v>
                </c:pt>
                <c:pt idx="11">
                  <c:v>СПОРТИВНЫЕ КОМПЛЕКСЫ И ПЕСОЧНИЦЫ</c:v>
                </c:pt>
                <c:pt idx="12">
                  <c:v>ХОДУНКИ/ПРЫГУНКИ</c:v>
                </c:pt>
                <c:pt idx="13">
                  <c:v>ЭЛЕКТРОМОБИЛИ/МАШИНЫ ПЕДАЛЬНЫЕ</c:v>
                </c:pt>
              </c:strCache>
            </c:strRef>
          </c:cat>
          <c:val>
            <c:numRef>
              <c:f>Лист4!$B$215:$B$228</c:f>
              <c:numCache>
                <c:formatCode>#\ ##0\ "₽"</c:formatCode>
                <c:ptCount val="14"/>
                <c:pt idx="0">
                  <c:v>9437175.4100000001</c:v>
                </c:pt>
                <c:pt idx="1">
                  <c:v>3803895.61</c:v>
                </c:pt>
                <c:pt idx="2">
                  <c:v>16942166.399999999</c:v>
                </c:pt>
                <c:pt idx="3">
                  <c:v>7471710.9499999993</c:v>
                </c:pt>
                <c:pt idx="4">
                  <c:v>716173.29</c:v>
                </c:pt>
                <c:pt idx="5">
                  <c:v>1213909.0499999998</c:v>
                </c:pt>
                <c:pt idx="6">
                  <c:v>46051301.960000001</c:v>
                </c:pt>
                <c:pt idx="7">
                  <c:v>1019328.7200000001</c:v>
                </c:pt>
                <c:pt idx="8">
                  <c:v>155639.19</c:v>
                </c:pt>
                <c:pt idx="9">
                  <c:v>1592470.95</c:v>
                </c:pt>
                <c:pt idx="10">
                  <c:v>363004.5</c:v>
                </c:pt>
                <c:pt idx="11">
                  <c:v>4671265.07</c:v>
                </c:pt>
                <c:pt idx="12">
                  <c:v>288177.95</c:v>
                </c:pt>
                <c:pt idx="13">
                  <c:v>1238327.23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F64D-A6FF-1B723531B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882704"/>
        <c:axId val="1190613408"/>
      </c:barChart>
      <c:catAx>
        <c:axId val="16888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3408"/>
        <c:crosses val="autoZero"/>
        <c:auto val="1"/>
        <c:lblAlgn val="ctr"/>
        <c:lblOffset val="100"/>
        <c:noMultiLvlLbl val="0"/>
      </c:catAx>
      <c:valAx>
        <c:axId val="1190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8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Лист4!$E$214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Лист4!$D$215:$D$228</c:f>
              <c:strCache>
                <c:ptCount val="14"/>
                <c:pt idx="0">
                  <c:v>АВТОКРЕСЛА</c:v>
                </c:pt>
                <c:pt idx="1">
                  <c:v>ВЕЛОСИПЕДЫ/САМОКАТЫ</c:v>
                </c:pt>
                <c:pt idx="2">
                  <c:v>ДЕТСКАЯ МЕБЕЛЬ, МАТРАСЫ</c:v>
                </c:pt>
                <c:pt idx="3">
                  <c:v>ДЕТСКИЕ СТУЛЬЯ ДЛЯ КОРМЛЕНИЯ</c:v>
                </c:pt>
                <c:pt idx="4">
                  <c:v>ИЗДЕЛИЯ ИЗ ПЛАСТМАССЫ</c:v>
                </c:pt>
                <c:pt idx="5">
                  <c:v>КАТАЛКИ/КАЧАЛКИ</c:v>
                </c:pt>
                <c:pt idx="6">
                  <c:v>КОЛЯСКИ</c:v>
                </c:pt>
                <c:pt idx="7">
                  <c:v>КОЛЯСКИ ДЛЯ КУКОЛ</c:v>
                </c:pt>
                <c:pt idx="8">
                  <c:v>КОРЗИНЫ, ЯЩИКИ ДЛЯ ИГРУШЕК</c:v>
                </c:pt>
                <c:pt idx="9">
                  <c:v>МАНЕЖИ/ШЕЗЛОНГИ</c:v>
                </c:pt>
                <c:pt idx="10">
                  <c:v>САНКИ/СНЕГОКАТЫ</c:v>
                </c:pt>
                <c:pt idx="11">
                  <c:v>СПОРТИВНЫЕ КОМПЛЕКСЫ И ПЕСОЧНИЦЫ</c:v>
                </c:pt>
                <c:pt idx="12">
                  <c:v>ХОДУНКИ/ПРЫГУНКИ</c:v>
                </c:pt>
                <c:pt idx="13">
                  <c:v>ЭЛЕКТРОМОБИЛИ/МАШИНЫ ПЕДАЛЬНЫЕ</c:v>
                </c:pt>
              </c:strCache>
            </c:strRef>
          </c:cat>
          <c:val>
            <c:numRef>
              <c:f>Лист4!$E$215:$E$228</c:f>
              <c:numCache>
                <c:formatCode>#\ ##0\ "₽"</c:formatCode>
                <c:ptCount val="14"/>
                <c:pt idx="0">
                  <c:v>2509533.9900000016</c:v>
                </c:pt>
                <c:pt idx="1">
                  <c:v>1309601.440000003</c:v>
                </c:pt>
                <c:pt idx="2">
                  <c:v>4072859.0000000028</c:v>
                </c:pt>
                <c:pt idx="3">
                  <c:v>1759433.5399999914</c:v>
                </c:pt>
                <c:pt idx="4">
                  <c:v>266886.72999999911</c:v>
                </c:pt>
                <c:pt idx="5">
                  <c:v>478056.94000000064</c:v>
                </c:pt>
                <c:pt idx="6">
                  <c:v>12300284.179999951</c:v>
                </c:pt>
                <c:pt idx="7">
                  <c:v>467987.80000000022</c:v>
                </c:pt>
                <c:pt idx="8">
                  <c:v>54691.230000000083</c:v>
                </c:pt>
                <c:pt idx="9">
                  <c:v>369209.53000000009</c:v>
                </c:pt>
                <c:pt idx="10">
                  <c:v>102295.78</c:v>
                </c:pt>
                <c:pt idx="11">
                  <c:v>1081213.3100000005</c:v>
                </c:pt>
                <c:pt idx="12">
                  <c:v>98854.589999999982</c:v>
                </c:pt>
                <c:pt idx="13">
                  <c:v>419797.4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0-8545-83D8-2A5E0238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3024"/>
        <c:axId val="1210681232"/>
      </c:barChart>
      <c:catAx>
        <c:axId val="1210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681232"/>
        <c:crosses val="autoZero"/>
        <c:auto val="1"/>
        <c:lblAlgn val="ctr"/>
        <c:lblOffset val="100"/>
        <c:noMultiLvlLbl val="0"/>
      </c:catAx>
      <c:valAx>
        <c:axId val="12106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3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Лист4!$B$233</c:f>
              <c:strCache>
                <c:ptCount val="1"/>
                <c:pt idx="0">
                  <c:v>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A-7E48-B5A9-5CCB2A40B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A-7E48-B5A9-5CCB2A40B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A-7E48-B5A9-5CCB2A40B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A-7E48-B5A9-5CCB2A40BDDD}"/>
              </c:ext>
            </c:extLst>
          </c:dPt>
          <c:cat>
            <c:strRef>
              <c:f>Лист4!$A$234:$A$237</c:f>
              <c:strCache>
                <c:ptCount val="4"/>
                <c:pt idx="0">
                  <c:v>КАНЦТОВАРЫ</c:v>
                </c:pt>
                <c:pt idx="1">
                  <c:v>МЕДИАПРОДУКЦИЯ</c:v>
                </c:pt>
                <c:pt idx="2">
                  <c:v>ПОЛИГРАФИЧЕСКАЯ ПРОДУКЦИЯ</c:v>
                </c:pt>
                <c:pt idx="3">
                  <c:v>ФОТОАЛЬБОМЫ/ФОТОРАМКИ</c:v>
                </c:pt>
              </c:strCache>
            </c:strRef>
          </c:cat>
          <c:val>
            <c:numRef>
              <c:f>Лист4!$B$234:$B$237</c:f>
              <c:numCache>
                <c:formatCode>#\ ##0\ "₽"</c:formatCode>
                <c:ptCount val="4"/>
                <c:pt idx="0">
                  <c:v>4147577.1900000009</c:v>
                </c:pt>
                <c:pt idx="1">
                  <c:v>5632</c:v>
                </c:pt>
                <c:pt idx="2">
                  <c:v>827699.08000000066</c:v>
                </c:pt>
                <c:pt idx="3">
                  <c:v>77616.549999999988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8A4D-8F07-327A96BF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Лист4!$B$9</c:f>
              <c:strCache>
                <c:ptCount val="1"/>
                <c:pt idx="0">
                  <c:v>Кол-во чеков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2-664F-8357-FAD4CFC3E647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2-664F-8357-FAD4CFC3E6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Лист4!$A$10:$A$11</c:f>
              <c:strCache>
                <c:ptCount val="2"/>
                <c:pt idx="0">
                  <c:v>июль</c:v>
                </c:pt>
                <c:pt idx="1">
                  <c:v>август</c:v>
                </c:pt>
              </c:strCache>
            </c:strRef>
          </c:cat>
          <c:val>
            <c:numRef>
              <c:f>Лист4!$B$10:$B$11</c:f>
              <c:numCache>
                <c:formatCode>#,##0</c:formatCode>
                <c:ptCount val="2"/>
                <c:pt idx="0">
                  <c:v>39826</c:v>
                </c:pt>
                <c:pt idx="1">
                  <c:v>44542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4-E34D-9B3C-F3ACF9D3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Лист4!$B$13</c:f>
              <c:strCache>
                <c:ptCount val="1"/>
                <c:pt idx="0">
                  <c:v>Кол-во товаров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5-C14D-B533-28B0A3877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65-C14D-B533-28B0A3877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Лист4!$A$14:$A$15</c:f>
              <c:strCache>
                <c:ptCount val="2"/>
                <c:pt idx="0">
                  <c:v>июль</c:v>
                </c:pt>
                <c:pt idx="1">
                  <c:v>август</c:v>
                </c:pt>
              </c:strCache>
            </c:strRef>
          </c:cat>
          <c:val>
            <c:numRef>
              <c:f>Лист4!$B$14:$B$15</c:f>
              <c:numCache>
                <c:formatCode>#,##0</c:formatCode>
                <c:ptCount val="2"/>
                <c:pt idx="0">
                  <c:v>123444</c:v>
                </c:pt>
                <c:pt idx="1">
                  <c:v>144247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D-E244-B77F-606D03C1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Лист4!$B$27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Лист4!$A$28:$A$34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Лист4!$B$28:$B$34</c:f>
              <c:numCache>
                <c:formatCode>#\ ##0\ "₽"</c:formatCode>
                <c:ptCount val="7"/>
                <c:pt idx="0">
                  <c:v>38650955</c:v>
                </c:pt>
                <c:pt idx="1">
                  <c:v>47354501</c:v>
                </c:pt>
                <c:pt idx="2">
                  <c:v>42479762</c:v>
                </c:pt>
                <c:pt idx="3">
                  <c:v>37968032</c:v>
                </c:pt>
                <c:pt idx="4">
                  <c:v>29669190</c:v>
                </c:pt>
                <c:pt idx="5">
                  <c:v>27939397</c:v>
                </c:pt>
                <c:pt idx="6">
                  <c:v>32493680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A-3E4C-B36A-E9F615CE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377632"/>
        <c:axId val="1458431168"/>
      </c:lineChart>
      <c:catAx>
        <c:axId val="16363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431168"/>
        <c:crossesAt val="0"/>
        <c:auto val="1"/>
        <c:lblAlgn val="ctr"/>
        <c:lblOffset val="100"/>
        <c:noMultiLvlLbl val="0"/>
      </c:catAx>
      <c:valAx>
        <c:axId val="1458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3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Лист4!$E$27</c:f>
              <c:strCache>
                <c:ptCount val="1"/>
                <c:pt idx="0">
                  <c:v>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Лист4!$D$28:$D$34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Лист4!$E$28:$E$34</c:f>
              <c:numCache>
                <c:formatCode>#\ ##0\ "₽"</c:formatCode>
                <c:ptCount val="7"/>
                <c:pt idx="0">
                  <c:v>6646239</c:v>
                </c:pt>
                <c:pt idx="1">
                  <c:v>7937127</c:v>
                </c:pt>
                <c:pt idx="2">
                  <c:v>7556458</c:v>
                </c:pt>
                <c:pt idx="3">
                  <c:v>6906918</c:v>
                </c:pt>
                <c:pt idx="4">
                  <c:v>5597408</c:v>
                </c:pt>
                <c:pt idx="5">
                  <c:v>5679380</c:v>
                </c:pt>
                <c:pt idx="6">
                  <c:v>6513214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C-0544-99F0-0D6C7D52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56816"/>
        <c:axId val="1458794688"/>
      </c:lineChart>
      <c:catAx>
        <c:axId val="18586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794688"/>
        <c:crosses val="autoZero"/>
        <c:auto val="1"/>
        <c:lblAlgn val="ctr"/>
        <c:lblOffset val="100"/>
        <c:noMultiLvlLbl val="0"/>
      </c:catAx>
      <c:valAx>
        <c:axId val="145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6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Лист4!$H$27</c:f>
              <c:strCache>
                <c:ptCount val="1"/>
                <c:pt idx="0">
                  <c:v>Customer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1-EF4A-B948-ABF3514CD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1-EF4A-B948-ABF3514CD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1-EF4A-B948-ABF3514CDC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51-EF4A-B948-ABF3514CDC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51-EF4A-B948-ABF3514CDC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51-EF4A-B948-ABF3514CDC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51-EF4A-B948-ABF3514CD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Лист4!$G$28:$G$34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Лист4!$H$28:$H$34</c:f>
              <c:numCache>
                <c:formatCode>#\ ##0\ "₽"</c:formatCode>
                <c:ptCount val="7"/>
                <c:pt idx="0">
                  <c:v>547</c:v>
                </c:pt>
                <c:pt idx="1">
                  <c:v>516</c:v>
                </c:pt>
                <c:pt idx="2">
                  <c:v>555</c:v>
                </c:pt>
                <c:pt idx="3">
                  <c:v>580</c:v>
                </c:pt>
                <c:pt idx="4">
                  <c:v>606</c:v>
                </c:pt>
                <c:pt idx="5">
                  <c:v>703</c:v>
                </c:pt>
                <c:pt idx="6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4-5748-9469-B0B37681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Лист4!$B$42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Лист4!$A$43:$A$66</c:f>
              <c:numCache>
                <c:formatCode>h:mm;@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Лист4!$B$43:$B$66</c:f>
              <c:numCache>
                <c:formatCode>_("₽"* #,##0_);_("₽"* \(#,##0\);_("₽"* "-"_);_(@_)</c:formatCode>
                <c:ptCount val="24"/>
                <c:pt idx="0">
                  <c:v>10716698</c:v>
                </c:pt>
                <c:pt idx="1">
                  <c:v>388665</c:v>
                </c:pt>
                <c:pt idx="2">
                  <c:v>11205706</c:v>
                </c:pt>
                <c:pt idx="3">
                  <c:v>2790342</c:v>
                </c:pt>
                <c:pt idx="4">
                  <c:v>1176499</c:v>
                </c:pt>
                <c:pt idx="5">
                  <c:v>706219</c:v>
                </c:pt>
                <c:pt idx="6">
                  <c:v>1103641</c:v>
                </c:pt>
                <c:pt idx="7">
                  <c:v>2662744</c:v>
                </c:pt>
                <c:pt idx="8">
                  <c:v>3371370</c:v>
                </c:pt>
                <c:pt idx="9">
                  <c:v>5674107</c:v>
                </c:pt>
                <c:pt idx="10">
                  <c:v>9438015</c:v>
                </c:pt>
                <c:pt idx="11">
                  <c:v>11806963</c:v>
                </c:pt>
                <c:pt idx="12">
                  <c:v>16604815</c:v>
                </c:pt>
                <c:pt idx="13">
                  <c:v>15790350</c:v>
                </c:pt>
                <c:pt idx="14">
                  <c:v>18429822</c:v>
                </c:pt>
                <c:pt idx="15">
                  <c:v>18929313</c:v>
                </c:pt>
                <c:pt idx="16">
                  <c:v>16444748</c:v>
                </c:pt>
                <c:pt idx="17">
                  <c:v>18489645</c:v>
                </c:pt>
                <c:pt idx="18">
                  <c:v>15664630</c:v>
                </c:pt>
                <c:pt idx="19">
                  <c:v>18349943</c:v>
                </c:pt>
                <c:pt idx="20">
                  <c:v>15913180</c:v>
                </c:pt>
                <c:pt idx="21">
                  <c:v>10693377</c:v>
                </c:pt>
                <c:pt idx="22">
                  <c:v>15792744</c:v>
                </c:pt>
                <c:pt idx="23">
                  <c:v>14411980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FA4A-8E12-D308CDCD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46752"/>
        <c:axId val="1457181696"/>
      </c:lineChart>
      <c:catAx>
        <c:axId val="186074675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81696"/>
        <c:crosses val="autoZero"/>
        <c:auto val="1"/>
        <c:lblAlgn val="ctr"/>
        <c:lblOffset val="100"/>
        <c:noMultiLvlLbl val="0"/>
      </c:catAx>
      <c:valAx>
        <c:axId val="14571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7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Лист4!$E$42</c:f>
              <c:strCache>
                <c:ptCount val="1"/>
                <c:pt idx="0">
                  <c:v>Абсолютная Маржа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Лист4!$D$43:$D$66</c:f>
              <c:numCache>
                <c:formatCode>h:mm;@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Лист4!$E$43:$E$66</c:f>
              <c:numCache>
                <c:formatCode>#\ ##0\ "₽"</c:formatCode>
                <c:ptCount val="24"/>
                <c:pt idx="0">
                  <c:v>1697084</c:v>
                </c:pt>
                <c:pt idx="1">
                  <c:v>57536</c:v>
                </c:pt>
                <c:pt idx="2">
                  <c:v>1776796</c:v>
                </c:pt>
                <c:pt idx="3">
                  <c:v>462831</c:v>
                </c:pt>
                <c:pt idx="4">
                  <c:v>195206</c:v>
                </c:pt>
                <c:pt idx="5">
                  <c:v>123984</c:v>
                </c:pt>
                <c:pt idx="6">
                  <c:v>200904</c:v>
                </c:pt>
                <c:pt idx="7">
                  <c:v>407550</c:v>
                </c:pt>
                <c:pt idx="8">
                  <c:v>584476</c:v>
                </c:pt>
                <c:pt idx="9">
                  <c:v>945929</c:v>
                </c:pt>
                <c:pt idx="10">
                  <c:v>1834051</c:v>
                </c:pt>
                <c:pt idx="11">
                  <c:v>2302906</c:v>
                </c:pt>
                <c:pt idx="12">
                  <c:v>3019222</c:v>
                </c:pt>
                <c:pt idx="13">
                  <c:v>3024559</c:v>
                </c:pt>
                <c:pt idx="14">
                  <c:v>3452255</c:v>
                </c:pt>
                <c:pt idx="15">
                  <c:v>3541740</c:v>
                </c:pt>
                <c:pt idx="16">
                  <c:v>3109354</c:v>
                </c:pt>
                <c:pt idx="17">
                  <c:v>3330165</c:v>
                </c:pt>
                <c:pt idx="18">
                  <c:v>2950113</c:v>
                </c:pt>
                <c:pt idx="19">
                  <c:v>3573876</c:v>
                </c:pt>
                <c:pt idx="20">
                  <c:v>3154731</c:v>
                </c:pt>
                <c:pt idx="21">
                  <c:v>1950719</c:v>
                </c:pt>
                <c:pt idx="22">
                  <c:v>2702715</c:v>
                </c:pt>
                <c:pt idx="23">
                  <c:v>2438041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3-9742-A540-AA43BC5C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58320"/>
        <c:axId val="1839102464"/>
      </c:lineChart>
      <c:catAx>
        <c:axId val="18586583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102464"/>
        <c:crosses val="autoZero"/>
        <c:auto val="1"/>
        <c:lblAlgn val="ctr"/>
        <c:lblOffset val="100"/>
        <c:noMultiLvlLbl val="0"/>
      </c:catAx>
      <c:valAx>
        <c:axId val="183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6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9DCEA99-B77F-E144-8336-F5904477688A}">
          <cx:tx>
            <cx:txData>
              <cx:f>_xlchart.v1.1</cx:f>
              <cx:v>Кол-во товаров в чеке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B9C76E0-250B-A340-B3E9-C7907923183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microsoft.com/office/2014/relationships/chartEx" Target="../charts/chartEx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0</xdr:row>
      <xdr:rowOff>139700</xdr:rowOff>
    </xdr:from>
    <xdr:to>
      <xdr:col>13</xdr:col>
      <xdr:colOff>755650</xdr:colOff>
      <xdr:row>10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AEC976-E726-404B-A362-76D2695D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10</xdr:row>
      <xdr:rowOff>139700</xdr:rowOff>
    </xdr:from>
    <xdr:to>
      <xdr:col>13</xdr:col>
      <xdr:colOff>736600</xdr:colOff>
      <xdr:row>21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03DE9C-F7A6-B14E-9896-F5E2F8A8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241300</xdr:colOff>
      <xdr:row>0</xdr:row>
      <xdr:rowOff>114300</xdr:rowOff>
    </xdr:from>
    <xdr:to>
      <xdr:col>18</xdr:col>
      <xdr:colOff>438150</xdr:colOff>
      <xdr:row>10</xdr:row>
      <xdr:rowOff>165100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59B2F89-87AE-2C4C-A8DC-797FDAC2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11</xdr:row>
      <xdr:rowOff>101600</xdr:rowOff>
    </xdr:from>
    <xdr:to>
      <xdr:col>18</xdr:col>
      <xdr:colOff>762000</xdr:colOff>
      <xdr:row>23</xdr:row>
      <xdr:rowOff>63500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07B627-6018-534F-883A-BFDF6A64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22</xdr:row>
      <xdr:rowOff>88900</xdr:rowOff>
    </xdr:from>
    <xdr:to>
      <xdr:col>14</xdr:col>
      <xdr:colOff>279400</xdr:colOff>
      <xdr:row>39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9BE51BA-66AE-5844-AF0F-32006982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406400</xdr:colOff>
      <xdr:row>24</xdr:row>
      <xdr:rowOff>101600</xdr:rowOff>
    </xdr:from>
    <xdr:to>
      <xdr:col>19</xdr:col>
      <xdr:colOff>285750</xdr:colOff>
      <xdr:row>37</xdr:row>
      <xdr:rowOff>101600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F711909-F70C-C44F-8A8F-B48CF506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342900</xdr:colOff>
      <xdr:row>25</xdr:row>
      <xdr:rowOff>127000</xdr:rowOff>
    </xdr:from>
    <xdr:to>
      <xdr:col>23</xdr:col>
      <xdr:colOff>317500</xdr:colOff>
      <xdr:row>37</xdr:row>
      <xdr:rowOff>190500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8263F8D-59D7-6C44-ACD7-069D6799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774700</xdr:colOff>
      <xdr:row>41</xdr:row>
      <xdr:rowOff>50800</xdr:rowOff>
    </xdr:from>
    <xdr:to>
      <xdr:col>13</xdr:col>
      <xdr:colOff>654050</xdr:colOff>
      <xdr:row>60</xdr:row>
      <xdr:rowOff>101600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390964-B4FD-4B42-8B35-B7E208CF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793750</xdr:colOff>
      <xdr:row>40</xdr:row>
      <xdr:rowOff>177800</xdr:rowOff>
    </xdr:from>
    <xdr:to>
      <xdr:col>24</xdr:col>
      <xdr:colOff>812800</xdr:colOff>
      <xdr:row>55</xdr:row>
      <xdr:rowOff>177800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EA71F6-306B-0745-ADBA-2F989098D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69850</xdr:colOff>
      <xdr:row>62</xdr:row>
      <xdr:rowOff>139700</xdr:rowOff>
    </xdr:from>
    <xdr:to>
      <xdr:col>12</xdr:col>
      <xdr:colOff>609600</xdr:colOff>
      <xdr:row>79</xdr:row>
      <xdr:rowOff>25400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5311B9D7-A673-5140-9CCD-A320E60C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793750</xdr:colOff>
      <xdr:row>62</xdr:row>
      <xdr:rowOff>50800</xdr:rowOff>
    </xdr:from>
    <xdr:to>
      <xdr:col>19</xdr:col>
      <xdr:colOff>520700</xdr:colOff>
      <xdr:row>78</xdr:row>
      <xdr:rowOff>114300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BE211D42-9974-9C4A-8F3A-E081E442D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38100</xdr:colOff>
      <xdr:row>79</xdr:row>
      <xdr:rowOff>139700</xdr:rowOff>
    </xdr:from>
    <xdr:to>
      <xdr:col>12</xdr:col>
      <xdr:colOff>133350</xdr:colOff>
      <xdr:row>97</xdr:row>
      <xdr:rowOff>152400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7DC253C1-DED6-AB4A-A3C3-50DFA20E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203200</xdr:colOff>
      <xdr:row>99</xdr:row>
      <xdr:rowOff>101600</xdr:rowOff>
    </xdr:from>
    <xdr:to>
      <xdr:col>13</xdr:col>
      <xdr:colOff>762000</xdr:colOff>
      <xdr:row>117</xdr:row>
      <xdr:rowOff>177800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C7B6AB1A-07F8-1248-A74E-B4299F70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501650</xdr:colOff>
      <xdr:row>99</xdr:row>
      <xdr:rowOff>101600</xdr:rowOff>
    </xdr:from>
    <xdr:to>
      <xdr:col>20</xdr:col>
      <xdr:colOff>120650</xdr:colOff>
      <xdr:row>113</xdr:row>
      <xdr:rowOff>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F77D4DED-E33C-DE47-A66F-6E0E1739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673100</xdr:colOff>
      <xdr:row>121</xdr:row>
      <xdr:rowOff>63500</xdr:rowOff>
    </xdr:from>
    <xdr:to>
      <xdr:col>10</xdr:col>
      <xdr:colOff>527050</xdr:colOff>
      <xdr:row>140</xdr:row>
      <xdr:rowOff>50800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2F61A22D-8B6E-5B44-B620-09474E50D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762000</xdr:colOff>
      <xdr:row>144</xdr:row>
      <xdr:rowOff>76200</xdr:rowOff>
    </xdr:from>
    <xdr:to>
      <xdr:col>13</xdr:col>
      <xdr:colOff>488950</xdr:colOff>
      <xdr:row>159</xdr:row>
      <xdr:rowOff>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1E2B1FF-CE46-9D4A-8ABB-C6131398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387350</xdr:colOff>
      <xdr:row>143</xdr:row>
      <xdr:rowOff>139700</xdr:rowOff>
    </xdr:from>
    <xdr:to>
      <xdr:col>20</xdr:col>
      <xdr:colOff>6350</xdr:colOff>
      <xdr:row>156</xdr:row>
      <xdr:rowOff>177800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94EA1414-E3B8-2348-BC11-EC6DFC78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641350</xdr:colOff>
      <xdr:row>159</xdr:row>
      <xdr:rowOff>177800</xdr:rowOff>
    </xdr:from>
    <xdr:to>
      <xdr:col>11</xdr:col>
      <xdr:colOff>260350</xdr:colOff>
      <xdr:row>173</xdr:row>
      <xdr:rowOff>12700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12E8E591-0044-B64A-AB20-AA9F5C2D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590550</xdr:colOff>
      <xdr:row>160</xdr:row>
      <xdr:rowOff>63500</xdr:rowOff>
    </xdr:from>
    <xdr:to>
      <xdr:col>17</xdr:col>
      <xdr:colOff>209550</xdr:colOff>
      <xdr:row>173</xdr:row>
      <xdr:rowOff>101600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57FB7401-19B6-1A48-A428-A05BDAD0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546100</xdr:colOff>
      <xdr:row>174</xdr:row>
      <xdr:rowOff>38100</xdr:rowOff>
    </xdr:from>
    <xdr:to>
      <xdr:col>9</xdr:col>
      <xdr:colOff>444500</xdr:colOff>
      <xdr:row>191</xdr:row>
      <xdr:rowOff>50800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FCA7D9B0-02E6-0E4C-A11F-75766FEC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234950</xdr:colOff>
      <xdr:row>178</xdr:row>
      <xdr:rowOff>12700</xdr:rowOff>
    </xdr:from>
    <xdr:to>
      <xdr:col>15</xdr:col>
      <xdr:colOff>679450</xdr:colOff>
      <xdr:row>191</xdr:row>
      <xdr:rowOff>50800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5588CDA2-C2AD-0C47-8A6C-454F5D76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82550</xdr:colOff>
      <xdr:row>191</xdr:row>
      <xdr:rowOff>88900</xdr:rowOff>
    </xdr:from>
    <xdr:to>
      <xdr:col>10</xdr:col>
      <xdr:colOff>527050</xdr:colOff>
      <xdr:row>204</xdr:row>
      <xdr:rowOff>190500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7577B1E5-98AF-744A-B1DA-45C63A75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730250</xdr:colOff>
      <xdr:row>195</xdr:row>
      <xdr:rowOff>190500</xdr:rowOff>
    </xdr:from>
    <xdr:to>
      <xdr:col>16</xdr:col>
      <xdr:colOff>349250</xdr:colOff>
      <xdr:row>209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Диаграмма 42">
              <a:extLst>
                <a:ext uri="{FF2B5EF4-FFF2-40B4-BE49-F238E27FC236}">
                  <a16:creationId xmlns:a16="http://schemas.microsoft.com/office/drawing/2014/main" id="{367EFD08-CC12-5B43-BFD9-D63DAC444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4006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82550</xdr:colOff>
      <xdr:row>208</xdr:row>
      <xdr:rowOff>152400</xdr:rowOff>
    </xdr:from>
    <xdr:to>
      <xdr:col>10</xdr:col>
      <xdr:colOff>527050</xdr:colOff>
      <xdr:row>221</xdr:row>
      <xdr:rowOff>190500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284DF180-2982-AA40-9F11-F10B7C32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82550</xdr:colOff>
      <xdr:row>215</xdr:row>
      <xdr:rowOff>88900</xdr:rowOff>
    </xdr:from>
    <xdr:to>
      <xdr:col>10</xdr:col>
      <xdr:colOff>527050</xdr:colOff>
      <xdr:row>228</xdr:row>
      <xdr:rowOff>190500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FBC23C8C-BE93-4041-A657-F092FCB42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241300</xdr:colOff>
      <xdr:row>229</xdr:row>
      <xdr:rowOff>50800</xdr:rowOff>
    </xdr:from>
    <xdr:to>
      <xdr:col>9</xdr:col>
      <xdr:colOff>596900</xdr:colOff>
      <xdr:row>247</xdr:row>
      <xdr:rowOff>38100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7DFC0EDA-5527-104E-A730-2229EEFD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K6" totalsRowShown="0">
  <autoFilter ref="A3:K6" xr:uid="{00000000-0009-0000-0100-000001000000}"/>
  <tableColumns count="11">
    <tableColumn id="1" xr3:uid="{00000000-0010-0000-0000-000001000000}" name="МесяцДатыЗаказа"/>
    <tableColumn id="2" xr3:uid="{00000000-0010-0000-0000-000002000000}" name="Выручка" dataDxfId="153"/>
    <tableColumn id="11" xr3:uid="{B9E48585-F5FF-F345-AC36-8990DE3401AD}" name="ПроцентВыручки" dataCellStyle="Процентный">
      <calculatedColumnFormula>Таблица1[[#This Row],[Выручка]]/SUM(Таблица1[Выручка])</calculatedColumnFormula>
    </tableColumn>
    <tableColumn id="3" xr3:uid="{00000000-0010-0000-0000-000003000000}" name="Абсолютная маржа" dataDxfId="152"/>
    <tableColumn id="4" xr3:uid="{00000000-0010-0000-0000-000004000000}" name="Маржа" dataDxfId="151"/>
    <tableColumn id="5" xr3:uid="{00000000-0010-0000-0000-000005000000}" name="Кол-во чеков" dataDxfId="150"/>
    <tableColumn id="6" xr3:uid="{00000000-0010-0000-0000-000006000000}" name="Кол-во товаров" dataDxfId="149"/>
    <tableColumn id="7" xr3:uid="{00000000-0010-0000-0000-000007000000}" name="Кол-во уникальных клиентов" dataDxfId="148"/>
    <tableColumn id="8" xr3:uid="{00000000-0010-0000-0000-000008000000}" name=" Средний чек " dataDxfId="147"/>
    <tableColumn id="9" xr3:uid="{00000000-0010-0000-0000-000009000000}" name="Среднее кол-во товаров в чеке"/>
    <tableColumn id="10" xr3:uid="{00000000-0010-0000-0000-00000A000000}" name="Ценность клиента" dataDxfId="1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E53B12-433D-B24A-8741-FEF19E2CE921}" name="Таблица20" displayName="Таблица20" ref="AA3:AA455" totalsRowShown="0">
  <autoFilter ref="AA3:AA455" xr:uid="{13CB182A-9F9E-0C40-A1EB-7A0DF55708DD}"/>
  <tableColumns count="1">
    <tableColumn id="1" xr3:uid="{8A763498-A1A4-5D4F-A7AD-1CDE9F26D8BD}" name="Регион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E219FA2-1E51-884D-BE8B-B6528F459026}" name="Таблица21" displayName="Таблица21" ref="AB3:AF455" totalsRowShown="0" headerRowDxfId="92" dataDxfId="91" headerRowCellStyle="Процентный" dataCellStyle="Процентный">
  <autoFilter ref="AB3:AF455" xr:uid="{062AFCC2-28E0-8C48-8C59-A681304E25D9}"/>
  <tableColumns count="5">
    <tableColumn id="1" xr3:uid="{DE05EF1F-FA00-6246-AA06-9B700D3F8E12}" name="Выручка" dataDxfId="90" dataCellStyle="Процентный">
      <calculatedColumnFormula>IFERROR(VLOOKUP($AA4,Таблица9[#All],MATCH(AB$3,Таблица9[#Headers],0),0)/VLOOKUP($AA4,Таблица19[#All],MATCH(AB$3,Таблица19[#Headers],0),0),"")</calculatedColumnFormula>
    </tableColumn>
    <tableColumn id="2" xr3:uid="{828C4DFF-9CEB-D441-BDA4-6F456F20AFA3}" name="Абсолютная маржа" dataDxfId="89" dataCellStyle="Процентный">
      <calculatedColumnFormula>IFERROR(VLOOKUP($AA4,Таблица9[#All],MATCH(AC$3,Таблица9[#Headers],0),0)/VLOOKUP($AA4,Таблица19[#All],MATCH(AC$3,Таблица19[#Headers],0),0),"")</calculatedColumnFormula>
    </tableColumn>
    <tableColumn id="3" xr3:uid="{64A2042F-0842-8F4A-94C1-5674F966718F}" name="Кол-во чеков" dataDxfId="88" dataCellStyle="Процентный">
      <calculatedColumnFormula>IFERROR(VLOOKUP($AA4,Таблица9[#All],MATCH(AD$3,Таблица9[#Headers],0),0)/VLOOKUP($AA4,Таблица19[#All],MATCH(AD$3,Таблица19[#Headers],0),0),"")</calculatedColumnFormula>
    </tableColumn>
    <tableColumn id="4" xr3:uid="{C902B466-2882-024D-B438-14A88E6981A9}" name="Кол-во товаров" dataDxfId="87" dataCellStyle="Процентный">
      <calculatedColumnFormula>IFERROR(VLOOKUP($AA4,Таблица9[#All],MATCH(AE$3,Таблица9[#Headers],0),0)/VLOOKUP($AA4,Таблица19[#All],MATCH(AE$3,Таблица19[#Headers],0),0),"")</calculatedColumnFormula>
    </tableColumn>
    <tableColumn id="5" xr3:uid="{EA2877DD-59B1-2F47-9DC6-3C159D8469EA}" name="Кол-во уникальных клиентов" dataDxfId="86" dataCellStyle="Процентный">
      <calculatedColumnFormula>IFERROR(VLOOKUP($AA4,Таблица9[#All],MATCH(AF$3,Таблица9[#Headers],0),0)/VLOOKUP($AA4,Таблица19[#All],MATCH(AF$3,Таблица19[#Headers],0),0),"")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11462B-249B-9E4A-BBFE-AC5AA1564ED5}" name="Таблица10" displayName="Таблица10" ref="A3:K11" totalsRowShown="0">
  <autoFilter ref="A3:K11" xr:uid="{8B3264F6-4B20-7947-B301-A9034C57D97A}"/>
  <sortState xmlns:xlrd2="http://schemas.microsoft.com/office/spreadsheetml/2017/richdata2" ref="A4:K11">
    <sortCondition ref="A4"/>
  </sortState>
  <tableColumns count="11">
    <tableColumn id="1" xr3:uid="{E5FA652D-723F-7543-A29D-C830CB2A1789}" name="ДеньНедели"/>
    <tableColumn id="2" xr3:uid="{A141E74B-0A7E-3F4F-B8E9-79EE9A091CD7}" name="Выручка" dataDxfId="85"/>
    <tableColumn id="12" xr3:uid="{7AA5046A-EBF6-0D4F-BF50-C8B33C95A83D}" name="Доля Выручки" dataDxfId="84">
      <calculatedColumnFormula>Таблица10[[#This Row],[Выручка]]/SUM(Таблица10[Выручка])</calculatedColumnFormula>
    </tableColumn>
    <tableColumn id="3" xr3:uid="{5E113AFD-94CE-8F4F-A010-3CE8D70C9047}" name="Абсолютная маржа" dataDxfId="83"/>
    <tableColumn id="4" xr3:uid="{0480339B-02C8-EC41-B567-240D4A11E38B}" name="Маржа" dataCellStyle="Процентный"/>
    <tableColumn id="5" xr3:uid="{8B8FAEDF-5C3B-AB4E-9B54-73C8D148996F}" name="Кол-во чеков" dataDxfId="82"/>
    <tableColumn id="6" xr3:uid="{63E72239-330E-414A-8DBD-E2439744B323}" name="Кол-во товаров" dataDxfId="81"/>
    <tableColumn id="7" xr3:uid="{B2BDA8CA-E902-7947-B1B0-31C225F498F4}" name="Кол-во уникальных клиентов" dataDxfId="80"/>
    <tableColumn id="8" xr3:uid="{E740BC7F-0E64-9141-BE72-CEC668486D75}" name="Средний чек" dataDxfId="79"/>
    <tableColumn id="9" xr3:uid="{7220E6D0-616B-C244-8A02-0A979A0593BD}" name="Среднее кол-во товаров в  чеке" dataDxfId="78"/>
    <tableColumn id="13" xr3:uid="{722DE0A1-92BF-A740-BAA1-24EDEB76A177}" name="Ценность клиента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FC2298-7570-A044-BF99-B10459E8FA4A}" name="Таблица11" displayName="Таблица11" ref="A15:K23" totalsRowShown="0">
  <autoFilter ref="A15:K23" xr:uid="{B583A00E-BF6E-3947-9E51-5820D09246F5}"/>
  <sortState xmlns:xlrd2="http://schemas.microsoft.com/office/spreadsheetml/2017/richdata2" ref="A16:K23">
    <sortCondition ref="A16"/>
  </sortState>
  <tableColumns count="11">
    <tableColumn id="1" xr3:uid="{FB643EDF-2B91-EA47-8585-2DC6C9086CF8}" name="ДеньНедели"/>
    <tableColumn id="2" xr3:uid="{4AC460A8-7707-0747-8403-FE93191D4346}" name="Выручка" dataDxfId="76"/>
    <tableColumn id="11" xr3:uid="{7182D899-B31E-4C4D-A9D2-8768C202999E}" name="Доля Выручки" dataDxfId="75">
      <calculatedColumnFormula>Таблица11[[#This Row],[Выручка]]/SUM(Таблица11[Выручка])</calculatedColumnFormula>
    </tableColumn>
    <tableColumn id="3" xr3:uid="{8CE7669E-5C26-1144-9FEC-B7FDBE2551A7}" name="Абсолютная маржа" dataDxfId="74"/>
    <tableColumn id="4" xr3:uid="{3956F768-469A-674E-BA70-B6D3C472D6CD}" name="Маржа" dataCellStyle="Процентный"/>
    <tableColumn id="5" xr3:uid="{C86A736F-A5AD-5B4B-A230-2A276B276A33}" name="Кол-во чеков" dataDxfId="73"/>
    <tableColumn id="6" xr3:uid="{F9F41A83-8F38-494E-B22D-8B93AE365034}" name="Кол-во товаров" dataDxfId="72"/>
    <tableColumn id="7" xr3:uid="{B53CD74F-8D20-3944-A228-9E4E138D1716}" name="Кол-во уникальных клиентов" dataDxfId="71"/>
    <tableColumn id="8" xr3:uid="{936CDDBD-FB43-FF49-9A38-9B2E50CA6D87}" name="Средний чек" dataDxfId="70"/>
    <tableColumn id="9" xr3:uid="{2B0CC004-92C2-3C40-8D98-A92F98D4BBEC}" name="Среднее кол-во товаров в чеке" dataDxfId="69"/>
    <tableColumn id="10" xr3:uid="{09536CD0-2DF2-9641-BA98-CAE359F2E5DA}" name="Ценность клиента" dataDxfId="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FE891E-CCEC-CF49-B26D-4284442376A0}" name="Таблица13" displayName="Таблица13" ref="A28:F35" totalsRowShown="0">
  <autoFilter ref="A28:F35" xr:uid="{4FC33881-8148-C642-9D10-709A45BE550E}"/>
  <tableColumns count="6">
    <tableColumn id="1" xr3:uid="{E34DE089-5CE6-D449-BC7C-3BE501B51FCF}" name="ДеньНедели"/>
    <tableColumn id="2" xr3:uid="{81A187E5-2BC7-BA48-87BC-6C6D523C64B4}" name="Выручка" dataCellStyle="Процентный">
      <calculatedColumnFormula>B16/B4</calculatedColumnFormula>
    </tableColumn>
    <tableColumn id="3" xr3:uid="{B8B89D21-C396-284B-8669-2B237EE8AF81}" name="Абсолютная маржа" dataCellStyle="Процентный">
      <calculatedColumnFormula>D16/D4</calculatedColumnFormula>
    </tableColumn>
    <tableColumn id="4" xr3:uid="{9B8BB058-A0E3-8B4D-BF0D-BFBDC30CC76D}" name="Всего товаров" dataCellStyle="Процентный">
      <calculatedColumnFormula>G16/G4</calculatedColumnFormula>
    </tableColumn>
    <tableColumn id="5" xr3:uid="{B604F84C-6C44-0940-AB19-F324503EDF82}" name="Уникальные чеки" dataCellStyle="Процентный">
      <calculatedColumnFormula>F16/F4</calculatedColumnFormula>
    </tableColumn>
    <tableColumn id="6" xr3:uid="{2A1917D1-A624-B541-AC74-04EAD4DC0659}" name="Уникальные клиенты" dataCellStyle="Процентный">
      <calculatedColumnFormula>H16/H4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4E6D43-6A7B-5844-95E1-86BB74A17672}" name="Таблица14" displayName="Таблица14" ref="A3:K27" totalsRowShown="0">
  <autoFilter ref="A3:K27" xr:uid="{6AB4F115-A5BE-6F43-A6BD-29EE9D9C676E}"/>
  <sortState xmlns:xlrd2="http://schemas.microsoft.com/office/spreadsheetml/2017/richdata2" ref="A4:K27">
    <sortCondition ref="A4"/>
  </sortState>
  <tableColumns count="11">
    <tableColumn id="1" xr3:uid="{249D5033-174B-FF40-A1FD-62EE6C2B29B3}" name="ВремяОкругл" dataDxfId="67"/>
    <tableColumn id="2" xr3:uid="{BB9A30D3-2AE2-F44C-B46A-C4E60C5AC7A8}" name="Выручка" dataDxfId="66"/>
    <tableColumn id="12" xr3:uid="{E8272A43-9784-5E4E-99A0-36B760C3659B}" name="Доля Выручки" dataCellStyle="Процентный">
      <calculatedColumnFormula>Таблица14[[#This Row],[Выручка]]/SUM(Таблица14[Выручка])</calculatedColumnFormula>
    </tableColumn>
    <tableColumn id="3" xr3:uid="{D5B385C8-E155-724D-8896-A27818D73635}" name="Абсолютная маржа" dataDxfId="65"/>
    <tableColumn id="4" xr3:uid="{DEC99BAE-D36C-1642-9A2F-9E5254E50BEA}" name="Маржа" dataCellStyle="Процентный"/>
    <tableColumn id="5" xr3:uid="{92F57059-7836-D44F-B277-6893DC2512DD}" name="Кол-во чеков" dataDxfId="64"/>
    <tableColumn id="6" xr3:uid="{CB1A5661-CAE2-C446-BB15-1FA839B6104E}" name="Кол-во товаров" dataDxfId="63"/>
    <tableColumn id="7" xr3:uid="{305F6ADC-9B44-7447-8F66-3D0AC8FFF2F3}" name="Кол-во уникальных клиентов" dataDxfId="62"/>
    <tableColumn id="8" xr3:uid="{66494CCD-9D78-D948-BD9D-FFDB0AE5EC80}" name="Средний чек" dataDxfId="61"/>
    <tableColumn id="9" xr3:uid="{D6BB356D-A382-7B41-845B-FE83D584644F}" name="Среднее кол-во товаров в  чеке"/>
    <tableColumn id="10" xr3:uid="{C1D4569F-A244-5B46-8FC3-CECCAAD6E3D7}" name="Ценность клиента" dataDxfId="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7E7AA2-A69D-5C4D-8FF8-4E8FADA2FD78}" name="Таблица15" displayName="Таблица15" ref="A32:K56" totalsRowShown="0">
  <autoFilter ref="A32:K56" xr:uid="{13D8ED15-6292-5340-B65E-227CE420DE2B}"/>
  <sortState xmlns:xlrd2="http://schemas.microsoft.com/office/spreadsheetml/2017/richdata2" ref="A33:K56">
    <sortCondition ref="A32:A56"/>
  </sortState>
  <tableColumns count="11">
    <tableColumn id="1" xr3:uid="{A181CF33-5296-B24A-8130-B6F3BC0F6C90}" name="ВремяОкругл" dataDxfId="59"/>
    <tableColumn id="2" xr3:uid="{DF05DDD7-D35F-4F43-879F-9BF6FC369948}" name="Выручка" dataDxfId="58"/>
    <tableColumn id="11" xr3:uid="{5248EF81-CC0B-2A4A-87B7-1222F071FD48}" name="Доля Выручки" dataCellStyle="Процентный">
      <calculatedColumnFormula>Таблица15[[#This Row],[Выручка]]/SUM(Таблица15[Выручка])</calculatedColumnFormula>
    </tableColumn>
    <tableColumn id="3" xr3:uid="{2DD7546F-4D7B-3C40-9D16-4F355D328FBE}" name="Абсолютная маржа" dataDxfId="57"/>
    <tableColumn id="4" xr3:uid="{D51D8C27-D7C0-8449-A2D0-3F9D248895CC}" name="Маржа" dataCellStyle="Процентный"/>
    <tableColumn id="5" xr3:uid="{7A359485-457D-ED41-A4B2-E4D10E0FDC7F}" name="Кол-во чеков" dataDxfId="56"/>
    <tableColumn id="6" xr3:uid="{8835B243-D1A5-0648-957A-836754B1D164}" name="Кол-во товаров" dataDxfId="55"/>
    <tableColumn id="7" xr3:uid="{5F9B12B6-9917-0746-8AF9-80662EDCBF98}" name="Кол-во уникальных клиентов" dataDxfId="54"/>
    <tableColumn id="8" xr3:uid="{755B528F-FE32-B347-BFC4-410F94836E03}" name="Средний чек" dataDxfId="53"/>
    <tableColumn id="9" xr3:uid="{EF580B88-3BD6-9942-84E9-7390AD97AD97}" name="Среднее кол-во товаров в чеке"/>
    <tableColumn id="10" xr3:uid="{70B6B438-AA01-514E-A68E-504359500172}" name="Ценность клиента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C87DDB-00F8-0C44-B06E-ADF22CC980A9}" name="Таблица17" displayName="Таблица17" ref="M3:R27" totalsRowShown="0">
  <autoFilter ref="M3:R27" xr:uid="{9B2A3D60-BD3B-AB49-9B1D-FE1962F651E4}"/>
  <tableColumns count="6">
    <tableColumn id="1" xr3:uid="{B16646C5-2047-8C42-AC7E-CFED33475A95}" name="ВремяОкругл"/>
    <tableColumn id="2" xr3:uid="{89F65FBE-3E66-EF46-89BD-6EEB202770F5}" name="Выручка" dataCellStyle="Процентный">
      <calculatedColumnFormula>B33/B4</calculatedColumnFormula>
    </tableColumn>
    <tableColumn id="3" xr3:uid="{F36CCA7F-BDF0-7C4D-80D9-444531500587}" name="Абсолютная маржа" dataCellStyle="Процентный">
      <calculatedColumnFormula>D33/D4</calculatedColumnFormula>
    </tableColumn>
    <tableColumn id="4" xr3:uid="{805AFA09-4F54-494A-9B1C-1F4D65BAD302}" name="Всего товаров" dataCellStyle="Процентный">
      <calculatedColumnFormula>G33/G4</calculatedColumnFormula>
    </tableColumn>
    <tableColumn id="5" xr3:uid="{F269AE5C-3DC8-E041-B7A5-75BEB8F005FC}" name="Уникальные чеки" dataCellStyle="Процентный">
      <calculatedColumnFormula>F33/F4</calculatedColumnFormula>
    </tableColumn>
    <tableColumn id="6" xr3:uid="{F05600F1-C129-824E-876E-5CD6B386948F}" name="Уникальные клиенты" dataCellStyle="Процентный">
      <calculatedColumnFormula>H33/H4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F6A614-C81E-5647-97D3-7E62E81FAC17}" name="Таблица16" displayName="Таблица16" ref="A7:L12" totalsRowShown="0" headerRowBorderDxfId="51" tableBorderDxfId="50" totalsRowBorderDxfId="49">
  <autoFilter ref="A7:L12" xr:uid="{D8FD2ED7-44D6-6643-BA51-DCDA03985F9B}"/>
  <tableColumns count="12">
    <tableColumn id="1" xr3:uid="{E8CB76D4-5325-014F-A2B5-D749BD2E8275}" name="Регион" dataDxfId="48"/>
    <tableColumn id="2" xr3:uid="{E0344368-6EC3-C642-B0DA-B15B3FE27DEC}" name="Выручка"/>
    <tableColumn id="3" xr3:uid="{DE01CFC4-6B76-3743-8A8A-53DB7C53D2E7}" name="Абсолютная маржа"/>
    <tableColumn id="4" xr3:uid="{4E996AD9-96E0-384A-89E1-5B53E74BAA1E}" name="Маржа"/>
    <tableColumn id="5" xr3:uid="{4BC216DD-60D4-1944-B2F1-EFF7DDD3E58E}" name="Кол-во чеков"/>
    <tableColumn id="6" xr3:uid="{033E0237-D7F4-134E-AE9C-DE8E6AE92846}" name="Кол-во товаров"/>
    <tableColumn id="7" xr3:uid="{FDBCBBDA-F3E4-4849-B1C4-2DC7D78AB52F}" name="Кол-во уникальных клиентов" dataDxfId="47"/>
    <tableColumn id="8" xr3:uid="{A614285C-E38A-1449-896C-5A5C01A2FB8A}" name="Средний чек"/>
    <tableColumn id="9" xr3:uid="{76033DDB-02B7-C54A-BE0D-2A24334189BB}" name="Среднее кол-во товаров в  чеке" dataDxfId="46"/>
    <tableColumn id="10" xr3:uid="{7122B990-BF14-7E47-A8DC-20DB073221F6}" name="Ценность клиента"/>
    <tableColumn id="11" xr3:uid="{8DD7B5DF-5FEE-7C49-9872-48B6CCDAF5A4}" name="Население" dataDxfId="45"/>
    <tableColumn id="12" xr3:uid="{22671009-1DE4-4740-BAA0-2395ECE16690}" name="Средняя зарплата " dataDxfId="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E18833-BF13-1345-B98B-08922C157EC2}" name="Таблица18" displayName="Таблица18" ref="A17:L20" totalsRowShown="0" headerRowBorderDxfId="43" tableBorderDxfId="42" totalsRowBorderDxfId="41">
  <autoFilter ref="A17:L20" xr:uid="{6D114AF1-C0FD-1245-8434-55E0543BD170}"/>
  <sortState xmlns:xlrd2="http://schemas.microsoft.com/office/spreadsheetml/2017/richdata2" ref="A18:L20">
    <sortCondition descending="1" ref="B18"/>
  </sortState>
  <tableColumns count="12">
    <tableColumn id="1" xr3:uid="{B76B8CB7-563E-D948-9C44-583A795FD8E2}" name="Регион" dataDxfId="40"/>
    <tableColumn id="2" xr3:uid="{2F071468-62EF-C24D-9515-D0140E918DDE}" name="Выручка" dataDxfId="39"/>
    <tableColumn id="3" xr3:uid="{15BE5A3E-6D52-C841-B6CF-282E774AF2D5}" name="Абсолютная маржа" dataDxfId="38"/>
    <tableColumn id="4" xr3:uid="{903EBB89-B9BB-D043-99C1-F543D5B67D29}" name="Маржа" dataDxfId="37" dataCellStyle="Процентный"/>
    <tableColumn id="5" xr3:uid="{9864A48A-D80E-D041-803A-E8B3BC255399}" name="Кол-во чеков" dataDxfId="36"/>
    <tableColumn id="6" xr3:uid="{C52581F9-C73D-1D43-B08B-E12759B04D4F}" name="Кол-во товаров" dataDxfId="35"/>
    <tableColumn id="7" xr3:uid="{96910BF8-F72E-9F44-AA79-6BD92D419F10}" name="Кол-во уникальных клиентов" dataDxfId="34"/>
    <tableColumn id="8" xr3:uid="{5DC702E7-429E-2047-AB74-AC6C8743C65C}" name="Средний чек" dataDxfId="33" dataCellStyle="Денежный"/>
    <tableColumn id="9" xr3:uid="{911AF3C1-DE90-4540-92EF-88B2A6B84C41}" name="Среднее кол-во товаров в  чеке" dataDxfId="32"/>
    <tableColumn id="10" xr3:uid="{BC7DB2A7-DEB8-9A46-B755-03E9D205EE6C}" name="Ценность клиента" dataDxfId="31"/>
    <tableColumn id="11" xr3:uid="{759E9195-1148-594B-B825-DFA6361A722F}" name="Население" dataDxfId="30"/>
    <tableColumn id="12" xr3:uid="{E714E1E4-0A72-DE40-A7ED-E91E06AA7BFB}" name="Средняя зарплата 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2:K15" totalsRowShown="0">
  <autoFilter ref="A12:K15" xr:uid="{00000000-0009-0000-0100-000002000000}"/>
  <tableColumns count="11">
    <tableColumn id="1" xr3:uid="{00000000-0010-0000-0100-000001000000}" name="МесяцДатыЗаказа"/>
    <tableColumn id="2" xr3:uid="{00000000-0010-0000-0100-000002000000}" name=" Выручка " dataDxfId="145"/>
    <tableColumn id="11" xr3:uid="{49F02D89-1327-4142-AB79-B16EB35E3B87}" name="ПроцентВыручки" dataDxfId="144" dataCellStyle="Процентный">
      <calculatedColumnFormula>B13/B14</calculatedColumnFormula>
    </tableColumn>
    <tableColumn id="3" xr3:uid="{00000000-0010-0000-0100-000003000000}" name="Абсолютная маржа" dataDxfId="143"/>
    <tableColumn id="4" xr3:uid="{00000000-0010-0000-0100-000004000000}" name="Маржа" dataDxfId="142"/>
    <tableColumn id="5" xr3:uid="{00000000-0010-0000-0100-000005000000}" name="Кол-во чеков" dataDxfId="141"/>
    <tableColumn id="6" xr3:uid="{00000000-0010-0000-0100-000006000000}" name="Кол-во товаров" dataDxfId="140"/>
    <tableColumn id="7" xr3:uid="{00000000-0010-0000-0100-000007000000}" name="Кол-во уникальных клиентов" dataDxfId="139"/>
    <tableColumn id="8" xr3:uid="{00000000-0010-0000-0100-000008000000}" name=" Средний чек " dataDxfId="138"/>
    <tableColumn id="9" xr3:uid="{00000000-0010-0000-0100-000009000000}" name="Среднее кол-во товаров в чеке"/>
    <tableColumn id="10" xr3:uid="{00000000-0010-0000-0100-00000A000000}" name="Ценность клиента" dataDxfId="1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FCDA8B-93B9-B847-9294-7B90FD94E2D3}" name="Таблица1617" displayName="Таблица1617" ref="A28:J32" totalsRowShown="0" headerRowDxfId="28" headerRowBorderDxfId="27" tableBorderDxfId="26" totalsRowBorderDxfId="25">
  <autoFilter ref="A28:J32" xr:uid="{3A80030D-FCC6-5042-8B80-3F7692A077FA}"/>
  <tableColumns count="10">
    <tableColumn id="1" xr3:uid="{1629FEAB-A31D-B249-8C79-A2ADAFE05727}" name="ДеньНедели" dataDxfId="24"/>
    <tableColumn id="2" xr3:uid="{AF1563F3-D3E2-ED4C-9110-FB493B0D024F}" name="Выручка"/>
    <tableColumn id="4" xr3:uid="{A85D3A0A-AD28-5742-B77D-38D8E6D0A8CB}" name="Абсолютная маржа"/>
    <tableColumn id="5" xr3:uid="{756600C7-1676-6C44-B15D-764D4A86F6B5}" name="Маржа"/>
    <tableColumn id="6" xr3:uid="{598737F8-E345-754B-8A8E-272A8B566F55}" name="Кол-во чеков"/>
    <tableColumn id="7" xr3:uid="{947C61B4-60EB-7D4A-BC70-5640E2542605}" name="Кол-во товаров" dataDxfId="23"/>
    <tableColumn id="8" xr3:uid="{F9333F1D-D463-EB4B-9B45-9F9AC07B4410}" name="Кол-во уникальных клиентов"/>
    <tableColumn id="9" xr3:uid="{6D82E837-CAF0-814B-9DAB-782E56382DDC}" name="Средний чек" dataDxfId="22"/>
    <tableColumn id="10" xr3:uid="{FF35CCCC-09F8-0341-B073-9DCF6583B213}" name="Среднее кол-во товаров в чеке"/>
    <tableColumn id="11" xr3:uid="{7C8D4D28-BDBD-9548-8E13-451145C9B4F5}" name="Ценность клиента" dataDxfId="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E2072CA-8F2F-EC43-98E6-E7C782E99022}" name="Таблица23" displayName="Таблица23" ref="A38:J41" totalsRowShown="0" headerRowDxfId="20">
  <autoFilter ref="A38:J41" xr:uid="{9E90C711-3C58-A248-938B-F1D3A45E2D8A}"/>
  <tableColumns count="10">
    <tableColumn id="1" xr3:uid="{A8B226E8-32AD-C744-BBF3-60CBF3AAE1F6}" name="ДеньНедели"/>
    <tableColumn id="2" xr3:uid="{6FEA1261-BCC6-4443-A3FC-7F3794DD9D16}" name="Выручка" dataDxfId="19"/>
    <tableColumn id="4" xr3:uid="{C481FFDD-3E82-0146-803F-F806240EC669}" name="Маржа" dataDxfId="18" dataCellStyle="Процентный"/>
    <tableColumn id="5" xr3:uid="{9535F269-E64E-3142-B58D-9BC10A65343B}" name="Кол-во чеков" dataDxfId="17" dataCellStyle="Процентный"/>
    <tableColumn id="6" xr3:uid="{D10CCEF8-6C66-114F-A839-03A4C23E5616}" name="Кол-во товаров" dataDxfId="16"/>
    <tableColumn id="7" xr3:uid="{3CCA66B2-85E5-CC4A-BCB4-A9E3F3BE0F43}" name="Кол-во уникальных клиентов" dataDxfId="15"/>
    <tableColumn id="8" xr3:uid="{A099A022-FFAF-5648-AF7F-8596AAF3AF39}" name="Средний чек" dataDxfId="14"/>
    <tableColumn id="9" xr3:uid="{BEC5CB4B-99E2-A541-9B36-F0030B31A7ED}" name="Среднее кол-во товаров в чеке" dataDxfId="13"/>
    <tableColumn id="10" xr3:uid="{4F29B1A2-D814-AB4A-9CF9-4B01BD683BE2}" name="Среднее кол-во товаров в чеке2" dataDxfId="12"/>
    <tableColumn id="11" xr3:uid="{6AB66A99-7051-9A43-A2B3-030E136769C7}" name="Ценность клиента" dataDxf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D04DD6D-9754-4446-83A5-A3096522FBA7}" name="Таблица24" displayName="Таблица24" ref="A49:J53" totalsRowShown="0" headerRowBorderDxfId="10" tableBorderDxfId="9">
  <autoFilter ref="A49:J53" xr:uid="{A4378BA4-66B0-6F46-A258-17B6983B9758}"/>
  <tableColumns count="10">
    <tableColumn id="1" xr3:uid="{EC1F48BC-FF59-3446-97B2-615B15006897}" name="Группа2"/>
    <tableColumn id="2" xr3:uid="{550B770D-A870-E546-9FD3-025700BA6277}" name="Выручка"/>
    <tableColumn id="3" xr3:uid="{11B8B3DA-980C-8245-AE3A-9A6D15C9C475}" name="Абсолютная маржа"/>
    <tableColumn id="4" xr3:uid="{37E77C5A-DC8E-0742-ABBE-3121174BF54E}" name="Маржа"/>
    <tableColumn id="5" xr3:uid="{6924F6E6-FB6B-A746-97EB-BE973815AB9C}" name="Кол-во чеков"/>
    <tableColumn id="6" xr3:uid="{285C183E-0277-9B4E-A711-8418C8A336B3}" name="Кол-во товаров"/>
    <tableColumn id="7" xr3:uid="{538784C0-00A9-9D41-8038-3502B287C9A3}" name="Кол-во уникальных клиентов"/>
    <tableColumn id="8" xr3:uid="{F786366A-E2FD-B340-BD69-444EC4001D64}" name="Средний чек"/>
    <tableColumn id="9" xr3:uid="{722F759E-D72E-7A4B-A415-BF0FC41C92CB}" name="Среднее кол-во товаров в чеке"/>
    <tableColumn id="10" xr3:uid="{E5697C8D-C2CC-994C-B7D1-E6761A942553}" name="Ценность клиента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F3D6CEF-4064-244B-8E50-F4F4857C96A4}" name="Таблица2424" displayName="Таблица2424" ref="A58:J61" totalsRowShown="0" headerRowBorderDxfId="8" tableBorderDxfId="7">
  <autoFilter ref="A58:J61" xr:uid="{76947714-BC41-9148-977F-0BE8A0C16960}"/>
  <tableColumns count="10">
    <tableColumn id="1" xr3:uid="{3EB777BB-C853-9847-96D6-059F8C8C4367}" name="Группа2"/>
    <tableColumn id="2" xr3:uid="{3CF4C8E5-F00D-8942-9BB0-A3B541ED4ED7}" name="Выручка"/>
    <tableColumn id="3" xr3:uid="{D7C741DD-EB45-B04A-B084-775D9F34A0A0}" name="Абсолютная маржа"/>
    <tableColumn id="4" xr3:uid="{5DC14009-22AA-9D4E-8DC2-359EB563E669}" name="Маржа"/>
    <tableColumn id="5" xr3:uid="{0D8ABF37-62F6-1A43-A946-58FA070C6A7A}" name="Кол-во чеков"/>
    <tableColumn id="6" xr3:uid="{8D47116D-FF6D-C140-8A29-E72DCA28CFBB}" name="Кол-во товаров"/>
    <tableColumn id="7" xr3:uid="{6B958B74-F287-DB49-838E-EC9FA4FE0E43}" name="Кол-во уникальных клиентов"/>
    <tableColumn id="8" xr3:uid="{170314E9-6031-5846-990E-E211320B73CD}" name="Средний чек"/>
    <tableColumn id="9" xr3:uid="{3B239CA3-7BF8-7D4C-BF07-B8D3C78E9128}" name="Среднее кол-во товаров в чеке"/>
    <tableColumn id="10" xr3:uid="{616DB839-02D8-AD49-BA1A-A83F19339438}" name="Ценность клиента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7E2487A-0703-DD41-8B1B-86D0228BA699}" name="Таблица25" displayName="Таблица25" ref="A67:J151" totalsRowShown="0">
  <autoFilter ref="A67:J151" xr:uid="{B29148C0-2705-F84D-8C1A-5DAF9E85022E}"/>
  <tableColumns count="10">
    <tableColumn id="1" xr3:uid="{582F3F03-1FED-004A-92CE-364B34392F6B}" name="Названия "/>
    <tableColumn id="2" xr3:uid="{CDD66482-2900-184A-ABD6-AFA8762F0067}" name="Выручка"/>
    <tableColumn id="3" xr3:uid="{88ADE98E-7E14-2A48-A92F-B8680D59FAAB}" name="Абсолютная маржа"/>
    <tableColumn id="4" xr3:uid="{1290A684-DF3B-A544-9E00-4AA14DFE4432}" name="Маржа" dataDxfId="6">
      <calculatedColumnFormula>C68/B68</calculatedColumnFormula>
    </tableColumn>
    <tableColumn id="5" xr3:uid="{11CA8863-4DE3-FB41-96F5-C47A88C2E8E8}" name="Кол-во чеков"/>
    <tableColumn id="6" xr3:uid="{3C1CEE65-CC99-5E48-B5FF-BE6B9242ABE3}" name="Кол-во товаров"/>
    <tableColumn id="7" xr3:uid="{E6B19313-E2CC-FE4A-938D-5D30C3BF96E1}" name="Кол-во уникальных клиентов"/>
    <tableColumn id="8" xr3:uid="{1CE1CEC7-ABFA-524C-9061-10A7930C21BA}" name="Средний чек"/>
    <tableColumn id="9" xr3:uid="{1375FA51-392A-5B40-A4F8-B968A65C2797}" name="Среднее кол-во товаров в чеке"/>
    <tableColumn id="10" xr3:uid="{4F74BC19-126C-7D4D-80BE-182F78163520}" name="Ценность клиента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8ABB9CE-E326-0445-8698-3D17EF6E9505}" name="Таблица26" displayName="Таблица26" ref="A160:J166" totalsRowShown="0">
  <autoFilter ref="A160:J166" xr:uid="{E81F7087-B3CC-2146-9944-584DF554DB23}"/>
  <sortState xmlns:xlrd2="http://schemas.microsoft.com/office/spreadsheetml/2017/richdata2" ref="A161:J166">
    <sortCondition descending="1" ref="B52:B58"/>
  </sortState>
  <tableColumns count="10">
    <tableColumn id="1" xr3:uid="{2677AE94-CE84-004E-9ED5-65BF08EF91F0}" name="ВремяОкругл" dataDxfId="5"/>
    <tableColumn id="2" xr3:uid="{6200A4D0-5F47-2440-8D58-A602D2663C7A}" name="Выручка" dataDxfId="4"/>
    <tableColumn id="4" xr3:uid="{7F26B381-704C-CB4E-9F08-3C9832852B5E}" name="Абсолютная маржа"/>
    <tableColumn id="5" xr3:uid="{3E6BE1D7-2D30-5048-B890-B29F53053289}" name="Маржа"/>
    <tableColumn id="6" xr3:uid="{94EE8EDB-AA56-E84B-99C5-03A154EECD3C}" name="Кол-во чеков"/>
    <tableColumn id="7" xr3:uid="{7D26A920-EA45-3747-806F-E82F713ECBC4}" name="Кол-во товаров"/>
    <tableColumn id="8" xr3:uid="{775FD698-DB5A-2548-ABDC-993CB92A8E4F}" name="Кол-во уникальных клиентов"/>
    <tableColumn id="9" xr3:uid="{1C5F0E31-184D-B744-9497-ECE0FBFE509D}" name="Средний чек" dataDxfId="3"/>
    <tableColumn id="10" xr3:uid="{E43BA8B3-4D2A-9E42-9B70-DB350C1156B8}" name="Среднее кол-во товаров в  чеке"/>
    <tableColumn id="11" xr3:uid="{2CF1F0DA-EE99-2046-9B5E-BF272FBABAA4}" name="Ценность клиента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F5D95AE-D399-8B45-8161-9B2995945EDD}" name="Таблица2628" displayName="Таблица2628" ref="A170:J176" totalsRowShown="0">
  <autoFilter ref="A170:J176" xr:uid="{E9026006-7BAD-9D40-8232-4769151335B8}"/>
  <sortState xmlns:xlrd2="http://schemas.microsoft.com/office/spreadsheetml/2017/richdata2" ref="A171:J176">
    <sortCondition descending="1" ref="B63:B71"/>
  </sortState>
  <tableColumns count="10">
    <tableColumn id="1" xr3:uid="{EBC679E7-0E91-5744-98C7-EF2BCF6FBB56}" name="ВремяОкругл" dataDxfId="2"/>
    <tableColumn id="2" xr3:uid="{ADEF01F1-9316-B44F-9450-3FFD00F69412}" name="Выручка" dataDxfId="1"/>
    <tableColumn id="4" xr3:uid="{44253243-0469-1049-B7AC-44B57EB6568E}" name="Абсолютная маржа"/>
    <tableColumn id="5" xr3:uid="{1E9E86F7-EE1A-E040-89AB-5E723E1EABF2}" name="Маржа"/>
    <tableColumn id="6" xr3:uid="{FC87B2B0-C240-684C-A522-E00CD9DA9C5A}" name="Кол-во чеков"/>
    <tableColumn id="7" xr3:uid="{B0BA6F03-8509-9441-A012-74606ECBCB2D}" name="Кол-во товаров"/>
    <tableColumn id="8" xr3:uid="{6E50A66D-C7B8-6945-9B41-54B8B660B130}" name="Кол-во уникальных клиентов"/>
    <tableColumn id="9" xr3:uid="{872F8551-A418-954B-B216-D9AA8D40B57D}" name="Средний чек" dataDxfId="0"/>
    <tableColumn id="10" xr3:uid="{23807F14-23EF-F649-9D71-58F8CA5278B3}" name="Среднее кол-во товаров в  чеке"/>
    <tableColumn id="11" xr3:uid="{19D64BDC-A8B8-9E4F-A161-3C36E75A2FA5}" name="Ценность клиент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22:F25" totalsRowShown="0">
  <autoFilter ref="A22:F25" xr:uid="{00000000-0009-0000-0100-000003000000}"/>
  <tableColumns count="6">
    <tableColumn id="1" xr3:uid="{00000000-0010-0000-0200-000001000000}" name="МесяцДатыЗаказа"/>
    <tableColumn id="2" xr3:uid="{00000000-0010-0000-0200-000002000000}" name="Выручка" dataDxfId="136"/>
    <tableColumn id="3" xr3:uid="{00000000-0010-0000-0200-000003000000}" name="Абсолютная маржа" dataCellStyle="Процентный">
      <calculatedColumnFormula xml:space="preserve"> D13/ D4</calculatedColumnFormula>
    </tableColumn>
    <tableColumn id="4" xr3:uid="{00000000-0010-0000-0200-000004000000}" name="Всего товаров" dataDxfId="135"/>
    <tableColumn id="5" xr3:uid="{00000000-0010-0000-0200-000005000000}" name="Уникальные чеки" dataDxfId="134"/>
    <tableColumn id="6" xr3:uid="{00000000-0010-0000-0200-000006000000}" name="Уникальные клиенты" dataDxfId="1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4" displayName="Таблица4" ref="A4:K18" totalsRowShown="0">
  <autoFilter ref="A4:K18" xr:uid="{00000000-0009-0000-0100-000004000000}"/>
  <sortState xmlns:xlrd2="http://schemas.microsoft.com/office/spreadsheetml/2017/richdata2" ref="A5:J17">
    <sortCondition descending="1" ref="B5"/>
  </sortState>
  <tableColumns count="11">
    <tableColumn id="1" xr3:uid="{00000000-0010-0000-0300-000001000000}" name="Группа2"/>
    <tableColumn id="2" xr3:uid="{00000000-0010-0000-0300-000002000000}" name="Выручка" dataDxfId="132"/>
    <tableColumn id="3" xr3:uid="{00000000-0010-0000-0300-000003000000}" name="Абсолютная маржа" dataDxfId="131"/>
    <tableColumn id="4" xr3:uid="{00000000-0010-0000-0300-000004000000}" name="Маржа" dataCellStyle="Процентный"/>
    <tableColumn id="5" xr3:uid="{00000000-0010-0000-0300-000005000000}" name="Кол-во чеков" dataDxfId="130"/>
    <tableColumn id="6" xr3:uid="{00000000-0010-0000-0300-000006000000}" name="Кол-во товаров" dataDxfId="129"/>
    <tableColumn id="7" xr3:uid="{00000000-0010-0000-0300-000007000000}" name="Кол-во уникальных клиентов" dataDxfId="128" dataCellStyle="Денежный"/>
    <tableColumn id="8" xr3:uid="{00000000-0010-0000-0300-000008000000}" name="Средний чек" dataDxfId="127"/>
    <tableColumn id="9" xr3:uid="{00000000-0010-0000-0300-000009000000}" name="Среднее кол-во товаров в чеке"/>
    <tableColumn id="10" xr3:uid="{00000000-0010-0000-0300-00000A000000}" name="Ценность клиента" dataDxfId="126"/>
    <tableColumn id="14" xr3:uid="{D0BA7C19-D38D-7243-BA41-C312088009A9}" name="Доля Маржи" dataDxfId="125">
      <calculatedColumnFormula>Таблица4[[#This Row],[Абсолютная маржа]]/SUM($C$5:$C$17)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5" displayName="Таблица5" ref="A25:K39" totalsRowShown="0">
  <autoFilter ref="A25:K39" xr:uid="{00000000-0009-0000-0100-000005000000}"/>
  <sortState xmlns:xlrd2="http://schemas.microsoft.com/office/spreadsheetml/2017/richdata2" ref="A26:J38">
    <sortCondition descending="1" ref="B26"/>
  </sortState>
  <tableColumns count="11">
    <tableColumn id="1" xr3:uid="{00000000-0010-0000-0400-000001000000}" name="Группа2"/>
    <tableColumn id="2" xr3:uid="{00000000-0010-0000-0400-000002000000}" name="Выручка" dataDxfId="124"/>
    <tableColumn id="3" xr3:uid="{00000000-0010-0000-0400-000003000000}" name="Абсолютная маржа" dataDxfId="123"/>
    <tableColumn id="4" xr3:uid="{00000000-0010-0000-0400-000004000000}" name="Маржа" dataCellStyle="Процентный"/>
    <tableColumn id="5" xr3:uid="{00000000-0010-0000-0400-000005000000}" name="Кол-во чеков" dataDxfId="122"/>
    <tableColumn id="6" xr3:uid="{00000000-0010-0000-0400-000006000000}" name="Кол-во товаров" dataDxfId="121"/>
    <tableColumn id="7" xr3:uid="{00000000-0010-0000-0400-000007000000}" name="Кол-во уникальных клиентов" dataDxfId="120" dataCellStyle="Денежный"/>
    <tableColumn id="8" xr3:uid="{00000000-0010-0000-0400-000008000000}" name="Средний чек" dataDxfId="119"/>
    <tableColumn id="9" xr3:uid="{00000000-0010-0000-0400-000009000000}" name="Среднее кол-во товаров в чеке"/>
    <tableColumn id="10" xr3:uid="{00000000-0010-0000-0400-00000A000000}" name="Ценность клиента" dataDxfId="118"/>
    <tableColumn id="12" xr3:uid="{3C32F3F2-6AB7-C647-A1B4-FAE511BEB924}" name="Доля маржи" dataDxfId="117">
      <calculatedColumnFormula>Таблица5[[#This Row],[Абсолютная маржа]]/SUM($C$26:$C$38)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6" displayName="Таблица6" ref="A44:F58" totalsRowShown="0">
  <autoFilter ref="A44:F58" xr:uid="{00000000-0009-0000-0100-000006000000}"/>
  <tableColumns count="6">
    <tableColumn id="1" xr3:uid="{00000000-0010-0000-0500-000001000000}" name="ГРУППА2"/>
    <tableColumn id="2" xr3:uid="{00000000-0010-0000-0500-000002000000}" name="Выручка" dataCellStyle="Процентный">
      <calculatedColumnFormula xml:space="preserve"> B26/ B5</calculatedColumnFormula>
    </tableColumn>
    <tableColumn id="3" xr3:uid="{00000000-0010-0000-0500-000003000000}" name="Абсолютная маржа" dataCellStyle="Процентный">
      <calculatedColumnFormula xml:space="preserve"> C26/ C5</calculatedColumnFormula>
    </tableColumn>
    <tableColumn id="4" xr3:uid="{00000000-0010-0000-0500-000004000000}" name="Всего товаров" dataCellStyle="Процентный">
      <calculatedColumnFormula xml:space="preserve"> F26/ F5</calculatedColumnFormula>
    </tableColumn>
    <tableColumn id="5" xr3:uid="{00000000-0010-0000-0500-000005000000}" name="Уникальные чеки" dataDxfId="116" dataCellStyle="Процентный">
      <calculatedColumnFormula xml:space="preserve"> E26/ E5</calculatedColumnFormula>
    </tableColumn>
    <tableColumn id="6" xr3:uid="{00000000-0010-0000-0500-000006000000}" name="Уникальные клиенты" dataCellStyle="Процентный">
      <calculatedColumnFormula xml:space="preserve"> G26/ G5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33D52-273F-2B4C-B0B1-72531F370FF1}" name="Таблица22" displayName="Таблица22" ref="A2:J113" totalsRowShown="0" headerRowBorderDxfId="115" headerRowCellStyle="Акцент1">
  <autoFilter ref="A2:J113" xr:uid="{A2277DFE-BE7E-654C-850B-F12E8D850391}"/>
  <tableColumns count="10">
    <tableColumn id="1" xr3:uid="{D9D562F4-B077-2A43-A100-151F7ADA137D}" name="Названия " dataDxfId="114"/>
    <tableColumn id="2" xr3:uid="{B274B1CF-BE02-0940-8A93-2FB414216FF4}" name="Выручка" dataDxfId="113"/>
    <tableColumn id="3" xr3:uid="{89A469D5-D48D-634F-85F6-9EF74711E4DF}" name="Абсолютная маржа" dataDxfId="112"/>
    <tableColumn id="5" xr3:uid="{4A8BD11E-7D9A-BD46-9031-ACF0D73A84EB}" name="Маржа" dataCellStyle="Процентный">
      <calculatedColumnFormula>C3/B3</calculatedColumnFormula>
    </tableColumn>
    <tableColumn id="6" xr3:uid="{E9EF514F-B29B-1D4F-BD11-A6F8FC143042}" name="Кол-во чеков" dataDxfId="111"/>
    <tableColumn id="7" xr3:uid="{08AED45A-2C75-354B-822C-FBB761E812A9}" name="Кол-во товаров" dataDxfId="110"/>
    <tableColumn id="8" xr3:uid="{75E994DC-6E79-F048-9DD9-7B6B32761D7B}" name="Кол-во уникальных клиентов" dataDxfId="109"/>
    <tableColumn id="9" xr3:uid="{A7ED81E4-CB87-A147-A030-1780191FAAE5}" name="Средний чек" dataDxfId="108" dataCellStyle="Денежный"/>
    <tableColumn id="10" xr3:uid="{2E24F64F-7E2A-424C-A392-ED4A2CB97AB0}" name="Среднее кол-во товаров в чеке"/>
    <tableColumn id="11" xr3:uid="{9C3467F4-11F5-9644-8D55-58765D9ADFCD}" name="Ценность клиента" dataDxfId="1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6B5439-E695-EF43-9FD4-163F619C435F}" name="Таблица19" displayName="Таблица19" ref="A3:J455" totalsRowShown="0">
  <autoFilter ref="A3:J455" xr:uid="{6D98FEE4-91B4-0840-9807-01B3FD37B687}"/>
  <sortState xmlns:xlrd2="http://schemas.microsoft.com/office/spreadsheetml/2017/richdata2" ref="A4:J456">
    <sortCondition descending="1" ref="B4"/>
  </sortState>
  <tableColumns count="10">
    <tableColumn id="1" xr3:uid="{5289E3ED-9E19-4347-B7A3-379300AEB0B8}" name="Регион"/>
    <tableColumn id="2" xr3:uid="{840DF599-3AB7-A144-AD92-EED18D65A681}" name="Выручка" dataDxfId="106"/>
    <tableColumn id="3" xr3:uid="{E7DCF153-B018-2E49-8EFE-31315DA2B7BF}" name="Абсолютная маржа" dataDxfId="105"/>
    <tableColumn id="4" xr3:uid="{BE2B9ECE-0226-AE42-8C9F-4774D6679BF8}" name="Маржа" dataCellStyle="Процентный"/>
    <tableColumn id="5" xr3:uid="{383D3C26-01A2-164C-9D30-0CE6D6B048BB}" name="Кол-во чеков" dataDxfId="104"/>
    <tableColumn id="6" xr3:uid="{2EB3BAD9-1ADE-404B-BA44-194DF30C88EA}" name="Кол-во товаров" dataDxfId="103"/>
    <tableColumn id="7" xr3:uid="{9FCC3287-6E16-1945-B3E4-B7BED9D975B8}" name="Кол-во уникальных клиентов" dataDxfId="102" dataCellStyle="Денежный"/>
    <tableColumn id="8" xr3:uid="{7819BEA1-D2A4-0349-9AEE-FD4B21B2B6B1}" name="Средний чек" dataDxfId="101"/>
    <tableColumn id="9" xr3:uid="{EF706550-B3C5-A549-9321-723739719FA2}" name="Среднее кол-во товаров в чеке"/>
    <tableColumn id="10" xr3:uid="{8C3E8735-0B99-FB40-B5DB-D181DF936EDC}" name="Ценность клиента" dataDxfId="1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F12347-38ED-7B43-A071-89F4D3E16A65}" name="Таблица9" displayName="Таблица9" ref="N3:W214" totalsRowShown="0">
  <autoFilter ref="N3:W214" xr:uid="{B9FE0BB3-A957-D94B-AA2F-92FB761F29E4}"/>
  <tableColumns count="10">
    <tableColumn id="1" xr3:uid="{BBB0DFC1-7BBE-0145-8413-5108683E821A}" name="Регион"/>
    <tableColumn id="2" xr3:uid="{B57062A5-4244-3D4A-B544-E6879715B92F}" name="Выручка" dataDxfId="99"/>
    <tableColumn id="3" xr3:uid="{BF7F5EA8-5AEE-9048-A76E-0669C6971EEF}" name="Абсолютная маржа" dataDxfId="98"/>
    <tableColumn id="4" xr3:uid="{E4C17925-98F8-DD40-8D60-A9B44294DA57}" name="Маржа" dataCellStyle="Процентный"/>
    <tableColumn id="5" xr3:uid="{3E522C5A-1338-624B-BB3D-369A3C515CAF}" name="Кол-во чеков" dataDxfId="97"/>
    <tableColumn id="6" xr3:uid="{D5033696-C025-7441-A0EB-B13F966892D2}" name="Кол-во товаров" dataDxfId="96"/>
    <tableColumn id="7" xr3:uid="{D4424B51-3B2F-0E4C-9F05-445C33EE0D89}" name="Кол-во уникальных клиентов" dataDxfId="95"/>
    <tableColumn id="8" xr3:uid="{B215A28A-2804-1F47-9D62-D99E7D5C64D3}" name="Средний чек" dataDxfId="94" dataCellStyle="Денежный"/>
    <tableColumn id="9" xr3:uid="{88071861-A303-D24B-BA51-972C06E8197D}" name="Среднее кол-во товаров в  чеке"/>
    <tableColumn id="10" xr3:uid="{6528CE65-E6E8-FE49-985A-E4C79B0B21D2}" name="Ценность клиента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85" zoomScaleNormal="85" workbookViewId="0">
      <selection activeCell="G19" sqref="G19"/>
    </sheetView>
  </sheetViews>
  <sheetFormatPr baseColWidth="10" defaultRowHeight="16"/>
  <cols>
    <col min="1" max="1" width="19.6640625" customWidth="1"/>
    <col min="2" max="2" width="17" customWidth="1"/>
    <col min="3" max="3" width="20.5" customWidth="1"/>
    <col min="4" max="4" width="15.5" customWidth="1"/>
    <col min="5" max="5" width="19.33203125" customWidth="1"/>
    <col min="6" max="6" width="22.83203125" customWidth="1"/>
    <col min="7" max="7" width="29.5" customWidth="1"/>
    <col min="8" max="8" width="15.6640625" style="10" customWidth="1"/>
    <col min="9" max="9" width="30.33203125" customWidth="1"/>
    <col min="10" max="10" width="19.5" style="10" customWidth="1"/>
    <col min="11" max="11" width="31.83203125" customWidth="1"/>
  </cols>
  <sheetData>
    <row r="1" spans="1:11" ht="34">
      <c r="A1" s="4"/>
      <c r="B1" s="5" t="s">
        <v>0</v>
      </c>
      <c r="C1" s="4"/>
      <c r="D1" s="4"/>
      <c r="E1" s="4"/>
      <c r="F1" s="4"/>
      <c r="G1" s="4"/>
      <c r="H1" s="19"/>
      <c r="I1" s="4"/>
      <c r="J1" s="19"/>
      <c r="K1" s="4"/>
    </row>
    <row r="2" spans="1:11">
      <c r="A2" s="4"/>
      <c r="B2" s="4"/>
      <c r="C2" s="4"/>
      <c r="D2" s="4"/>
      <c r="E2" s="4"/>
      <c r="F2" s="4"/>
      <c r="G2" s="4"/>
      <c r="H2" s="19"/>
      <c r="I2" s="4"/>
      <c r="J2" s="19"/>
      <c r="K2" s="4"/>
    </row>
    <row r="3" spans="1:11">
      <c r="A3" t="s">
        <v>1</v>
      </c>
      <c r="B3" t="s">
        <v>2</v>
      </c>
      <c r="C3" t="s">
        <v>617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10" t="s">
        <v>8</v>
      </c>
      <c r="J3" t="s">
        <v>9</v>
      </c>
      <c r="K3" s="10" t="s">
        <v>10</v>
      </c>
    </row>
    <row r="4" spans="1:11">
      <c r="A4">
        <v>7</v>
      </c>
      <c r="B4" s="1">
        <v>198388068</v>
      </c>
      <c r="C4" s="6">
        <f>B4/B6</f>
        <v>0.48872788737897049</v>
      </c>
      <c r="D4" s="1">
        <v>37951766</v>
      </c>
      <c r="E4" s="2">
        <v>0.19</v>
      </c>
      <c r="F4" s="3">
        <v>61356</v>
      </c>
      <c r="G4" s="3">
        <v>225913</v>
      </c>
      <c r="H4" s="3">
        <v>50366</v>
      </c>
      <c r="I4" s="10">
        <v>3637</v>
      </c>
      <c r="J4">
        <v>4</v>
      </c>
      <c r="K4" s="10">
        <v>754</v>
      </c>
    </row>
    <row r="5" spans="1:11">
      <c r="A5">
        <v>8</v>
      </c>
      <c r="B5" s="1">
        <v>207539388</v>
      </c>
      <c r="C5" s="6">
        <f>B5/B6</f>
        <v>0.51127211262102956</v>
      </c>
      <c r="D5" s="1">
        <v>36506233</v>
      </c>
      <c r="E5" s="2">
        <v>0.18</v>
      </c>
      <c r="F5" s="3">
        <v>65757</v>
      </c>
      <c r="G5" s="3">
        <v>247591</v>
      </c>
      <c r="H5" s="3">
        <v>54777</v>
      </c>
      <c r="I5" s="10">
        <v>3599</v>
      </c>
      <c r="J5">
        <v>4</v>
      </c>
      <c r="K5" s="10">
        <v>666</v>
      </c>
    </row>
    <row r="6" spans="1:11">
      <c r="A6" t="s">
        <v>11</v>
      </c>
      <c r="B6" s="1">
        <v>405927456</v>
      </c>
      <c r="C6" s="6"/>
      <c r="D6" s="1">
        <v>74457999</v>
      </c>
      <c r="E6" s="2">
        <v>0.37</v>
      </c>
      <c r="F6" s="3">
        <f t="shared" ref="F6:G6" si="0">AVERAGE(F4:F5)</f>
        <v>63556.5</v>
      </c>
      <c r="G6" s="3">
        <f t="shared" si="0"/>
        <v>236752</v>
      </c>
      <c r="H6" s="3">
        <f>AVERAGE(H4:H5)</f>
        <v>52571.5</v>
      </c>
      <c r="I6" s="10">
        <v>3618</v>
      </c>
      <c r="J6">
        <v>4</v>
      </c>
      <c r="K6" s="10">
        <v>710</v>
      </c>
    </row>
    <row r="8" spans="1:11">
      <c r="A8" t="s">
        <v>12</v>
      </c>
    </row>
    <row r="10" spans="1:11">
      <c r="A10" s="4"/>
      <c r="B10" s="4"/>
      <c r="C10" s="4"/>
      <c r="D10" s="4"/>
      <c r="E10" s="4"/>
      <c r="F10" s="4"/>
      <c r="G10" s="4"/>
      <c r="H10" s="19"/>
      <c r="I10" s="4"/>
      <c r="J10" s="19"/>
      <c r="K10" s="4"/>
    </row>
    <row r="11" spans="1:11" ht="34">
      <c r="A11" s="4"/>
      <c r="B11" s="5" t="s">
        <v>13</v>
      </c>
      <c r="C11" s="4"/>
      <c r="D11" s="4"/>
      <c r="E11" s="4"/>
      <c r="F11" s="4"/>
      <c r="G11" s="4"/>
      <c r="H11" s="19"/>
      <c r="I11" s="4"/>
      <c r="J11" s="19"/>
      <c r="K11" s="4"/>
    </row>
    <row r="12" spans="1:11">
      <c r="A12" t="s">
        <v>1</v>
      </c>
      <c r="B12" t="s">
        <v>14</v>
      </c>
      <c r="C12" t="s">
        <v>617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s="10" t="s">
        <v>8</v>
      </c>
      <c r="J12" t="s">
        <v>9</v>
      </c>
      <c r="K12" s="10" t="s">
        <v>10</v>
      </c>
    </row>
    <row r="13" spans="1:11">
      <c r="A13">
        <v>7</v>
      </c>
      <c r="B13" s="1">
        <v>124238397</v>
      </c>
      <c r="C13" s="6">
        <f>B13/B15</f>
        <v>0.48425541160455893</v>
      </c>
      <c r="D13" s="1">
        <v>24383998</v>
      </c>
      <c r="E13" s="2">
        <v>0.2</v>
      </c>
      <c r="F13" s="3">
        <v>39826</v>
      </c>
      <c r="G13" s="3">
        <v>123444</v>
      </c>
      <c r="H13" s="3">
        <v>34242</v>
      </c>
      <c r="I13" s="10">
        <v>3261</v>
      </c>
      <c r="J13">
        <v>3</v>
      </c>
      <c r="K13" s="10">
        <v>712</v>
      </c>
    </row>
    <row r="14" spans="1:11">
      <c r="A14">
        <v>8</v>
      </c>
      <c r="B14" s="1">
        <v>132317119</v>
      </c>
      <c r="C14" s="6">
        <f t="shared" ref="C14" si="1">B14/B15</f>
        <v>0.51574458839544113</v>
      </c>
      <c r="D14" s="1">
        <v>22452746</v>
      </c>
      <c r="E14" s="2">
        <v>0.17</v>
      </c>
      <c r="F14" s="3">
        <v>44542</v>
      </c>
      <c r="G14" s="3">
        <v>144247</v>
      </c>
      <c r="H14" s="3">
        <v>38320</v>
      </c>
      <c r="I14" s="10">
        <v>3123</v>
      </c>
      <c r="J14">
        <v>3</v>
      </c>
      <c r="K14" s="10">
        <v>586</v>
      </c>
    </row>
    <row r="15" spans="1:11">
      <c r="A15" t="s">
        <v>11</v>
      </c>
      <c r="B15" s="1">
        <v>256555516</v>
      </c>
      <c r="C15" s="6"/>
      <c r="D15" s="1">
        <v>46836744</v>
      </c>
      <c r="E15" s="2">
        <v>0.37</v>
      </c>
      <c r="F15" s="3">
        <f>AVERAGE(F13:F14)</f>
        <v>42184</v>
      </c>
      <c r="G15" s="3">
        <f>AVERAGE(G13:G14)</f>
        <v>133845.5</v>
      </c>
      <c r="H15" s="3">
        <f>AVERAGE(H13:H14)</f>
        <v>36281</v>
      </c>
      <c r="I15" s="10">
        <f>AVERAGE(I13:I14)</f>
        <v>3192</v>
      </c>
      <c r="J15">
        <v>3</v>
      </c>
      <c r="K15" s="10">
        <v>649</v>
      </c>
    </row>
    <row r="17" spans="1:6">
      <c r="A17" t="s">
        <v>12</v>
      </c>
    </row>
    <row r="20" spans="1:6" ht="34">
      <c r="A20" s="4"/>
      <c r="B20" s="5" t="s">
        <v>15</v>
      </c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t="s">
        <v>1</v>
      </c>
      <c r="B22" t="s">
        <v>2</v>
      </c>
      <c r="C22" t="s">
        <v>3</v>
      </c>
      <c r="D22" t="s">
        <v>16</v>
      </c>
      <c r="E22" t="s">
        <v>17</v>
      </c>
      <c r="F22" t="s">
        <v>18</v>
      </c>
    </row>
    <row r="23" spans="1:6">
      <c r="A23">
        <v>7</v>
      </c>
      <c r="B23" s="2">
        <v>0.63</v>
      </c>
      <c r="C23" s="6">
        <f xml:space="preserve"> D13/ D4</f>
        <v>0.64249969289966635</v>
      </c>
      <c r="D23" s="2">
        <v>0.55000000000000004</v>
      </c>
      <c r="E23" s="2">
        <v>0.68</v>
      </c>
      <c r="F23" s="2">
        <v>0.68</v>
      </c>
    </row>
    <row r="24" spans="1:6">
      <c r="A24">
        <v>8</v>
      </c>
      <c r="B24" s="2">
        <v>0.64</v>
      </c>
      <c r="C24" s="6">
        <f xml:space="preserve"> D14/ D5</f>
        <v>0.615038697638291</v>
      </c>
      <c r="D24" s="2">
        <v>0.57999999999999996</v>
      </c>
      <c r="E24" s="2">
        <v>0.7</v>
      </c>
      <c r="F24" s="2">
        <v>0.7</v>
      </c>
    </row>
    <row r="25" spans="1:6">
      <c r="A25" t="s">
        <v>11</v>
      </c>
      <c r="B25" s="2">
        <v>0.63</v>
      </c>
      <c r="C25" s="6">
        <f xml:space="preserve"> D15/ D6</f>
        <v>0.62903576014714013</v>
      </c>
      <c r="D25" s="2">
        <v>0.56999999999999995</v>
      </c>
      <c r="E25" s="2">
        <v>0.69</v>
      </c>
      <c r="F25" s="2">
        <v>0.69</v>
      </c>
    </row>
  </sheetData>
  <conditionalFormatting sqref="B23:F24">
    <cfRule type="colorScale" priority="34">
      <colorScale>
        <cfvo type="min"/>
        <cfvo type="max"/>
        <color rgb="FFFCFCFF"/>
        <color rgb="FF63BE7B"/>
      </colorScale>
    </cfRule>
  </conditionalFormatting>
  <conditionalFormatting sqref="E4:E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{EE1BEA9E-E03D-2B45-9AC7-69E0E8C117A8}</x14:id>
        </ext>
      </extLst>
    </cfRule>
  </conditionalFormatting>
  <conditionalFormatting sqref="E13:E1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{B6BC5B95-922F-AA45-83A9-33E8C0A8A32B}</x14:id>
        </ext>
      </extLst>
    </cfRule>
  </conditionalFormatting>
  <conditionalFormatting sqref="F4:F5">
    <cfRule type="colorScale" priority="16">
      <colorScale>
        <cfvo type="min"/>
        <cfvo type="max"/>
        <color theme="9" tint="0.79998168889431442"/>
        <color theme="9" tint="0.39997558519241921"/>
      </colorScale>
    </cfRule>
    <cfRule type="colorScale" priority="18">
      <colorScale>
        <cfvo type="min"/>
        <cfvo type="max"/>
        <color theme="9" tint="0.59999389629810485"/>
        <color theme="9" tint="0.39997558519241921"/>
      </colorScale>
    </cfRule>
  </conditionalFormatting>
  <conditionalFormatting sqref="G4:G5">
    <cfRule type="colorScale" priority="17">
      <colorScale>
        <cfvo type="min"/>
        <cfvo type="max"/>
        <color theme="9" tint="0.79998168889431442"/>
        <color theme="9" tint="0.39997558519241921"/>
      </colorScale>
    </cfRule>
  </conditionalFormatting>
  <conditionalFormatting sqref="H4:H5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{1C203200-D184-8048-A31A-41458EF58763}</x14:id>
        </ext>
      </extLst>
    </cfRule>
    <cfRule type="colorScale" priority="15">
      <colorScale>
        <cfvo type="min"/>
        <cfvo type="max"/>
        <color theme="9" tint="0.79998168889431442"/>
        <color theme="9" tint="0.39997558519241921"/>
      </colorScale>
    </cfRule>
  </conditionalFormatting>
  <conditionalFormatting sqref="I4:I5">
    <cfRule type="colorScale" priority="11">
      <colorScale>
        <cfvo type="min"/>
        <cfvo type="max"/>
        <color theme="7" tint="0.59999389629810485"/>
        <color theme="9" tint="0.39997558519241921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theme="5" tint="0.39997558519241921"/>
        <color theme="9" tint="0.59999389629810485"/>
      </colorScale>
    </cfRule>
  </conditionalFormatting>
  <conditionalFormatting sqref="J4:J5">
    <cfRule type="colorScale" priority="10">
      <colorScale>
        <cfvo type="min"/>
        <cfvo type="max"/>
        <color rgb="FFFCFCFF"/>
        <color rgb="FF63BE7B"/>
      </colorScale>
    </cfRule>
  </conditionalFormatting>
  <conditionalFormatting sqref="K4:K5">
    <cfRule type="colorScale" priority="9">
      <colorScale>
        <cfvo type="min"/>
        <cfvo type="max"/>
        <color theme="9" tint="0.59999389629810485"/>
        <color theme="9" tint="0.39997558519241921"/>
      </colorScale>
    </cfRule>
  </conditionalFormatting>
  <conditionalFormatting sqref="F13:F14">
    <cfRule type="colorScale" priority="8">
      <colorScale>
        <cfvo type="min"/>
        <cfvo type="max"/>
        <color theme="9" tint="0.59999389629810485"/>
        <color theme="9" tint="0.39997558519241921"/>
      </colorScale>
    </cfRule>
  </conditionalFormatting>
  <conditionalFormatting sqref="G13:G14">
    <cfRule type="colorScale" priority="7">
      <colorScale>
        <cfvo type="min"/>
        <cfvo type="max"/>
        <color theme="9" tint="0.59999389629810485"/>
        <color theme="9" tint="0.39997558519241921"/>
      </colorScale>
    </cfRule>
  </conditionalFormatting>
  <conditionalFormatting sqref="H13:H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{890100A2-8973-D040-994C-AC1CE8EEF43A}</x14:id>
        </ext>
      </extLst>
    </cfRule>
  </conditionalFormatting>
  <conditionalFormatting sqref="I13:I14">
    <cfRule type="colorScale" priority="5">
      <colorScale>
        <cfvo type="min"/>
        <cfvo type="max"/>
        <color theme="7" tint="0.79998168889431442"/>
        <color theme="9" tint="0.59999389629810485"/>
      </colorScale>
    </cfRule>
  </conditionalFormatting>
  <conditionalFormatting sqref="J13:J14">
    <cfRule type="colorScale" priority="4">
      <colorScale>
        <cfvo type="min"/>
        <cfvo type="max"/>
        <color rgb="FFFCFCFF"/>
        <color rgb="FF63BE7B"/>
      </colorScale>
    </cfRule>
  </conditionalFormatting>
  <conditionalFormatting sqref="K13:K14">
    <cfRule type="colorScale" priority="3">
      <colorScale>
        <cfvo type="min"/>
        <cfvo type="max"/>
        <color theme="9" tint="0.59999389629810485"/>
        <color theme="9" tint="0.39997558519241921"/>
      </colorScale>
    </cfRule>
  </conditionalFormatting>
  <conditionalFormatting sqref="B4:D5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{A094BC74-7C06-B548-9C84-3D6B593183B1}</x14:id>
        </ext>
      </extLst>
    </cfRule>
  </conditionalFormatting>
  <conditionalFormatting sqref="C4:C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{C0EF6EC4-8DFE-C14E-B931-B54A38F80FD4}</x14:id>
        </ext>
      </extLst>
    </cfRule>
  </conditionalFormatting>
  <conditionalFormatting sqref="B13:D1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{5141D9F8-5C83-0144-B746-36723D214071}</x14:id>
        </ext>
      </extLst>
    </cfRule>
  </conditionalFormatting>
  <conditionalFormatting sqref="C13:C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{EF38013D-A5B9-F547-824F-5DB3C19BD834}</x14:id>
        </ext>
      </extLst>
    </cfRule>
  </conditionalFormatting>
  <pageMargins left="0.75" right="0.75" top="1" bottom="1" header="0.5" footer="0.5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1BEA9E-E03D-2B45-9AC7-69E0E8C117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B6BC5B95-922F-AA45-83A9-33E8C0A8A3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E13:E14</xm:sqref>
        </x14:conditionalFormatting>
        <x14:conditionalFormatting xmlns:xm="http://schemas.microsoft.com/office/excel/2006/main">
          <x14:cfRule type="dataBar" id="{1C203200-D184-8048-A31A-41458EF587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890100A2-8973-D040-994C-AC1CE8EEF4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H13:H14</xm:sqref>
        </x14:conditionalFormatting>
        <x14:conditionalFormatting xmlns:xm="http://schemas.microsoft.com/office/excel/2006/main">
          <x14:cfRule type="dataBar" id="{A094BC74-7C06-B548-9C84-3D6B593183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B4:D5</xm:sqref>
        </x14:conditionalFormatting>
        <x14:conditionalFormatting xmlns:xm="http://schemas.microsoft.com/office/excel/2006/main">
          <x14:cfRule type="dataBar" id="{C0EF6EC4-8DFE-C14E-B931-B54A38F80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5141D9F8-5C83-0144-B746-36723D2140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B13:D14</xm:sqref>
        </x14:conditionalFormatting>
        <x14:conditionalFormatting xmlns:xm="http://schemas.microsoft.com/office/excel/2006/main">
          <x14:cfRule type="dataBar" id="{EF38013D-A5B9-F547-824F-5DB3C19BD8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8"/>
  <sheetViews>
    <sheetView topLeftCell="A16" zoomScale="77" zoomScaleNormal="77" workbookViewId="0">
      <selection activeCell="C26" sqref="C26:C38"/>
    </sheetView>
  </sheetViews>
  <sheetFormatPr baseColWidth="10" defaultRowHeight="16"/>
  <cols>
    <col min="1" max="1" width="35" customWidth="1"/>
    <col min="2" max="2" width="16" customWidth="1"/>
    <col min="3" max="3" width="20.6640625" style="10" customWidth="1"/>
    <col min="4" max="4" width="15.33203125" customWidth="1"/>
    <col min="5" max="5" width="18.83203125" customWidth="1"/>
    <col min="6" max="6" width="19" customWidth="1"/>
    <col min="7" max="7" width="29.5" customWidth="1"/>
    <col min="8" max="8" width="14.6640625" style="10" customWidth="1"/>
    <col min="9" max="9" width="30.33203125" customWidth="1"/>
    <col min="10" max="10" width="19.5" style="10" customWidth="1"/>
    <col min="11" max="11" width="25.1640625" customWidth="1"/>
  </cols>
  <sheetData>
    <row r="2" spans="1:12" ht="34">
      <c r="A2" s="7"/>
      <c r="B2" s="7"/>
      <c r="C2" s="11"/>
      <c r="D2" s="8" t="s">
        <v>34</v>
      </c>
      <c r="E2" s="7"/>
      <c r="F2" s="7"/>
      <c r="G2" s="7"/>
      <c r="H2" s="11"/>
      <c r="I2" s="7"/>
      <c r="J2" s="11"/>
      <c r="K2" s="7"/>
    </row>
    <row r="3" spans="1:12">
      <c r="A3" s="7"/>
      <c r="B3" s="7"/>
      <c r="C3" s="11"/>
      <c r="D3" s="7"/>
      <c r="E3" s="7"/>
      <c r="F3" s="7"/>
      <c r="G3" s="7"/>
      <c r="H3" s="11"/>
      <c r="I3" s="7"/>
      <c r="J3" s="11"/>
      <c r="K3" s="7"/>
    </row>
    <row r="4" spans="1:12">
      <c r="A4" t="s">
        <v>19</v>
      </c>
      <c r="B4" t="s">
        <v>2</v>
      </c>
      <c r="C4" s="10" t="s">
        <v>3</v>
      </c>
      <c r="D4" t="s">
        <v>4</v>
      </c>
      <c r="E4" t="s">
        <v>5</v>
      </c>
      <c r="F4" t="s">
        <v>6</v>
      </c>
      <c r="G4" t="s">
        <v>7</v>
      </c>
      <c r="H4" s="10" t="s">
        <v>20</v>
      </c>
      <c r="I4" t="s">
        <v>9</v>
      </c>
      <c r="J4" s="10" t="s">
        <v>10</v>
      </c>
      <c r="K4" t="s">
        <v>507</v>
      </c>
    </row>
    <row r="5" spans="1:12">
      <c r="A5" t="s">
        <v>23</v>
      </c>
      <c r="B5" s="10">
        <v>127699272</v>
      </c>
      <c r="C5" s="10">
        <v>34468953</v>
      </c>
      <c r="D5" s="6">
        <v>0.26992286220707601</v>
      </c>
      <c r="E5" s="3">
        <v>19124</v>
      </c>
      <c r="F5" s="3">
        <v>22620</v>
      </c>
      <c r="G5" s="16">
        <v>17537</v>
      </c>
      <c r="H5" s="10">
        <v>7936</v>
      </c>
      <c r="I5">
        <v>1</v>
      </c>
      <c r="J5" s="10">
        <v>1965</v>
      </c>
      <c r="K5" s="6">
        <f>Таблица4[[#This Row],[Абсолютная маржа]]/SUM($C$5:$C$17)</f>
        <v>0.46293150401384686</v>
      </c>
      <c r="L5" s="10"/>
    </row>
    <row r="6" spans="1:12">
      <c r="A6" t="s">
        <v>25</v>
      </c>
      <c r="B6" s="10">
        <v>63511190</v>
      </c>
      <c r="C6" s="10">
        <v>1524580</v>
      </c>
      <c r="D6" s="6">
        <v>2.4004903702796301E-2</v>
      </c>
      <c r="E6" s="3">
        <v>31274</v>
      </c>
      <c r="F6" s="3">
        <v>45055</v>
      </c>
      <c r="G6" s="16">
        <v>23810</v>
      </c>
      <c r="H6" s="10">
        <v>3545</v>
      </c>
      <c r="I6">
        <v>1</v>
      </c>
      <c r="J6" s="10">
        <v>64</v>
      </c>
      <c r="K6" s="6">
        <f>Таблица4[[#This Row],[Абсолютная маржа]]/SUM($C$5:$C$17)</f>
        <v>2.047570497396398E-2</v>
      </c>
      <c r="L6" s="10"/>
    </row>
    <row r="7" spans="1:12">
      <c r="A7" t="s">
        <v>28</v>
      </c>
      <c r="B7" s="10">
        <v>60307193</v>
      </c>
      <c r="C7" s="10">
        <v>10169130</v>
      </c>
      <c r="D7" s="6">
        <v>0.16862217414098499</v>
      </c>
      <c r="E7" s="3">
        <v>37901</v>
      </c>
      <c r="F7" s="3">
        <v>85264</v>
      </c>
      <c r="G7" s="16">
        <v>33082</v>
      </c>
      <c r="H7" s="10">
        <v>2969</v>
      </c>
      <c r="I7">
        <v>2</v>
      </c>
      <c r="J7" s="10">
        <v>307</v>
      </c>
      <c r="K7" s="6">
        <f>Таблица4[[#This Row],[Абсолютная маржа]]/SUM($C$5:$C$17)</f>
        <v>0.13657538844920328</v>
      </c>
      <c r="L7" s="10"/>
    </row>
    <row r="8" spans="1:12">
      <c r="A8" t="s">
        <v>21</v>
      </c>
      <c r="B8" s="10">
        <v>58635687</v>
      </c>
      <c r="C8" s="10">
        <v>14934355</v>
      </c>
      <c r="D8" s="6">
        <v>0.25469736544572202</v>
      </c>
      <c r="E8" s="3">
        <v>31483</v>
      </c>
      <c r="F8" s="3">
        <v>98802</v>
      </c>
      <c r="G8" s="16">
        <v>24706</v>
      </c>
      <c r="H8" s="10">
        <v>3705</v>
      </c>
      <c r="I8">
        <v>3</v>
      </c>
      <c r="J8" s="10">
        <v>604</v>
      </c>
      <c r="K8" s="6">
        <f>Таблица4[[#This Row],[Абсолютная маржа]]/SUM($C$5:$C$17)</f>
        <v>0.20057422172430692</v>
      </c>
      <c r="L8" s="10"/>
    </row>
    <row r="9" spans="1:12">
      <c r="A9" t="s">
        <v>24</v>
      </c>
      <c r="B9" s="10">
        <v>36239144</v>
      </c>
      <c r="C9" s="10">
        <v>2054982</v>
      </c>
      <c r="D9" s="6">
        <v>5.6706140741072601E-2</v>
      </c>
      <c r="E9" s="3">
        <v>18193</v>
      </c>
      <c r="F9" s="3">
        <v>87486</v>
      </c>
      <c r="G9" s="16">
        <v>13292</v>
      </c>
      <c r="H9" s="10">
        <v>3900</v>
      </c>
      <c r="I9">
        <v>5</v>
      </c>
      <c r="J9" s="10">
        <v>155</v>
      </c>
      <c r="K9" s="6">
        <f>Таблица4[[#This Row],[Абсолютная маржа]]/SUM($C$5:$C$17)</f>
        <v>2.7599211034387467E-2</v>
      </c>
      <c r="L9" s="10"/>
    </row>
    <row r="10" spans="1:12">
      <c r="A10" t="s">
        <v>26</v>
      </c>
      <c r="B10" s="10">
        <v>18189346</v>
      </c>
      <c r="C10" s="10">
        <v>3820227</v>
      </c>
      <c r="D10" s="6">
        <v>0.210025528130588</v>
      </c>
      <c r="E10" s="3">
        <v>11895</v>
      </c>
      <c r="F10" s="3">
        <v>19093</v>
      </c>
      <c r="G10" s="16">
        <v>10108</v>
      </c>
      <c r="H10" s="10">
        <v>3352</v>
      </c>
      <c r="I10">
        <v>2</v>
      </c>
      <c r="J10" s="10">
        <v>378</v>
      </c>
      <c r="K10" s="6">
        <f>Таблица4[[#This Row],[Абсолютная маржа]]/SUM($C$5:$C$17)</f>
        <v>5.13071409736265E-2</v>
      </c>
      <c r="L10" s="10"/>
    </row>
    <row r="11" spans="1:12">
      <c r="A11" t="s">
        <v>27</v>
      </c>
      <c r="B11" s="10">
        <v>15684943</v>
      </c>
      <c r="C11" s="10">
        <v>2465054</v>
      </c>
      <c r="D11" s="6">
        <v>0.15716053287538201</v>
      </c>
      <c r="E11" s="3">
        <v>13832</v>
      </c>
      <c r="F11" s="3">
        <v>26899</v>
      </c>
      <c r="G11" s="16">
        <v>12219</v>
      </c>
      <c r="H11" s="10">
        <v>3954</v>
      </c>
      <c r="I11">
        <v>2</v>
      </c>
      <c r="J11" s="10">
        <v>202</v>
      </c>
      <c r="K11" s="6">
        <f>Таблица4[[#This Row],[Абсолютная маржа]]/SUM($C$5:$C$17)</f>
        <v>3.3106638188150052E-2</v>
      </c>
      <c r="L11" s="10"/>
    </row>
    <row r="12" spans="1:12">
      <c r="A12" t="s">
        <v>22</v>
      </c>
      <c r="B12" s="10">
        <v>12594414</v>
      </c>
      <c r="C12" s="10">
        <v>2015036</v>
      </c>
      <c r="D12" s="6">
        <v>0.15999442292432101</v>
      </c>
      <c r="E12" s="3">
        <v>17078</v>
      </c>
      <c r="F12" s="3">
        <v>50335</v>
      </c>
      <c r="G12" s="16">
        <v>14162</v>
      </c>
      <c r="H12" s="10">
        <v>3764</v>
      </c>
      <c r="I12">
        <v>3</v>
      </c>
      <c r="J12" s="10">
        <v>142</v>
      </c>
      <c r="K12" s="6">
        <f>Таблица4[[#This Row],[Абсолютная маржа]]/SUM($C$5:$C$17)</f>
        <v>2.7062720649566753E-2</v>
      </c>
      <c r="L12" s="10"/>
    </row>
    <row r="13" spans="1:12">
      <c r="A13" t="s">
        <v>29</v>
      </c>
      <c r="B13" s="10">
        <v>8367642</v>
      </c>
      <c r="C13" s="10">
        <v>2485083</v>
      </c>
      <c r="D13" s="6">
        <v>0.29698725160564898</v>
      </c>
      <c r="E13" s="3">
        <v>7569</v>
      </c>
      <c r="F13" s="3">
        <v>27350</v>
      </c>
      <c r="G13" s="16">
        <v>6885</v>
      </c>
      <c r="H13" s="10">
        <v>3310</v>
      </c>
      <c r="I13">
        <v>4</v>
      </c>
      <c r="J13" s="10">
        <v>361</v>
      </c>
      <c r="K13" s="6">
        <f>Таблица4[[#This Row],[Абсолютная маржа]]/SUM($C$5:$C$17)</f>
        <v>3.3375635482436689E-2</v>
      </c>
      <c r="L13" s="10"/>
    </row>
    <row r="14" spans="1:12">
      <c r="A14" t="s">
        <v>30</v>
      </c>
      <c r="B14" s="10">
        <v>4015770</v>
      </c>
      <c r="C14" s="10">
        <v>313502</v>
      </c>
      <c r="D14" s="6">
        <v>7.80677180216994E-2</v>
      </c>
      <c r="E14" s="3">
        <v>2336</v>
      </c>
      <c r="F14" s="3">
        <v>7206</v>
      </c>
      <c r="G14" s="16">
        <v>1927</v>
      </c>
      <c r="H14" s="10">
        <v>3366</v>
      </c>
      <c r="I14">
        <v>3</v>
      </c>
      <c r="J14" s="10">
        <v>163</v>
      </c>
      <c r="K14" s="6">
        <f>Таблица4[[#This Row],[Абсолютная маржа]]/SUM($C$5:$C$17)</f>
        <v>4.2104543288956006E-3</v>
      </c>
      <c r="L14" s="10"/>
    </row>
    <row r="15" spans="1:12">
      <c r="A15" t="s">
        <v>32</v>
      </c>
      <c r="B15" s="10">
        <v>317484</v>
      </c>
      <c r="C15" s="10">
        <v>74470</v>
      </c>
      <c r="D15" s="6">
        <v>0.23456300160008001</v>
      </c>
      <c r="E15" s="3">
        <v>391</v>
      </c>
      <c r="F15" s="3">
        <v>632</v>
      </c>
      <c r="G15" s="16">
        <v>364</v>
      </c>
      <c r="H15" s="10">
        <v>3512</v>
      </c>
      <c r="I15">
        <v>2</v>
      </c>
      <c r="J15" s="10">
        <v>205</v>
      </c>
      <c r="K15" s="6">
        <f>Таблица4[[#This Row],[Абсолютная маржа]]/SUM($C$5:$C$17)</f>
        <v>1.0001611915485559E-3</v>
      </c>
      <c r="L15" s="10"/>
    </row>
    <row r="16" spans="1:12">
      <c r="A16" t="s">
        <v>33</v>
      </c>
      <c r="B16" s="10">
        <v>208900</v>
      </c>
      <c r="C16" s="10">
        <v>69122</v>
      </c>
      <c r="D16" s="6">
        <v>0.33088559119195698</v>
      </c>
      <c r="E16" s="3">
        <v>591</v>
      </c>
      <c r="F16" s="3">
        <v>843</v>
      </c>
      <c r="G16" s="16">
        <v>570</v>
      </c>
      <c r="H16" s="10">
        <v>3711</v>
      </c>
      <c r="I16">
        <v>1</v>
      </c>
      <c r="J16" s="10">
        <v>121</v>
      </c>
      <c r="K16" s="6">
        <f>Таблица4[[#This Row],[Абсолютная маржа]]/SUM($C$5:$C$17)</f>
        <v>9.2833546236362684E-4</v>
      </c>
      <c r="L16" s="10"/>
    </row>
    <row r="17" spans="1:12">
      <c r="A17" t="s">
        <v>31</v>
      </c>
      <c r="B17" s="10">
        <v>156470</v>
      </c>
      <c r="C17" s="10">
        <v>63504</v>
      </c>
      <c r="D17" s="6">
        <v>0.40585415734645602</v>
      </c>
      <c r="E17" s="3">
        <v>646</v>
      </c>
      <c r="F17" s="3">
        <v>1919</v>
      </c>
      <c r="G17" s="16">
        <v>596</v>
      </c>
      <c r="H17" s="10">
        <v>3625</v>
      </c>
      <c r="I17">
        <v>3</v>
      </c>
      <c r="J17" s="10">
        <v>107</v>
      </c>
      <c r="K17" s="6">
        <f>Таблица4[[#This Row],[Абсолютная маржа]]/SUM($C$5:$C$17)</f>
        <v>8.5288352770376667E-4</v>
      </c>
      <c r="L17" s="10"/>
    </row>
    <row r="18" spans="1:12">
      <c r="A18" t="s">
        <v>493</v>
      </c>
      <c r="B18" s="10">
        <f>SUM(B5:B17)</f>
        <v>405927455</v>
      </c>
      <c r="C18" s="10">
        <f>SUM(C5:C17)</f>
        <v>74457998</v>
      </c>
      <c r="D18" s="6">
        <f>AVERAGE(D5:D17)</f>
        <v>0.20365320384106031</v>
      </c>
      <c r="E18" s="3">
        <f t="shared" ref="E18:G18" si="0">SUM(E5:E17)</f>
        <v>192313</v>
      </c>
      <c r="F18" s="3">
        <f t="shared" si="0"/>
        <v>473504</v>
      </c>
      <c r="G18" s="3">
        <f t="shared" si="0"/>
        <v>159258</v>
      </c>
      <c r="H18" s="10">
        <f t="shared" ref="H18" si="1">SUM(H5:H17)</f>
        <v>50649</v>
      </c>
      <c r="I18" s="3">
        <f>AVERAGE(I5:I17)</f>
        <v>2.4615384615384617</v>
      </c>
      <c r="J18" s="10">
        <f>AVERAGE(J5:J17)</f>
        <v>367.23076923076923</v>
      </c>
      <c r="K18" s="6">
        <f>Таблица4[[#This Row],[Абсолютная маржа]]/SUM($C$5:$C$17)</f>
        <v>1</v>
      </c>
      <c r="L18" s="10"/>
    </row>
    <row r="19" spans="1:12">
      <c r="A19" t="s">
        <v>12</v>
      </c>
    </row>
    <row r="23" spans="1:12" ht="34">
      <c r="A23" s="8"/>
      <c r="B23" s="11"/>
      <c r="C23" s="11"/>
      <c r="D23" s="12" t="s">
        <v>35</v>
      </c>
      <c r="E23" s="14"/>
      <c r="F23" s="15"/>
      <c r="G23" s="17"/>
      <c r="H23" s="11"/>
      <c r="I23" s="7"/>
      <c r="J23" s="11"/>
      <c r="K23" s="7"/>
    </row>
    <row r="24" spans="1:12">
      <c r="A24" s="7"/>
      <c r="B24" s="11"/>
      <c r="C24" s="11"/>
      <c r="D24" s="13"/>
      <c r="E24" s="15"/>
      <c r="F24" s="15"/>
      <c r="G24" s="17"/>
      <c r="H24" s="11"/>
      <c r="I24" s="7"/>
      <c r="J24" s="11"/>
      <c r="K24" s="7"/>
    </row>
    <row r="25" spans="1:12">
      <c r="A25" t="s">
        <v>19</v>
      </c>
      <c r="B25" s="10" t="s">
        <v>2</v>
      </c>
      <c r="C25" s="10" t="s">
        <v>3</v>
      </c>
      <c r="D25" s="6" t="s">
        <v>4</v>
      </c>
      <c r="E25" s="3" t="s">
        <v>5</v>
      </c>
      <c r="F25" s="3" t="s">
        <v>6</v>
      </c>
      <c r="G25" s="16" t="s">
        <v>7</v>
      </c>
      <c r="H25" s="10" t="s">
        <v>20</v>
      </c>
      <c r="I25" t="s">
        <v>9</v>
      </c>
      <c r="J25" s="10" t="s">
        <v>10</v>
      </c>
      <c r="K25" t="s">
        <v>508</v>
      </c>
    </row>
    <row r="26" spans="1:12">
      <c r="A26" t="s">
        <v>23</v>
      </c>
      <c r="B26" s="10">
        <v>94964546</v>
      </c>
      <c r="C26" s="10">
        <v>25290705</v>
      </c>
      <c r="D26" s="6">
        <v>0.26631733699858801</v>
      </c>
      <c r="E26" s="3">
        <v>13070</v>
      </c>
      <c r="F26" s="3">
        <v>15296</v>
      </c>
      <c r="G26" s="16">
        <v>12167</v>
      </c>
      <c r="H26" s="10">
        <v>8041</v>
      </c>
      <c r="I26">
        <v>1</v>
      </c>
      <c r="J26" s="10">
        <v>2079</v>
      </c>
      <c r="K26" s="6">
        <f>Таблица5[[#This Row],[Абсолютная маржа]]/SUM($C$26:$C$38)</f>
        <v>0.5399757408409035</v>
      </c>
    </row>
    <row r="27" spans="1:12">
      <c r="A27" t="s">
        <v>25</v>
      </c>
      <c r="B27" s="10">
        <v>40632850</v>
      </c>
      <c r="C27" s="10">
        <v>798755</v>
      </c>
      <c r="D27" s="6">
        <v>1.96578630344659E-2</v>
      </c>
      <c r="E27" s="3">
        <v>20620</v>
      </c>
      <c r="F27" s="3">
        <v>29269</v>
      </c>
      <c r="G27" s="16">
        <v>16149</v>
      </c>
      <c r="H27" s="10">
        <v>2959</v>
      </c>
      <c r="I27">
        <v>1</v>
      </c>
      <c r="J27" s="10">
        <v>49</v>
      </c>
      <c r="K27" s="6">
        <f>Таблица5[[#This Row],[Абсолютная маржа]]/SUM($C$26:$C$38)</f>
        <v>1.7054025298044315E-2</v>
      </c>
    </row>
    <row r="28" spans="1:12">
      <c r="A28" t="s">
        <v>28</v>
      </c>
      <c r="B28" s="10">
        <v>37469931</v>
      </c>
      <c r="C28" s="10">
        <v>6000163</v>
      </c>
      <c r="D28" s="6">
        <v>0.160132747508929</v>
      </c>
      <c r="E28" s="3">
        <v>24655</v>
      </c>
      <c r="F28" s="3">
        <v>52799</v>
      </c>
      <c r="G28" s="16">
        <v>22087</v>
      </c>
      <c r="H28" s="10">
        <v>2351</v>
      </c>
      <c r="I28">
        <v>2</v>
      </c>
      <c r="J28" s="10">
        <v>272</v>
      </c>
      <c r="K28" s="6">
        <f>Таблица5[[#This Row],[Абсолютная маржа]]/SUM($C$26:$C$38)</f>
        <v>0.12810803261874978</v>
      </c>
    </row>
    <row r="29" spans="1:12">
      <c r="A29" t="s">
        <v>21</v>
      </c>
      <c r="B29" s="10">
        <v>32624056</v>
      </c>
      <c r="C29" s="10">
        <v>7953404</v>
      </c>
      <c r="D29" s="6">
        <v>0.243789552102289</v>
      </c>
      <c r="E29" s="3">
        <v>18674</v>
      </c>
      <c r="F29" s="3">
        <v>56369</v>
      </c>
      <c r="G29" s="16">
        <v>15544</v>
      </c>
      <c r="H29" s="10">
        <v>2869</v>
      </c>
      <c r="I29">
        <v>3</v>
      </c>
      <c r="J29" s="10">
        <v>512</v>
      </c>
      <c r="K29" s="6">
        <f>Таблица5[[#This Row],[Абсолютная маржа]]/SUM($C$26:$C$38)</f>
        <v>0.16981120997247823</v>
      </c>
    </row>
    <row r="30" spans="1:12">
      <c r="A30" t="s">
        <v>24</v>
      </c>
      <c r="B30" s="10">
        <v>17409701</v>
      </c>
      <c r="C30" s="10">
        <v>777033</v>
      </c>
      <c r="D30" s="6">
        <v>4.4632185239711998E-2</v>
      </c>
      <c r="E30" s="3">
        <v>9582</v>
      </c>
      <c r="F30" s="3">
        <v>39711</v>
      </c>
      <c r="G30" s="16">
        <v>7397</v>
      </c>
      <c r="H30" s="10">
        <v>3207</v>
      </c>
      <c r="I30">
        <v>4</v>
      </c>
      <c r="J30" s="10">
        <v>105</v>
      </c>
      <c r="K30" s="6">
        <f>Таблица5[[#This Row],[Абсолютная маржа]]/SUM($C$26:$C$38)</f>
        <v>1.6590244116675663E-2</v>
      </c>
    </row>
    <row r="31" spans="1:12">
      <c r="A31" t="s">
        <v>26</v>
      </c>
      <c r="B31" s="10">
        <v>9419002</v>
      </c>
      <c r="C31" s="10">
        <v>1799412</v>
      </c>
      <c r="D31" s="6">
        <v>0.19104062192576199</v>
      </c>
      <c r="E31" s="3">
        <v>6619</v>
      </c>
      <c r="F31" s="3">
        <v>10171</v>
      </c>
      <c r="G31" s="16">
        <v>5902</v>
      </c>
      <c r="H31" s="10">
        <v>2325</v>
      </c>
      <c r="I31">
        <v>2</v>
      </c>
      <c r="J31" s="10">
        <v>305</v>
      </c>
      <c r="K31" s="6">
        <f>Таблица5[[#This Row],[Абсолютная маржа]]/SUM($C$26:$C$38)</f>
        <v>3.8418811487382888E-2</v>
      </c>
    </row>
    <row r="32" spans="1:12">
      <c r="A32" t="s">
        <v>27</v>
      </c>
      <c r="B32" s="10">
        <v>9377756</v>
      </c>
      <c r="C32" s="10">
        <v>1395344</v>
      </c>
      <c r="D32" s="6">
        <v>0.14879295217320601</v>
      </c>
      <c r="E32" s="3">
        <v>8564</v>
      </c>
      <c r="F32" s="3">
        <v>16029</v>
      </c>
      <c r="G32" s="16">
        <v>7760</v>
      </c>
      <c r="H32" s="10">
        <v>3249</v>
      </c>
      <c r="I32">
        <v>2</v>
      </c>
      <c r="J32" s="10">
        <v>180</v>
      </c>
      <c r="K32" s="6">
        <f>Таблица5[[#This Row],[Абсолютная маржа]]/SUM($C$26:$C$38)</f>
        <v>2.9791653104486792E-2</v>
      </c>
    </row>
    <row r="33" spans="1:11">
      <c r="A33" t="s">
        <v>22</v>
      </c>
      <c r="B33" s="10">
        <v>6651888</v>
      </c>
      <c r="C33" s="10">
        <v>1007462</v>
      </c>
      <c r="D33" s="6">
        <v>0.151455045544964</v>
      </c>
      <c r="E33" s="3">
        <v>9772</v>
      </c>
      <c r="F33" s="3">
        <v>26642</v>
      </c>
      <c r="G33" s="16">
        <v>8448</v>
      </c>
      <c r="H33" s="10">
        <v>2956</v>
      </c>
      <c r="I33">
        <v>3</v>
      </c>
      <c r="J33" s="10">
        <v>119</v>
      </c>
      <c r="K33" s="6">
        <f>Таблица5[[#This Row],[Абсолютная маржа]]/SUM($C$26:$C$38)</f>
        <v>2.1510078102570027E-2</v>
      </c>
    </row>
    <row r="34" spans="1:11">
      <c r="A34" t="s">
        <v>29</v>
      </c>
      <c r="B34" s="10">
        <v>5058525</v>
      </c>
      <c r="C34" s="10">
        <v>1500506</v>
      </c>
      <c r="D34" s="6">
        <v>0.29662915573215498</v>
      </c>
      <c r="E34" s="3">
        <v>4535</v>
      </c>
      <c r="F34" s="3">
        <v>15148</v>
      </c>
      <c r="G34" s="16">
        <v>4246</v>
      </c>
      <c r="H34" s="10">
        <v>2544</v>
      </c>
      <c r="I34">
        <v>3</v>
      </c>
      <c r="J34" s="10">
        <v>353</v>
      </c>
      <c r="K34" s="6">
        <f>Таблица5[[#This Row],[Абсолютная маржа]]/SUM($C$26:$C$38)</f>
        <v>3.2036941595191624E-2</v>
      </c>
    </row>
    <row r="35" spans="1:11">
      <c r="A35" t="s">
        <v>30</v>
      </c>
      <c r="B35" s="10">
        <v>2547444</v>
      </c>
      <c r="C35" s="10">
        <v>196705</v>
      </c>
      <c r="D35" s="6">
        <v>7.72166139864114E-2</v>
      </c>
      <c r="E35" s="3">
        <v>1507</v>
      </c>
      <c r="F35" s="3">
        <v>4313</v>
      </c>
      <c r="G35" s="16">
        <v>1257</v>
      </c>
      <c r="H35" s="10">
        <v>2765</v>
      </c>
      <c r="I35">
        <v>3</v>
      </c>
      <c r="J35" s="10">
        <v>156</v>
      </c>
      <c r="K35" s="6">
        <f>Таблица5[[#This Row],[Абсолютная маржа]]/SUM($C$26:$C$38)</f>
        <v>4.1998009981180804E-3</v>
      </c>
    </row>
    <row r="36" spans="1:11">
      <c r="A36" t="s">
        <v>32</v>
      </c>
      <c r="B36" s="10">
        <v>203056</v>
      </c>
      <c r="C36" s="10">
        <v>46609</v>
      </c>
      <c r="D36" s="6">
        <v>0.22953766448664401</v>
      </c>
      <c r="E36" s="3">
        <v>237</v>
      </c>
      <c r="F36" s="3">
        <v>377</v>
      </c>
      <c r="G36" s="16">
        <v>225</v>
      </c>
      <c r="H36" s="10">
        <v>2674</v>
      </c>
      <c r="I36">
        <v>2</v>
      </c>
      <c r="J36" s="10">
        <v>207</v>
      </c>
      <c r="K36" s="6">
        <f>Таблица5[[#This Row],[Абсолютная маржа]]/SUM($C$26:$C$38)</f>
        <v>9.9513751415208364E-4</v>
      </c>
    </row>
    <row r="37" spans="1:11">
      <c r="A37" t="s">
        <v>33</v>
      </c>
      <c r="B37" s="10">
        <v>111034</v>
      </c>
      <c r="C37" s="10">
        <v>36116</v>
      </c>
      <c r="D37" s="6">
        <v>0.32526973719761498</v>
      </c>
      <c r="E37" s="3">
        <v>321</v>
      </c>
      <c r="F37" s="3">
        <v>432</v>
      </c>
      <c r="G37" s="16">
        <v>315</v>
      </c>
      <c r="H37" s="10">
        <v>2640</v>
      </c>
      <c r="I37">
        <v>1</v>
      </c>
      <c r="J37" s="10">
        <v>115</v>
      </c>
      <c r="K37" s="6">
        <f>Таблица5[[#This Row],[Абсолютная маржа]]/SUM($C$26:$C$38)</f>
        <v>7.7110400268438819E-4</v>
      </c>
    </row>
    <row r="38" spans="1:11">
      <c r="A38" t="s">
        <v>31</v>
      </c>
      <c r="B38" s="10">
        <v>85727</v>
      </c>
      <c r="C38" s="10">
        <v>34529</v>
      </c>
      <c r="D38" s="6">
        <v>0.40277858784280302</v>
      </c>
      <c r="E38" s="3">
        <v>342</v>
      </c>
      <c r="F38" s="3">
        <v>1135</v>
      </c>
      <c r="G38" s="16">
        <v>327</v>
      </c>
      <c r="H38" s="10">
        <v>2636</v>
      </c>
      <c r="I38">
        <v>3</v>
      </c>
      <c r="J38" s="10">
        <v>106</v>
      </c>
      <c r="K38" s="6">
        <f>Таблица5[[#This Row],[Абсолютная маржа]]/SUM($C$26:$C$38)</f>
        <v>7.3722034856266584E-4</v>
      </c>
    </row>
    <row r="39" spans="1:11">
      <c r="A39" t="s">
        <v>506</v>
      </c>
      <c r="B39" s="10">
        <f>SUM(B26:B38)</f>
        <v>256555516</v>
      </c>
      <c r="C39" s="10">
        <f>SUM(C26:C38)</f>
        <v>46836743</v>
      </c>
      <c r="D39" s="10"/>
      <c r="E39" s="3">
        <f t="shared" ref="E39" si="2">AVERAGE(E26:E38)</f>
        <v>9115.2307692307695</v>
      </c>
      <c r="F39" s="3">
        <f t="shared" ref="F39" si="3">AVERAGE(F26:F38)</f>
        <v>20591.615384615383</v>
      </c>
      <c r="G39" s="3">
        <f t="shared" ref="G39" si="4">AVERAGE(G26:G38)</f>
        <v>7832.6153846153848</v>
      </c>
      <c r="H39" s="10">
        <f t="shared" ref="H39:I39" si="5">AVERAGE(H26:H38)</f>
        <v>3170.4615384615386</v>
      </c>
      <c r="I39" s="24">
        <f t="shared" si="5"/>
        <v>2.3076923076923075</v>
      </c>
      <c r="J39" s="10">
        <f>AVERAGE(J26:J38)</f>
        <v>350.61538461538464</v>
      </c>
      <c r="K39" s="6">
        <f>Таблица5[[#This Row],[Абсолютная маржа]]/SUM($C$26:$C$38)</f>
        <v>1</v>
      </c>
    </row>
    <row r="40" spans="1:11">
      <c r="A40" t="s">
        <v>12</v>
      </c>
      <c r="D40" s="2"/>
    </row>
    <row r="42" spans="1:11" ht="34">
      <c r="A42" s="7"/>
      <c r="B42" s="9" t="s">
        <v>37</v>
      </c>
      <c r="C42" s="11"/>
      <c r="D42" s="7"/>
      <c r="E42" s="7"/>
      <c r="F42" s="7"/>
    </row>
    <row r="43" spans="1:11">
      <c r="A43" s="7"/>
      <c r="B43" s="7"/>
      <c r="C43" s="11"/>
      <c r="D43" s="7"/>
      <c r="E43" s="7"/>
      <c r="F43" s="7"/>
    </row>
    <row r="44" spans="1:11">
      <c r="A44" t="s">
        <v>36</v>
      </c>
      <c r="B44" t="s">
        <v>2</v>
      </c>
      <c r="C44" s="10" t="s">
        <v>3</v>
      </c>
      <c r="D44" t="s">
        <v>16</v>
      </c>
      <c r="E44" t="s">
        <v>17</v>
      </c>
      <c r="F44" t="s">
        <v>18</v>
      </c>
    </row>
    <row r="45" spans="1:11">
      <c r="A45" t="s">
        <v>21</v>
      </c>
      <c r="B45" s="6">
        <f t="shared" ref="B45:C57" si="6" xml:space="preserve"> B26/ B5</f>
        <v>0.74365769289585304</v>
      </c>
      <c r="C45" s="6">
        <f t="shared" si="6"/>
        <v>0.73372420102229385</v>
      </c>
      <c r="D45" s="6">
        <f t="shared" ref="D45:D57" si="7" xml:space="preserve"> F26/ F5</f>
        <v>0.67621573828470383</v>
      </c>
      <c r="E45" s="6">
        <f t="shared" ref="E45:E57" si="8" xml:space="preserve"> E26/ E5</f>
        <v>0.68343442794394482</v>
      </c>
      <c r="F45" s="6">
        <f t="shared" ref="F45:F57" si="9" xml:space="preserve"> G26/ G5</f>
        <v>0.69379027199635057</v>
      </c>
    </row>
    <row r="46" spans="1:11">
      <c r="A46" t="s">
        <v>22</v>
      </c>
      <c r="B46" s="6">
        <f t="shared" si="6"/>
        <v>0.63977466018193019</v>
      </c>
      <c r="C46" s="6">
        <f t="shared" si="6"/>
        <v>0.52391806267955765</v>
      </c>
      <c r="D46" s="6">
        <f t="shared" si="7"/>
        <v>0.64962823216069243</v>
      </c>
      <c r="E46" s="6">
        <f t="shared" si="8"/>
        <v>0.65933363177080007</v>
      </c>
      <c r="F46" s="6">
        <f t="shared" si="9"/>
        <v>0.67824443511129773</v>
      </c>
    </row>
    <row r="47" spans="1:11">
      <c r="A47" t="s">
        <v>23</v>
      </c>
      <c r="B47" s="6">
        <f t="shared" si="6"/>
        <v>0.62131777547663347</v>
      </c>
      <c r="C47" s="6">
        <f t="shared" si="6"/>
        <v>0.59003700414883087</v>
      </c>
      <c r="D47" s="6">
        <f t="shared" si="7"/>
        <v>0.61924141489960594</v>
      </c>
      <c r="E47" s="6">
        <f t="shared" si="8"/>
        <v>0.65051054061898106</v>
      </c>
      <c r="F47" s="6">
        <f t="shared" si="9"/>
        <v>0.66764403603167888</v>
      </c>
    </row>
    <row r="48" spans="1:11">
      <c r="A48" t="s">
        <v>24</v>
      </c>
      <c r="B48" s="6">
        <f t="shared" si="6"/>
        <v>0.55638567004425132</v>
      </c>
      <c r="C48" s="6">
        <f t="shared" si="6"/>
        <v>0.53255758283501364</v>
      </c>
      <c r="D48" s="6">
        <f t="shared" si="7"/>
        <v>0.57052488816015867</v>
      </c>
      <c r="E48" s="6">
        <f t="shared" si="8"/>
        <v>0.59314550709906932</v>
      </c>
      <c r="F48" s="6">
        <f t="shared" si="9"/>
        <v>0.62915890876710112</v>
      </c>
    </row>
    <row r="49" spans="1:6">
      <c r="A49" t="s">
        <v>25</v>
      </c>
      <c r="B49" s="6">
        <f t="shared" si="6"/>
        <v>0.48041148543685247</v>
      </c>
      <c r="C49" s="6">
        <f t="shared" si="6"/>
        <v>0.37812156018884835</v>
      </c>
      <c r="D49" s="6">
        <f t="shared" si="7"/>
        <v>0.45391262602016325</v>
      </c>
      <c r="E49" s="6">
        <f t="shared" si="8"/>
        <v>0.5266860880558456</v>
      </c>
      <c r="F49" s="6">
        <f t="shared" si="9"/>
        <v>0.55650015046644596</v>
      </c>
    </row>
    <row r="50" spans="1:6">
      <c r="A50" t="s">
        <v>26</v>
      </c>
      <c r="B50" s="6">
        <f t="shared" si="6"/>
        <v>0.51783071255008284</v>
      </c>
      <c r="C50" s="6">
        <f t="shared" si="6"/>
        <v>0.47102227171317307</v>
      </c>
      <c r="D50" s="6">
        <f t="shared" si="7"/>
        <v>0.53270832242182997</v>
      </c>
      <c r="E50" s="6">
        <f t="shared" si="8"/>
        <v>0.55645229087852044</v>
      </c>
      <c r="F50" s="6">
        <f t="shared" si="9"/>
        <v>0.58389394538979023</v>
      </c>
    </row>
    <row r="51" spans="1:6">
      <c r="A51" t="s">
        <v>27</v>
      </c>
      <c r="B51" s="6">
        <f t="shared" si="6"/>
        <v>0.5978826955252563</v>
      </c>
      <c r="C51" s="6">
        <f t="shared" si="6"/>
        <v>0.56605007435942578</v>
      </c>
      <c r="D51" s="6">
        <f t="shared" si="7"/>
        <v>0.59589575820662477</v>
      </c>
      <c r="E51" s="6">
        <f t="shared" si="8"/>
        <v>0.61914401388085594</v>
      </c>
      <c r="F51" s="6">
        <f t="shared" si="9"/>
        <v>0.63507652017350025</v>
      </c>
    </row>
    <row r="52" spans="1:6">
      <c r="A52" t="s">
        <v>28</v>
      </c>
      <c r="B52" s="6">
        <f t="shared" si="6"/>
        <v>0.52816177076599202</v>
      </c>
      <c r="C52" s="6">
        <f t="shared" si="6"/>
        <v>0.4999722089332399</v>
      </c>
      <c r="D52" s="6">
        <f t="shared" si="7"/>
        <v>0.52929373199562924</v>
      </c>
      <c r="E52" s="6">
        <f t="shared" si="8"/>
        <v>0.57219814966623728</v>
      </c>
      <c r="F52" s="6">
        <f t="shared" si="9"/>
        <v>0.59652591441886738</v>
      </c>
    </row>
    <row r="53" spans="1:6">
      <c r="A53" t="s">
        <v>29</v>
      </c>
      <c r="B53" s="6">
        <f t="shared" si="6"/>
        <v>0.60453410889232595</v>
      </c>
      <c r="C53" s="6">
        <f t="shared" si="6"/>
        <v>0.60380518477652456</v>
      </c>
      <c r="D53" s="6">
        <f t="shared" si="7"/>
        <v>0.55385740402193784</v>
      </c>
      <c r="E53" s="6">
        <f t="shared" si="8"/>
        <v>0.59915444576562293</v>
      </c>
      <c r="F53" s="6">
        <f t="shared" si="9"/>
        <v>0.61670297748729119</v>
      </c>
    </row>
    <row r="54" spans="1:6">
      <c r="A54" t="s">
        <v>30</v>
      </c>
      <c r="B54" s="6">
        <f t="shared" si="6"/>
        <v>0.63436003555980547</v>
      </c>
      <c r="C54" s="6">
        <f t="shared" si="6"/>
        <v>0.62744416303564254</v>
      </c>
      <c r="D54" s="6">
        <f t="shared" si="7"/>
        <v>0.59852900360810435</v>
      </c>
      <c r="E54" s="6">
        <f t="shared" si="8"/>
        <v>0.64511986301369861</v>
      </c>
      <c r="F54" s="6">
        <f t="shared" si="9"/>
        <v>0.65230928905033736</v>
      </c>
    </row>
    <row r="55" spans="1:6">
      <c r="A55" t="s">
        <v>31</v>
      </c>
      <c r="B55" s="6">
        <f t="shared" si="6"/>
        <v>0.63957868742991775</v>
      </c>
      <c r="C55" s="6">
        <f t="shared" si="6"/>
        <v>0.62587619175506914</v>
      </c>
      <c r="D55" s="6">
        <f t="shared" si="7"/>
        <v>0.59651898734177211</v>
      </c>
      <c r="E55" s="6">
        <f t="shared" si="8"/>
        <v>0.60613810741687979</v>
      </c>
      <c r="F55" s="6">
        <f t="shared" si="9"/>
        <v>0.61813186813186816</v>
      </c>
    </row>
    <row r="56" spans="1:6">
      <c r="A56" t="s">
        <v>33</v>
      </c>
      <c r="B56" s="6">
        <f t="shared" si="6"/>
        <v>0.53151747247486836</v>
      </c>
      <c r="C56" s="6">
        <f t="shared" si="6"/>
        <v>0.52249645554237434</v>
      </c>
      <c r="D56" s="6">
        <f t="shared" si="7"/>
        <v>0.51245551601423489</v>
      </c>
      <c r="E56" s="6">
        <f t="shared" si="8"/>
        <v>0.54314720812182737</v>
      </c>
      <c r="F56" s="6">
        <f t="shared" si="9"/>
        <v>0.55263157894736847</v>
      </c>
    </row>
    <row r="57" spans="1:6">
      <c r="A57" t="s">
        <v>32</v>
      </c>
      <c r="B57" s="6">
        <f t="shared" si="6"/>
        <v>0.54788138301271805</v>
      </c>
      <c r="C57" s="6">
        <f t="shared" si="6"/>
        <v>0.5437295288485765</v>
      </c>
      <c r="D57" s="6">
        <f t="shared" si="7"/>
        <v>0.59145388223032824</v>
      </c>
      <c r="E57" s="6">
        <f t="shared" si="8"/>
        <v>0.52941176470588236</v>
      </c>
      <c r="F57" s="6">
        <f t="shared" si="9"/>
        <v>0.54865771812080533</v>
      </c>
    </row>
    <row r="58" spans="1:6">
      <c r="A58" t="s">
        <v>494</v>
      </c>
      <c r="B58" s="6">
        <f>AVERAGE(B45:B57)</f>
        <v>0.58794570386511436</v>
      </c>
      <c r="C58" s="6">
        <f>AVERAGE(C45:C57)</f>
        <v>0.55528880691065929</v>
      </c>
      <c r="D58" s="6">
        <f>AVERAGE(D45:D57)</f>
        <v>0.5754027311819836</v>
      </c>
      <c r="E58" s="6">
        <f>AVERAGE(E45:E57)</f>
        <v>0.59875969530293571</v>
      </c>
      <c r="F58" s="6">
        <f>AVERAGE(F45:F57)</f>
        <v>0.61763597031482331</v>
      </c>
    </row>
  </sheetData>
  <phoneticPr fontId="20" type="noConversion"/>
  <conditionalFormatting sqref="H26:H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B26:B37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{4CF5C292-0808-7C4D-88B8-54C0D36F451B}</x14:id>
        </ext>
      </extLst>
    </cfRule>
  </conditionalFormatting>
  <conditionalFormatting sqref="C26:C37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{0D118083-7D6E-FD48-B5F3-852634005F21}</x14:id>
        </ext>
      </extLst>
    </cfRule>
  </conditionalFormatting>
  <conditionalFormatting sqref="D26:D3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{8215658C-9DF2-D048-93E5-476B76693E03}</x14:id>
        </ext>
      </extLst>
    </cfRule>
  </conditionalFormatting>
  <conditionalFormatting sqref="F26:F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E26:E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G26:G3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{E9255D53-09C0-3042-82DD-FB284A49F926}</x14:id>
        </ext>
      </extLst>
    </cfRule>
  </conditionalFormatting>
  <conditionalFormatting sqref="J26:J37">
    <cfRule type="colorScale" priority="28">
      <colorScale>
        <cfvo type="min"/>
        <cfvo type="max"/>
        <color rgb="FFFFEF9C"/>
        <color rgb="FF63BE7B"/>
      </colorScale>
    </cfRule>
  </conditionalFormatting>
  <conditionalFormatting sqref="B45:F57">
    <cfRule type="colorScale" priority="27">
      <colorScale>
        <cfvo type="min"/>
        <cfvo type="max"/>
        <color rgb="FFFCFCFF"/>
        <color rgb="FF63BE7B"/>
      </colorScale>
    </cfRule>
  </conditionalFormatting>
  <conditionalFormatting sqref="D5:D1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{EDFA8FD1-A53F-4041-BBCF-1905D6F20279}</x14:id>
        </ext>
      </extLst>
    </cfRule>
  </conditionalFormatting>
  <conditionalFormatting sqref="E5:F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G5:G1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{8CA9D97E-0933-7F42-A904-932211D1EB93}</x14:id>
        </ext>
      </extLst>
    </cfRule>
  </conditionalFormatting>
  <conditionalFormatting sqref="H5:H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6">
    <cfRule type="colorScale" priority="21">
      <colorScale>
        <cfvo type="min"/>
        <cfvo type="max"/>
        <color rgb="FFFCFCFF"/>
        <color rgb="FF63BE7B"/>
      </colorScale>
    </cfRule>
  </conditionalFormatting>
  <conditionalFormatting sqref="J5:J16">
    <cfRule type="colorScale" priority="20">
      <colorScale>
        <cfvo type="min"/>
        <cfvo type="max"/>
        <color rgb="FFFFEF9C"/>
        <color rgb="FF63BE7B"/>
      </colorScale>
    </cfRule>
  </conditionalFormatting>
  <conditionalFormatting sqref="B26:C38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{70237785-BAC8-1949-924A-BEE05703DD2B}</x14:id>
        </ext>
      </extLst>
    </cfRule>
  </conditionalFormatting>
  <conditionalFormatting sqref="D26:D3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{08EE39B1-BF94-EB40-A9FC-52625ECDA84D}</x14:id>
        </ext>
      </extLst>
    </cfRule>
  </conditionalFormatting>
  <conditionalFormatting sqref="E26:F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G26:G38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{609F0F99-67E3-A34E-BA4C-10188EFB4A99}</x14:id>
        </ext>
      </extLst>
    </cfRule>
  </conditionalFormatting>
  <conditionalFormatting sqref="H26:H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7 I19:I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J5:J17 J19:J38">
    <cfRule type="colorScale" priority="13">
      <colorScale>
        <cfvo type="min"/>
        <cfvo type="max"/>
        <color rgb="FFFFEF9C"/>
        <color rgb="FF63BE7B"/>
      </colorScale>
    </cfRule>
  </conditionalFormatting>
  <conditionalFormatting sqref="D5:D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{247E8334-D5FE-764A-8E99-78C0634E825B}</x14:id>
        </ext>
      </extLst>
    </cfRule>
  </conditionalFormatting>
  <conditionalFormatting sqref="E5:F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G5:G1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{2F0D04E7-3B05-A247-9644-1EDE93675808}</x14:id>
        </ext>
      </extLst>
    </cfRule>
  </conditionalFormatting>
  <conditionalFormatting sqref="I5:I17">
    <cfRule type="colorScale" priority="8">
      <colorScale>
        <cfvo type="min"/>
        <cfvo type="max"/>
        <color rgb="FFFCFCFF"/>
        <color rgb="FF63BE7B"/>
      </colorScale>
    </cfRule>
  </conditionalFormatting>
  <conditionalFormatting sqref="H5:H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{7BAF32D3-145A-CF40-8A70-C437B312FA91}</x14:id>
        </ext>
      </extLst>
    </cfRule>
  </conditionalFormatting>
  <conditionalFormatting sqref="C5:C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{FA7FF6DD-7E49-8742-BD70-C5C0D3052560}</x14:id>
        </ext>
      </extLst>
    </cfRule>
  </conditionalFormatting>
  <conditionalFormatting sqref="K5:K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{EAED3BFF-55BC-7949-8531-BAB1212A613F}</x14:id>
        </ext>
      </extLst>
    </cfRule>
  </conditionalFormatting>
  <conditionalFormatting sqref="K26:K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{32746CF8-8B81-1E4A-A8EF-34E3041FE0B1}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F5C292-0808-7C4D-88B8-54C0D36F45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B26:B37</xm:sqref>
        </x14:conditionalFormatting>
        <x14:conditionalFormatting xmlns:xm="http://schemas.microsoft.com/office/excel/2006/main">
          <x14:cfRule type="dataBar" id="{0D118083-7D6E-FD48-B5F3-852634005F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8215658C-9DF2-D048-93E5-476B76693E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D26:D37</xm:sqref>
        </x14:conditionalFormatting>
        <x14:conditionalFormatting xmlns:xm="http://schemas.microsoft.com/office/excel/2006/main">
          <x14:cfRule type="dataBar" id="{E9255D53-09C0-3042-82DD-FB284A49F9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G26:G37</xm:sqref>
        </x14:conditionalFormatting>
        <x14:conditionalFormatting xmlns:xm="http://schemas.microsoft.com/office/excel/2006/main">
          <x14:cfRule type="dataBar" id="{EDFA8FD1-A53F-4041-BBCF-1905D6F202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dataBar" id="{8CA9D97E-0933-7F42-A904-932211D1EB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dataBar" id="{70237785-BAC8-1949-924A-BEE05703DD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B26:C38</xm:sqref>
        </x14:conditionalFormatting>
        <x14:conditionalFormatting xmlns:xm="http://schemas.microsoft.com/office/excel/2006/main">
          <x14:cfRule type="dataBar" id="{08EE39B1-BF94-EB40-A9FC-52625ECDA8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D26:D38</xm:sqref>
        </x14:conditionalFormatting>
        <x14:conditionalFormatting xmlns:xm="http://schemas.microsoft.com/office/excel/2006/main">
          <x14:cfRule type="dataBar" id="{609F0F99-67E3-A34E-BA4C-10188EFB4A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G26:G38</xm:sqref>
        </x14:conditionalFormatting>
        <x14:conditionalFormatting xmlns:xm="http://schemas.microsoft.com/office/excel/2006/main">
          <x14:cfRule type="dataBar" id="{247E8334-D5FE-764A-8E99-78C0634E82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D5:D17</xm:sqref>
        </x14:conditionalFormatting>
        <x14:conditionalFormatting xmlns:xm="http://schemas.microsoft.com/office/excel/2006/main">
          <x14:cfRule type="dataBar" id="{2F0D04E7-3B05-A247-9644-1EDE936758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G5:G17</xm:sqref>
        </x14:conditionalFormatting>
        <x14:conditionalFormatting xmlns:xm="http://schemas.microsoft.com/office/excel/2006/main">
          <x14:cfRule type="dataBar" id="{7BAF32D3-145A-CF40-8A70-C437B312FA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B5:B17</xm:sqref>
        </x14:conditionalFormatting>
        <x14:conditionalFormatting xmlns:xm="http://schemas.microsoft.com/office/excel/2006/main">
          <x14:cfRule type="dataBar" id="{FA7FF6DD-7E49-8742-BD70-C5C0D30525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C5:C17</xm:sqref>
        </x14:conditionalFormatting>
        <x14:conditionalFormatting xmlns:xm="http://schemas.microsoft.com/office/excel/2006/main">
          <x14:cfRule type="dataBar" id="{EAED3BFF-55BC-7949-8531-BAB1212A61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K5:K17</xm:sqref>
        </x14:conditionalFormatting>
        <x14:conditionalFormatting xmlns:xm="http://schemas.microsoft.com/office/excel/2006/main">
          <x14:cfRule type="dataBar" id="{32746CF8-8B81-1E4A-A8EF-34E3041FE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K26:K38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19DB-BF71-4349-8725-FE638B1B3A64}">
  <dimension ref="A2:K113"/>
  <sheetViews>
    <sheetView topLeftCell="A10" zoomScale="89" zoomScaleNormal="89" workbookViewId="0">
      <selection activeCell="B38" sqref="B38:B41"/>
    </sheetView>
  </sheetViews>
  <sheetFormatPr baseColWidth="10" defaultRowHeight="16"/>
  <cols>
    <col min="1" max="1" width="42.83203125" customWidth="1"/>
    <col min="2" max="2" width="17.6640625" style="10" customWidth="1"/>
    <col min="3" max="3" width="20.5" style="10" customWidth="1"/>
    <col min="4" max="4" width="20.5" style="6" customWidth="1"/>
    <col min="5" max="5" width="20.1640625" style="3" customWidth="1"/>
    <col min="6" max="6" width="14.1640625" style="3" customWidth="1"/>
    <col min="7" max="7" width="29" style="3" customWidth="1"/>
    <col min="8" max="8" width="16.33203125" style="23" customWidth="1"/>
    <col min="9" max="9" width="23.6640625" customWidth="1"/>
    <col min="10" max="10" width="18.5" style="10" customWidth="1"/>
    <col min="11" max="11" width="66" customWidth="1"/>
    <col min="12" max="12" width="24.5" customWidth="1"/>
    <col min="13" max="13" width="31.1640625" customWidth="1"/>
  </cols>
  <sheetData>
    <row r="2" spans="1:11">
      <c r="A2" s="41" t="s">
        <v>622</v>
      </c>
      <c r="B2" s="10" t="s">
        <v>2</v>
      </c>
      <c r="C2" s="10" t="s">
        <v>3</v>
      </c>
      <c r="D2" s="6" t="s">
        <v>4</v>
      </c>
      <c r="E2" s="3" t="s">
        <v>5</v>
      </c>
      <c r="F2" s="3" t="s">
        <v>6</v>
      </c>
      <c r="G2" s="16" t="s">
        <v>7</v>
      </c>
      <c r="H2" s="23" t="s">
        <v>20</v>
      </c>
      <c r="I2" t="s">
        <v>9</v>
      </c>
      <c r="J2" s="10" t="s">
        <v>10</v>
      </c>
    </row>
    <row r="3" spans="1:11" s="45" customFormat="1" ht="21">
      <c r="A3" s="47" t="s">
        <v>24</v>
      </c>
      <c r="B3" s="48">
        <v>17409701.030000001</v>
      </c>
      <c r="C3" s="48">
        <v>777032.85000006377</v>
      </c>
      <c r="D3" s="49">
        <f t="shared" ref="D3:D34" si="0">C3/B3</f>
        <v>4.4632176546920505E-2</v>
      </c>
      <c r="E3" s="50">
        <v>9582</v>
      </c>
      <c r="F3" s="50">
        <v>39711</v>
      </c>
      <c r="G3" s="50">
        <v>7397</v>
      </c>
      <c r="H3" s="51"/>
      <c r="I3" s="52">
        <v>4</v>
      </c>
      <c r="J3" s="51">
        <v>105</v>
      </c>
      <c r="K3" s="57" t="s">
        <v>604</v>
      </c>
    </row>
    <row r="4" spans="1:11">
      <c r="A4" s="40" t="s">
        <v>510</v>
      </c>
      <c r="B4" s="10">
        <v>221681.85</v>
      </c>
      <c r="C4" s="10">
        <v>26498.829999999925</v>
      </c>
      <c r="D4" s="6">
        <f t="shared" si="0"/>
        <v>0.11953540625901456</v>
      </c>
      <c r="E4" s="3">
        <v>807</v>
      </c>
      <c r="F4" s="3">
        <v>1122</v>
      </c>
      <c r="G4" s="3">
        <v>743</v>
      </c>
      <c r="H4" s="23">
        <v>3221</v>
      </c>
      <c r="I4">
        <v>1</v>
      </c>
      <c r="J4" s="10">
        <v>36</v>
      </c>
    </row>
    <row r="5" spans="1:11">
      <c r="A5" s="40" t="s">
        <v>511</v>
      </c>
      <c r="B5" s="54">
        <v>412</v>
      </c>
      <c r="C5" s="54">
        <v>24.369999999999997</v>
      </c>
      <c r="D5" s="55">
        <f t="shared" si="0"/>
        <v>5.9150485436893198E-2</v>
      </c>
      <c r="E5" s="56">
        <v>4</v>
      </c>
      <c r="F5" s="56">
        <v>4</v>
      </c>
      <c r="G5" s="56">
        <v>4</v>
      </c>
      <c r="H5" s="54">
        <v>2169</v>
      </c>
      <c r="I5" s="57">
        <v>1</v>
      </c>
      <c r="J5" s="54">
        <v>6</v>
      </c>
    </row>
    <row r="6" spans="1:11">
      <c r="A6" s="40" t="s">
        <v>512</v>
      </c>
      <c r="B6" s="10">
        <v>11239714.289999999</v>
      </c>
      <c r="C6" s="10">
        <v>419722.69999999966</v>
      </c>
      <c r="D6" s="6">
        <f t="shared" si="0"/>
        <v>3.7342826442966437E-2</v>
      </c>
      <c r="E6" s="3">
        <v>4439</v>
      </c>
      <c r="F6" s="3">
        <v>4940</v>
      </c>
      <c r="G6" s="3">
        <v>3418</v>
      </c>
      <c r="H6" s="23">
        <v>3807</v>
      </c>
      <c r="I6">
        <v>1</v>
      </c>
      <c r="J6" s="10">
        <v>123</v>
      </c>
    </row>
    <row r="7" spans="1:11">
      <c r="A7" s="42" t="s">
        <v>513</v>
      </c>
      <c r="B7" s="44">
        <v>1971598.0699999998</v>
      </c>
      <c r="C7" s="44">
        <v>133440.61000000002</v>
      </c>
      <c r="D7" s="43">
        <f t="shared" si="0"/>
        <v>6.7681446857979541E-2</v>
      </c>
      <c r="E7" s="3">
        <v>589</v>
      </c>
      <c r="F7" s="3">
        <v>611</v>
      </c>
      <c r="G7" s="3">
        <v>584</v>
      </c>
      <c r="H7" s="23">
        <v>2956</v>
      </c>
      <c r="I7">
        <v>1</v>
      </c>
      <c r="J7" s="10">
        <v>819</v>
      </c>
    </row>
    <row r="8" spans="1:11">
      <c r="A8" s="40" t="s">
        <v>514</v>
      </c>
      <c r="B8" s="10">
        <v>8149.25</v>
      </c>
      <c r="C8" s="10">
        <v>476.74000000000012</v>
      </c>
      <c r="D8" s="6">
        <f t="shared" si="0"/>
        <v>5.8501089057275225E-2</v>
      </c>
      <c r="E8" s="3">
        <v>51</v>
      </c>
      <c r="F8" s="3">
        <v>80</v>
      </c>
      <c r="G8" s="3">
        <v>44</v>
      </c>
      <c r="H8" s="23">
        <v>3178</v>
      </c>
      <c r="I8">
        <v>2</v>
      </c>
      <c r="J8" s="10">
        <v>11</v>
      </c>
    </row>
    <row r="9" spans="1:11">
      <c r="A9" s="40" t="s">
        <v>515</v>
      </c>
      <c r="B9" s="10">
        <v>291992</v>
      </c>
      <c r="C9" s="10">
        <v>22270.94000000005</v>
      </c>
      <c r="D9" s="6">
        <f t="shared" si="0"/>
        <v>7.627243212142816E-2</v>
      </c>
      <c r="E9" s="3">
        <v>845</v>
      </c>
      <c r="F9" s="3">
        <v>1638</v>
      </c>
      <c r="G9" s="3">
        <v>776</v>
      </c>
      <c r="H9" s="23">
        <v>3291</v>
      </c>
      <c r="I9">
        <v>2</v>
      </c>
      <c r="J9" s="10">
        <v>29</v>
      </c>
    </row>
    <row r="10" spans="1:11">
      <c r="A10" s="40" t="s">
        <v>516</v>
      </c>
      <c r="B10" s="10">
        <v>173694.63999999998</v>
      </c>
      <c r="C10" s="10">
        <v>13187.11000000003</v>
      </c>
      <c r="D10" s="6">
        <f t="shared" si="0"/>
        <v>7.5921225893902253E-2</v>
      </c>
      <c r="E10" s="3">
        <v>617</v>
      </c>
      <c r="F10" s="3">
        <v>1972</v>
      </c>
      <c r="G10" s="3">
        <v>544</v>
      </c>
      <c r="H10" s="23">
        <v>3462</v>
      </c>
      <c r="I10">
        <v>3</v>
      </c>
      <c r="J10" s="10">
        <v>24</v>
      </c>
    </row>
    <row r="11" spans="1:11">
      <c r="A11" s="40" t="s">
        <v>517</v>
      </c>
      <c r="B11" s="10">
        <v>236400.86</v>
      </c>
      <c r="C11" s="10">
        <v>15054.140000000016</v>
      </c>
      <c r="D11" s="6">
        <f t="shared" si="0"/>
        <v>6.3680563598626574E-2</v>
      </c>
      <c r="E11" s="3">
        <v>378</v>
      </c>
      <c r="F11" s="3">
        <v>437</v>
      </c>
      <c r="G11" s="3">
        <v>333</v>
      </c>
      <c r="H11" s="23">
        <v>2378</v>
      </c>
      <c r="I11">
        <v>1</v>
      </c>
      <c r="J11" s="10">
        <v>45</v>
      </c>
    </row>
    <row r="12" spans="1:11">
      <c r="A12" s="40" t="s">
        <v>518</v>
      </c>
      <c r="B12" s="10">
        <v>3266058.0700000003</v>
      </c>
      <c r="C12" s="10">
        <v>146357.40999999852</v>
      </c>
      <c r="D12" s="6">
        <f t="shared" si="0"/>
        <v>4.4811637412190443E-2</v>
      </c>
      <c r="E12" s="3">
        <v>3155</v>
      </c>
      <c r="F12" s="3">
        <v>20293</v>
      </c>
      <c r="G12" s="3">
        <v>2563</v>
      </c>
      <c r="H12" s="23">
        <v>3361</v>
      </c>
      <c r="I12">
        <v>6</v>
      </c>
      <c r="J12" s="10">
        <v>57</v>
      </c>
    </row>
    <row r="13" spans="1:11" s="46" customFormat="1" ht="21">
      <c r="A13" s="47" t="s">
        <v>31</v>
      </c>
      <c r="B13" s="48">
        <v>85727.24</v>
      </c>
      <c r="C13" s="48">
        <v>34528.52999999997</v>
      </c>
      <c r="D13" s="49">
        <f t="shared" si="0"/>
        <v>0.40277197772843226</v>
      </c>
      <c r="E13" s="50">
        <v>342</v>
      </c>
      <c r="F13" s="50">
        <v>1135</v>
      </c>
      <c r="G13" s="50">
        <v>327</v>
      </c>
      <c r="H13" s="51">
        <v>2636</v>
      </c>
      <c r="I13" s="52">
        <v>3</v>
      </c>
      <c r="J13" s="51">
        <v>106</v>
      </c>
    </row>
    <row r="14" spans="1:11">
      <c r="A14" s="40" t="s">
        <v>519</v>
      </c>
      <c r="B14" s="10">
        <v>15287</v>
      </c>
      <c r="C14" s="10">
        <v>6324.2300000000005</v>
      </c>
      <c r="D14" s="6">
        <f t="shared" si="0"/>
        <v>0.41369987571138878</v>
      </c>
      <c r="E14" s="3">
        <v>143</v>
      </c>
      <c r="F14" s="3">
        <v>459</v>
      </c>
      <c r="G14" s="3">
        <v>141</v>
      </c>
      <c r="H14" s="23">
        <v>2493</v>
      </c>
      <c r="I14">
        <v>3</v>
      </c>
      <c r="J14" s="10">
        <v>45</v>
      </c>
    </row>
    <row r="15" spans="1:11">
      <c r="A15" s="40" t="s">
        <v>520</v>
      </c>
      <c r="B15" s="10">
        <v>7645</v>
      </c>
      <c r="C15" s="10">
        <v>2537.7399999999998</v>
      </c>
      <c r="D15" s="6">
        <f t="shared" si="0"/>
        <v>0.33194767822105947</v>
      </c>
      <c r="E15" s="3">
        <v>60</v>
      </c>
      <c r="F15" s="3">
        <v>102</v>
      </c>
      <c r="G15" s="3">
        <v>59</v>
      </c>
      <c r="H15" s="23">
        <v>2580</v>
      </c>
      <c r="I15">
        <v>2</v>
      </c>
      <c r="J15" s="10">
        <v>43</v>
      </c>
    </row>
    <row r="16" spans="1:11">
      <c r="A16" s="40" t="s">
        <v>521</v>
      </c>
      <c r="B16" s="10">
        <v>495</v>
      </c>
      <c r="C16" s="10">
        <v>175.71</v>
      </c>
      <c r="D16" s="6">
        <f t="shared" si="0"/>
        <v>0.35496969696969699</v>
      </c>
      <c r="E16" s="3">
        <v>8</v>
      </c>
      <c r="F16" s="3">
        <v>8</v>
      </c>
      <c r="G16" s="3">
        <v>7</v>
      </c>
      <c r="H16" s="23">
        <v>8972</v>
      </c>
      <c r="I16">
        <v>1</v>
      </c>
      <c r="J16" s="10">
        <v>25</v>
      </c>
    </row>
    <row r="17" spans="1:10">
      <c r="A17" s="40" t="s">
        <v>522</v>
      </c>
      <c r="B17" s="10">
        <v>10874</v>
      </c>
      <c r="C17" s="10">
        <v>6558.3700000000008</v>
      </c>
      <c r="D17" s="6">
        <f t="shared" si="0"/>
        <v>0.60312396542210789</v>
      </c>
      <c r="E17" s="3">
        <v>8</v>
      </c>
      <c r="F17" s="3">
        <v>8</v>
      </c>
      <c r="G17" s="3">
        <v>8</v>
      </c>
      <c r="H17" s="23">
        <v>3114</v>
      </c>
      <c r="I17">
        <v>1</v>
      </c>
      <c r="J17" s="10">
        <v>820</v>
      </c>
    </row>
    <row r="18" spans="1:10">
      <c r="A18" s="40" t="s">
        <v>523</v>
      </c>
      <c r="B18" s="10">
        <v>10135</v>
      </c>
      <c r="C18" s="10">
        <v>2466.5000000000009</v>
      </c>
      <c r="D18" s="6">
        <f t="shared" si="0"/>
        <v>0.24336457819437601</v>
      </c>
      <c r="E18" s="3">
        <v>76</v>
      </c>
      <c r="F18" s="3">
        <v>90</v>
      </c>
      <c r="G18" s="3">
        <v>74</v>
      </c>
      <c r="H18" s="23">
        <v>2590</v>
      </c>
      <c r="I18">
        <v>1</v>
      </c>
      <c r="J18" s="10">
        <v>33</v>
      </c>
    </row>
    <row r="19" spans="1:10">
      <c r="A19" s="40" t="s">
        <v>524</v>
      </c>
      <c r="B19" s="10">
        <v>24144.07</v>
      </c>
      <c r="C19" s="10">
        <v>10725.67</v>
      </c>
      <c r="D19" s="6">
        <f t="shared" si="0"/>
        <v>0.44423620375520778</v>
      </c>
      <c r="E19" s="3">
        <v>91</v>
      </c>
      <c r="F19" s="3">
        <v>298</v>
      </c>
      <c r="G19" s="3">
        <v>86</v>
      </c>
      <c r="H19" s="23">
        <v>2337</v>
      </c>
      <c r="I19">
        <v>3</v>
      </c>
      <c r="J19" s="10">
        <v>125</v>
      </c>
    </row>
    <row r="20" spans="1:10">
      <c r="A20" s="40" t="s">
        <v>525</v>
      </c>
      <c r="B20" s="54">
        <v>248</v>
      </c>
      <c r="C20" s="54">
        <v>71.17</v>
      </c>
      <c r="D20" s="55">
        <f t="shared" si="0"/>
        <v>0.28697580645161291</v>
      </c>
      <c r="E20" s="56">
        <v>2</v>
      </c>
      <c r="F20" s="56">
        <v>3</v>
      </c>
      <c r="G20" s="56">
        <v>2</v>
      </c>
      <c r="H20" s="54">
        <v>2655</v>
      </c>
      <c r="I20" s="57">
        <v>2</v>
      </c>
      <c r="J20" s="54">
        <v>36</v>
      </c>
    </row>
    <row r="21" spans="1:10">
      <c r="A21" s="40" t="s">
        <v>526</v>
      </c>
      <c r="B21" s="54">
        <v>206</v>
      </c>
      <c r="C21" s="54">
        <v>126.44000000000001</v>
      </c>
      <c r="D21" s="55">
        <f t="shared" si="0"/>
        <v>0.61378640776699034</v>
      </c>
      <c r="E21" s="56">
        <v>4</v>
      </c>
      <c r="F21" s="56">
        <v>4</v>
      </c>
      <c r="G21" s="56">
        <v>4</v>
      </c>
      <c r="H21" s="54">
        <v>2018</v>
      </c>
      <c r="I21" s="57">
        <v>1</v>
      </c>
      <c r="J21" s="54">
        <v>32</v>
      </c>
    </row>
    <row r="22" spans="1:10">
      <c r="A22" s="40" t="s">
        <v>527</v>
      </c>
      <c r="B22" s="10">
        <v>15164.17</v>
      </c>
      <c r="C22" s="10">
        <v>5170.0999999999985</v>
      </c>
      <c r="D22" s="6">
        <f t="shared" si="0"/>
        <v>0.3409418385575998</v>
      </c>
      <c r="E22" s="3">
        <v>72</v>
      </c>
      <c r="F22" s="3">
        <v>147</v>
      </c>
      <c r="G22" s="3">
        <v>70</v>
      </c>
      <c r="H22" s="23">
        <v>2338</v>
      </c>
      <c r="I22">
        <v>2</v>
      </c>
      <c r="J22" s="10">
        <v>74</v>
      </c>
    </row>
    <row r="23" spans="1:10">
      <c r="A23" s="40" t="s">
        <v>528</v>
      </c>
      <c r="B23" s="10">
        <v>1529</v>
      </c>
      <c r="C23" s="10">
        <v>372.59999999999997</v>
      </c>
      <c r="D23" s="6">
        <f t="shared" si="0"/>
        <v>0.24368868541530408</v>
      </c>
      <c r="E23" s="3">
        <v>8</v>
      </c>
      <c r="F23" s="3">
        <v>16</v>
      </c>
      <c r="G23" s="3">
        <v>8</v>
      </c>
      <c r="H23" s="23">
        <v>1264</v>
      </c>
      <c r="I23">
        <v>2</v>
      </c>
      <c r="J23" s="10">
        <v>47</v>
      </c>
    </row>
    <row r="24" spans="1:10" s="46" customFormat="1" ht="21">
      <c r="A24" s="47" t="s">
        <v>28</v>
      </c>
      <c r="B24" s="48">
        <v>37469931.150000192</v>
      </c>
      <c r="C24" s="48">
        <v>6000163.2799994452</v>
      </c>
      <c r="D24" s="49">
        <f t="shared" si="0"/>
        <v>0.16013275434052709</v>
      </c>
      <c r="E24" s="50">
        <v>24655</v>
      </c>
      <c r="F24" s="50">
        <v>52799</v>
      </c>
      <c r="G24" s="50">
        <v>22087</v>
      </c>
      <c r="H24" s="51">
        <v>2351</v>
      </c>
      <c r="I24" s="52">
        <v>2</v>
      </c>
      <c r="J24" s="51">
        <v>272</v>
      </c>
    </row>
    <row r="25" spans="1:10">
      <c r="A25" s="40" t="s">
        <v>529</v>
      </c>
      <c r="B25" s="10">
        <v>961716.12000000011</v>
      </c>
      <c r="C25" s="10">
        <v>271147.87000000168</v>
      </c>
      <c r="D25" s="6">
        <f t="shared" si="0"/>
        <v>0.28194169189968621</v>
      </c>
      <c r="E25" s="3">
        <v>1943</v>
      </c>
      <c r="F25" s="3">
        <v>2926</v>
      </c>
      <c r="G25" s="3">
        <v>1895</v>
      </c>
      <c r="H25" s="23">
        <v>2269</v>
      </c>
      <c r="I25">
        <v>2</v>
      </c>
      <c r="J25" s="10">
        <v>143</v>
      </c>
    </row>
    <row r="26" spans="1:10">
      <c r="A26" s="40" t="s">
        <v>530</v>
      </c>
      <c r="B26" s="10">
        <v>203101.04000000004</v>
      </c>
      <c r="C26" s="10">
        <v>57544.069999999934</v>
      </c>
      <c r="D26" s="6">
        <f t="shared" si="0"/>
        <v>0.28332730349386653</v>
      </c>
      <c r="E26" s="3">
        <v>509</v>
      </c>
      <c r="F26" s="3">
        <v>1367</v>
      </c>
      <c r="G26" s="3">
        <v>484</v>
      </c>
      <c r="H26" s="23">
        <v>2480</v>
      </c>
      <c r="I26">
        <v>3</v>
      </c>
      <c r="J26" s="10">
        <v>119</v>
      </c>
    </row>
    <row r="27" spans="1:10">
      <c r="A27" s="53" t="s">
        <v>531</v>
      </c>
      <c r="B27" s="54">
        <v>1</v>
      </c>
      <c r="C27" s="54">
        <v>0</v>
      </c>
      <c r="D27" s="55">
        <f t="shared" si="0"/>
        <v>0</v>
      </c>
      <c r="E27" s="56">
        <v>1</v>
      </c>
      <c r="F27" s="56">
        <v>1</v>
      </c>
      <c r="G27" s="56">
        <v>1</v>
      </c>
      <c r="H27" s="54">
        <v>1</v>
      </c>
      <c r="I27" s="57">
        <v>1</v>
      </c>
      <c r="J27" s="54">
        <v>0</v>
      </c>
    </row>
    <row r="28" spans="1:10">
      <c r="A28" s="40" t="s">
        <v>532</v>
      </c>
      <c r="B28" s="10">
        <v>8173085.5099999998</v>
      </c>
      <c r="C28" s="10">
        <v>1981573.5400000149</v>
      </c>
      <c r="D28" s="6">
        <f t="shared" si="0"/>
        <v>0.24245109604879381</v>
      </c>
      <c r="E28" s="3">
        <v>5144</v>
      </c>
      <c r="F28" s="3">
        <v>8080</v>
      </c>
      <c r="G28" s="3">
        <v>4751</v>
      </c>
      <c r="H28" s="23">
        <v>2457</v>
      </c>
      <c r="I28">
        <v>2</v>
      </c>
      <c r="J28" s="10">
        <v>417</v>
      </c>
    </row>
    <row r="29" spans="1:10">
      <c r="A29" s="40" t="s">
        <v>533</v>
      </c>
      <c r="B29" s="10">
        <v>4379848.9499999993</v>
      </c>
      <c r="C29" s="10">
        <v>691991.48000000312</v>
      </c>
      <c r="D29" s="6">
        <f t="shared" si="0"/>
        <v>0.15799437101592356</v>
      </c>
      <c r="E29" s="3">
        <v>3599</v>
      </c>
      <c r="F29" s="3">
        <v>5371</v>
      </c>
      <c r="G29" s="3">
        <v>3410</v>
      </c>
      <c r="H29" s="23">
        <v>2293</v>
      </c>
      <c r="I29">
        <v>1</v>
      </c>
      <c r="J29" s="10">
        <v>203</v>
      </c>
    </row>
    <row r="30" spans="1:10">
      <c r="A30" s="42" t="s">
        <v>534</v>
      </c>
      <c r="B30" s="44">
        <v>11181010.079999981</v>
      </c>
      <c r="C30" s="44">
        <v>2350927.7800000091</v>
      </c>
      <c r="D30" s="43">
        <f t="shared" si="0"/>
        <v>0.21026076921308107</v>
      </c>
      <c r="E30" s="3">
        <v>9340</v>
      </c>
      <c r="F30" s="3">
        <v>17656</v>
      </c>
      <c r="G30" s="3">
        <v>8613</v>
      </c>
      <c r="H30" s="23">
        <v>2717</v>
      </c>
      <c r="I30">
        <v>2</v>
      </c>
      <c r="J30" s="10">
        <v>273</v>
      </c>
    </row>
    <row r="31" spans="1:10">
      <c r="A31" s="40" t="s">
        <v>535</v>
      </c>
      <c r="B31" s="10">
        <v>8071826.3299999991</v>
      </c>
      <c r="C31" s="10">
        <v>-358166.32000000426</v>
      </c>
      <c r="D31" s="6">
        <f t="shared" si="0"/>
        <v>-4.437240165448459E-2</v>
      </c>
      <c r="E31" s="3">
        <v>4519</v>
      </c>
      <c r="F31" s="3">
        <v>7530</v>
      </c>
      <c r="G31" s="3">
        <v>4287</v>
      </c>
      <c r="H31" s="23">
        <v>2518</v>
      </c>
      <c r="I31">
        <v>2</v>
      </c>
      <c r="J31" s="10">
        <v>-84</v>
      </c>
    </row>
    <row r="32" spans="1:10">
      <c r="A32" s="40" t="s">
        <v>536</v>
      </c>
      <c r="B32" s="10">
        <v>350372.55999999994</v>
      </c>
      <c r="C32" s="10">
        <v>107468.90999999997</v>
      </c>
      <c r="D32" s="6">
        <f t="shared" si="0"/>
        <v>0.30672753026093136</v>
      </c>
      <c r="E32" s="3">
        <v>658</v>
      </c>
      <c r="F32" s="3">
        <v>770</v>
      </c>
      <c r="G32" s="3">
        <v>649</v>
      </c>
      <c r="H32" s="23">
        <v>2752</v>
      </c>
      <c r="I32">
        <v>1</v>
      </c>
      <c r="J32" s="10">
        <v>166</v>
      </c>
    </row>
    <row r="33" spans="1:10">
      <c r="A33" s="40" t="s">
        <v>537</v>
      </c>
      <c r="B33" s="10">
        <v>921458.2899999998</v>
      </c>
      <c r="C33" s="10">
        <v>193581.90000000031</v>
      </c>
      <c r="D33" s="6">
        <f t="shared" si="0"/>
        <v>0.21008210800295732</v>
      </c>
      <c r="E33" s="3">
        <v>975</v>
      </c>
      <c r="F33" s="3">
        <v>1135</v>
      </c>
      <c r="G33" s="3">
        <v>948</v>
      </c>
      <c r="H33" s="23">
        <v>2087</v>
      </c>
      <c r="I33">
        <v>1</v>
      </c>
      <c r="J33" s="10">
        <v>204</v>
      </c>
    </row>
    <row r="34" spans="1:10">
      <c r="A34" s="40" t="s">
        <v>538</v>
      </c>
      <c r="B34" s="10">
        <v>1410426.23</v>
      </c>
      <c r="C34" s="10">
        <v>349210.91</v>
      </c>
      <c r="D34" s="6">
        <f t="shared" si="0"/>
        <v>0.24759246713668959</v>
      </c>
      <c r="E34" s="3">
        <v>1881</v>
      </c>
      <c r="F34" s="3">
        <v>3313</v>
      </c>
      <c r="G34" s="3">
        <v>1800</v>
      </c>
      <c r="H34" s="23">
        <v>2255</v>
      </c>
      <c r="I34">
        <v>2</v>
      </c>
      <c r="J34" s="10">
        <v>194</v>
      </c>
    </row>
    <row r="35" spans="1:10">
      <c r="A35" s="42" t="s">
        <v>539</v>
      </c>
      <c r="B35" s="44">
        <v>1078788.3799999999</v>
      </c>
      <c r="C35" s="44">
        <v>230409.04000000132</v>
      </c>
      <c r="D35" s="43">
        <f t="shared" ref="D35:D66" si="1">C35/B35</f>
        <v>0.21358131425182883</v>
      </c>
      <c r="E35" s="3">
        <v>1487</v>
      </c>
      <c r="F35" s="3">
        <v>2635</v>
      </c>
      <c r="G35" s="3">
        <v>1420</v>
      </c>
      <c r="H35" s="23">
        <v>2152</v>
      </c>
      <c r="I35">
        <v>2</v>
      </c>
      <c r="J35" s="10">
        <v>162</v>
      </c>
    </row>
    <row r="36" spans="1:10">
      <c r="A36" s="40" t="s">
        <v>540</v>
      </c>
      <c r="B36" s="10">
        <v>738296.6599999998</v>
      </c>
      <c r="C36" s="10">
        <v>124474.0999999999</v>
      </c>
      <c r="D36" s="6">
        <f t="shared" si="1"/>
        <v>0.16859632007545577</v>
      </c>
      <c r="E36" s="3">
        <v>1290</v>
      </c>
      <c r="F36" s="3">
        <v>2015</v>
      </c>
      <c r="G36" s="3">
        <v>1243</v>
      </c>
      <c r="H36" s="23">
        <v>2441</v>
      </c>
      <c r="I36">
        <v>2</v>
      </c>
      <c r="J36" s="10">
        <v>100</v>
      </c>
    </row>
    <row r="37" spans="1:10" s="46" customFormat="1" ht="21">
      <c r="A37" s="47" t="s">
        <v>29</v>
      </c>
      <c r="B37" s="48">
        <v>5058524.8200000254</v>
      </c>
      <c r="C37" s="48">
        <v>1500506.4200000113</v>
      </c>
      <c r="D37" s="49">
        <f t="shared" si="1"/>
        <v>0.29662924931541679</v>
      </c>
      <c r="E37" s="50">
        <v>4535</v>
      </c>
      <c r="F37" s="50">
        <v>15148</v>
      </c>
      <c r="G37" s="50">
        <v>4246</v>
      </c>
      <c r="H37" s="51">
        <v>2544</v>
      </c>
      <c r="I37" s="52">
        <v>3</v>
      </c>
      <c r="J37" s="51">
        <v>353</v>
      </c>
    </row>
    <row r="38" spans="1:10">
      <c r="A38" s="40" t="s">
        <v>541</v>
      </c>
      <c r="B38" s="10">
        <v>4147577.1900000009</v>
      </c>
      <c r="C38" s="10">
        <v>1248876.6100000101</v>
      </c>
      <c r="D38" s="6">
        <f t="shared" si="1"/>
        <v>0.30110991376148682</v>
      </c>
      <c r="E38" s="3">
        <v>2927</v>
      </c>
      <c r="F38" s="3">
        <v>10403</v>
      </c>
      <c r="G38" s="3">
        <v>2755</v>
      </c>
      <c r="H38" s="23">
        <v>2671</v>
      </c>
      <c r="I38">
        <v>4</v>
      </c>
      <c r="J38" s="10">
        <v>453</v>
      </c>
    </row>
    <row r="39" spans="1:10">
      <c r="A39" s="53" t="s">
        <v>542</v>
      </c>
      <c r="B39" s="54">
        <v>5632</v>
      </c>
      <c r="C39" s="54">
        <v>850.57</v>
      </c>
      <c r="D39" s="55">
        <f t="shared" si="1"/>
        <v>0.1510245028409091</v>
      </c>
      <c r="E39" s="56">
        <v>6</v>
      </c>
      <c r="F39" s="56">
        <v>6</v>
      </c>
      <c r="G39" s="56">
        <v>6</v>
      </c>
      <c r="H39" s="54">
        <v>1409</v>
      </c>
      <c r="I39" s="57">
        <v>1</v>
      </c>
      <c r="J39" s="54">
        <v>142</v>
      </c>
    </row>
    <row r="40" spans="1:10">
      <c r="A40" s="40" t="s">
        <v>543</v>
      </c>
      <c r="B40" s="10">
        <v>827699.08000000066</v>
      </c>
      <c r="C40" s="10">
        <v>228672.75000000195</v>
      </c>
      <c r="D40" s="6">
        <f t="shared" si="1"/>
        <v>0.27627522553245049</v>
      </c>
      <c r="E40" s="3">
        <v>1819</v>
      </c>
      <c r="F40" s="3">
        <v>4580</v>
      </c>
      <c r="G40" s="3">
        <v>1731</v>
      </c>
      <c r="H40" s="23">
        <v>2356</v>
      </c>
      <c r="I40">
        <v>3</v>
      </c>
      <c r="J40" s="10">
        <v>132</v>
      </c>
    </row>
    <row r="41" spans="1:10">
      <c r="A41" s="42" t="s">
        <v>544</v>
      </c>
      <c r="B41" s="44">
        <v>77616.549999999988</v>
      </c>
      <c r="C41" s="44">
        <v>22106.490000000005</v>
      </c>
      <c r="D41" s="43">
        <f t="shared" si="1"/>
        <v>0.28481670468476128</v>
      </c>
      <c r="E41" s="3">
        <v>135</v>
      </c>
      <c r="F41" s="3">
        <v>159</v>
      </c>
      <c r="G41" s="3">
        <v>135</v>
      </c>
      <c r="H41" s="23">
        <v>2989</v>
      </c>
      <c r="I41">
        <v>1</v>
      </c>
      <c r="J41" s="10">
        <v>164</v>
      </c>
    </row>
    <row r="42" spans="1:10" s="46" customFormat="1" ht="21">
      <c r="A42" s="47" t="s">
        <v>22</v>
      </c>
      <c r="B42" s="48">
        <v>6651888.120000001</v>
      </c>
      <c r="C42" s="48">
        <v>1007462.0499999919</v>
      </c>
      <c r="D42" s="49">
        <f t="shared" si="1"/>
        <v>0.15145505032937803</v>
      </c>
      <c r="E42" s="50">
        <v>9772</v>
      </c>
      <c r="F42" s="50">
        <v>26642</v>
      </c>
      <c r="G42" s="50">
        <v>8448</v>
      </c>
      <c r="H42" s="51">
        <v>2956</v>
      </c>
      <c r="I42" s="52">
        <v>3</v>
      </c>
      <c r="J42" s="51">
        <v>119</v>
      </c>
    </row>
    <row r="43" spans="1:10">
      <c r="A43" s="40" t="s">
        <v>545</v>
      </c>
      <c r="B43" s="10">
        <v>1711105.59</v>
      </c>
      <c r="C43" s="10">
        <v>261773.11000000362</v>
      </c>
      <c r="D43" s="6">
        <f t="shared" si="1"/>
        <v>0.15298477868920035</v>
      </c>
      <c r="E43" s="3">
        <v>4000</v>
      </c>
      <c r="F43" s="3">
        <v>8387</v>
      </c>
      <c r="G43" s="3">
        <v>3680</v>
      </c>
      <c r="H43" s="23">
        <v>3233</v>
      </c>
      <c r="I43">
        <v>2</v>
      </c>
      <c r="J43" s="10">
        <v>71</v>
      </c>
    </row>
    <row r="44" spans="1:10">
      <c r="A44" s="40" t="s">
        <v>546</v>
      </c>
      <c r="B44" s="10">
        <v>687533.21000000008</v>
      </c>
      <c r="C44" s="10">
        <v>109730.65000000033</v>
      </c>
      <c r="D44" s="6">
        <f t="shared" si="1"/>
        <v>0.15960050860670472</v>
      </c>
      <c r="E44" s="3">
        <v>1816</v>
      </c>
      <c r="F44" s="3">
        <v>2619</v>
      </c>
      <c r="G44" s="3">
        <v>1759</v>
      </c>
      <c r="H44" s="23">
        <v>3795</v>
      </c>
      <c r="I44">
        <v>1</v>
      </c>
      <c r="J44" s="10">
        <v>62</v>
      </c>
    </row>
    <row r="45" spans="1:10">
      <c r="A45" s="40" t="s">
        <v>547</v>
      </c>
      <c r="B45" s="10">
        <v>1400982.5899999999</v>
      </c>
      <c r="C45" s="10">
        <v>218312.50000000052</v>
      </c>
      <c r="D45" s="6">
        <f t="shared" si="1"/>
        <v>0.15582813202553827</v>
      </c>
      <c r="E45" s="3">
        <v>2414</v>
      </c>
      <c r="F45" s="3">
        <v>4803</v>
      </c>
      <c r="G45" s="3">
        <v>2231</v>
      </c>
      <c r="H45" s="23">
        <v>2940</v>
      </c>
      <c r="I45">
        <v>2</v>
      </c>
      <c r="J45" s="10">
        <v>98</v>
      </c>
    </row>
    <row r="46" spans="1:10">
      <c r="A46" s="40" t="s">
        <v>548</v>
      </c>
      <c r="B46" s="10">
        <v>1123442.44</v>
      </c>
      <c r="C46" s="10">
        <v>145730.71999999959</v>
      </c>
      <c r="D46" s="6">
        <f t="shared" si="1"/>
        <v>0.1297180120772361</v>
      </c>
      <c r="E46" s="3">
        <v>3647</v>
      </c>
      <c r="F46" s="3">
        <v>6068</v>
      </c>
      <c r="G46" s="3">
        <v>3265</v>
      </c>
      <c r="H46" s="23">
        <v>3562</v>
      </c>
      <c r="I46">
        <v>2</v>
      </c>
      <c r="J46" s="10">
        <v>45</v>
      </c>
    </row>
    <row r="47" spans="1:10">
      <c r="A47" s="40" t="s">
        <v>549</v>
      </c>
      <c r="B47" s="10">
        <v>1728824.29</v>
      </c>
      <c r="C47" s="10">
        <v>271915.07000000018</v>
      </c>
      <c r="D47" s="6">
        <f t="shared" si="1"/>
        <v>0.15728323090601659</v>
      </c>
      <c r="E47" s="3">
        <v>2547</v>
      </c>
      <c r="F47" s="3">
        <v>4765</v>
      </c>
      <c r="G47" s="3">
        <v>2354</v>
      </c>
      <c r="H47" s="23">
        <v>3216</v>
      </c>
      <c r="I47">
        <v>2</v>
      </c>
      <c r="J47" s="10">
        <v>116</v>
      </c>
    </row>
    <row r="48" spans="1:10" s="46" customFormat="1" ht="21">
      <c r="A48" s="47" t="s">
        <v>23</v>
      </c>
      <c r="B48" s="48">
        <v>94964546.280000001</v>
      </c>
      <c r="C48" s="48">
        <v>25290705.459999766</v>
      </c>
      <c r="D48" s="49">
        <f t="shared" si="1"/>
        <v>0.26631734105727112</v>
      </c>
      <c r="E48" s="50">
        <v>13070</v>
      </c>
      <c r="F48" s="50">
        <v>15296</v>
      </c>
      <c r="G48" s="50">
        <v>12167</v>
      </c>
      <c r="H48" s="51">
        <v>8041</v>
      </c>
      <c r="I48" s="52">
        <v>1</v>
      </c>
      <c r="J48" s="51">
        <v>2079</v>
      </c>
    </row>
    <row r="49" spans="1:10">
      <c r="A49" s="42" t="s">
        <v>550</v>
      </c>
      <c r="B49" s="44">
        <v>9437175.4100000001</v>
      </c>
      <c r="C49" s="44">
        <v>2509533.9900000016</v>
      </c>
      <c r="D49" s="43">
        <f t="shared" si="1"/>
        <v>0.26592003231611033</v>
      </c>
      <c r="E49" s="3">
        <v>1374</v>
      </c>
      <c r="F49" s="3">
        <v>1422</v>
      </c>
      <c r="G49" s="3">
        <v>1349</v>
      </c>
      <c r="H49" s="23">
        <v>8028</v>
      </c>
      <c r="I49">
        <v>1</v>
      </c>
      <c r="J49" s="10">
        <v>1860</v>
      </c>
    </row>
    <row r="50" spans="1:10">
      <c r="A50" s="40" t="s">
        <v>551</v>
      </c>
      <c r="B50" s="10">
        <v>3803895.61</v>
      </c>
      <c r="C50" s="10">
        <v>1309601.440000003</v>
      </c>
      <c r="D50" s="6">
        <f t="shared" si="1"/>
        <v>0.34427901663684274</v>
      </c>
      <c r="E50" s="3">
        <v>1187</v>
      </c>
      <c r="F50" s="3">
        <v>1226</v>
      </c>
      <c r="G50" s="3">
        <v>1156</v>
      </c>
      <c r="H50" s="23">
        <v>3651</v>
      </c>
      <c r="I50">
        <v>1</v>
      </c>
      <c r="J50" s="10">
        <v>1133</v>
      </c>
    </row>
    <row r="51" spans="1:10">
      <c r="A51" s="42" t="s">
        <v>552</v>
      </c>
      <c r="B51" s="44">
        <v>16942166.399999999</v>
      </c>
      <c r="C51" s="44">
        <v>4072859.0000000028</v>
      </c>
      <c r="D51" s="43">
        <f t="shared" si="1"/>
        <v>0.24039776872926966</v>
      </c>
      <c r="E51" s="3">
        <v>2937</v>
      </c>
      <c r="F51" s="3">
        <v>3930</v>
      </c>
      <c r="G51" s="3">
        <v>2754</v>
      </c>
      <c r="H51" s="23">
        <v>8063</v>
      </c>
      <c r="I51">
        <v>1</v>
      </c>
      <c r="J51" s="10">
        <v>1479</v>
      </c>
    </row>
    <row r="52" spans="1:10">
      <c r="A52" s="40" t="s">
        <v>553</v>
      </c>
      <c r="B52" s="10">
        <v>7471710.9499999993</v>
      </c>
      <c r="C52" s="10">
        <v>1759433.5399999914</v>
      </c>
      <c r="D52" s="6">
        <f t="shared" si="1"/>
        <v>0.23547933689806236</v>
      </c>
      <c r="E52" s="3">
        <v>1127</v>
      </c>
      <c r="F52" s="3">
        <v>1144</v>
      </c>
      <c r="G52" s="3">
        <v>1110</v>
      </c>
      <c r="H52" s="23">
        <v>7587</v>
      </c>
      <c r="I52">
        <v>1</v>
      </c>
      <c r="J52" s="10">
        <v>1585</v>
      </c>
    </row>
    <row r="53" spans="1:10">
      <c r="A53" s="40" t="s">
        <v>554</v>
      </c>
      <c r="B53" s="10">
        <v>716173.29</v>
      </c>
      <c r="C53" s="10">
        <v>266886.72999999911</v>
      </c>
      <c r="D53" s="6">
        <f t="shared" si="1"/>
        <v>0.37265663733423943</v>
      </c>
      <c r="E53" s="3">
        <v>1102</v>
      </c>
      <c r="F53" s="3">
        <v>1327</v>
      </c>
      <c r="G53" s="3">
        <v>1080</v>
      </c>
      <c r="H53" s="23">
        <v>3888</v>
      </c>
      <c r="I53">
        <v>1</v>
      </c>
      <c r="J53" s="10">
        <v>247</v>
      </c>
    </row>
    <row r="54" spans="1:10">
      <c r="A54" s="40" t="s">
        <v>555</v>
      </c>
      <c r="B54" s="10">
        <v>1213909.0499999998</v>
      </c>
      <c r="C54" s="10">
        <v>478056.94000000064</v>
      </c>
      <c r="D54" s="6">
        <f t="shared" si="1"/>
        <v>0.39381611002900152</v>
      </c>
      <c r="E54" s="3">
        <v>589</v>
      </c>
      <c r="F54" s="3">
        <v>611</v>
      </c>
      <c r="G54" s="3">
        <v>584</v>
      </c>
      <c r="H54" s="23">
        <v>2956</v>
      </c>
      <c r="I54">
        <v>1</v>
      </c>
      <c r="J54" s="10">
        <v>819</v>
      </c>
    </row>
    <row r="55" spans="1:10">
      <c r="A55" s="53" t="s">
        <v>556</v>
      </c>
      <c r="B55" s="54">
        <v>46051301.960000001</v>
      </c>
      <c r="C55" s="54">
        <v>12300284.179999951</v>
      </c>
      <c r="D55" s="55">
        <f t="shared" si="1"/>
        <v>0.26709959667772121</v>
      </c>
      <c r="E55" s="56">
        <v>51</v>
      </c>
      <c r="F55" s="56">
        <v>80</v>
      </c>
      <c r="G55" s="56">
        <v>44</v>
      </c>
      <c r="H55" s="54">
        <v>3178</v>
      </c>
      <c r="I55" s="57">
        <v>2</v>
      </c>
      <c r="J55" s="54">
        <v>11</v>
      </c>
    </row>
    <row r="56" spans="1:10">
      <c r="A56" s="40" t="s">
        <v>557</v>
      </c>
      <c r="B56" s="10">
        <v>1019328.7200000001</v>
      </c>
      <c r="C56" s="10">
        <v>467987.80000000022</v>
      </c>
      <c r="D56" s="6">
        <f t="shared" si="1"/>
        <v>0.45911371946824003</v>
      </c>
      <c r="E56" s="3">
        <v>3025</v>
      </c>
      <c r="F56" s="3">
        <v>3120</v>
      </c>
      <c r="G56" s="3">
        <v>2946</v>
      </c>
      <c r="H56" s="23">
        <v>16464</v>
      </c>
      <c r="I56">
        <v>1</v>
      </c>
      <c r="J56" s="10">
        <v>4175</v>
      </c>
    </row>
    <row r="57" spans="1:10">
      <c r="A57" s="40" t="s">
        <v>558</v>
      </c>
      <c r="B57" s="10">
        <v>155639.19</v>
      </c>
      <c r="C57" s="10">
        <v>54691.230000000083</v>
      </c>
      <c r="D57" s="6">
        <f t="shared" si="1"/>
        <v>0.35139754967884429</v>
      </c>
      <c r="E57" s="3">
        <v>438</v>
      </c>
      <c r="F57" s="3">
        <v>445</v>
      </c>
      <c r="G57" s="3">
        <v>434</v>
      </c>
      <c r="H57" s="23">
        <v>3251</v>
      </c>
      <c r="I57">
        <v>1</v>
      </c>
      <c r="J57" s="10">
        <v>1078</v>
      </c>
    </row>
    <row r="58" spans="1:10">
      <c r="A58" s="40" t="s">
        <v>559</v>
      </c>
      <c r="B58" s="10">
        <v>1592470.95</v>
      </c>
      <c r="C58" s="10">
        <v>369209.53000000009</v>
      </c>
      <c r="D58" s="6">
        <f t="shared" si="1"/>
        <v>0.23184694829127031</v>
      </c>
      <c r="E58" s="3">
        <v>306</v>
      </c>
      <c r="F58" s="3">
        <v>311</v>
      </c>
      <c r="G58" s="3">
        <v>305</v>
      </c>
      <c r="H58" s="23">
        <v>7096</v>
      </c>
      <c r="I58">
        <v>1</v>
      </c>
      <c r="J58" s="10">
        <v>1211</v>
      </c>
    </row>
    <row r="59" spans="1:10">
      <c r="A59" s="40" t="s">
        <v>560</v>
      </c>
      <c r="B59" s="10">
        <v>363004.5</v>
      </c>
      <c r="C59" s="10">
        <v>102295.78</v>
      </c>
      <c r="D59" s="6">
        <f t="shared" si="1"/>
        <v>0.2818030630474278</v>
      </c>
      <c r="E59" s="3">
        <v>136</v>
      </c>
      <c r="F59" s="3">
        <v>151</v>
      </c>
      <c r="G59" s="3">
        <v>135</v>
      </c>
      <c r="H59" s="23">
        <v>3449</v>
      </c>
      <c r="I59">
        <v>1</v>
      </c>
      <c r="J59" s="10">
        <v>758</v>
      </c>
    </row>
    <row r="60" spans="1:10">
      <c r="A60" s="40" t="s">
        <v>561</v>
      </c>
      <c r="B60" s="10">
        <v>4671265.07</v>
      </c>
      <c r="C60" s="10">
        <v>1081213.3100000005</v>
      </c>
      <c r="D60" s="6">
        <f t="shared" si="1"/>
        <v>0.23146049170787059</v>
      </c>
      <c r="E60" s="3">
        <v>934</v>
      </c>
      <c r="F60" s="3">
        <v>1050</v>
      </c>
      <c r="G60" s="3">
        <v>923</v>
      </c>
      <c r="H60" s="23">
        <v>6153</v>
      </c>
      <c r="I60">
        <v>1</v>
      </c>
      <c r="J60" s="10">
        <v>1171</v>
      </c>
    </row>
    <row r="61" spans="1:10">
      <c r="A61" s="40" t="s">
        <v>562</v>
      </c>
      <c r="B61" s="10">
        <v>288177.95</v>
      </c>
      <c r="C61" s="10">
        <v>98854.589999999982</v>
      </c>
      <c r="D61" s="6">
        <f t="shared" si="1"/>
        <v>0.34303315017682645</v>
      </c>
      <c r="E61" s="3">
        <v>145</v>
      </c>
      <c r="F61" s="3">
        <v>148</v>
      </c>
      <c r="G61" s="3">
        <v>145</v>
      </c>
      <c r="H61" s="23">
        <v>3625</v>
      </c>
      <c r="I61">
        <v>1</v>
      </c>
      <c r="J61" s="10">
        <v>682</v>
      </c>
    </row>
    <row r="62" spans="1:10">
      <c r="A62" s="40" t="s">
        <v>563</v>
      </c>
      <c r="B62" s="10">
        <v>1238327.23</v>
      </c>
      <c r="C62" s="10">
        <v>419797.4</v>
      </c>
      <c r="D62" s="6">
        <f t="shared" si="1"/>
        <v>0.33900360892492049</v>
      </c>
      <c r="E62" s="3">
        <v>161</v>
      </c>
      <c r="F62" s="3">
        <v>162</v>
      </c>
      <c r="G62" s="3">
        <v>159</v>
      </c>
      <c r="H62" s="23">
        <v>8140</v>
      </c>
      <c r="I62">
        <v>1</v>
      </c>
      <c r="J62" s="10">
        <v>2640</v>
      </c>
    </row>
    <row r="63" spans="1:10" s="46" customFormat="1" ht="21">
      <c r="A63" s="47" t="s">
        <v>26</v>
      </c>
      <c r="B63" s="48">
        <v>9419002.040000001</v>
      </c>
      <c r="C63" s="48">
        <v>1799411.7100000198</v>
      </c>
      <c r="D63" s="49">
        <f t="shared" si="1"/>
        <v>0.1910405903256413</v>
      </c>
      <c r="E63" s="50">
        <v>6619</v>
      </c>
      <c r="F63" s="50">
        <v>10171</v>
      </c>
      <c r="G63" s="50">
        <v>5902</v>
      </c>
      <c r="H63" s="51">
        <v>2325</v>
      </c>
      <c r="I63" s="52">
        <v>2</v>
      </c>
      <c r="J63" s="51">
        <v>305</v>
      </c>
    </row>
    <row r="64" spans="1:10">
      <c r="A64" s="40" t="s">
        <v>564</v>
      </c>
      <c r="B64" s="10">
        <v>9267245.8200000022</v>
      </c>
      <c r="C64" s="10">
        <v>1747815.2400000046</v>
      </c>
      <c r="D64" s="6">
        <f t="shared" si="1"/>
        <v>0.18860136808154768</v>
      </c>
      <c r="E64" s="3">
        <v>6332</v>
      </c>
      <c r="F64" s="3">
        <v>9721</v>
      </c>
      <c r="G64" s="3">
        <v>5646</v>
      </c>
      <c r="H64" s="23">
        <v>2364</v>
      </c>
      <c r="I64">
        <v>2</v>
      </c>
      <c r="J64" s="10">
        <v>310</v>
      </c>
    </row>
    <row r="65" spans="1:10">
      <c r="A65" s="58" t="s">
        <v>565</v>
      </c>
      <c r="B65" s="59">
        <v>28317</v>
      </c>
      <c r="C65" s="59">
        <v>5893.3000000000011</v>
      </c>
      <c r="D65" s="60">
        <f t="shared" si="1"/>
        <v>0.20811879789525731</v>
      </c>
      <c r="E65" s="56">
        <v>55</v>
      </c>
      <c r="F65" s="56">
        <v>74</v>
      </c>
      <c r="G65" s="56">
        <v>51</v>
      </c>
      <c r="H65" s="54">
        <v>2328</v>
      </c>
      <c r="I65" s="57">
        <v>1</v>
      </c>
      <c r="J65" s="54">
        <v>116</v>
      </c>
    </row>
    <row r="66" spans="1:10">
      <c r="A66" s="40" t="s">
        <v>566</v>
      </c>
      <c r="B66" s="10">
        <v>123439.22</v>
      </c>
      <c r="C66" s="10">
        <v>45703.169999999853</v>
      </c>
      <c r="D66" s="6">
        <f t="shared" si="1"/>
        <v>0.37024837000752153</v>
      </c>
      <c r="E66" s="3">
        <v>316</v>
      </c>
      <c r="F66" s="3">
        <v>376</v>
      </c>
      <c r="G66" s="3">
        <v>310</v>
      </c>
      <c r="H66" s="23">
        <v>1740</v>
      </c>
      <c r="I66">
        <v>1</v>
      </c>
      <c r="J66" s="10">
        <v>147</v>
      </c>
    </row>
    <row r="67" spans="1:10" s="46" customFormat="1" ht="21">
      <c r="A67" s="47" t="s">
        <v>25</v>
      </c>
      <c r="B67" s="48">
        <v>40632849.700000003</v>
      </c>
      <c r="C67" s="48">
        <v>798755.34999996098</v>
      </c>
      <c r="D67" s="49">
        <f t="shared" ref="D67:D98" si="2">C67/B67</f>
        <v>1.9657871793322949E-2</v>
      </c>
      <c r="E67" s="50">
        <v>20620</v>
      </c>
      <c r="F67" s="50">
        <v>29269</v>
      </c>
      <c r="G67" s="50">
        <v>16149</v>
      </c>
      <c r="H67" s="51">
        <v>2959</v>
      </c>
      <c r="I67" s="52">
        <v>1</v>
      </c>
      <c r="J67" s="51">
        <v>49</v>
      </c>
    </row>
    <row r="68" spans="1:10">
      <c r="A68" s="40" t="s">
        <v>567</v>
      </c>
      <c r="B68" s="10">
        <v>562974.19999999995</v>
      </c>
      <c r="C68" s="10">
        <v>67113.999999999738</v>
      </c>
      <c r="D68" s="6">
        <f t="shared" si="2"/>
        <v>0.11921327833495698</v>
      </c>
      <c r="E68" s="3">
        <v>1330</v>
      </c>
      <c r="F68" s="3">
        <v>1759</v>
      </c>
      <c r="G68" s="3">
        <v>1255</v>
      </c>
      <c r="H68" s="23">
        <v>4166</v>
      </c>
      <c r="I68">
        <v>1</v>
      </c>
      <c r="J68" s="10">
        <v>53</v>
      </c>
    </row>
    <row r="69" spans="1:10">
      <c r="A69" s="40" t="s">
        <v>25</v>
      </c>
      <c r="B69" s="10">
        <v>39764144.57</v>
      </c>
      <c r="C69" s="10">
        <v>675118.42999997479</v>
      </c>
      <c r="D69" s="6">
        <f t="shared" si="2"/>
        <v>1.6978070000009931E-2</v>
      </c>
      <c r="E69" s="3">
        <v>19859</v>
      </c>
      <c r="F69" s="3">
        <v>27044</v>
      </c>
      <c r="G69" s="3">
        <v>15542</v>
      </c>
      <c r="H69" s="23">
        <v>2950</v>
      </c>
      <c r="I69">
        <v>1</v>
      </c>
      <c r="J69" s="10">
        <v>43</v>
      </c>
    </row>
    <row r="70" spans="1:10">
      <c r="A70" s="40" t="s">
        <v>568</v>
      </c>
      <c r="B70" s="10">
        <v>305730.93</v>
      </c>
      <c r="C70" s="10">
        <v>56522.919999999976</v>
      </c>
      <c r="D70" s="6">
        <f t="shared" si="2"/>
        <v>0.18487799059126919</v>
      </c>
      <c r="E70" s="3">
        <v>338</v>
      </c>
      <c r="F70" s="3">
        <v>466</v>
      </c>
      <c r="G70" s="3">
        <v>318</v>
      </c>
      <c r="H70" s="23">
        <v>2604</v>
      </c>
      <c r="I70">
        <v>1</v>
      </c>
      <c r="J70" s="10">
        <v>178</v>
      </c>
    </row>
    <row r="71" spans="1:10" s="46" customFormat="1" ht="21">
      <c r="A71" s="47" t="s">
        <v>33</v>
      </c>
      <c r="B71" s="48">
        <v>111033.68000000001</v>
      </c>
      <c r="C71" s="48">
        <v>36115.979999999938</v>
      </c>
      <c r="D71" s="49">
        <f t="shared" si="2"/>
        <v>0.32527049450220813</v>
      </c>
      <c r="E71" s="50">
        <v>321</v>
      </c>
      <c r="F71" s="50">
        <v>432</v>
      </c>
      <c r="G71" s="50">
        <v>315</v>
      </c>
      <c r="H71" s="51">
        <v>2640</v>
      </c>
      <c r="I71" s="52">
        <v>1</v>
      </c>
      <c r="J71" s="51">
        <v>115</v>
      </c>
    </row>
    <row r="72" spans="1:10">
      <c r="A72" s="40" t="s">
        <v>569</v>
      </c>
      <c r="B72" s="10">
        <v>41984.240000000005</v>
      </c>
      <c r="C72" s="10">
        <v>18694.87</v>
      </c>
      <c r="D72" s="6">
        <f t="shared" si="2"/>
        <v>0.44528303954055132</v>
      </c>
      <c r="E72" s="3">
        <v>169</v>
      </c>
      <c r="F72" s="3">
        <v>265</v>
      </c>
      <c r="G72" s="3">
        <v>165</v>
      </c>
      <c r="H72" s="23">
        <v>2076</v>
      </c>
      <c r="I72">
        <v>2</v>
      </c>
      <c r="J72" s="10">
        <v>113</v>
      </c>
    </row>
    <row r="73" spans="1:10">
      <c r="A73" s="42" t="s">
        <v>570</v>
      </c>
      <c r="B73" s="44">
        <v>7448.49</v>
      </c>
      <c r="C73" s="44">
        <v>1106.4800000000002</v>
      </c>
      <c r="D73" s="43">
        <f t="shared" si="2"/>
        <v>0.14855091434639775</v>
      </c>
      <c r="E73" s="3">
        <v>34</v>
      </c>
      <c r="F73" s="3">
        <v>38</v>
      </c>
      <c r="G73" s="3">
        <v>34</v>
      </c>
      <c r="H73" s="23">
        <v>2159</v>
      </c>
      <c r="I73">
        <v>1</v>
      </c>
      <c r="J73" s="10">
        <v>33</v>
      </c>
    </row>
    <row r="74" spans="1:10">
      <c r="A74" s="40" t="s">
        <v>571</v>
      </c>
      <c r="B74" s="10">
        <v>28822.55</v>
      </c>
      <c r="C74" s="10">
        <v>8263.5499999999993</v>
      </c>
      <c r="D74" s="6">
        <f t="shared" si="2"/>
        <v>0.28670433393297956</v>
      </c>
      <c r="E74" s="3">
        <v>23</v>
      </c>
      <c r="F74" s="3">
        <v>23</v>
      </c>
      <c r="G74" s="3">
        <v>23</v>
      </c>
      <c r="H74" s="23">
        <v>4233</v>
      </c>
      <c r="I74">
        <v>1</v>
      </c>
      <c r="J74" s="10">
        <v>359</v>
      </c>
    </row>
    <row r="75" spans="1:10">
      <c r="A75" s="53" t="s">
        <v>572</v>
      </c>
      <c r="B75" s="54">
        <v>709</v>
      </c>
      <c r="C75" s="54">
        <v>212.7</v>
      </c>
      <c r="D75" s="55">
        <f t="shared" si="2"/>
        <v>0.3</v>
      </c>
      <c r="E75" s="56">
        <v>1</v>
      </c>
      <c r="F75" s="56">
        <v>1</v>
      </c>
      <c r="G75" s="56">
        <v>1</v>
      </c>
      <c r="H75" s="54">
        <v>2018</v>
      </c>
      <c r="I75" s="57">
        <v>1</v>
      </c>
      <c r="J75" s="54">
        <v>213</v>
      </c>
    </row>
    <row r="76" spans="1:10">
      <c r="A76" s="40" t="s">
        <v>573</v>
      </c>
      <c r="B76" s="10">
        <v>18842.5</v>
      </c>
      <c r="C76" s="10">
        <v>5065.75</v>
      </c>
      <c r="D76" s="6">
        <f t="shared" si="2"/>
        <v>0.26884702136128436</v>
      </c>
      <c r="E76" s="3">
        <v>18</v>
      </c>
      <c r="F76" s="3">
        <v>18</v>
      </c>
      <c r="G76" s="3">
        <v>18</v>
      </c>
      <c r="H76" s="23">
        <v>2554</v>
      </c>
      <c r="I76">
        <v>1</v>
      </c>
      <c r="J76" s="10">
        <v>281</v>
      </c>
    </row>
    <row r="77" spans="1:10">
      <c r="A77" s="53" t="s">
        <v>574</v>
      </c>
      <c r="B77" s="54">
        <v>424.55</v>
      </c>
      <c r="C77" s="54">
        <v>99.64</v>
      </c>
      <c r="D77" s="55">
        <f t="shared" si="2"/>
        <v>0.23469556000471087</v>
      </c>
      <c r="E77" s="56">
        <v>2</v>
      </c>
      <c r="F77" s="56">
        <v>2</v>
      </c>
      <c r="G77" s="56">
        <v>2</v>
      </c>
      <c r="H77" s="54">
        <v>2878</v>
      </c>
      <c r="I77" s="57">
        <v>1</v>
      </c>
      <c r="J77" s="54">
        <v>50</v>
      </c>
    </row>
    <row r="78" spans="1:10">
      <c r="A78" s="40" t="s">
        <v>575</v>
      </c>
      <c r="B78" s="10">
        <v>12802.35</v>
      </c>
      <c r="C78" s="10">
        <v>2672.9900000000007</v>
      </c>
      <c r="D78" s="6">
        <f t="shared" si="2"/>
        <v>0.20878901139243972</v>
      </c>
      <c r="E78" s="3">
        <v>77</v>
      </c>
      <c r="F78" s="3">
        <v>85</v>
      </c>
      <c r="G78" s="3">
        <v>77</v>
      </c>
      <c r="H78" s="23">
        <v>3627</v>
      </c>
      <c r="I78">
        <v>1</v>
      </c>
      <c r="J78" s="10">
        <v>35</v>
      </c>
    </row>
    <row r="79" spans="1:10" s="46" customFormat="1" ht="21">
      <c r="A79" s="47" t="s">
        <v>21</v>
      </c>
      <c r="B79" s="48">
        <v>32624056.440000627</v>
      </c>
      <c r="C79" s="48">
        <v>7953404.1899995599</v>
      </c>
      <c r="D79" s="49">
        <f t="shared" si="2"/>
        <v>0.24378955463820939</v>
      </c>
      <c r="E79" s="50">
        <v>18674</v>
      </c>
      <c r="F79" s="50">
        <v>56369</v>
      </c>
      <c r="G79" s="50">
        <v>15544</v>
      </c>
      <c r="H79" s="51">
        <v>2869</v>
      </c>
      <c r="I79" s="52">
        <v>3</v>
      </c>
      <c r="J79" s="51">
        <v>512</v>
      </c>
    </row>
    <row r="80" spans="1:10">
      <c r="A80" s="40" t="s">
        <v>576</v>
      </c>
      <c r="B80" s="10">
        <v>251957.46</v>
      </c>
      <c r="C80" s="10">
        <v>58845.34999999994</v>
      </c>
      <c r="D80" s="6">
        <f t="shared" si="2"/>
        <v>0.23355271957416915</v>
      </c>
      <c r="E80" s="3">
        <v>3738</v>
      </c>
      <c r="F80" s="3">
        <v>5530</v>
      </c>
      <c r="G80" s="3">
        <v>3543</v>
      </c>
      <c r="H80" s="23">
        <v>3569</v>
      </c>
      <c r="I80">
        <v>1</v>
      </c>
      <c r="J80" s="10">
        <v>104</v>
      </c>
    </row>
    <row r="81" spans="1:10">
      <c r="A81" s="40" t="s">
        <v>577</v>
      </c>
      <c r="B81" s="10">
        <v>13173017.550000001</v>
      </c>
      <c r="C81" s="10">
        <v>2976061.3499999954</v>
      </c>
      <c r="D81" s="6">
        <f t="shared" si="2"/>
        <v>0.22592100395402534</v>
      </c>
      <c r="E81" s="3">
        <v>4433</v>
      </c>
      <c r="F81" s="3">
        <v>5272</v>
      </c>
      <c r="G81" s="3">
        <v>4103</v>
      </c>
      <c r="H81" s="23">
        <v>3977</v>
      </c>
      <c r="I81">
        <v>1</v>
      </c>
      <c r="J81" s="10">
        <v>725</v>
      </c>
    </row>
    <row r="82" spans="1:10">
      <c r="A82" s="40" t="s">
        <v>578</v>
      </c>
      <c r="B82" s="10">
        <v>798594.41</v>
      </c>
      <c r="C82" s="10">
        <v>175959.52999999985</v>
      </c>
      <c r="D82" s="6">
        <f t="shared" si="2"/>
        <v>0.2203365410484151</v>
      </c>
      <c r="E82" s="3">
        <v>1592</v>
      </c>
      <c r="F82" s="3">
        <v>2413</v>
      </c>
      <c r="G82" s="3">
        <v>1509</v>
      </c>
      <c r="H82" s="23">
        <v>3422</v>
      </c>
      <c r="I82">
        <v>2</v>
      </c>
      <c r="J82" s="10">
        <v>117</v>
      </c>
    </row>
    <row r="83" spans="1:10">
      <c r="A83" s="40" t="s">
        <v>579</v>
      </c>
      <c r="B83" s="10">
        <v>4174142.2100000004</v>
      </c>
      <c r="C83" s="10">
        <v>949654.95000000775</v>
      </c>
      <c r="D83" s="6">
        <f t="shared" si="2"/>
        <v>0.22750900717395722</v>
      </c>
      <c r="E83" s="3">
        <v>4307</v>
      </c>
      <c r="F83" s="3">
        <v>10769</v>
      </c>
      <c r="G83" s="3">
        <v>3745</v>
      </c>
      <c r="H83" s="23">
        <v>2540</v>
      </c>
      <c r="I83">
        <v>3</v>
      </c>
      <c r="J83" s="10">
        <v>254</v>
      </c>
    </row>
    <row r="84" spans="1:10">
      <c r="A84" s="40" t="s">
        <v>580</v>
      </c>
      <c r="B84" s="10">
        <v>2783834.1100000003</v>
      </c>
      <c r="C84" s="10">
        <v>732238.30000000156</v>
      </c>
      <c r="D84" s="6">
        <f t="shared" si="2"/>
        <v>0.26303230403337557</v>
      </c>
      <c r="E84" s="3">
        <v>2432</v>
      </c>
      <c r="F84" s="3">
        <v>5391</v>
      </c>
      <c r="G84" s="3">
        <v>2156</v>
      </c>
      <c r="H84" s="23">
        <v>2628</v>
      </c>
      <c r="I84">
        <v>2</v>
      </c>
      <c r="J84" s="10">
        <v>340</v>
      </c>
    </row>
    <row r="85" spans="1:10">
      <c r="A85" s="40" t="s">
        <v>581</v>
      </c>
      <c r="B85" s="10">
        <v>533436.5199999999</v>
      </c>
      <c r="C85" s="10">
        <v>165831.86000000074</v>
      </c>
      <c r="D85" s="6">
        <f t="shared" si="2"/>
        <v>0.31087459103850029</v>
      </c>
      <c r="E85" s="3">
        <v>1871</v>
      </c>
      <c r="F85" s="3">
        <v>5087</v>
      </c>
      <c r="G85" s="3">
        <v>1756</v>
      </c>
      <c r="H85" s="23">
        <v>2875</v>
      </c>
      <c r="I85">
        <v>3</v>
      </c>
      <c r="J85" s="10">
        <v>94</v>
      </c>
    </row>
    <row r="86" spans="1:10">
      <c r="A86" s="40" t="s">
        <v>582</v>
      </c>
      <c r="B86" s="10">
        <v>1254685.4800000004</v>
      </c>
      <c r="C86" s="10">
        <v>327798.33999999915</v>
      </c>
      <c r="D86" s="6">
        <f t="shared" si="2"/>
        <v>0.26125937155182433</v>
      </c>
      <c r="E86" s="3">
        <v>2211</v>
      </c>
      <c r="F86" s="3">
        <v>3864</v>
      </c>
      <c r="G86" s="3">
        <v>2073</v>
      </c>
      <c r="H86" s="23">
        <v>2839</v>
      </c>
      <c r="I86">
        <v>2</v>
      </c>
      <c r="J86" s="10">
        <v>158</v>
      </c>
    </row>
    <row r="87" spans="1:10">
      <c r="A87" s="40" t="s">
        <v>583</v>
      </c>
      <c r="B87" s="10">
        <v>5336350.8899999987</v>
      </c>
      <c r="C87" s="10">
        <v>1323318.2799999928</v>
      </c>
      <c r="D87" s="6">
        <f t="shared" si="2"/>
        <v>0.24798187137202912</v>
      </c>
      <c r="E87" s="3">
        <v>5548</v>
      </c>
      <c r="F87" s="3">
        <v>17392</v>
      </c>
      <c r="G87" s="3">
        <v>4797</v>
      </c>
      <c r="H87" s="23">
        <v>2781</v>
      </c>
      <c r="I87">
        <v>3</v>
      </c>
      <c r="J87" s="10">
        <v>276</v>
      </c>
    </row>
    <row r="88" spans="1:10">
      <c r="A88" s="40" t="s">
        <v>584</v>
      </c>
      <c r="B88" s="10">
        <v>4318037.8100000005</v>
      </c>
      <c r="C88" s="10">
        <v>1243696.2300000025</v>
      </c>
      <c r="D88" s="6">
        <f t="shared" si="2"/>
        <v>0.28802346915994292</v>
      </c>
      <c r="E88" s="3">
        <v>3646</v>
      </c>
      <c r="F88" s="3">
        <v>6005</v>
      </c>
      <c r="G88" s="3">
        <v>3349</v>
      </c>
      <c r="H88" s="23">
        <v>3563</v>
      </c>
      <c r="I88">
        <v>2</v>
      </c>
      <c r="J88" s="10">
        <v>371</v>
      </c>
    </row>
    <row r="89" spans="1:10" s="46" customFormat="1" ht="21">
      <c r="A89" s="47" t="s">
        <v>32</v>
      </c>
      <c r="B89" s="48">
        <v>203056.40999999997</v>
      </c>
      <c r="C89" s="48">
        <v>46609.229999999981</v>
      </c>
      <c r="D89" s="49">
        <f t="shared" si="2"/>
        <v>0.22953833370736726</v>
      </c>
      <c r="E89" s="50">
        <v>237</v>
      </c>
      <c r="F89" s="50">
        <v>377</v>
      </c>
      <c r="G89" s="50">
        <v>225</v>
      </c>
      <c r="H89" s="51">
        <v>2674</v>
      </c>
      <c r="I89" s="52">
        <v>2</v>
      </c>
      <c r="J89" s="51">
        <v>207</v>
      </c>
    </row>
    <row r="90" spans="1:10">
      <c r="A90" s="40" t="s">
        <v>576</v>
      </c>
      <c r="B90" s="10">
        <v>495</v>
      </c>
      <c r="C90" s="10">
        <v>150.9</v>
      </c>
      <c r="D90" s="6">
        <f t="shared" si="2"/>
        <v>0.30484848484848487</v>
      </c>
      <c r="E90" s="3">
        <v>3738</v>
      </c>
      <c r="F90" s="3">
        <v>5530</v>
      </c>
      <c r="G90" s="3">
        <v>3543</v>
      </c>
      <c r="H90" s="23">
        <v>3569</v>
      </c>
      <c r="I90">
        <v>1</v>
      </c>
      <c r="J90" s="10">
        <v>104</v>
      </c>
    </row>
    <row r="91" spans="1:10">
      <c r="A91" s="40" t="s">
        <v>585</v>
      </c>
      <c r="B91" s="10">
        <v>29554</v>
      </c>
      <c r="C91" s="10">
        <v>5756.6299999999965</v>
      </c>
      <c r="D91" s="6">
        <f t="shared" si="2"/>
        <v>0.19478344724910321</v>
      </c>
      <c r="E91" s="3">
        <v>62</v>
      </c>
      <c r="F91" s="3">
        <v>80</v>
      </c>
      <c r="G91" s="3">
        <v>61</v>
      </c>
      <c r="H91" s="23">
        <v>2209</v>
      </c>
      <c r="I91">
        <v>1</v>
      </c>
      <c r="J91" s="10">
        <v>94</v>
      </c>
    </row>
    <row r="92" spans="1:10">
      <c r="A92" s="42" t="s">
        <v>586</v>
      </c>
      <c r="B92" s="44">
        <v>92996</v>
      </c>
      <c r="C92" s="44">
        <v>21616.610000000004</v>
      </c>
      <c r="D92" s="43">
        <f t="shared" si="2"/>
        <v>0.23244666437266123</v>
      </c>
      <c r="E92" s="3">
        <v>2428</v>
      </c>
      <c r="F92" s="3">
        <v>3587</v>
      </c>
      <c r="G92" s="3">
        <v>2322</v>
      </c>
      <c r="H92" s="23">
        <v>2929</v>
      </c>
      <c r="I92">
        <v>1</v>
      </c>
      <c r="J92" s="10">
        <v>88</v>
      </c>
    </row>
    <row r="93" spans="1:10">
      <c r="A93" s="40" t="s">
        <v>587</v>
      </c>
      <c r="B93" s="10">
        <v>58750.41</v>
      </c>
      <c r="C93" s="10">
        <v>10141.469999999998</v>
      </c>
      <c r="D93" s="6">
        <f t="shared" si="2"/>
        <v>0.17261956129327433</v>
      </c>
      <c r="E93" s="3">
        <v>42</v>
      </c>
      <c r="F93" s="3">
        <v>56</v>
      </c>
      <c r="G93" s="3">
        <v>41</v>
      </c>
      <c r="H93" s="23">
        <v>3467</v>
      </c>
      <c r="I93">
        <v>1</v>
      </c>
      <c r="J93" s="10">
        <v>247</v>
      </c>
    </row>
    <row r="94" spans="1:10">
      <c r="A94" s="53" t="s">
        <v>588</v>
      </c>
      <c r="B94" s="54">
        <v>7523</v>
      </c>
      <c r="C94" s="54">
        <v>4693.4900000000007</v>
      </c>
      <c r="D94" s="55">
        <f t="shared" si="2"/>
        <v>0.62388541805130937</v>
      </c>
      <c r="E94" s="56">
        <v>13</v>
      </c>
      <c r="F94" s="56">
        <v>13</v>
      </c>
      <c r="G94" s="56">
        <v>13</v>
      </c>
      <c r="H94" s="54">
        <v>3720</v>
      </c>
      <c r="I94" s="57">
        <v>1</v>
      </c>
      <c r="J94" s="54">
        <v>361</v>
      </c>
    </row>
    <row r="95" spans="1:10">
      <c r="A95" s="53" t="s">
        <v>589</v>
      </c>
      <c r="B95" s="54">
        <v>13738</v>
      </c>
      <c r="C95" s="54">
        <v>4250.1299999999992</v>
      </c>
      <c r="D95" s="55">
        <f t="shared" si="2"/>
        <v>0.30937035958654818</v>
      </c>
      <c r="E95" s="56">
        <v>18</v>
      </c>
      <c r="F95" s="56">
        <v>18</v>
      </c>
      <c r="G95" s="56">
        <v>17</v>
      </c>
      <c r="H95" s="54">
        <v>1980</v>
      </c>
      <c r="I95" s="57">
        <v>1</v>
      </c>
      <c r="J95" s="54">
        <v>250</v>
      </c>
    </row>
    <row r="96" spans="1:10" s="46" customFormat="1" ht="21">
      <c r="A96" s="47" t="s">
        <v>30</v>
      </c>
      <c r="B96" s="48">
        <v>2547443.9000000004</v>
      </c>
      <c r="C96" s="48">
        <v>196705.38999999996</v>
      </c>
      <c r="D96" s="49">
        <f t="shared" si="2"/>
        <v>7.7216770112189678E-2</v>
      </c>
      <c r="E96" s="50">
        <v>1507</v>
      </c>
      <c r="F96" s="50">
        <v>4313</v>
      </c>
      <c r="G96" s="50">
        <v>1257</v>
      </c>
      <c r="H96" s="51">
        <v>2765</v>
      </c>
      <c r="I96" s="52">
        <v>3</v>
      </c>
      <c r="J96" s="51">
        <v>156</v>
      </c>
    </row>
    <row r="97" spans="1:10">
      <c r="A97" s="40" t="s">
        <v>590</v>
      </c>
      <c r="B97" s="10">
        <v>5676</v>
      </c>
      <c r="C97" s="10">
        <v>1133.3300000000002</v>
      </c>
      <c r="D97" s="6">
        <f t="shared" si="2"/>
        <v>0.19967054263565895</v>
      </c>
      <c r="E97" s="3">
        <v>21</v>
      </c>
      <c r="F97" s="3">
        <v>29</v>
      </c>
      <c r="G97" s="3">
        <v>21</v>
      </c>
      <c r="H97" s="23">
        <v>2088</v>
      </c>
      <c r="I97">
        <v>1</v>
      </c>
      <c r="J97" s="10">
        <v>54</v>
      </c>
    </row>
    <row r="98" spans="1:10">
      <c r="A98" s="53" t="s">
        <v>591</v>
      </c>
      <c r="B98" s="54">
        <v>1841</v>
      </c>
      <c r="C98" s="54">
        <v>351.5</v>
      </c>
      <c r="D98" s="55">
        <f t="shared" si="2"/>
        <v>0.19092884302009777</v>
      </c>
      <c r="E98" s="56">
        <v>8</v>
      </c>
      <c r="F98" s="56">
        <v>9</v>
      </c>
      <c r="G98" s="56">
        <v>8</v>
      </c>
      <c r="H98" s="54">
        <v>4106</v>
      </c>
      <c r="I98" s="57">
        <v>1</v>
      </c>
      <c r="J98" s="54">
        <v>44</v>
      </c>
    </row>
    <row r="99" spans="1:10">
      <c r="A99" s="40" t="s">
        <v>592</v>
      </c>
      <c r="B99" s="10">
        <v>17869</v>
      </c>
      <c r="C99" s="10">
        <v>3529.5199999999977</v>
      </c>
      <c r="D99" s="6">
        <f t="shared" ref="D99:D113" si="3">C99/B99</f>
        <v>0.19752196541496433</v>
      </c>
      <c r="E99" s="3">
        <v>28</v>
      </c>
      <c r="F99" s="3">
        <v>40</v>
      </c>
      <c r="G99" s="3">
        <v>26</v>
      </c>
      <c r="H99" s="23">
        <v>4296</v>
      </c>
      <c r="I99">
        <v>1</v>
      </c>
      <c r="J99" s="10">
        <v>136</v>
      </c>
    </row>
    <row r="100" spans="1:10">
      <c r="A100" s="40" t="s">
        <v>593</v>
      </c>
      <c r="B100" s="10">
        <v>1672939.35</v>
      </c>
      <c r="C100" s="10">
        <v>115032.14000000016</v>
      </c>
      <c r="D100" s="6">
        <f t="shared" si="3"/>
        <v>6.8760496308488503E-2</v>
      </c>
      <c r="E100" s="3">
        <v>1067</v>
      </c>
      <c r="F100" s="3">
        <v>3208</v>
      </c>
      <c r="G100" s="3">
        <v>888</v>
      </c>
      <c r="H100" s="23">
        <v>2659</v>
      </c>
      <c r="I100">
        <v>3</v>
      </c>
      <c r="J100" s="10">
        <v>130</v>
      </c>
    </row>
    <row r="101" spans="1:10">
      <c r="A101" s="53" t="s">
        <v>594</v>
      </c>
      <c r="B101" s="54">
        <v>4831</v>
      </c>
      <c r="C101" s="54">
        <v>686.33</v>
      </c>
      <c r="D101" s="55">
        <f t="shared" si="3"/>
        <v>0.14206789484578763</v>
      </c>
      <c r="E101" s="56">
        <v>11</v>
      </c>
      <c r="F101" s="56">
        <v>19</v>
      </c>
      <c r="G101" s="56">
        <v>11</v>
      </c>
      <c r="H101" s="54">
        <v>2996</v>
      </c>
      <c r="I101" s="57">
        <v>2</v>
      </c>
      <c r="J101" s="54">
        <v>62</v>
      </c>
    </row>
    <row r="102" spans="1:10">
      <c r="A102" s="53" t="s">
        <v>595</v>
      </c>
      <c r="B102" s="54">
        <v>2635</v>
      </c>
      <c r="C102" s="54">
        <v>581.84</v>
      </c>
      <c r="D102" s="55">
        <f t="shared" si="3"/>
        <v>0.22081214421252374</v>
      </c>
      <c r="E102" s="56">
        <v>12</v>
      </c>
      <c r="F102" s="56">
        <v>18</v>
      </c>
      <c r="G102" s="56">
        <v>12</v>
      </c>
      <c r="H102" s="54">
        <v>2099</v>
      </c>
      <c r="I102" s="57">
        <v>2</v>
      </c>
      <c r="J102" s="54">
        <v>48</v>
      </c>
    </row>
    <row r="103" spans="1:10">
      <c r="A103" s="53" t="s">
        <v>596</v>
      </c>
      <c r="B103" s="54">
        <v>833942.55</v>
      </c>
      <c r="C103" s="54">
        <v>75030.410000000062</v>
      </c>
      <c r="D103" s="55">
        <f t="shared" si="3"/>
        <v>8.9970718006893949E-2</v>
      </c>
      <c r="E103" s="56">
        <v>459</v>
      </c>
      <c r="F103" s="56">
        <v>987</v>
      </c>
      <c r="G103" s="56">
        <v>395</v>
      </c>
      <c r="H103" s="54">
        <v>3028</v>
      </c>
      <c r="I103" s="57">
        <v>2</v>
      </c>
      <c r="J103" s="54">
        <v>190</v>
      </c>
    </row>
    <row r="104" spans="1:10">
      <c r="A104" s="53" t="s">
        <v>597</v>
      </c>
      <c r="B104" s="54">
        <v>69</v>
      </c>
      <c r="C104" s="54">
        <v>8.52</v>
      </c>
      <c r="D104" s="55">
        <f t="shared" si="3"/>
        <v>0.12347826086956522</v>
      </c>
      <c r="E104" s="56">
        <v>1</v>
      </c>
      <c r="F104" s="56">
        <v>1</v>
      </c>
      <c r="G104" s="56">
        <v>1</v>
      </c>
      <c r="H104" s="54">
        <v>606</v>
      </c>
      <c r="I104" s="57">
        <v>1</v>
      </c>
      <c r="J104" s="54">
        <v>9</v>
      </c>
    </row>
    <row r="105" spans="1:10">
      <c r="A105" s="53" t="s">
        <v>598</v>
      </c>
      <c r="B105" s="54">
        <v>7641</v>
      </c>
      <c r="C105" s="54">
        <v>351.8</v>
      </c>
      <c r="D105" s="55">
        <f t="shared" si="3"/>
        <v>4.6041094097631199E-2</v>
      </c>
      <c r="E105" s="56">
        <v>2</v>
      </c>
      <c r="F105" s="56">
        <v>2</v>
      </c>
      <c r="G105" s="56">
        <v>2</v>
      </c>
      <c r="H105" s="54">
        <v>6166</v>
      </c>
      <c r="I105" s="57">
        <v>1</v>
      </c>
      <c r="J105" s="54">
        <v>176</v>
      </c>
    </row>
    <row r="106" spans="1:10" s="46" customFormat="1" ht="21">
      <c r="A106" s="47" t="s">
        <v>27</v>
      </c>
      <c r="B106" s="48">
        <v>9377755.6399999969</v>
      </c>
      <c r="C106" s="48">
        <v>1395343.6299999598</v>
      </c>
      <c r="D106" s="49">
        <f t="shared" si="3"/>
        <v>0.1487929184301032</v>
      </c>
      <c r="E106" s="50">
        <v>8564</v>
      </c>
      <c r="F106" s="50">
        <v>16029</v>
      </c>
      <c r="G106" s="50">
        <v>7760</v>
      </c>
      <c r="H106" s="51">
        <v>3249</v>
      </c>
      <c r="I106" s="52">
        <v>2</v>
      </c>
      <c r="J106" s="51">
        <v>180</v>
      </c>
    </row>
    <row r="107" spans="1:10">
      <c r="A107" s="40" t="s">
        <v>576</v>
      </c>
      <c r="B107" s="10">
        <v>2050749.9300000006</v>
      </c>
      <c r="C107" s="10">
        <v>308593.21999999665</v>
      </c>
      <c r="D107" s="6">
        <f t="shared" si="3"/>
        <v>0.15047823017601983</v>
      </c>
      <c r="E107" s="3">
        <v>3738</v>
      </c>
      <c r="F107" s="3">
        <v>5530</v>
      </c>
      <c r="G107" s="3">
        <v>3543</v>
      </c>
      <c r="H107" s="23">
        <v>3569</v>
      </c>
      <c r="I107">
        <v>1</v>
      </c>
      <c r="J107" s="10">
        <v>104</v>
      </c>
    </row>
    <row r="108" spans="1:10">
      <c r="A108" s="42" t="s">
        <v>599</v>
      </c>
      <c r="B108" s="44">
        <v>1322766.6600000001</v>
      </c>
      <c r="C108" s="44">
        <v>204232.0000000014</v>
      </c>
      <c r="D108" s="43">
        <f t="shared" si="3"/>
        <v>0.15439760176598447</v>
      </c>
      <c r="E108" s="3">
        <v>1927</v>
      </c>
      <c r="F108" s="3">
        <v>2454</v>
      </c>
      <c r="G108" s="3">
        <v>1866</v>
      </c>
      <c r="H108" s="23">
        <v>3587</v>
      </c>
      <c r="I108">
        <v>1</v>
      </c>
      <c r="J108" s="10">
        <v>109</v>
      </c>
    </row>
    <row r="109" spans="1:10">
      <c r="A109" s="40" t="s">
        <v>600</v>
      </c>
      <c r="B109" s="10">
        <v>1200377.4899999998</v>
      </c>
      <c r="C109" s="10">
        <v>153104.2900000003</v>
      </c>
      <c r="D109" s="6">
        <f t="shared" si="3"/>
        <v>0.12754678530334682</v>
      </c>
      <c r="E109" s="3">
        <v>402</v>
      </c>
      <c r="F109" s="3">
        <v>405</v>
      </c>
      <c r="G109" s="3">
        <v>398</v>
      </c>
      <c r="H109" s="23">
        <v>6337</v>
      </c>
      <c r="I109">
        <v>1</v>
      </c>
      <c r="J109" s="10">
        <v>385</v>
      </c>
    </row>
    <row r="110" spans="1:10">
      <c r="A110" s="40" t="s">
        <v>586</v>
      </c>
      <c r="B110" s="10">
        <v>1000373.1900000002</v>
      </c>
      <c r="C110" s="10">
        <v>182796.9700000009</v>
      </c>
      <c r="D110" s="6">
        <f t="shared" si="3"/>
        <v>0.18272877744754523</v>
      </c>
      <c r="E110" s="3">
        <v>2428</v>
      </c>
      <c r="F110" s="3">
        <v>3587</v>
      </c>
      <c r="G110" s="3">
        <v>2322</v>
      </c>
      <c r="H110" s="23">
        <v>2929</v>
      </c>
      <c r="I110">
        <v>1</v>
      </c>
      <c r="J110" s="10">
        <v>88</v>
      </c>
    </row>
    <row r="111" spans="1:10">
      <c r="A111" s="40" t="s">
        <v>601</v>
      </c>
      <c r="B111" s="10">
        <v>992495.38</v>
      </c>
      <c r="C111" s="10">
        <v>171763.24000000069</v>
      </c>
      <c r="D111" s="6">
        <f t="shared" si="3"/>
        <v>0.173062004580818</v>
      </c>
      <c r="E111" s="3">
        <v>2510</v>
      </c>
      <c r="F111" s="3">
        <v>3747</v>
      </c>
      <c r="G111" s="3">
        <v>2382</v>
      </c>
      <c r="H111" s="23">
        <v>3368</v>
      </c>
      <c r="I111">
        <v>1</v>
      </c>
      <c r="J111" s="10">
        <v>72</v>
      </c>
    </row>
    <row r="112" spans="1:10">
      <c r="A112" s="53" t="s">
        <v>602</v>
      </c>
      <c r="B112" s="54">
        <v>68891</v>
      </c>
      <c r="C112" s="54">
        <v>10131.040000000008</v>
      </c>
      <c r="D112" s="55">
        <f t="shared" si="3"/>
        <v>0.14705897722489161</v>
      </c>
      <c r="E112" s="56">
        <v>50</v>
      </c>
      <c r="F112" s="56">
        <v>50</v>
      </c>
      <c r="G112" s="56">
        <v>50</v>
      </c>
      <c r="H112" s="54">
        <v>3310</v>
      </c>
      <c r="I112" s="57">
        <v>1</v>
      </c>
      <c r="J112" s="54">
        <v>203</v>
      </c>
    </row>
    <row r="113" spans="1:10">
      <c r="A113" s="40" t="s">
        <v>603</v>
      </c>
      <c r="B113" s="10">
        <v>2742101.9899999998</v>
      </c>
      <c r="C113" s="10">
        <v>364722.8699999993</v>
      </c>
      <c r="D113" s="6">
        <f t="shared" si="3"/>
        <v>0.13300849907482812</v>
      </c>
      <c r="E113" s="3">
        <v>611</v>
      </c>
      <c r="F113" s="3">
        <v>642</v>
      </c>
      <c r="G113" s="3">
        <v>606</v>
      </c>
      <c r="H113" s="23">
        <v>6381</v>
      </c>
      <c r="I113">
        <v>1</v>
      </c>
      <c r="J113" s="10">
        <v>602</v>
      </c>
    </row>
  </sheetData>
  <phoneticPr fontId="20" type="noConversion"/>
  <conditionalFormatting sqref="B4:B12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{7E16124A-B92A-584F-B221-709DEFDC9E27}</x14:id>
        </ext>
      </extLst>
    </cfRule>
  </conditionalFormatting>
  <conditionalFormatting sqref="B14:B2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{BCDCDD9B-E170-FF4A-8447-56259AAD7F4B}</x14:id>
        </ext>
      </extLst>
    </cfRule>
  </conditionalFormatting>
  <conditionalFormatting sqref="B25:B36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{ECEF2399-2EE7-2A48-B232-1CD9CF1EF00E}</x14:id>
        </ext>
      </extLst>
    </cfRule>
  </conditionalFormatting>
  <conditionalFormatting sqref="B38:B4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{AFD7918D-048D-FB46-98D2-3B65E7C244EB}</x14:id>
        </ext>
      </extLst>
    </cfRule>
  </conditionalFormatting>
  <conditionalFormatting sqref="B43:B47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{CC49BDB2-CFF0-D84B-A6D3-41B6D3CE1E9B}</x14:id>
        </ext>
      </extLst>
    </cfRule>
  </conditionalFormatting>
  <conditionalFormatting sqref="B49:B62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{1F002F9F-409A-4D4B-8EA3-4FB29DB82227}</x14:id>
        </ext>
      </extLst>
    </cfRule>
  </conditionalFormatting>
  <conditionalFormatting sqref="B64:B66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{7E5BFC3F-1A76-1D43-B712-A83021DAE797}</x14:id>
        </ext>
      </extLst>
    </cfRule>
  </conditionalFormatting>
  <conditionalFormatting sqref="B68:B70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{9037605E-43D9-6D44-9F95-792719F76BE9}</x14:id>
        </ext>
      </extLst>
    </cfRule>
  </conditionalFormatting>
  <conditionalFormatting sqref="B72:B78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{8328360F-2BEA-884C-89F1-86D355E89587}</x14:id>
        </ext>
      </extLst>
    </cfRule>
  </conditionalFormatting>
  <conditionalFormatting sqref="B80:B88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{4E4E4406-4391-1941-9570-28F4125D1B15}</x14:id>
        </ext>
      </extLst>
    </cfRule>
  </conditionalFormatting>
  <conditionalFormatting sqref="B90:B95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{37ED7E08-796A-694F-9428-5FE1BB62D5B9}</x14:id>
        </ext>
      </extLst>
    </cfRule>
  </conditionalFormatting>
  <conditionalFormatting sqref="B97:B105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{93E79E1F-C751-CD4A-B4E1-02A56216AD4B}</x14:id>
        </ext>
      </extLst>
    </cfRule>
  </conditionalFormatting>
  <conditionalFormatting sqref="B107:B113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{B6E67CE4-BBBF-E548-B5F0-956389A965DC}</x14:id>
        </ext>
      </extLst>
    </cfRule>
  </conditionalFormatting>
  <conditionalFormatting sqref="C4:C12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{DCAB5E37-89DF-EF45-AB02-AA93C6607916}</x14:id>
        </ext>
      </extLst>
    </cfRule>
  </conditionalFormatting>
  <conditionalFormatting sqref="C14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{600288EA-D444-D24D-93E7-EBC3BD43E9CB}</x14:id>
        </ext>
      </extLst>
    </cfRule>
  </conditionalFormatting>
  <conditionalFormatting sqref="C25:C3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{165B24CA-41D2-CE47-B5FE-1F807564FF4D}</x14:id>
        </ext>
      </extLst>
    </cfRule>
  </conditionalFormatting>
  <conditionalFormatting sqref="C38:C4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{D8E5C6E0-6002-F94E-A556-887D32A3805A}</x14:id>
        </ext>
      </extLst>
    </cfRule>
  </conditionalFormatting>
  <conditionalFormatting sqref="C43:C4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{448C4264-A8F2-C042-A2CB-3A5D5813AD3C}</x14:id>
        </ext>
      </extLst>
    </cfRule>
  </conditionalFormatting>
  <conditionalFormatting sqref="C49:C62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{86F3B1CD-6348-DA45-B7BC-F557487432F3}</x14:id>
        </ext>
      </extLst>
    </cfRule>
  </conditionalFormatting>
  <conditionalFormatting sqref="C64:C6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{F391AB7C-3FA7-4847-9623-7F4A9C57FB74}</x14:id>
        </ext>
      </extLst>
    </cfRule>
  </conditionalFormatting>
  <conditionalFormatting sqref="C68:C70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{55D71951-713F-FB48-A12A-D060DBA3C03C}</x14:id>
        </ext>
      </extLst>
    </cfRule>
  </conditionalFormatting>
  <conditionalFormatting sqref="C72:C7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{CA812353-8690-BE42-9545-9A54D99CA46D}</x14:id>
        </ext>
      </extLst>
    </cfRule>
  </conditionalFormatting>
  <conditionalFormatting sqref="C80:C8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{DFEED259-5803-404D-AB3F-1BBA58675F51}</x14:id>
        </ext>
      </extLst>
    </cfRule>
  </conditionalFormatting>
  <conditionalFormatting sqref="C90:C9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{75890CFC-6822-BC49-85AA-0C475D34FDAF}</x14:id>
        </ext>
      </extLst>
    </cfRule>
  </conditionalFormatting>
  <conditionalFormatting sqref="C97:C10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{73EA7A00-CDAD-8246-AE71-94165EA5196C}</x14:id>
        </ext>
      </extLst>
    </cfRule>
  </conditionalFormatting>
  <conditionalFormatting sqref="C107:C11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{F4A665D7-59CA-4946-AB02-14EDE13429A1}</x14:id>
        </ext>
      </extLst>
    </cfRule>
  </conditionalFormatting>
  <conditionalFormatting sqref="D4:D12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{FABF557A-B257-9843-B025-59C1351F3943}</x14:id>
        </ext>
      </extLst>
    </cfRule>
  </conditionalFormatting>
  <conditionalFormatting sqref="D14:D2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{FC88628E-0588-B547-B9FF-9ECC399EEC27}</x14:id>
        </ext>
      </extLst>
    </cfRule>
  </conditionalFormatting>
  <conditionalFormatting sqref="D25:D36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{53B1D1B0-4C2D-C740-9FCB-863718A1ADB8}</x14:id>
        </ext>
      </extLst>
    </cfRule>
  </conditionalFormatting>
  <conditionalFormatting sqref="D38:D4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{331CE670-D7EA-0A40-A11D-CB2D751CB34B}</x14:id>
        </ext>
      </extLst>
    </cfRule>
  </conditionalFormatting>
  <conditionalFormatting sqref="D43:D47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{F2A87E15-F211-C949-B676-F7AE7F3C6C95}</x14:id>
        </ext>
      </extLst>
    </cfRule>
  </conditionalFormatting>
  <conditionalFormatting sqref="D49:D62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{CF1111DA-A634-9247-A200-42540F73E897}</x14:id>
        </ext>
      </extLst>
    </cfRule>
  </conditionalFormatting>
  <conditionalFormatting sqref="D64:D6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{201789C6-1FEF-DA44-B3EE-5902BB9EE04F}</x14:id>
        </ext>
      </extLst>
    </cfRule>
  </conditionalFormatting>
  <conditionalFormatting sqref="D68:D70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{7E7F427D-359A-284E-ACB3-14EF4B616CD9}</x14:id>
        </ext>
      </extLst>
    </cfRule>
  </conditionalFormatting>
  <conditionalFormatting sqref="D72:D78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{DC15F903-F84D-B349-BCB7-9229909083CE}</x14:id>
        </ext>
      </extLst>
    </cfRule>
  </conditionalFormatting>
  <conditionalFormatting sqref="D80:D88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{52FC102B-2DC5-7E42-A650-22288BDF52E6}</x14:id>
        </ext>
      </extLst>
    </cfRule>
  </conditionalFormatting>
  <conditionalFormatting sqref="D90:D95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{3F579E92-6C2F-A64E-8593-9EE0B365C1FA}</x14:id>
        </ext>
      </extLst>
    </cfRule>
  </conditionalFormatting>
  <conditionalFormatting sqref="D97:D105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{20368A2A-07B1-A841-9E35-866462C89568}</x14:id>
        </ext>
      </extLst>
    </cfRule>
  </conditionalFormatting>
  <conditionalFormatting sqref="D107:D11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{E4CB39DE-8691-534E-868F-B6A31BC0DE37}</x14:id>
        </ext>
      </extLst>
    </cfRule>
  </conditionalFormatting>
  <conditionalFormatting sqref="E4:F12">
    <cfRule type="colorScale" priority="131">
      <colorScale>
        <cfvo type="min"/>
        <cfvo type="max"/>
        <color rgb="FFFCFCFF"/>
        <color rgb="FF63BE7B"/>
      </colorScale>
    </cfRule>
  </conditionalFormatting>
  <conditionalFormatting sqref="E14:F23">
    <cfRule type="colorScale" priority="130">
      <colorScale>
        <cfvo type="min"/>
        <cfvo type="max"/>
        <color rgb="FFFCFCFF"/>
        <color rgb="FF63BE7B"/>
      </colorScale>
    </cfRule>
  </conditionalFormatting>
  <conditionalFormatting sqref="E25:F36">
    <cfRule type="colorScale" priority="129">
      <colorScale>
        <cfvo type="min"/>
        <cfvo type="max"/>
        <color rgb="FFFCFCFF"/>
        <color rgb="FF63BE7B"/>
      </colorScale>
    </cfRule>
  </conditionalFormatting>
  <conditionalFormatting sqref="E38:F4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E43:F47">
    <cfRule type="colorScale" priority="127">
      <colorScale>
        <cfvo type="min"/>
        <cfvo type="max"/>
        <color rgb="FFFCFCFF"/>
        <color rgb="FF63BE7B"/>
      </colorScale>
    </cfRule>
  </conditionalFormatting>
  <conditionalFormatting sqref="E49:E6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E43:E47">
    <cfRule type="colorScale" priority="125">
      <colorScale>
        <cfvo type="min"/>
        <cfvo type="max"/>
        <color rgb="FFFCFCFF"/>
        <color rgb="FF63BE7B"/>
      </colorScale>
    </cfRule>
  </conditionalFormatting>
  <conditionalFormatting sqref="E25:E36">
    <cfRule type="colorScale" priority="124">
      <colorScale>
        <cfvo type="min"/>
        <cfvo type="max"/>
        <color rgb="FFFCFCFF"/>
        <color rgb="FF63BE7B"/>
      </colorScale>
    </cfRule>
  </conditionalFormatting>
  <conditionalFormatting sqref="E14:E23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4:E1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F4:F1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F49:F62">
    <cfRule type="colorScale" priority="120">
      <colorScale>
        <cfvo type="min"/>
        <cfvo type="max"/>
        <color rgb="FFFCFCFF"/>
        <color rgb="FF63BE7B"/>
      </colorScale>
    </cfRule>
  </conditionalFormatting>
  <conditionalFormatting sqref="E64:E66">
    <cfRule type="colorScale" priority="119">
      <colorScale>
        <cfvo type="min"/>
        <cfvo type="max"/>
        <color rgb="FFFCFCFF"/>
        <color rgb="FF63BE7B"/>
      </colorScale>
    </cfRule>
  </conditionalFormatting>
  <conditionalFormatting sqref="F64:F66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68:F70">
    <cfRule type="colorScale" priority="117">
      <colorScale>
        <cfvo type="min"/>
        <cfvo type="max"/>
        <color rgb="FFFCFCFF"/>
        <color rgb="FF63BE7B"/>
      </colorScale>
    </cfRule>
  </conditionalFormatting>
  <conditionalFormatting sqref="E72:F7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E72:E7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E80:E8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F80:F8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E90:E95">
    <cfRule type="colorScale" priority="112">
      <colorScale>
        <cfvo type="min"/>
        <cfvo type="max"/>
        <color rgb="FFFCFCFF"/>
        <color rgb="FF63BE7B"/>
      </colorScale>
    </cfRule>
  </conditionalFormatting>
  <conditionalFormatting sqref="F90:F9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E97:E10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E107:E113">
    <cfRule type="colorScale" priority="109">
      <colorScale>
        <cfvo type="min"/>
        <cfvo type="max"/>
        <color rgb="FFFCFCFF"/>
        <color rgb="FF63BE7B"/>
      </colorScale>
    </cfRule>
  </conditionalFormatting>
  <conditionalFormatting sqref="F97:F105">
    <cfRule type="colorScale" priority="108">
      <colorScale>
        <cfvo type="min"/>
        <cfvo type="max"/>
        <color rgb="FFFCFCFF"/>
        <color rgb="FF63BE7B"/>
      </colorScale>
    </cfRule>
  </conditionalFormatting>
  <conditionalFormatting sqref="F107:F113">
    <cfRule type="colorScale" priority="107">
      <colorScale>
        <cfvo type="min"/>
        <cfvo type="max"/>
        <color rgb="FFFCFCFF"/>
        <color rgb="FF63BE7B"/>
      </colorScale>
    </cfRule>
  </conditionalFormatting>
  <conditionalFormatting sqref="G4:G12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{2C6A351C-09CC-9641-A008-F4A310A17F7B}</x14:id>
        </ext>
      </extLst>
    </cfRule>
  </conditionalFormatting>
  <conditionalFormatting sqref="G14:G23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{820FB51F-AA7F-1D40-94BF-AB92C48F3664}</x14:id>
        </ext>
      </extLst>
    </cfRule>
  </conditionalFormatting>
  <conditionalFormatting sqref="G25:G36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{16A94F91-7997-3243-92B7-01113BA2712A}</x14:id>
        </ext>
      </extLst>
    </cfRule>
  </conditionalFormatting>
  <conditionalFormatting sqref="G38:G4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{E18D9DD9-A453-4742-BF65-6071AA11CC94}</x14:id>
        </ext>
      </extLst>
    </cfRule>
  </conditionalFormatting>
  <conditionalFormatting sqref="G44:G47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{5C66729F-EC10-7E4D-93F0-EED4C0942D75}</x14:id>
        </ext>
      </extLst>
    </cfRule>
  </conditionalFormatting>
  <conditionalFormatting sqref="G49:G62">
    <cfRule type="dataBar" priority="1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{086DB9B7-54C5-AC49-8EE4-2F3E6792A82A}</x14:id>
        </ext>
      </extLst>
    </cfRule>
  </conditionalFormatting>
  <conditionalFormatting sqref="G72:G78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{4F8207D8-423C-EE4D-8D40-B91FB9D7D957}</x14:id>
        </ext>
      </extLst>
    </cfRule>
  </conditionalFormatting>
  <conditionalFormatting sqref="G80:G88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{7FD46313-D7CE-D74D-987D-1581EC8D7113}</x14:id>
        </ext>
      </extLst>
    </cfRule>
  </conditionalFormatting>
  <conditionalFormatting sqref="G90:G95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{1B9E5800-FEDD-F843-8BEF-FEE8478BC2E7}</x14:id>
        </ext>
      </extLst>
    </cfRule>
  </conditionalFormatting>
  <conditionalFormatting sqref="G97:G105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{15D6666B-A6FF-424A-90AB-2D572B6BF38C}</x14:id>
        </ext>
      </extLst>
    </cfRule>
  </conditionalFormatting>
  <conditionalFormatting sqref="G107:G113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{8C777B03-CF44-B141-A433-94CD6FB00A88}</x14:id>
        </ext>
      </extLst>
    </cfRule>
  </conditionalFormatting>
  <conditionalFormatting sqref="H4:H1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8:H4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H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H6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H6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H7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:H8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H9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H10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H11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2">
    <cfRule type="colorScale" priority="82">
      <colorScale>
        <cfvo type="min"/>
        <cfvo type="max"/>
        <color rgb="FFFCFCFF"/>
        <color rgb="FF63BE7B"/>
      </colorScale>
    </cfRule>
  </conditionalFormatting>
  <conditionalFormatting sqref="I14:I23">
    <cfRule type="colorScale" priority="81">
      <colorScale>
        <cfvo type="min"/>
        <cfvo type="max"/>
        <color rgb="FFFCFCFF"/>
        <color rgb="FF63BE7B"/>
      </colorScale>
    </cfRule>
  </conditionalFormatting>
  <conditionalFormatting sqref="I25:I36">
    <cfRule type="colorScale" priority="80">
      <colorScale>
        <cfvo type="min"/>
        <cfvo type="max"/>
        <color rgb="FFFCFCFF"/>
        <color rgb="FF63BE7B"/>
      </colorScale>
    </cfRule>
  </conditionalFormatting>
  <conditionalFormatting sqref="I38:I41">
    <cfRule type="colorScale" priority="79">
      <colorScale>
        <cfvo type="min"/>
        <cfvo type="max"/>
        <color rgb="FFFCFCFF"/>
        <color rgb="FF63BE7B"/>
      </colorScale>
    </cfRule>
  </conditionalFormatting>
  <conditionalFormatting sqref="I43:I47">
    <cfRule type="colorScale" priority="78">
      <colorScale>
        <cfvo type="min"/>
        <cfvo type="max"/>
        <color rgb="FFFCFCFF"/>
        <color rgb="FF63BE7B"/>
      </colorScale>
    </cfRule>
  </conditionalFormatting>
  <conditionalFormatting sqref="I49:I62">
    <cfRule type="colorScale" priority="77">
      <colorScale>
        <cfvo type="min"/>
        <cfvo type="max"/>
        <color rgb="FFFCFCFF"/>
        <color rgb="FF63BE7B"/>
      </colorScale>
    </cfRule>
  </conditionalFormatting>
  <conditionalFormatting sqref="I64:I66">
    <cfRule type="colorScale" priority="76">
      <colorScale>
        <cfvo type="min"/>
        <cfvo type="max"/>
        <color rgb="FFFCFCFF"/>
        <color rgb="FF63BE7B"/>
      </colorScale>
    </cfRule>
  </conditionalFormatting>
  <conditionalFormatting sqref="I68:I70">
    <cfRule type="colorScale" priority="75">
      <colorScale>
        <cfvo type="min"/>
        <cfvo type="max"/>
        <color rgb="FFFCFCFF"/>
        <color rgb="FF63BE7B"/>
      </colorScale>
    </cfRule>
  </conditionalFormatting>
  <conditionalFormatting sqref="I72:I78">
    <cfRule type="colorScale" priority="74">
      <colorScale>
        <cfvo type="min"/>
        <cfvo type="max"/>
        <color rgb="FFFCFCFF"/>
        <color rgb="FF63BE7B"/>
      </colorScale>
    </cfRule>
  </conditionalFormatting>
  <conditionalFormatting sqref="I80:I88">
    <cfRule type="colorScale" priority="73">
      <colorScale>
        <cfvo type="min"/>
        <cfvo type="max"/>
        <color rgb="FFFCFCFF"/>
        <color rgb="FF63BE7B"/>
      </colorScale>
    </cfRule>
  </conditionalFormatting>
  <conditionalFormatting sqref="I90:I95">
    <cfRule type="colorScale" priority="72">
      <colorScale>
        <cfvo type="min"/>
        <cfvo type="max"/>
        <color rgb="FFFCFCFF"/>
        <color rgb="FF63BE7B"/>
      </colorScale>
    </cfRule>
  </conditionalFormatting>
  <conditionalFormatting sqref="I97:I105">
    <cfRule type="colorScale" priority="71">
      <colorScale>
        <cfvo type="min"/>
        <cfvo type="max"/>
        <color rgb="FFFCFCFF"/>
        <color rgb="FF63BE7B"/>
      </colorScale>
    </cfRule>
  </conditionalFormatting>
  <conditionalFormatting sqref="I107:I113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6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J7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:J7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J8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9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:J10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:J1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6124A-B92A-584F-B221-709DEFDC9E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  <x14:conditionalFormatting xmlns:xm="http://schemas.microsoft.com/office/excel/2006/main">
          <x14:cfRule type="dataBar" id="{BCDCDD9B-E170-FF4A-8447-56259AAD7F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B14:B23</xm:sqref>
        </x14:conditionalFormatting>
        <x14:conditionalFormatting xmlns:xm="http://schemas.microsoft.com/office/excel/2006/main">
          <x14:cfRule type="dataBar" id="{ECEF2399-2EE7-2A48-B232-1CD9CF1EF0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B25:B36</xm:sqref>
        </x14:conditionalFormatting>
        <x14:conditionalFormatting xmlns:xm="http://schemas.microsoft.com/office/excel/2006/main">
          <x14:cfRule type="dataBar" id="{AFD7918D-048D-FB46-98D2-3B65E7C244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B38:B41</xm:sqref>
        </x14:conditionalFormatting>
        <x14:conditionalFormatting xmlns:xm="http://schemas.microsoft.com/office/excel/2006/main">
          <x14:cfRule type="dataBar" id="{CC49BDB2-CFF0-D84B-A6D3-41B6D3CE1E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B43:B47</xm:sqref>
        </x14:conditionalFormatting>
        <x14:conditionalFormatting xmlns:xm="http://schemas.microsoft.com/office/excel/2006/main">
          <x14:cfRule type="dataBar" id="{1F002F9F-409A-4D4B-8EA3-4FB29DB82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B49:B62</xm:sqref>
        </x14:conditionalFormatting>
        <x14:conditionalFormatting xmlns:xm="http://schemas.microsoft.com/office/excel/2006/main">
          <x14:cfRule type="dataBar" id="{7E5BFC3F-1A76-1D43-B712-A83021DAE7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B64:B66</xm:sqref>
        </x14:conditionalFormatting>
        <x14:conditionalFormatting xmlns:xm="http://schemas.microsoft.com/office/excel/2006/main">
          <x14:cfRule type="dataBar" id="{9037605E-43D9-6D44-9F95-792719F76B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B68:B70</xm:sqref>
        </x14:conditionalFormatting>
        <x14:conditionalFormatting xmlns:xm="http://schemas.microsoft.com/office/excel/2006/main">
          <x14:cfRule type="dataBar" id="{8328360F-2BEA-884C-89F1-86D355E89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B72:B78</xm:sqref>
        </x14:conditionalFormatting>
        <x14:conditionalFormatting xmlns:xm="http://schemas.microsoft.com/office/excel/2006/main">
          <x14:cfRule type="dataBar" id="{4E4E4406-4391-1941-9570-28F4125D1B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B80:B88</xm:sqref>
        </x14:conditionalFormatting>
        <x14:conditionalFormatting xmlns:xm="http://schemas.microsoft.com/office/excel/2006/main">
          <x14:cfRule type="dataBar" id="{37ED7E08-796A-694F-9428-5FE1BB62D5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B90:B95</xm:sqref>
        </x14:conditionalFormatting>
        <x14:conditionalFormatting xmlns:xm="http://schemas.microsoft.com/office/excel/2006/main">
          <x14:cfRule type="dataBar" id="{93E79E1F-C751-CD4A-B4E1-02A56216A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B97:B105</xm:sqref>
        </x14:conditionalFormatting>
        <x14:conditionalFormatting xmlns:xm="http://schemas.microsoft.com/office/excel/2006/main">
          <x14:cfRule type="dataBar" id="{B6E67CE4-BBBF-E548-B5F0-956389A965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B107:B113</xm:sqref>
        </x14:conditionalFormatting>
        <x14:conditionalFormatting xmlns:xm="http://schemas.microsoft.com/office/excel/2006/main">
          <x14:cfRule type="dataBar" id="{DCAB5E37-89DF-EF45-AB02-AA93C6607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C4:C12</xm:sqref>
        </x14:conditionalFormatting>
        <x14:conditionalFormatting xmlns:xm="http://schemas.microsoft.com/office/excel/2006/main">
          <x14:cfRule type="dataBar" id="{600288EA-D444-D24D-93E7-EBC3BD43E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C14:C23</xm:sqref>
        </x14:conditionalFormatting>
        <x14:conditionalFormatting xmlns:xm="http://schemas.microsoft.com/office/excel/2006/main">
          <x14:cfRule type="dataBar" id="{165B24CA-41D2-CE47-B5FE-1F807564F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C25:C36</xm:sqref>
        </x14:conditionalFormatting>
        <x14:conditionalFormatting xmlns:xm="http://schemas.microsoft.com/office/excel/2006/main">
          <x14:cfRule type="dataBar" id="{D8E5C6E0-6002-F94E-A556-887D32A38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C38:C41</xm:sqref>
        </x14:conditionalFormatting>
        <x14:conditionalFormatting xmlns:xm="http://schemas.microsoft.com/office/excel/2006/main">
          <x14:cfRule type="dataBar" id="{448C4264-A8F2-C042-A2CB-3A5D5813A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C43:C47</xm:sqref>
        </x14:conditionalFormatting>
        <x14:conditionalFormatting xmlns:xm="http://schemas.microsoft.com/office/excel/2006/main">
          <x14:cfRule type="dataBar" id="{86F3B1CD-6348-DA45-B7BC-F55748743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C49:C62</xm:sqref>
        </x14:conditionalFormatting>
        <x14:conditionalFormatting xmlns:xm="http://schemas.microsoft.com/office/excel/2006/main">
          <x14:cfRule type="dataBar" id="{F391AB7C-3FA7-4847-9623-7F4A9C57F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C64:C66</xm:sqref>
        </x14:conditionalFormatting>
        <x14:conditionalFormatting xmlns:xm="http://schemas.microsoft.com/office/excel/2006/main">
          <x14:cfRule type="dataBar" id="{55D71951-713F-FB48-A12A-D060DBA3C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C68:C70</xm:sqref>
        </x14:conditionalFormatting>
        <x14:conditionalFormatting xmlns:xm="http://schemas.microsoft.com/office/excel/2006/main">
          <x14:cfRule type="dataBar" id="{CA812353-8690-BE42-9545-9A54D99CA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C72:C78</xm:sqref>
        </x14:conditionalFormatting>
        <x14:conditionalFormatting xmlns:xm="http://schemas.microsoft.com/office/excel/2006/main">
          <x14:cfRule type="dataBar" id="{DFEED259-5803-404D-AB3F-1BBA58675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C80:C88</xm:sqref>
        </x14:conditionalFormatting>
        <x14:conditionalFormatting xmlns:xm="http://schemas.microsoft.com/office/excel/2006/main">
          <x14:cfRule type="dataBar" id="{75890CFC-6822-BC49-85AA-0C475D34F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C90:C95</xm:sqref>
        </x14:conditionalFormatting>
        <x14:conditionalFormatting xmlns:xm="http://schemas.microsoft.com/office/excel/2006/main">
          <x14:cfRule type="dataBar" id="{73EA7A00-CDAD-8246-AE71-94165EA51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C97:C105</xm:sqref>
        </x14:conditionalFormatting>
        <x14:conditionalFormatting xmlns:xm="http://schemas.microsoft.com/office/excel/2006/main">
          <x14:cfRule type="dataBar" id="{F4A665D7-59CA-4946-AB02-14EDE1342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C107:C113</xm:sqref>
        </x14:conditionalFormatting>
        <x14:conditionalFormatting xmlns:xm="http://schemas.microsoft.com/office/excel/2006/main">
          <x14:cfRule type="dataBar" id="{FABF557A-B257-9843-B025-59C1351F39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D4:D12</xm:sqref>
        </x14:conditionalFormatting>
        <x14:conditionalFormatting xmlns:xm="http://schemas.microsoft.com/office/excel/2006/main">
          <x14:cfRule type="dataBar" id="{FC88628E-0588-B547-B9FF-9ECC399EEC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D14:D23</xm:sqref>
        </x14:conditionalFormatting>
        <x14:conditionalFormatting xmlns:xm="http://schemas.microsoft.com/office/excel/2006/main">
          <x14:cfRule type="dataBar" id="{53B1D1B0-4C2D-C740-9FCB-863718A1AD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D25:D36</xm:sqref>
        </x14:conditionalFormatting>
        <x14:conditionalFormatting xmlns:xm="http://schemas.microsoft.com/office/excel/2006/main">
          <x14:cfRule type="dataBar" id="{331CE670-D7EA-0A40-A11D-CB2D751CB3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D38:D41</xm:sqref>
        </x14:conditionalFormatting>
        <x14:conditionalFormatting xmlns:xm="http://schemas.microsoft.com/office/excel/2006/main">
          <x14:cfRule type="dataBar" id="{F2A87E15-F211-C949-B676-F7AE7F3C6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D43:D47</xm:sqref>
        </x14:conditionalFormatting>
        <x14:conditionalFormatting xmlns:xm="http://schemas.microsoft.com/office/excel/2006/main">
          <x14:cfRule type="dataBar" id="{CF1111DA-A634-9247-A200-42540F73E8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D49:D62</xm:sqref>
        </x14:conditionalFormatting>
        <x14:conditionalFormatting xmlns:xm="http://schemas.microsoft.com/office/excel/2006/main">
          <x14:cfRule type="dataBar" id="{201789C6-1FEF-DA44-B3EE-5902BB9EE0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D64:D66</xm:sqref>
        </x14:conditionalFormatting>
        <x14:conditionalFormatting xmlns:xm="http://schemas.microsoft.com/office/excel/2006/main">
          <x14:cfRule type="dataBar" id="{7E7F427D-359A-284E-ACB3-14EF4B616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D68:D70</xm:sqref>
        </x14:conditionalFormatting>
        <x14:conditionalFormatting xmlns:xm="http://schemas.microsoft.com/office/excel/2006/main">
          <x14:cfRule type="dataBar" id="{DC15F903-F84D-B349-BCB7-92299090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D72:D78</xm:sqref>
        </x14:conditionalFormatting>
        <x14:conditionalFormatting xmlns:xm="http://schemas.microsoft.com/office/excel/2006/main">
          <x14:cfRule type="dataBar" id="{52FC102B-2DC5-7E42-A650-22288BDF52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D80:D88</xm:sqref>
        </x14:conditionalFormatting>
        <x14:conditionalFormatting xmlns:xm="http://schemas.microsoft.com/office/excel/2006/main">
          <x14:cfRule type="dataBar" id="{3F579E92-6C2F-A64E-8593-9EE0B365C1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D90:D95</xm:sqref>
        </x14:conditionalFormatting>
        <x14:conditionalFormatting xmlns:xm="http://schemas.microsoft.com/office/excel/2006/main">
          <x14:cfRule type="dataBar" id="{20368A2A-07B1-A841-9E35-866462C895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D97:D105</xm:sqref>
        </x14:conditionalFormatting>
        <x14:conditionalFormatting xmlns:xm="http://schemas.microsoft.com/office/excel/2006/main">
          <x14:cfRule type="dataBar" id="{E4CB39DE-8691-534E-868F-B6A31BC0DE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D107:D113</xm:sqref>
        </x14:conditionalFormatting>
        <x14:conditionalFormatting xmlns:xm="http://schemas.microsoft.com/office/excel/2006/main">
          <x14:cfRule type="dataBar" id="{2C6A351C-09CC-9641-A008-F4A310A17F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G4:G12</xm:sqref>
        </x14:conditionalFormatting>
        <x14:conditionalFormatting xmlns:xm="http://schemas.microsoft.com/office/excel/2006/main">
          <x14:cfRule type="dataBar" id="{820FB51F-AA7F-1D40-94BF-AB92C48F36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G14:G23</xm:sqref>
        </x14:conditionalFormatting>
        <x14:conditionalFormatting xmlns:xm="http://schemas.microsoft.com/office/excel/2006/main">
          <x14:cfRule type="dataBar" id="{16A94F91-7997-3243-92B7-01113BA271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G25:G36</xm:sqref>
        </x14:conditionalFormatting>
        <x14:conditionalFormatting xmlns:xm="http://schemas.microsoft.com/office/excel/2006/main">
          <x14:cfRule type="dataBar" id="{E18D9DD9-A453-4742-BF65-6071AA11CC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5C66729F-EC10-7E4D-93F0-EED4C0942D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G44:G47</xm:sqref>
        </x14:conditionalFormatting>
        <x14:conditionalFormatting xmlns:xm="http://schemas.microsoft.com/office/excel/2006/main">
          <x14:cfRule type="dataBar" id="{086DB9B7-54C5-AC49-8EE4-2F3E6792A8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G49:G62</xm:sqref>
        </x14:conditionalFormatting>
        <x14:conditionalFormatting xmlns:xm="http://schemas.microsoft.com/office/excel/2006/main">
          <x14:cfRule type="dataBar" id="{4F8207D8-423C-EE4D-8D40-B91FB9D7D9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G72:G78</xm:sqref>
        </x14:conditionalFormatting>
        <x14:conditionalFormatting xmlns:xm="http://schemas.microsoft.com/office/excel/2006/main">
          <x14:cfRule type="dataBar" id="{7FD46313-D7CE-D74D-987D-1581EC8D71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G80:G88</xm:sqref>
        </x14:conditionalFormatting>
        <x14:conditionalFormatting xmlns:xm="http://schemas.microsoft.com/office/excel/2006/main">
          <x14:cfRule type="dataBar" id="{1B9E5800-FEDD-F843-8BEF-FEE8478BC2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G90:G95</xm:sqref>
        </x14:conditionalFormatting>
        <x14:conditionalFormatting xmlns:xm="http://schemas.microsoft.com/office/excel/2006/main">
          <x14:cfRule type="dataBar" id="{15D6666B-A6FF-424A-90AB-2D572B6BF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G97:G105</xm:sqref>
        </x14:conditionalFormatting>
        <x14:conditionalFormatting xmlns:xm="http://schemas.microsoft.com/office/excel/2006/main">
          <x14:cfRule type="dataBar" id="{8C777B03-CF44-B141-A433-94CD6FB00A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G107:G113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9F74-DBC4-A349-B9DF-31E224EB4637}">
  <dimension ref="A1:AF456"/>
  <sheetViews>
    <sheetView zoomScale="86" zoomScaleNormal="86" workbookViewId="0">
      <selection activeCell="C15" sqref="C15"/>
    </sheetView>
  </sheetViews>
  <sheetFormatPr baseColWidth="10" defaultRowHeight="16"/>
  <cols>
    <col min="1" max="1" width="37.1640625" customWidth="1"/>
    <col min="2" max="2" width="12.6640625" style="10" bestFit="1" customWidth="1"/>
    <col min="3" max="3" width="11.6640625" style="10" bestFit="1" customWidth="1"/>
    <col min="4" max="4" width="9.1640625" customWidth="1"/>
    <col min="5" max="6" width="10.83203125" style="3"/>
    <col min="7" max="7" width="11.83203125" style="16" bestFit="1" customWidth="1"/>
    <col min="8" max="8" width="10.83203125" style="10"/>
    <col min="10" max="10" width="10.83203125" style="10"/>
    <col min="11" max="11" width="6.83203125" customWidth="1"/>
    <col min="12" max="12" width="1.5" style="18" customWidth="1"/>
    <col min="13" max="13" width="6.5" customWidth="1"/>
    <col min="14" max="14" width="38.6640625" customWidth="1"/>
    <col min="15" max="15" width="12" style="10" customWidth="1"/>
    <col min="16" max="16" width="13" style="10" customWidth="1"/>
    <col min="17" max="17" width="9" style="6" customWidth="1"/>
    <col min="18" max="18" width="11.1640625" style="3" customWidth="1"/>
    <col min="19" max="19" width="15.6640625" style="3" customWidth="1"/>
    <col min="20" max="20" width="23.5" style="3" customWidth="1"/>
    <col min="21" max="21" width="14.6640625" style="23" customWidth="1"/>
    <col min="22" max="22" width="19.33203125" customWidth="1"/>
    <col min="23" max="23" width="14.5" style="10" customWidth="1"/>
    <col min="24" max="24" width="5.5" customWidth="1"/>
    <col min="25" max="25" width="2.6640625" style="18" customWidth="1"/>
    <col min="26" max="26" width="5.33203125" customWidth="1"/>
    <col min="27" max="27" width="37.1640625" customWidth="1"/>
    <col min="29" max="29" width="19.5" customWidth="1"/>
    <col min="30" max="30" width="14.33203125" customWidth="1"/>
    <col min="31" max="31" width="16.1640625" customWidth="1"/>
    <col min="32" max="32" width="27.83203125" customWidth="1"/>
  </cols>
  <sheetData>
    <row r="1" spans="1:32" ht="37">
      <c r="A1" s="4"/>
      <c r="B1" s="19"/>
      <c r="C1" s="20" t="s">
        <v>492</v>
      </c>
      <c r="D1" s="4"/>
      <c r="E1" s="21"/>
      <c r="F1" s="21"/>
      <c r="G1" s="22"/>
      <c r="H1" s="19"/>
      <c r="I1" s="4"/>
      <c r="J1" s="19"/>
      <c r="N1" s="4" t="str">
        <f>IFERROR(VLOOKUP(#REF!,Таблица9[#All],MATCH(AA$4,Таблица9[#Headers],0),0)/VLOOKUP(#REF!,Таблица19[#All],MATCH(AA$4,Таблица19[#Headers],0),0),"")</f>
        <v/>
      </c>
      <c r="O1" s="19"/>
      <c r="P1" s="20" t="s">
        <v>496</v>
      </c>
      <c r="Q1" s="25"/>
      <c r="R1" s="21"/>
      <c r="S1" s="21"/>
      <c r="T1" s="21"/>
      <c r="U1" s="19"/>
      <c r="V1" s="4"/>
      <c r="W1" s="19"/>
      <c r="AA1" s="4"/>
      <c r="AB1" s="39" t="s">
        <v>15</v>
      </c>
      <c r="AC1" s="4"/>
      <c r="AD1" s="4"/>
      <c r="AE1" s="4"/>
      <c r="AF1" s="4"/>
    </row>
    <row r="2" spans="1:32">
      <c r="A2" s="4"/>
      <c r="B2" s="19"/>
      <c r="C2" s="19"/>
      <c r="D2" s="4"/>
      <c r="E2" s="21"/>
      <c r="F2" s="21"/>
      <c r="G2" s="22"/>
      <c r="H2" s="19"/>
      <c r="I2" s="4"/>
      <c r="J2" s="19"/>
      <c r="N2" s="4"/>
      <c r="O2" s="19"/>
      <c r="P2" s="19"/>
      <c r="Q2" s="25"/>
      <c r="R2" s="21"/>
      <c r="S2" s="21"/>
      <c r="T2" s="21"/>
      <c r="U2" s="19"/>
      <c r="V2" s="4"/>
      <c r="W2" s="19"/>
      <c r="AA2" s="4"/>
      <c r="AB2" s="4"/>
      <c r="AC2" s="4"/>
      <c r="AD2" s="4"/>
      <c r="AE2" s="4"/>
      <c r="AF2" s="4"/>
    </row>
    <row r="3" spans="1:32">
      <c r="A3" t="s">
        <v>38</v>
      </c>
      <c r="B3" s="10" t="s">
        <v>2</v>
      </c>
      <c r="C3" s="10" t="s">
        <v>3</v>
      </c>
      <c r="D3" s="6" t="s">
        <v>4</v>
      </c>
      <c r="E3" s="3" t="s">
        <v>5</v>
      </c>
      <c r="F3" s="3" t="s">
        <v>6</v>
      </c>
      <c r="G3" s="16" t="s">
        <v>7</v>
      </c>
      <c r="H3" s="10" t="s">
        <v>20</v>
      </c>
      <c r="I3" t="s">
        <v>9</v>
      </c>
      <c r="J3" s="10" t="s">
        <v>10</v>
      </c>
      <c r="N3" t="s">
        <v>38</v>
      </c>
      <c r="O3" s="10" t="s">
        <v>2</v>
      </c>
      <c r="P3" s="10" t="s">
        <v>3</v>
      </c>
      <c r="Q3" s="6" t="s">
        <v>4</v>
      </c>
      <c r="R3" s="3" t="s">
        <v>5</v>
      </c>
      <c r="S3" s="3" t="s">
        <v>6</v>
      </c>
      <c r="T3" s="3" t="s">
        <v>7</v>
      </c>
      <c r="U3" s="23" t="s">
        <v>20</v>
      </c>
      <c r="V3" t="s">
        <v>491</v>
      </c>
      <c r="W3" s="10" t="s">
        <v>10</v>
      </c>
      <c r="AA3" t="s">
        <v>38</v>
      </c>
      <c r="AB3" s="6" t="s">
        <v>2</v>
      </c>
      <c r="AC3" s="6" t="s">
        <v>3</v>
      </c>
      <c r="AD3" s="6" t="s">
        <v>5</v>
      </c>
      <c r="AE3" s="6" t="s">
        <v>6</v>
      </c>
      <c r="AF3" s="6" t="s">
        <v>7</v>
      </c>
    </row>
    <row r="4" spans="1:32">
      <c r="A4" t="s">
        <v>39</v>
      </c>
      <c r="B4" s="10">
        <v>150023398</v>
      </c>
      <c r="C4" s="10">
        <v>24788899</v>
      </c>
      <c r="D4" s="6">
        <v>0.16523355243560001</v>
      </c>
      <c r="E4" s="3">
        <v>48591</v>
      </c>
      <c r="F4" s="3">
        <v>212704</v>
      </c>
      <c r="G4" s="16">
        <v>36645</v>
      </c>
      <c r="H4" s="10">
        <v>3524</v>
      </c>
      <c r="I4">
        <v>4</v>
      </c>
      <c r="J4" s="10">
        <v>676</v>
      </c>
      <c r="N4" t="s">
        <v>39</v>
      </c>
      <c r="O4" s="10">
        <v>57302038</v>
      </c>
      <c r="P4" s="10">
        <v>8743715</v>
      </c>
      <c r="Q4" s="6">
        <v>0.152589948022442</v>
      </c>
      <c r="R4" s="3">
        <v>24219</v>
      </c>
      <c r="S4" s="3">
        <v>79176</v>
      </c>
      <c r="T4" s="3">
        <v>19036</v>
      </c>
      <c r="U4" s="23">
        <v>2456</v>
      </c>
      <c r="V4">
        <v>3</v>
      </c>
      <c r="W4" s="10">
        <v>459</v>
      </c>
      <c r="AA4" t="s">
        <v>39</v>
      </c>
      <c r="AB4" s="6">
        <f>IFERROR(VLOOKUP($AA4,Таблица9[#All],MATCH(AB$3,Таблица9[#Headers],0),0)/VLOOKUP($AA4,Таблица19[#All],MATCH(AB$3,Таблица19[#Headers],0),0),"")</f>
        <v>0.38195400693430503</v>
      </c>
      <c r="AC4" s="6">
        <f>IFERROR(VLOOKUP($AA4,Таблица9[#All],MATCH(AC$3,Таблица9[#Headers],0),0)/VLOOKUP($AA4,Таблица19[#All],MATCH(AC$3,Таблица19[#Headers],0),0),"")</f>
        <v>0.35272704124535748</v>
      </c>
      <c r="AD4" s="6">
        <f>IFERROR(VLOOKUP($AA4,Таблица9[#All],MATCH(AD$3,Таблица9[#Headers],0),0)/VLOOKUP($AA4,Таблица19[#All],MATCH(AD$3,Таблица19[#Headers],0),0),"")</f>
        <v>0.49842563437673643</v>
      </c>
      <c r="AE4" s="6">
        <f>IFERROR(VLOOKUP($AA4,Таблица9[#All],MATCH(AE$3,Таблица9[#Headers],0),0)/VLOOKUP($AA4,Таблица19[#All],MATCH(AE$3,Таблица19[#Headers],0),0),"")</f>
        <v>0.37223559500526554</v>
      </c>
      <c r="AF4" s="6">
        <f>IFERROR(VLOOKUP($AA4,Таблица9[#All],MATCH(AF$3,Таблица9[#Headers],0),0)/VLOOKUP($AA4,Таблица19[#All],MATCH(AF$3,Таблица19[#Headers],0),0),"")</f>
        <v>0.51947059626142722</v>
      </c>
    </row>
    <row r="5" spans="1:32">
      <c r="A5" t="s">
        <v>44</v>
      </c>
      <c r="B5" s="10">
        <v>23817813</v>
      </c>
      <c r="C5" s="10">
        <v>4127469</v>
      </c>
      <c r="D5" s="6">
        <v>0.17329336660758901</v>
      </c>
      <c r="E5" s="3">
        <v>8602</v>
      </c>
      <c r="F5" s="3">
        <v>27843</v>
      </c>
      <c r="G5" s="16">
        <v>7061</v>
      </c>
      <c r="H5" s="10">
        <v>3097</v>
      </c>
      <c r="I5">
        <v>3</v>
      </c>
      <c r="J5" s="10">
        <v>585</v>
      </c>
      <c r="N5" t="s">
        <v>40</v>
      </c>
      <c r="O5" s="10">
        <v>4815517</v>
      </c>
      <c r="P5" s="10">
        <v>784363</v>
      </c>
      <c r="Q5" s="6">
        <v>0.16288240701880999</v>
      </c>
      <c r="R5" s="3">
        <v>1572</v>
      </c>
      <c r="S5" s="3">
        <v>5104</v>
      </c>
      <c r="T5" s="3">
        <v>1228</v>
      </c>
      <c r="U5" s="23">
        <v>3214</v>
      </c>
      <c r="V5">
        <v>3</v>
      </c>
      <c r="W5" s="10">
        <v>639</v>
      </c>
      <c r="AA5" t="s">
        <v>44</v>
      </c>
      <c r="AB5" s="6">
        <f>IFERROR(VLOOKUP($AA5,Таблица9[#All],MATCH(AB$3,Таблица9[#Headers],0),0)/VLOOKUP($AA5,Таблица19[#All],MATCH(AB$3,Таблица19[#Headers],0),0),"")</f>
        <v>0.80739923518586698</v>
      </c>
      <c r="AC5" s="6">
        <f>IFERROR(VLOOKUP($AA5,Таблица9[#All],MATCH(AC$3,Таблица9[#Headers],0),0)/VLOOKUP($AA5,Таблица19[#All],MATCH(AC$3,Таблица19[#Headers],0),0),"")</f>
        <v>0.75958632275614912</v>
      </c>
      <c r="AD5" s="6">
        <f>IFERROR(VLOOKUP($AA5,Таблица9[#All],MATCH(AD$3,Таблица9[#Headers],0),0)/VLOOKUP($AA5,Таблица19[#All],MATCH(AD$3,Таблица19[#Headers],0),0),"")</f>
        <v>0.79609393164380382</v>
      </c>
      <c r="AE5" s="6">
        <f>IFERROR(VLOOKUP($AA5,Таблица9[#All],MATCH(AE$3,Таблица9[#Headers],0),0)/VLOOKUP($AA5,Таблица19[#All],MATCH(AE$3,Таблица19[#Headers],0),0),"")</f>
        <v>0.7961785727112739</v>
      </c>
      <c r="AF5" s="6">
        <f>IFERROR(VLOOKUP($AA5,Таблица9[#All],MATCH(AF$3,Таблица9[#Headers],0),0)/VLOOKUP($AA5,Таблица19[#All],MATCH(AF$3,Таблица19[#Headers],0),0),"")</f>
        <v>0.82693669451918994</v>
      </c>
    </row>
    <row r="6" spans="1:32">
      <c r="A6" t="s">
        <v>47</v>
      </c>
      <c r="B6" s="10">
        <v>10163587</v>
      </c>
      <c r="C6" s="10">
        <v>1849728</v>
      </c>
      <c r="D6" s="6">
        <v>0.18199558876211699</v>
      </c>
      <c r="E6" s="3">
        <v>3610</v>
      </c>
      <c r="F6" s="3">
        <v>11623</v>
      </c>
      <c r="G6" s="16">
        <v>2635</v>
      </c>
      <c r="H6" s="10">
        <v>3091</v>
      </c>
      <c r="I6">
        <v>3</v>
      </c>
      <c r="J6" s="10">
        <v>702</v>
      </c>
      <c r="N6" t="s">
        <v>41</v>
      </c>
      <c r="O6" s="10">
        <v>3069709</v>
      </c>
      <c r="P6" s="10">
        <v>639712</v>
      </c>
      <c r="Q6" s="6">
        <v>0.208394997701736</v>
      </c>
      <c r="R6" s="3">
        <v>739</v>
      </c>
      <c r="S6" s="3">
        <v>2642</v>
      </c>
      <c r="T6" s="3">
        <v>539</v>
      </c>
      <c r="U6" s="23">
        <v>4393</v>
      </c>
      <c r="V6">
        <v>4</v>
      </c>
      <c r="W6" s="10">
        <v>1187</v>
      </c>
      <c r="AA6" t="s">
        <v>47</v>
      </c>
      <c r="AB6" s="6">
        <f>IFERROR(VLOOKUP($AA6,Таблица9[#All],MATCH(AB$3,Таблица9[#Headers],0),0)/VLOOKUP($AA6,Таблица19[#All],MATCH(AB$3,Таблица19[#Headers],0),0),"")</f>
        <v>0.82955348343060376</v>
      </c>
      <c r="AC6" s="6">
        <f>IFERROR(VLOOKUP($AA6,Таблица9[#All],MATCH(AC$3,Таблица9[#Headers],0),0)/VLOOKUP($AA6,Таблица19[#All],MATCH(AC$3,Таблица19[#Headers],0),0),"")</f>
        <v>0.78943390595806517</v>
      </c>
      <c r="AD6" s="6">
        <f>IFERROR(VLOOKUP($AA6,Таблица9[#All],MATCH(AD$3,Таблица9[#Headers],0),0)/VLOOKUP($AA6,Таблица19[#All],MATCH(AD$3,Таблица19[#Headers],0),0),"")</f>
        <v>0.7880886426592798</v>
      </c>
      <c r="AE6" s="6">
        <f>IFERROR(VLOOKUP($AA6,Таблица9[#All],MATCH(AE$3,Таблица9[#Headers],0),0)/VLOOKUP($AA6,Таблица19[#All],MATCH(AE$3,Таблица19[#Headers],0),0),"")</f>
        <v>0.82233502538071068</v>
      </c>
      <c r="AF6" s="6">
        <f>IFERROR(VLOOKUP($AA6,Таблица9[#All],MATCH(AF$3,Таблица9[#Headers],0),0)/VLOOKUP($AA6,Таблица19[#All],MATCH(AF$3,Таблица19[#Headers],0),0),"")</f>
        <v>0.83984819734345351</v>
      </c>
    </row>
    <row r="7" spans="1:32">
      <c r="A7" t="s">
        <v>49</v>
      </c>
      <c r="B7" s="10">
        <v>7459548</v>
      </c>
      <c r="C7" s="10">
        <v>1297125</v>
      </c>
      <c r="D7" s="6">
        <v>0.17388788167862099</v>
      </c>
      <c r="E7" s="3">
        <v>2178</v>
      </c>
      <c r="F7" s="3">
        <v>6885</v>
      </c>
      <c r="G7" s="16">
        <v>1758</v>
      </c>
      <c r="H7" s="10">
        <v>3849</v>
      </c>
      <c r="I7">
        <v>3</v>
      </c>
      <c r="J7" s="10">
        <v>738</v>
      </c>
      <c r="N7" t="s">
        <v>42</v>
      </c>
      <c r="O7" s="10">
        <v>1558614</v>
      </c>
      <c r="P7" s="10">
        <v>334276</v>
      </c>
      <c r="Q7" s="6">
        <v>0.21447003555723201</v>
      </c>
      <c r="R7" s="3">
        <v>495</v>
      </c>
      <c r="S7" s="3">
        <v>1551</v>
      </c>
      <c r="T7" s="3">
        <v>355</v>
      </c>
      <c r="U7" s="23">
        <v>3271</v>
      </c>
      <c r="V7">
        <v>3</v>
      </c>
      <c r="W7" s="10">
        <v>942</v>
      </c>
      <c r="AA7" t="s">
        <v>49</v>
      </c>
      <c r="AB7" s="6">
        <f>IFERROR(VLOOKUP($AA7,Таблица9[#All],MATCH(AB$3,Таблица9[#Headers],0),0)/VLOOKUP($AA7,Таблица19[#All],MATCH(AB$3,Таблица19[#Headers],0),0),"")</f>
        <v>0.84654941559461783</v>
      </c>
      <c r="AC7" s="6">
        <f>IFERROR(VLOOKUP($AA7,Таблица9[#All],MATCH(AC$3,Таблица9[#Headers],0),0)/VLOOKUP($AA7,Таблица19[#All],MATCH(AC$3,Таблица19[#Headers],0),0),"")</f>
        <v>0.81695056374674757</v>
      </c>
      <c r="AD7" s="6">
        <f>IFERROR(VLOOKUP($AA7,Таблица9[#All],MATCH(AD$3,Таблица9[#Headers],0),0)/VLOOKUP($AA7,Таблица19[#All],MATCH(AD$3,Таблица19[#Headers],0),0),"")</f>
        <v>0.84527089072543615</v>
      </c>
      <c r="AE7" s="6">
        <f>IFERROR(VLOOKUP($AA7,Таблица9[#All],MATCH(AE$3,Таблица9[#Headers],0),0)/VLOOKUP($AA7,Таблица19[#All],MATCH(AE$3,Таблица19[#Headers],0),0),"")</f>
        <v>0.87421931735657221</v>
      </c>
      <c r="AF7" s="6">
        <f>IFERROR(VLOOKUP($AA7,Таблица9[#All],MATCH(AF$3,Таблица9[#Headers],0),0)/VLOOKUP($AA7,Таблица19[#All],MATCH(AF$3,Таблица19[#Headers],0),0),"")</f>
        <v>0.86234357224118319</v>
      </c>
    </row>
    <row r="8" spans="1:32">
      <c r="A8" t="s">
        <v>48</v>
      </c>
      <c r="B8" s="10">
        <v>6701749</v>
      </c>
      <c r="C8" s="10">
        <v>1344092</v>
      </c>
      <c r="D8" s="6">
        <v>0.20055839154823599</v>
      </c>
      <c r="E8" s="3">
        <v>2101</v>
      </c>
      <c r="F8" s="3">
        <v>6039</v>
      </c>
      <c r="G8" s="16">
        <v>1572</v>
      </c>
      <c r="H8" s="10">
        <v>3533</v>
      </c>
      <c r="I8">
        <v>3</v>
      </c>
      <c r="J8" s="10">
        <v>855</v>
      </c>
      <c r="N8" t="s">
        <v>43</v>
      </c>
      <c r="O8" s="10">
        <v>1309095</v>
      </c>
      <c r="P8" s="10">
        <v>271036</v>
      </c>
      <c r="Q8" s="6">
        <v>0.20704074188657001</v>
      </c>
      <c r="R8" s="3">
        <v>453</v>
      </c>
      <c r="S8" s="3">
        <v>1459</v>
      </c>
      <c r="T8" s="3">
        <v>338</v>
      </c>
      <c r="U8" s="23">
        <v>3022</v>
      </c>
      <c r="V8">
        <v>3</v>
      </c>
      <c r="W8" s="10">
        <v>802</v>
      </c>
      <c r="AA8" t="s">
        <v>48</v>
      </c>
      <c r="AB8" s="6">
        <f>IFERROR(VLOOKUP($AA8,Таблица9[#All],MATCH(AB$3,Таблица9[#Headers],0),0)/VLOOKUP($AA8,Таблица19[#All],MATCH(AB$3,Таблица19[#Headers],0),0),"")</f>
        <v>0.81898471578091037</v>
      </c>
      <c r="AC8" s="6">
        <f>IFERROR(VLOOKUP($AA8,Таблица9[#All],MATCH(AC$3,Таблица9[#Headers],0),0)/VLOOKUP($AA8,Таблица19[#All],MATCH(AC$3,Таблица19[#Headers],0),0),"")</f>
        <v>0.78208262529648265</v>
      </c>
      <c r="AD8" s="6">
        <f>IFERROR(VLOOKUP($AA8,Таблица9[#All],MATCH(AD$3,Таблица9[#Headers],0),0)/VLOOKUP($AA8,Таблица19[#All],MATCH(AD$3,Таблица19[#Headers],0),0),"")</f>
        <v>0.79819133745835313</v>
      </c>
      <c r="AE8" s="6">
        <f>IFERROR(VLOOKUP($AA8,Таблица9[#All],MATCH(AE$3,Таблица9[#Headers],0),0)/VLOOKUP($AA8,Таблица19[#All],MATCH(AE$3,Таблица19[#Headers],0),0),"")</f>
        <v>0.83341612849809577</v>
      </c>
      <c r="AF8" s="6">
        <f>IFERROR(VLOOKUP($AA8,Таблица9[#All],MATCH(AF$3,Таблица9[#Headers],0),0)/VLOOKUP($AA8,Таблица19[#All],MATCH(AF$3,Таблица19[#Headers],0),0),"")</f>
        <v>0.84541984732824427</v>
      </c>
    </row>
    <row r="9" spans="1:32">
      <c r="A9" t="s">
        <v>90</v>
      </c>
      <c r="B9" s="10">
        <v>6244009</v>
      </c>
      <c r="C9" s="10">
        <v>1268580</v>
      </c>
      <c r="D9" s="6">
        <v>0.20316754828508399</v>
      </c>
      <c r="E9" s="3">
        <v>1586</v>
      </c>
      <c r="F9" s="3">
        <v>5588</v>
      </c>
      <c r="G9" s="16">
        <v>1210</v>
      </c>
      <c r="H9" s="10">
        <v>4304</v>
      </c>
      <c r="I9">
        <v>4</v>
      </c>
      <c r="J9" s="10">
        <v>1048</v>
      </c>
      <c r="N9" t="s">
        <v>45</v>
      </c>
      <c r="O9" s="10">
        <v>2960060</v>
      </c>
      <c r="P9" s="10">
        <v>590206</v>
      </c>
      <c r="Q9" s="6">
        <v>0.19938987723221799</v>
      </c>
      <c r="R9" s="3">
        <v>793</v>
      </c>
      <c r="S9" s="3">
        <v>2234</v>
      </c>
      <c r="T9" s="3">
        <v>644</v>
      </c>
      <c r="U9" s="23">
        <v>3963</v>
      </c>
      <c r="V9">
        <v>3</v>
      </c>
      <c r="W9" s="10">
        <v>916</v>
      </c>
      <c r="AA9" t="s">
        <v>90</v>
      </c>
      <c r="AB9" s="6">
        <f>IFERROR(VLOOKUP($AA9,Таблица9[#All],MATCH(AB$3,Таблица9[#Headers],0),0)/VLOOKUP($AA9,Таблица19[#All],MATCH(AB$3,Таблица19[#Headers],0),0),"")</f>
        <v>0.78555572229316128</v>
      </c>
      <c r="AC9" s="6">
        <f>IFERROR(VLOOKUP($AA9,Таблица9[#All],MATCH(AC$3,Таблица9[#Headers],0),0)/VLOOKUP($AA9,Таблица19[#All],MATCH(AC$3,Таблица19[#Headers],0),0),"")</f>
        <v>0.75185955950748085</v>
      </c>
      <c r="AD9" s="6">
        <f>IFERROR(VLOOKUP($AA9,Таблица9[#All],MATCH(AD$3,Таблица9[#Headers],0),0)/VLOOKUP($AA9,Таблица19[#All],MATCH(AD$3,Таблица19[#Headers],0),0),"")</f>
        <v>0.7534678436317781</v>
      </c>
      <c r="AE9" s="6">
        <f>IFERROR(VLOOKUP($AA9,Таблица9[#All],MATCH(AE$3,Таблица9[#Headers],0),0)/VLOOKUP($AA9,Таблица19[#All],MATCH(AE$3,Таблица19[#Headers],0),0),"")</f>
        <v>0.76395848246241949</v>
      </c>
      <c r="AF9" s="6">
        <f>IFERROR(VLOOKUP($AA9,Таблица9[#All],MATCH(AF$3,Таблица9[#Headers],0),0)/VLOOKUP($AA9,Таблица19[#All],MATCH(AF$3,Таблица19[#Headers],0),0),"")</f>
        <v>0.79338842975206614</v>
      </c>
    </row>
    <row r="10" spans="1:32">
      <c r="A10" t="s">
        <v>50</v>
      </c>
      <c r="B10" s="10">
        <v>6170805</v>
      </c>
      <c r="C10" s="10">
        <v>1286865</v>
      </c>
      <c r="D10" s="6">
        <v>0.20854086298303001</v>
      </c>
      <c r="E10" s="3">
        <v>1728</v>
      </c>
      <c r="F10" s="3">
        <v>5234</v>
      </c>
      <c r="G10" s="16">
        <v>1295</v>
      </c>
      <c r="H10" s="10">
        <v>4063</v>
      </c>
      <c r="I10">
        <v>3</v>
      </c>
      <c r="J10" s="10">
        <v>994</v>
      </c>
      <c r="N10" t="s">
        <v>44</v>
      </c>
      <c r="O10" s="10">
        <v>19230484</v>
      </c>
      <c r="P10" s="10">
        <v>3135169</v>
      </c>
      <c r="Q10" s="6">
        <v>0.163031206078848</v>
      </c>
      <c r="R10" s="3">
        <v>6848</v>
      </c>
      <c r="S10" s="3">
        <v>22168</v>
      </c>
      <c r="T10" s="3">
        <v>5839</v>
      </c>
      <c r="U10" s="23">
        <v>2943</v>
      </c>
      <c r="V10">
        <v>3</v>
      </c>
      <c r="W10" s="10">
        <v>537</v>
      </c>
      <c r="AA10" t="s">
        <v>50</v>
      </c>
      <c r="AB10" s="6">
        <f>IFERROR(VLOOKUP($AA10,Таблица9[#All],MATCH(AB$3,Таблица9[#Headers],0),0)/VLOOKUP($AA10,Таблица19[#All],MATCH(AB$3,Таблица19[#Headers],0),0),"")</f>
        <v>0.83550687471083596</v>
      </c>
      <c r="AC10" s="6">
        <f>IFERROR(VLOOKUP($AA10,Таблица9[#All],MATCH(AC$3,Таблица9[#Headers],0),0)/VLOOKUP($AA10,Таблица19[#All],MATCH(AC$3,Таблица19[#Headers],0),0),"")</f>
        <v>0.84531166827911242</v>
      </c>
      <c r="AD10" s="6">
        <f>IFERROR(VLOOKUP($AA10,Таблица9[#All],MATCH(AD$3,Таблица9[#Headers],0),0)/VLOOKUP($AA10,Таблица19[#All],MATCH(AD$3,Таблица19[#Headers],0),0),"")</f>
        <v>0.79976851851851849</v>
      </c>
      <c r="AE10" s="6">
        <f>IFERROR(VLOOKUP($AA10,Таблица9[#All],MATCH(AE$3,Таблица9[#Headers],0),0)/VLOOKUP($AA10,Таблица19[#All],MATCH(AE$3,Таблица19[#Headers],0),0),"")</f>
        <v>0.76690867405426055</v>
      </c>
      <c r="AF10" s="6">
        <f>IFERROR(VLOOKUP($AA10,Таблица9[#All],MATCH(AF$3,Таблица9[#Headers],0),0)/VLOOKUP($AA10,Таблица19[#All],MATCH(AF$3,Таблица19[#Headers],0),0),"")</f>
        <v>0.84401544401544404</v>
      </c>
    </row>
    <row r="11" spans="1:32">
      <c r="A11" t="s">
        <v>40</v>
      </c>
      <c r="B11" s="10">
        <v>5578011</v>
      </c>
      <c r="C11" s="10">
        <v>956642</v>
      </c>
      <c r="D11" s="6">
        <v>0.171502350927597</v>
      </c>
      <c r="E11" s="3">
        <v>1952</v>
      </c>
      <c r="F11" s="3">
        <v>6237</v>
      </c>
      <c r="G11" s="16">
        <v>1444</v>
      </c>
      <c r="H11" s="10">
        <v>3180</v>
      </c>
      <c r="I11">
        <v>3</v>
      </c>
      <c r="J11" s="10">
        <v>662</v>
      </c>
      <c r="N11" t="s">
        <v>47</v>
      </c>
      <c r="O11" s="10">
        <v>8431239</v>
      </c>
      <c r="P11" s="10">
        <v>1460238</v>
      </c>
      <c r="Q11" s="6">
        <v>0.17319376191328401</v>
      </c>
      <c r="R11" s="3">
        <v>2845</v>
      </c>
      <c r="S11" s="3">
        <v>9558</v>
      </c>
      <c r="T11" s="3">
        <v>2213</v>
      </c>
      <c r="U11" s="23">
        <v>3159</v>
      </c>
      <c r="V11">
        <v>3</v>
      </c>
      <c r="W11" s="10">
        <v>660</v>
      </c>
      <c r="AA11" t="s">
        <v>40</v>
      </c>
      <c r="AB11" s="6">
        <f>IFERROR(VLOOKUP($AA11,Таблица9[#All],MATCH(AB$3,Таблица9[#Headers],0),0)/VLOOKUP($AA11,Таблица19[#All],MATCH(AB$3,Таблица19[#Headers],0),0),"")</f>
        <v>0.86330360409830675</v>
      </c>
      <c r="AC11" s="6">
        <f>IFERROR(VLOOKUP($AA11,Таблица9[#All],MATCH(AC$3,Таблица9[#Headers],0),0)/VLOOKUP($AA11,Таблица19[#All],MATCH(AC$3,Таблица19[#Headers],0),0),"")</f>
        <v>0.81991277823888142</v>
      </c>
      <c r="AD11" s="6">
        <f>IFERROR(VLOOKUP($AA11,Таблица9[#All],MATCH(AD$3,Таблица9[#Headers],0),0)/VLOOKUP($AA11,Таблица19[#All],MATCH(AD$3,Таблица19[#Headers],0),0),"")</f>
        <v>0.80532786885245899</v>
      </c>
      <c r="AE11" s="6">
        <f>IFERROR(VLOOKUP($AA11,Таблица9[#All],MATCH(AE$3,Таблица9[#Headers],0),0)/VLOOKUP($AA11,Таблица19[#All],MATCH(AE$3,Таблица19[#Headers],0),0),"")</f>
        <v>0.81834215167548496</v>
      </c>
      <c r="AF11" s="6">
        <f>IFERROR(VLOOKUP($AA11,Таблица9[#All],MATCH(AF$3,Таблица9[#Headers],0),0)/VLOOKUP($AA11,Таблица19[#All],MATCH(AF$3,Таблица19[#Headers],0),0),"")</f>
        <v>0.85041551246537395</v>
      </c>
    </row>
    <row r="12" spans="1:32">
      <c r="A12" t="s">
        <v>94</v>
      </c>
      <c r="B12" s="10">
        <v>5433238</v>
      </c>
      <c r="C12" s="10">
        <v>1352076</v>
      </c>
      <c r="D12" s="6">
        <v>0.24885270993098399</v>
      </c>
      <c r="E12" s="3">
        <v>1345</v>
      </c>
      <c r="F12" s="3">
        <v>3789</v>
      </c>
      <c r="G12" s="16">
        <v>998</v>
      </c>
      <c r="H12" s="10">
        <v>4338</v>
      </c>
      <c r="I12">
        <v>3</v>
      </c>
      <c r="J12" s="10">
        <v>1355</v>
      </c>
      <c r="N12" t="s">
        <v>48</v>
      </c>
      <c r="O12" s="10">
        <v>5488630</v>
      </c>
      <c r="P12" s="10">
        <v>1051191</v>
      </c>
      <c r="Q12" s="6">
        <v>0.191521563668893</v>
      </c>
      <c r="R12" s="3">
        <v>1677</v>
      </c>
      <c r="S12" s="3">
        <v>5033</v>
      </c>
      <c r="T12" s="3">
        <v>1329</v>
      </c>
      <c r="U12" s="23">
        <v>3543</v>
      </c>
      <c r="V12">
        <v>3</v>
      </c>
      <c r="W12" s="10">
        <v>791</v>
      </c>
      <c r="AA12" t="s">
        <v>94</v>
      </c>
      <c r="AB12" s="6">
        <f>IFERROR(VLOOKUP($AA12,Таблица9[#All],MATCH(AB$3,Таблица9[#Headers],0),0)/VLOOKUP($AA12,Таблица19[#All],MATCH(AB$3,Таблица19[#Headers],0),0),"")</f>
        <v>0.92745210130680822</v>
      </c>
      <c r="AC12" s="6">
        <f>IFERROR(VLOOKUP($AA12,Таблица9[#All],MATCH(AC$3,Таблица9[#Headers],0),0)/VLOOKUP($AA12,Таблица19[#All],MATCH(AC$3,Таблица19[#Headers],0),0),"")</f>
        <v>0.92733470603723456</v>
      </c>
      <c r="AD12" s="6">
        <f>IFERROR(VLOOKUP($AA12,Таблица9[#All],MATCH(AD$3,Таблица9[#Headers],0),0)/VLOOKUP($AA12,Таблица19[#All],MATCH(AD$3,Таблица19[#Headers],0),0),"")</f>
        <v>0.88252788104089219</v>
      </c>
      <c r="AE12" s="6">
        <f>IFERROR(VLOOKUP($AA12,Таблица9[#All],MATCH(AE$3,Таблица9[#Headers],0),0)/VLOOKUP($AA12,Таблица19[#All],MATCH(AE$3,Таблица19[#Headers],0),0),"")</f>
        <v>0.88334652942728953</v>
      </c>
      <c r="AF12" s="6">
        <f>IFERROR(VLOOKUP($AA12,Таблица9[#All],MATCH(AF$3,Таблица9[#Headers],0),0)/VLOOKUP($AA12,Таблица19[#All],MATCH(AF$3,Таблица19[#Headers],0),0),"")</f>
        <v>0.90981963927855714</v>
      </c>
    </row>
    <row r="13" spans="1:32">
      <c r="A13" t="s">
        <v>89</v>
      </c>
      <c r="B13" s="10">
        <v>4994583</v>
      </c>
      <c r="C13" s="10">
        <v>1019102</v>
      </c>
      <c r="D13" s="6">
        <v>0.20404145851615599</v>
      </c>
      <c r="E13" s="3">
        <v>1394</v>
      </c>
      <c r="F13" s="3">
        <v>3829</v>
      </c>
      <c r="G13" s="16">
        <v>1036</v>
      </c>
      <c r="H13" s="10">
        <v>3998</v>
      </c>
      <c r="I13">
        <v>3</v>
      </c>
      <c r="J13" s="10">
        <v>984</v>
      </c>
      <c r="N13" t="s">
        <v>49</v>
      </c>
      <c r="O13" s="10">
        <v>6314876</v>
      </c>
      <c r="P13" s="10">
        <v>1059687</v>
      </c>
      <c r="Q13" s="6">
        <v>0.167808045637</v>
      </c>
      <c r="R13" s="3">
        <v>1841</v>
      </c>
      <c r="S13" s="3">
        <v>6019</v>
      </c>
      <c r="T13" s="3">
        <v>1516</v>
      </c>
      <c r="U13" s="23">
        <v>3807</v>
      </c>
      <c r="V13">
        <v>3</v>
      </c>
      <c r="W13" s="10">
        <v>699</v>
      </c>
      <c r="AA13" t="s">
        <v>89</v>
      </c>
      <c r="AB13" s="6">
        <f>IFERROR(VLOOKUP($AA13,Таблица9[#All],MATCH(AB$3,Таблица9[#Headers],0),0)/VLOOKUP($AA13,Таблица19[#All],MATCH(AB$3,Таблица19[#Headers],0),0),"")</f>
        <v>0.74482214030680838</v>
      </c>
      <c r="AC13" s="6">
        <f>IFERROR(VLOOKUP($AA13,Таблица9[#All],MATCH(AC$3,Таблица9[#Headers],0),0)/VLOOKUP($AA13,Таблица19[#All],MATCH(AC$3,Таблица19[#Headers],0),0),"")</f>
        <v>0.69352822386767954</v>
      </c>
      <c r="AD13" s="6">
        <f>IFERROR(VLOOKUP($AA13,Таблица9[#All],MATCH(AD$3,Таблица9[#Headers],0),0)/VLOOKUP($AA13,Таблица19[#All],MATCH(AD$3,Таблица19[#Headers],0),0),"")</f>
        <v>0.75896700143472018</v>
      </c>
      <c r="AE13" s="6">
        <f>IFERROR(VLOOKUP($AA13,Таблица9[#All],MATCH(AE$3,Таблица9[#Headers],0),0)/VLOOKUP($AA13,Таблица19[#All],MATCH(AE$3,Таблица19[#Headers],0),0),"")</f>
        <v>0.76599634369287017</v>
      </c>
      <c r="AF13" s="6">
        <f>IFERROR(VLOOKUP($AA13,Таблица9[#All],MATCH(AF$3,Таблица9[#Headers],0),0)/VLOOKUP($AA13,Таблица19[#All],MATCH(AF$3,Таблица19[#Headers],0),0),"")</f>
        <v>0.81177606177606176</v>
      </c>
    </row>
    <row r="14" spans="1:32">
      <c r="A14" t="s">
        <v>73</v>
      </c>
      <c r="B14" s="10">
        <v>4636128</v>
      </c>
      <c r="C14" s="10">
        <v>966255</v>
      </c>
      <c r="D14" s="6">
        <v>0.20841853374194999</v>
      </c>
      <c r="E14" s="3">
        <v>1286</v>
      </c>
      <c r="F14" s="3">
        <v>3682</v>
      </c>
      <c r="G14" s="16">
        <v>938</v>
      </c>
      <c r="H14" s="10">
        <v>4085</v>
      </c>
      <c r="I14">
        <v>3</v>
      </c>
      <c r="J14" s="10">
        <v>1030</v>
      </c>
      <c r="N14" t="s">
        <v>50</v>
      </c>
      <c r="O14" s="10">
        <v>5155750</v>
      </c>
      <c r="P14" s="10">
        <v>1087802</v>
      </c>
      <c r="Q14" s="6">
        <v>0.21098812006012699</v>
      </c>
      <c r="R14" s="3">
        <v>1382</v>
      </c>
      <c r="S14" s="3">
        <v>4014</v>
      </c>
      <c r="T14" s="3">
        <v>1093</v>
      </c>
      <c r="U14" s="23">
        <v>3891</v>
      </c>
      <c r="V14">
        <v>3</v>
      </c>
      <c r="W14" s="10">
        <v>995</v>
      </c>
      <c r="AA14" t="s">
        <v>73</v>
      </c>
      <c r="AB14" s="6">
        <f>IFERROR(VLOOKUP($AA14,Таблица9[#All],MATCH(AB$3,Таблица9[#Headers],0),0)/VLOOKUP($AA14,Таблица19[#All],MATCH(AB$3,Таблица19[#Headers],0),0),"")</f>
        <v>0.86457988217754123</v>
      </c>
      <c r="AC14" s="6">
        <f>IFERROR(VLOOKUP($AA14,Таблица9[#All],MATCH(AC$3,Таблица9[#Headers],0),0)/VLOOKUP($AA14,Таблица19[#All],MATCH(AC$3,Таблица19[#Headers],0),0),"")</f>
        <v>0.87365447009329833</v>
      </c>
      <c r="AD14" s="6">
        <f>IFERROR(VLOOKUP($AA14,Таблица9[#All],MATCH(AD$3,Таблица9[#Headers],0),0)/VLOOKUP($AA14,Таблица19[#All],MATCH(AD$3,Таблица19[#Headers],0),0),"")</f>
        <v>0.81181959564541217</v>
      </c>
      <c r="AE14" s="6">
        <f>IFERROR(VLOOKUP($AA14,Таблица9[#All],MATCH(AE$3,Таблица9[#Headers],0),0)/VLOOKUP($AA14,Таблица19[#All],MATCH(AE$3,Таблица19[#Headers],0),0),"")</f>
        <v>0.78788701792504079</v>
      </c>
      <c r="AF14" s="6">
        <f>IFERROR(VLOOKUP($AA14,Таблица9[#All],MATCH(AF$3,Таблица9[#Headers],0),0)/VLOOKUP($AA14,Таблица19[#All],MATCH(AF$3,Таблица19[#Headers],0),0),"")</f>
        <v>0.85287846481876328</v>
      </c>
    </row>
    <row r="15" spans="1:32">
      <c r="A15" t="s">
        <v>78</v>
      </c>
      <c r="B15" s="10">
        <v>4605397</v>
      </c>
      <c r="C15" s="10">
        <v>914072</v>
      </c>
      <c r="D15" s="6">
        <v>0.19847843736381399</v>
      </c>
      <c r="E15" s="3">
        <v>1527</v>
      </c>
      <c r="F15" s="3">
        <v>5190</v>
      </c>
      <c r="G15" s="16">
        <v>1109</v>
      </c>
      <c r="H15" s="10">
        <v>3385</v>
      </c>
      <c r="I15">
        <v>3</v>
      </c>
      <c r="J15" s="10">
        <v>824</v>
      </c>
      <c r="N15" t="s">
        <v>52</v>
      </c>
      <c r="O15" s="10">
        <v>1305653</v>
      </c>
      <c r="P15" s="10">
        <v>276463</v>
      </c>
      <c r="Q15" s="6">
        <v>0.211743089473236</v>
      </c>
      <c r="R15" s="3">
        <v>296</v>
      </c>
      <c r="S15" s="3">
        <v>995</v>
      </c>
      <c r="T15" s="3">
        <v>246</v>
      </c>
      <c r="U15" s="23">
        <v>4650</v>
      </c>
      <c r="V15">
        <v>3</v>
      </c>
      <c r="W15" s="10">
        <v>1124</v>
      </c>
      <c r="AA15" t="s">
        <v>78</v>
      </c>
      <c r="AB15" s="6">
        <f>IFERROR(VLOOKUP($AA15,Таблица9[#All],MATCH(AB$3,Таблица9[#Headers],0),0)/VLOOKUP($AA15,Таблица19[#All],MATCH(AB$3,Таблица19[#Headers],0),0),"")</f>
        <v>0.86212480704703631</v>
      </c>
      <c r="AC15" s="6">
        <f>IFERROR(VLOOKUP($AA15,Таблица9[#All],MATCH(AC$3,Таблица9[#Headers],0),0)/VLOOKUP($AA15,Таблица19[#All],MATCH(AC$3,Таблица19[#Headers],0),0),"")</f>
        <v>0.86114988753621158</v>
      </c>
      <c r="AD15" s="6">
        <f>IFERROR(VLOOKUP($AA15,Таблица9[#All],MATCH(AD$3,Таблица9[#Headers],0),0)/VLOOKUP($AA15,Таблица19[#All],MATCH(AD$3,Таблица19[#Headers],0),0),"")</f>
        <v>0.83104125736738699</v>
      </c>
      <c r="AE15" s="6">
        <f>IFERROR(VLOOKUP($AA15,Таблица9[#All],MATCH(AE$3,Таблица9[#Headers],0),0)/VLOOKUP($AA15,Таблица19[#All],MATCH(AE$3,Таблица19[#Headers],0),0),"")</f>
        <v>0.81425818882466283</v>
      </c>
      <c r="AF15" s="6">
        <f>IFERROR(VLOOKUP($AA15,Таблица9[#All],MATCH(AF$3,Таблица9[#Headers],0),0)/VLOOKUP($AA15,Таблица19[#All],MATCH(AF$3,Таблица19[#Headers],0),0),"")</f>
        <v>0.8746618575293057</v>
      </c>
    </row>
    <row r="16" spans="1:32">
      <c r="A16" t="s">
        <v>96</v>
      </c>
      <c r="B16" s="10">
        <v>4589933</v>
      </c>
      <c r="C16" s="10">
        <v>984060</v>
      </c>
      <c r="D16" s="6">
        <v>0.214395286379997</v>
      </c>
      <c r="E16" s="3">
        <v>1269</v>
      </c>
      <c r="F16" s="3">
        <v>3269</v>
      </c>
      <c r="G16" s="16">
        <v>959</v>
      </c>
      <c r="H16" s="10">
        <v>4032</v>
      </c>
      <c r="I16">
        <v>3</v>
      </c>
      <c r="J16" s="10">
        <v>1026</v>
      </c>
      <c r="N16" t="s">
        <v>53</v>
      </c>
      <c r="O16" s="10">
        <v>169390</v>
      </c>
      <c r="P16" s="10">
        <v>28374</v>
      </c>
      <c r="Q16" s="6">
        <v>0.167506936655056</v>
      </c>
      <c r="R16" s="3">
        <v>47</v>
      </c>
      <c r="S16" s="3">
        <v>143</v>
      </c>
      <c r="T16" s="3">
        <v>38</v>
      </c>
      <c r="U16" s="23">
        <v>3675</v>
      </c>
      <c r="V16">
        <v>3</v>
      </c>
      <c r="W16" s="10">
        <v>747</v>
      </c>
      <c r="AA16" t="s">
        <v>96</v>
      </c>
      <c r="AB16" s="6">
        <f>IFERROR(VLOOKUP($AA16,Таблица9[#All],MATCH(AB$3,Таблица9[#Headers],0),0)/VLOOKUP($AA16,Таблица19[#All],MATCH(AB$3,Таблица19[#Headers],0),0),"")</f>
        <v>0.81960346697871189</v>
      </c>
      <c r="AC16" s="6">
        <f>IFERROR(VLOOKUP($AA16,Таблица9[#All],MATCH(AC$3,Таблица9[#Headers],0),0)/VLOOKUP($AA16,Таблица19[#All],MATCH(AC$3,Таблица19[#Headers],0),0),"")</f>
        <v>0.80406682519358574</v>
      </c>
      <c r="AD16" s="6">
        <f>IFERROR(VLOOKUP($AA16,Таблица9[#All],MATCH(AD$3,Таблица9[#Headers],0),0)/VLOOKUP($AA16,Таблица19[#All],MATCH(AD$3,Таблица19[#Headers],0),0),"")</f>
        <v>0.74704491725768318</v>
      </c>
      <c r="AE16" s="6">
        <f>IFERROR(VLOOKUP($AA16,Таблица9[#All],MATCH(AE$3,Таблица9[#Headers],0),0)/VLOOKUP($AA16,Таблица19[#All],MATCH(AE$3,Таблица19[#Headers],0),0),"")</f>
        <v>0.75374732334047112</v>
      </c>
      <c r="AF16" s="6">
        <f>IFERROR(VLOOKUP($AA16,Таблица9[#All],MATCH(AF$3,Таблица9[#Headers],0),0)/VLOOKUP($AA16,Таблица19[#All],MATCH(AF$3,Таблица19[#Headers],0),0),"")</f>
        <v>0.80187695516162671</v>
      </c>
    </row>
    <row r="17" spans="1:32">
      <c r="A17" t="s">
        <v>92</v>
      </c>
      <c r="B17" s="10">
        <v>4577713</v>
      </c>
      <c r="C17" s="10">
        <v>889032</v>
      </c>
      <c r="D17" s="6">
        <v>0.19420876756581201</v>
      </c>
      <c r="E17" s="3">
        <v>1360</v>
      </c>
      <c r="F17" s="3">
        <v>4148</v>
      </c>
      <c r="G17" s="16">
        <v>1088</v>
      </c>
      <c r="H17" s="10">
        <v>3845</v>
      </c>
      <c r="I17">
        <v>3</v>
      </c>
      <c r="J17" s="10">
        <v>817</v>
      </c>
      <c r="N17" t="s">
        <v>54</v>
      </c>
      <c r="O17" s="10">
        <v>815838</v>
      </c>
      <c r="P17" s="10">
        <v>135459</v>
      </c>
      <c r="Q17" s="6">
        <v>0.16603663962698401</v>
      </c>
      <c r="R17" s="3">
        <v>283</v>
      </c>
      <c r="S17" s="3">
        <v>999</v>
      </c>
      <c r="T17" s="3">
        <v>221</v>
      </c>
      <c r="U17" s="23">
        <v>3002</v>
      </c>
      <c r="V17">
        <v>4</v>
      </c>
      <c r="W17" s="10">
        <v>613</v>
      </c>
      <c r="AA17" t="s">
        <v>92</v>
      </c>
      <c r="AB17" s="6">
        <f>IFERROR(VLOOKUP($AA17,Таблица9[#All],MATCH(AB$3,Таблица9[#Headers],0),0)/VLOOKUP($AA17,Таблица19[#All],MATCH(AB$3,Таблица19[#Headers],0),0),"")</f>
        <v>0.74596485188127781</v>
      </c>
      <c r="AC17" s="6">
        <f>IFERROR(VLOOKUP($AA17,Таблица9[#All],MATCH(AC$3,Таблица9[#Headers],0),0)/VLOOKUP($AA17,Таблица19[#All],MATCH(AC$3,Таблица19[#Headers],0),0),"")</f>
        <v>0.73021556029479251</v>
      </c>
      <c r="AD17" s="6">
        <f>IFERROR(VLOOKUP($AA17,Таблица9[#All],MATCH(AD$3,Таблица9[#Headers],0),0)/VLOOKUP($AA17,Таблица19[#All],MATCH(AD$3,Таблица19[#Headers],0),0),"")</f>
        <v>0.68235294117647061</v>
      </c>
      <c r="AE17" s="6">
        <f>IFERROR(VLOOKUP($AA17,Таблица9[#All],MATCH(AE$3,Таблица9[#Headers],0),0)/VLOOKUP($AA17,Таблица19[#All],MATCH(AE$3,Таблица19[#Headers],0),0),"")</f>
        <v>0.73023143683702985</v>
      </c>
      <c r="AF17" s="6">
        <f>IFERROR(VLOOKUP($AA17,Таблица9[#All],MATCH(AF$3,Таблица9[#Headers],0),0)/VLOOKUP($AA17,Таблица19[#All],MATCH(AF$3,Таблица19[#Headers],0),0),"")</f>
        <v>0.72886029411764708</v>
      </c>
    </row>
    <row r="18" spans="1:32">
      <c r="A18" t="s">
        <v>63</v>
      </c>
      <c r="B18" s="10">
        <v>4392674</v>
      </c>
      <c r="C18" s="10">
        <v>661146</v>
      </c>
      <c r="D18" s="6">
        <v>0.15051105545278301</v>
      </c>
      <c r="E18" s="3">
        <v>1420</v>
      </c>
      <c r="F18" s="3">
        <v>6580</v>
      </c>
      <c r="G18" s="16">
        <v>890</v>
      </c>
      <c r="H18" s="10">
        <v>3741</v>
      </c>
      <c r="I18">
        <v>5</v>
      </c>
      <c r="J18" s="10">
        <v>743</v>
      </c>
      <c r="N18" t="s">
        <v>55</v>
      </c>
      <c r="O18" s="10">
        <v>2291185</v>
      </c>
      <c r="P18" s="10">
        <v>384957</v>
      </c>
      <c r="Q18" s="6">
        <v>0.16801655038768101</v>
      </c>
      <c r="R18" s="3">
        <v>853</v>
      </c>
      <c r="S18" s="3">
        <v>2924</v>
      </c>
      <c r="T18" s="3">
        <v>581</v>
      </c>
      <c r="U18" s="23">
        <v>2791</v>
      </c>
      <c r="V18">
        <v>3</v>
      </c>
      <c r="W18" s="10">
        <v>663</v>
      </c>
      <c r="AA18" t="s">
        <v>63</v>
      </c>
      <c r="AB18" s="6">
        <f>IFERROR(VLOOKUP($AA18,Таблица9[#All],MATCH(AB$3,Таблица9[#Headers],0),0)/VLOOKUP($AA18,Таблица19[#All],MATCH(AB$3,Таблица19[#Headers],0),0),"")</f>
        <v>0.51204027432948584</v>
      </c>
      <c r="AC18" s="6">
        <f>IFERROR(VLOOKUP($AA18,Таблица9[#All],MATCH(AC$3,Таблица9[#Headers],0),0)/VLOOKUP($AA18,Таблица19[#All],MATCH(AC$3,Таблица19[#Headers],0),0),"")</f>
        <v>0.44012820163776228</v>
      </c>
      <c r="AD18" s="6">
        <f>IFERROR(VLOOKUP($AA18,Таблица9[#All],MATCH(AD$3,Таблица9[#Headers],0),0)/VLOOKUP($AA18,Таблица19[#All],MATCH(AD$3,Таблица19[#Headers],0),0),"")</f>
        <v>0.61971830985915488</v>
      </c>
      <c r="AE18" s="6">
        <f>IFERROR(VLOOKUP($AA18,Таблица9[#All],MATCH(AE$3,Таблица9[#Headers],0),0)/VLOOKUP($AA18,Таблица19[#All],MATCH(AE$3,Таблица19[#Headers],0),0),"")</f>
        <v>0.50547112462006083</v>
      </c>
      <c r="AF18" s="6">
        <f>IFERROR(VLOOKUP($AA18,Таблица9[#All],MATCH(AF$3,Таблица9[#Headers],0),0)/VLOOKUP($AA18,Таблица19[#All],MATCH(AF$3,Таблица19[#Headers],0),0),"")</f>
        <v>0.6629213483146067</v>
      </c>
    </row>
    <row r="19" spans="1:32">
      <c r="A19" t="s">
        <v>102</v>
      </c>
      <c r="B19" s="10">
        <v>4368610</v>
      </c>
      <c r="C19" s="10">
        <v>705015</v>
      </c>
      <c r="D19" s="6">
        <v>0.161381995646212</v>
      </c>
      <c r="E19" s="3">
        <v>1549</v>
      </c>
      <c r="F19" s="3">
        <v>4180</v>
      </c>
      <c r="G19" s="16">
        <v>1177</v>
      </c>
      <c r="H19" s="10">
        <v>3188</v>
      </c>
      <c r="I19">
        <v>3</v>
      </c>
      <c r="J19" s="10">
        <v>599</v>
      </c>
      <c r="N19" t="s">
        <v>56</v>
      </c>
      <c r="O19" s="10">
        <v>1497816</v>
      </c>
      <c r="P19" s="10">
        <v>300680</v>
      </c>
      <c r="Q19" s="6">
        <v>0.200745618954531</v>
      </c>
      <c r="R19" s="3">
        <v>389</v>
      </c>
      <c r="S19" s="3">
        <v>1051</v>
      </c>
      <c r="T19" s="3">
        <v>337</v>
      </c>
      <c r="U19" s="23">
        <v>3984</v>
      </c>
      <c r="V19">
        <v>3</v>
      </c>
      <c r="W19" s="10">
        <v>892</v>
      </c>
      <c r="AA19" t="s">
        <v>102</v>
      </c>
      <c r="AB19" s="6">
        <f>IFERROR(VLOOKUP($AA19,Таблица9[#All],MATCH(AB$3,Таблица9[#Headers],0),0)/VLOOKUP($AA19,Таблица19[#All],MATCH(AB$3,Таблица19[#Headers],0),0),"")</f>
        <v>0.79751339670970856</v>
      </c>
      <c r="AC19" s="6">
        <f>IFERROR(VLOOKUP($AA19,Таблица9[#All],MATCH(AC$3,Таблица9[#Headers],0),0)/VLOOKUP($AA19,Таблица19[#All],MATCH(AC$3,Таблица19[#Headers],0),0),"")</f>
        <v>0.7378495493003695</v>
      </c>
      <c r="AD19" s="6">
        <f>IFERROR(VLOOKUP($AA19,Таблица9[#All],MATCH(AD$3,Таблица9[#Headers],0),0)/VLOOKUP($AA19,Таблица19[#All],MATCH(AD$3,Таблица19[#Headers],0),0),"")</f>
        <v>0.78695932859909623</v>
      </c>
      <c r="AE19" s="6">
        <f>IFERROR(VLOOKUP($AA19,Таблица9[#All],MATCH(AE$3,Таблица9[#Headers],0),0)/VLOOKUP($AA19,Таблица19[#All],MATCH(AE$3,Таблица19[#Headers],0),0),"")</f>
        <v>0.76267942583732062</v>
      </c>
      <c r="AF19" s="6">
        <f>IFERROR(VLOOKUP($AA19,Таблица9[#All],MATCH(AF$3,Таблица9[#Headers],0),0)/VLOOKUP($AA19,Таблица19[#All],MATCH(AF$3,Таблица19[#Headers],0),0),"")</f>
        <v>0.8283772302463891</v>
      </c>
    </row>
    <row r="20" spans="1:32">
      <c r="A20" t="s">
        <v>76</v>
      </c>
      <c r="B20" s="10">
        <v>4243426</v>
      </c>
      <c r="C20" s="10">
        <v>971640</v>
      </c>
      <c r="D20" s="6">
        <v>0.22897536094655499</v>
      </c>
      <c r="E20" s="3">
        <v>810</v>
      </c>
      <c r="F20" s="3">
        <v>2919</v>
      </c>
      <c r="G20" s="16">
        <v>583</v>
      </c>
      <c r="H20" s="10">
        <v>5875</v>
      </c>
      <c r="I20">
        <v>4</v>
      </c>
      <c r="J20" s="10">
        <v>1667</v>
      </c>
      <c r="N20" t="s">
        <v>57</v>
      </c>
      <c r="O20" s="10">
        <v>1715277</v>
      </c>
      <c r="P20" s="10">
        <v>299438</v>
      </c>
      <c r="Q20" s="6">
        <v>0.17457122085820501</v>
      </c>
      <c r="R20" s="3">
        <v>551</v>
      </c>
      <c r="S20" s="3">
        <v>1322</v>
      </c>
      <c r="T20" s="3">
        <v>445</v>
      </c>
      <c r="U20" s="23">
        <v>3253</v>
      </c>
      <c r="V20">
        <v>2</v>
      </c>
      <c r="W20" s="10">
        <v>673</v>
      </c>
      <c r="AA20" t="s">
        <v>76</v>
      </c>
      <c r="AB20" s="6">
        <f>IFERROR(VLOOKUP($AA20,Таблица9[#All],MATCH(AB$3,Таблица9[#Headers],0),0)/VLOOKUP($AA20,Таблица19[#All],MATCH(AB$3,Таблица19[#Headers],0),0),"")</f>
        <v>0.86674752900133056</v>
      </c>
      <c r="AC20" s="6">
        <f>IFERROR(VLOOKUP($AA20,Таблица9[#All],MATCH(AC$3,Таблица9[#Headers],0),0)/VLOOKUP($AA20,Таблица19[#All],MATCH(AC$3,Таблица19[#Headers],0),0),"")</f>
        <v>0.87030278704046771</v>
      </c>
      <c r="AD20" s="6">
        <f>IFERROR(VLOOKUP($AA20,Таблица9[#All],MATCH(AD$3,Таблица9[#Headers],0),0)/VLOOKUP($AA20,Таблица19[#All],MATCH(AD$3,Таблица19[#Headers],0),0),"")</f>
        <v>0.79629629629629628</v>
      </c>
      <c r="AE20" s="6">
        <f>IFERROR(VLOOKUP($AA20,Таблица9[#All],MATCH(AE$3,Таблица9[#Headers],0),0)/VLOOKUP($AA20,Таблица19[#All],MATCH(AE$3,Таблица19[#Headers],0),0),"")</f>
        <v>0.7598492634463857</v>
      </c>
      <c r="AF20" s="6">
        <f>IFERROR(VLOOKUP($AA20,Таблица9[#All],MATCH(AF$3,Таблица9[#Headers],0),0)/VLOOKUP($AA20,Таблица19[#All],MATCH(AF$3,Таблица19[#Headers],0),0),"")</f>
        <v>0.8387650085763293</v>
      </c>
    </row>
    <row r="21" spans="1:32">
      <c r="A21" t="s">
        <v>95</v>
      </c>
      <c r="B21" s="10">
        <v>4154287</v>
      </c>
      <c r="C21" s="10">
        <v>726867</v>
      </c>
      <c r="D21" s="6">
        <v>0.17496793071831501</v>
      </c>
      <c r="E21" s="3">
        <v>1495</v>
      </c>
      <c r="F21" s="3">
        <v>4702</v>
      </c>
      <c r="G21" s="16">
        <v>1191</v>
      </c>
      <c r="H21" s="10">
        <v>3077</v>
      </c>
      <c r="I21">
        <v>3</v>
      </c>
      <c r="J21" s="10">
        <v>610</v>
      </c>
      <c r="N21" t="s">
        <v>59</v>
      </c>
      <c r="O21" s="10">
        <v>665756</v>
      </c>
      <c r="P21" s="10">
        <v>130106</v>
      </c>
      <c r="Q21" s="6">
        <v>0.19542595185022699</v>
      </c>
      <c r="R21" s="3">
        <v>275</v>
      </c>
      <c r="S21" s="3">
        <v>924</v>
      </c>
      <c r="T21" s="3">
        <v>207</v>
      </c>
      <c r="U21" s="23">
        <v>2589</v>
      </c>
      <c r="V21">
        <v>3</v>
      </c>
      <c r="W21" s="10">
        <v>629</v>
      </c>
      <c r="AA21" t="s">
        <v>95</v>
      </c>
      <c r="AB21" s="6">
        <f>IFERROR(VLOOKUP($AA21,Таблица9[#All],MATCH(AB$3,Таблица9[#Headers],0),0)/VLOOKUP($AA21,Таблица19[#All],MATCH(AB$3,Таблица19[#Headers],0),0),"")</f>
        <v>0.86463284794719286</v>
      </c>
      <c r="AC21" s="6">
        <f>IFERROR(VLOOKUP($AA21,Таблица9[#All],MATCH(AC$3,Таблица9[#Headers],0),0)/VLOOKUP($AA21,Таблица19[#All],MATCH(AC$3,Таблица19[#Headers],0),0),"")</f>
        <v>0.84201236264681156</v>
      </c>
      <c r="AD21" s="6">
        <f>IFERROR(VLOOKUP($AA21,Таблица9[#All],MATCH(AD$3,Таблица9[#Headers],0),0)/VLOOKUP($AA21,Таблица19[#All],MATCH(AD$3,Таблица19[#Headers],0),0),"")</f>
        <v>0.82876254180602005</v>
      </c>
      <c r="AE21" s="6">
        <f>IFERROR(VLOOKUP($AA21,Таблица9[#All],MATCH(AE$3,Таблица9[#Headers],0),0)/VLOOKUP($AA21,Таблица19[#All],MATCH(AE$3,Таблица19[#Headers],0),0),"")</f>
        <v>0.81008081667375587</v>
      </c>
      <c r="AF21" s="6">
        <f>IFERROR(VLOOKUP($AA21,Таблица9[#All],MATCH(AF$3,Таблица9[#Headers],0),0)/VLOOKUP($AA21,Таблица19[#All],MATCH(AF$3,Таблица19[#Headers],0),0),"")</f>
        <v>0.85978169605373633</v>
      </c>
    </row>
    <row r="22" spans="1:32">
      <c r="A22" t="s">
        <v>91</v>
      </c>
      <c r="B22" s="10">
        <v>4123561</v>
      </c>
      <c r="C22" s="10">
        <v>747875</v>
      </c>
      <c r="D22" s="6">
        <v>0.18136629966186901</v>
      </c>
      <c r="E22" s="3">
        <v>1412</v>
      </c>
      <c r="F22" s="3">
        <v>4182</v>
      </c>
      <c r="G22" s="16">
        <v>1086</v>
      </c>
      <c r="H22" s="10">
        <v>3356</v>
      </c>
      <c r="I22">
        <v>3</v>
      </c>
      <c r="J22" s="10">
        <v>689</v>
      </c>
      <c r="N22" t="s">
        <v>60</v>
      </c>
      <c r="O22" s="10">
        <v>1269588</v>
      </c>
      <c r="P22" s="10">
        <v>194717</v>
      </c>
      <c r="Q22" s="6">
        <v>0.15337022719181301</v>
      </c>
      <c r="R22" s="3">
        <v>499</v>
      </c>
      <c r="S22" s="3">
        <v>1954</v>
      </c>
      <c r="T22" s="3">
        <v>361</v>
      </c>
      <c r="U22" s="23">
        <v>2842</v>
      </c>
      <c r="V22">
        <v>4</v>
      </c>
      <c r="W22" s="10">
        <v>539</v>
      </c>
      <c r="AA22" t="s">
        <v>91</v>
      </c>
      <c r="AB22" s="6">
        <f>IFERROR(VLOOKUP($AA22,Таблица9[#All],MATCH(AB$3,Таблица9[#Headers],0),0)/VLOOKUP($AA22,Таблица19[#All],MATCH(AB$3,Таблица19[#Headers],0),0),"")</f>
        <v>0.82802728030457173</v>
      </c>
      <c r="AC22" s="6">
        <f>IFERROR(VLOOKUP($AA22,Таблица9[#All],MATCH(AC$3,Таблица9[#Headers],0),0)/VLOOKUP($AA22,Таблица19[#All],MATCH(AC$3,Таблица19[#Headers],0),0),"")</f>
        <v>0.78977235500584986</v>
      </c>
      <c r="AD22" s="6">
        <f>IFERROR(VLOOKUP($AA22,Таблица9[#All],MATCH(AD$3,Таблица9[#Headers],0),0)/VLOOKUP($AA22,Таблица19[#All],MATCH(AD$3,Таблица19[#Headers],0),0),"")</f>
        <v>0.81090651558073656</v>
      </c>
      <c r="AE22" s="6">
        <f>IFERROR(VLOOKUP($AA22,Таблица9[#All],MATCH(AE$3,Таблица9[#Headers],0),0)/VLOOKUP($AA22,Таблица19[#All],MATCH(AE$3,Таблица19[#Headers],0),0),"")</f>
        <v>0.77092300334768049</v>
      </c>
      <c r="AF22" s="6">
        <f>IFERROR(VLOOKUP($AA22,Таблица9[#All],MATCH(AF$3,Таблица9[#Headers],0),0)/VLOOKUP($AA22,Таблица19[#All],MATCH(AF$3,Таблица19[#Headers],0),0),"")</f>
        <v>0.83517495395948438</v>
      </c>
    </row>
    <row r="23" spans="1:32">
      <c r="A23" t="s">
        <v>72</v>
      </c>
      <c r="B23" s="10">
        <v>3835033</v>
      </c>
      <c r="C23" s="10">
        <v>774699</v>
      </c>
      <c r="D23" s="6">
        <v>0.20200582367870101</v>
      </c>
      <c r="E23" s="3">
        <v>1329</v>
      </c>
      <c r="F23" s="3">
        <v>3959</v>
      </c>
      <c r="G23" s="16">
        <v>958</v>
      </c>
      <c r="H23" s="10">
        <v>3187</v>
      </c>
      <c r="I23">
        <v>3</v>
      </c>
      <c r="J23" s="10">
        <v>809</v>
      </c>
      <c r="N23" t="s">
        <v>62</v>
      </c>
      <c r="O23" s="10">
        <v>1900629</v>
      </c>
      <c r="P23" s="10">
        <v>382887</v>
      </c>
      <c r="Q23" s="6">
        <v>0.20145278221051999</v>
      </c>
      <c r="R23" s="3">
        <v>593</v>
      </c>
      <c r="S23" s="3">
        <v>1474</v>
      </c>
      <c r="T23" s="3">
        <v>480</v>
      </c>
      <c r="U23" s="23">
        <v>3342</v>
      </c>
      <c r="V23">
        <v>2</v>
      </c>
      <c r="W23" s="10">
        <v>798</v>
      </c>
      <c r="AA23" t="s">
        <v>72</v>
      </c>
      <c r="AB23" s="6">
        <f>IFERROR(VLOOKUP($AA23,Таблица9[#All],MATCH(AB$3,Таблица9[#Headers],0),0)/VLOOKUP($AA23,Таблица19[#All],MATCH(AB$3,Таблица19[#Headers],0),0),"")</f>
        <v>0.86146038378287748</v>
      </c>
      <c r="AC23" s="6">
        <f>IFERROR(VLOOKUP($AA23,Таблица9[#All],MATCH(AC$3,Таблица9[#Headers],0),0)/VLOOKUP($AA23,Таблица19[#All],MATCH(AC$3,Таблица19[#Headers],0),0),"")</f>
        <v>0.83418334088465329</v>
      </c>
      <c r="AD23" s="6">
        <f>IFERROR(VLOOKUP($AA23,Таблица9[#All],MATCH(AD$3,Таблица9[#Headers],0),0)/VLOOKUP($AA23,Таблица19[#All],MATCH(AD$3,Таблица19[#Headers],0),0),"")</f>
        <v>0.80361173814898423</v>
      </c>
      <c r="AE23" s="6">
        <f>IFERROR(VLOOKUP($AA23,Таблица9[#All],MATCH(AE$3,Таблица9[#Headers],0),0)/VLOOKUP($AA23,Таблица19[#All],MATCH(AE$3,Таблица19[#Headers],0),0),"")</f>
        <v>0.82773427633240715</v>
      </c>
      <c r="AF23" s="6">
        <f>IFERROR(VLOOKUP($AA23,Таблица9[#All],MATCH(AF$3,Таблица9[#Headers],0),0)/VLOOKUP($AA23,Таблица19[#All],MATCH(AF$3,Таблица19[#Headers],0),0),"")</f>
        <v>0.86430062630480164</v>
      </c>
    </row>
    <row r="24" spans="1:32">
      <c r="A24" t="s">
        <v>86</v>
      </c>
      <c r="B24" s="10">
        <v>3756948</v>
      </c>
      <c r="C24" s="10">
        <v>745576</v>
      </c>
      <c r="D24" s="6">
        <v>0.19845257373804401</v>
      </c>
      <c r="E24" s="3">
        <v>910</v>
      </c>
      <c r="F24" s="3">
        <v>3168</v>
      </c>
      <c r="G24" s="16">
        <v>627</v>
      </c>
      <c r="H24" s="10">
        <v>4496</v>
      </c>
      <c r="I24">
        <v>3</v>
      </c>
      <c r="J24" s="10">
        <v>1189</v>
      </c>
      <c r="N24" t="s">
        <v>64</v>
      </c>
      <c r="O24" s="10">
        <v>1543228</v>
      </c>
      <c r="P24" s="10">
        <v>233052</v>
      </c>
      <c r="Q24" s="6">
        <v>0.151015922469006</v>
      </c>
      <c r="R24" s="3">
        <v>727</v>
      </c>
      <c r="S24" s="3">
        <v>2371</v>
      </c>
      <c r="T24" s="3">
        <v>572</v>
      </c>
      <c r="U24" s="23">
        <v>2221</v>
      </c>
      <c r="V24">
        <v>3</v>
      </c>
      <c r="W24" s="10">
        <v>407</v>
      </c>
      <c r="AA24" t="s">
        <v>86</v>
      </c>
      <c r="AB24" s="6">
        <f>IFERROR(VLOOKUP($AA24,Таблица9[#All],MATCH(AB$3,Таблица9[#Headers],0),0)/VLOOKUP($AA24,Таблица19[#All],MATCH(AB$3,Таблица19[#Headers],0),0),"")</f>
        <v>0.72260622185880663</v>
      </c>
      <c r="AC24" s="6">
        <f>IFERROR(VLOOKUP($AA24,Таблица9[#All],MATCH(AC$3,Таблица9[#Headers],0),0)/VLOOKUP($AA24,Таблица19[#All],MATCH(AC$3,Таблица19[#Headers],0),0),"")</f>
        <v>0.68493218665836886</v>
      </c>
      <c r="AD24" s="6">
        <f>IFERROR(VLOOKUP($AA24,Таблица9[#All],MATCH(AD$3,Таблица9[#Headers],0),0)/VLOOKUP($AA24,Таблица19[#All],MATCH(AD$3,Таблица19[#Headers],0),0),"")</f>
        <v>0.65934065934065933</v>
      </c>
      <c r="AE24" s="6">
        <f>IFERROR(VLOOKUP($AA24,Таблица9[#All],MATCH(AE$3,Таблица9[#Headers],0),0)/VLOOKUP($AA24,Таблица19[#All],MATCH(AE$3,Таблица19[#Headers],0),0),"")</f>
        <v>0.68686868686868685</v>
      </c>
      <c r="AF24" s="6">
        <f>IFERROR(VLOOKUP($AA24,Таблица9[#All],MATCH(AF$3,Таблица9[#Headers],0),0)/VLOOKUP($AA24,Таблица19[#All],MATCH(AF$3,Таблица19[#Headers],0),0),"")</f>
        <v>0.73843700159489634</v>
      </c>
    </row>
    <row r="25" spans="1:32">
      <c r="A25" t="s">
        <v>41</v>
      </c>
      <c r="B25" s="10">
        <v>3667697</v>
      </c>
      <c r="C25" s="10">
        <v>773834</v>
      </c>
      <c r="D25" s="6">
        <v>0.21098634919951101</v>
      </c>
      <c r="E25" s="3">
        <v>899</v>
      </c>
      <c r="F25" s="3">
        <v>3331</v>
      </c>
      <c r="G25" s="16">
        <v>623</v>
      </c>
      <c r="H25" s="10">
        <v>4618</v>
      </c>
      <c r="I25">
        <v>4</v>
      </c>
      <c r="J25" s="10">
        <v>1242</v>
      </c>
      <c r="N25" t="s">
        <v>65</v>
      </c>
      <c r="O25" s="10">
        <v>1538716</v>
      </c>
      <c r="P25" s="10">
        <v>283249</v>
      </c>
      <c r="Q25" s="6">
        <v>0.18408140293595401</v>
      </c>
      <c r="R25" s="3">
        <v>479</v>
      </c>
      <c r="S25" s="3">
        <v>1516</v>
      </c>
      <c r="T25" s="3">
        <v>393</v>
      </c>
      <c r="U25" s="23">
        <v>3431</v>
      </c>
      <c r="V25">
        <v>3</v>
      </c>
      <c r="W25" s="10">
        <v>721</v>
      </c>
      <c r="AA25" t="s">
        <v>41</v>
      </c>
      <c r="AB25" s="6">
        <f>IFERROR(VLOOKUP($AA25,Таблица9[#All],MATCH(AB$3,Таблица9[#Headers],0),0)/VLOOKUP($AA25,Таблица19[#All],MATCH(AB$3,Таблица19[#Headers],0),0),"")</f>
        <v>0.8369581783882365</v>
      </c>
      <c r="AC25" s="6">
        <f>IFERROR(VLOOKUP($AA25,Таблица9[#All],MATCH(AC$3,Таблица9[#Headers],0),0)/VLOOKUP($AA25,Таблица19[#All],MATCH(AC$3,Таблица19[#Headers],0),0),"")</f>
        <v>0.82667858998183075</v>
      </c>
      <c r="AD25" s="6">
        <f>IFERROR(VLOOKUP($AA25,Таблица9[#All],MATCH(AD$3,Таблица9[#Headers],0),0)/VLOOKUP($AA25,Таблица19[#All],MATCH(AD$3,Таблица19[#Headers],0),0),"")</f>
        <v>0.82202447163515013</v>
      </c>
      <c r="AE25" s="6">
        <f>IFERROR(VLOOKUP($AA25,Таблица9[#All],MATCH(AE$3,Таблица9[#Headers],0),0)/VLOOKUP($AA25,Таблица19[#All],MATCH(AE$3,Таблица19[#Headers],0),0),"")</f>
        <v>0.79315520864605227</v>
      </c>
      <c r="AF25" s="6">
        <f>IFERROR(VLOOKUP($AA25,Таблица9[#All],MATCH(AF$3,Таблица9[#Headers],0),0)/VLOOKUP($AA25,Таблица19[#All],MATCH(AF$3,Таблица19[#Headers],0),0),"")</f>
        <v>0.8651685393258427</v>
      </c>
    </row>
    <row r="26" spans="1:32">
      <c r="A26" t="s">
        <v>70</v>
      </c>
      <c r="B26" s="10">
        <v>3666206</v>
      </c>
      <c r="C26" s="10">
        <v>691391</v>
      </c>
      <c r="D26" s="6">
        <v>0.18858487493610501</v>
      </c>
      <c r="E26" s="3">
        <v>1376</v>
      </c>
      <c r="F26" s="3">
        <v>5030</v>
      </c>
      <c r="G26" s="16">
        <v>974</v>
      </c>
      <c r="H26" s="10">
        <v>2973</v>
      </c>
      <c r="I26">
        <v>4</v>
      </c>
      <c r="J26" s="10">
        <v>710</v>
      </c>
      <c r="N26" t="s">
        <v>66</v>
      </c>
      <c r="O26" s="10">
        <v>1672317</v>
      </c>
      <c r="P26" s="10">
        <v>347812</v>
      </c>
      <c r="Q26" s="6">
        <v>0.20798209908767201</v>
      </c>
      <c r="R26" s="3">
        <v>415</v>
      </c>
      <c r="S26" s="3">
        <v>1332</v>
      </c>
      <c r="T26" s="3">
        <v>347</v>
      </c>
      <c r="U26" s="23">
        <v>4170</v>
      </c>
      <c r="V26">
        <v>3</v>
      </c>
      <c r="W26" s="10">
        <v>1002</v>
      </c>
      <c r="AA26" t="s">
        <v>70</v>
      </c>
      <c r="AB26" s="6">
        <f>IFERROR(VLOOKUP($AA26,Таблица9[#All],MATCH(AB$3,Таблица9[#Headers],0),0)/VLOOKUP($AA26,Таблица19[#All],MATCH(AB$3,Таблица19[#Headers],0),0),"")</f>
        <v>0.89643953449424285</v>
      </c>
      <c r="AC26" s="6">
        <f>IFERROR(VLOOKUP($AA26,Таблица9[#All],MATCH(AC$3,Таблица9[#Headers],0),0)/VLOOKUP($AA26,Таблица19[#All],MATCH(AC$3,Таблица19[#Headers],0),0),"")</f>
        <v>0.87980607210681072</v>
      </c>
      <c r="AD26" s="6">
        <f>IFERROR(VLOOKUP($AA26,Таблица9[#All],MATCH(AD$3,Таблица9[#Headers],0),0)/VLOOKUP($AA26,Таблица19[#All],MATCH(AD$3,Таблица19[#Headers],0),0),"")</f>
        <v>0.89026162790697672</v>
      </c>
      <c r="AE26" s="6">
        <f>IFERROR(VLOOKUP($AA26,Таблица9[#All],MATCH(AE$3,Таблица9[#Headers],0),0)/VLOOKUP($AA26,Таблица19[#All],MATCH(AE$3,Таблица19[#Headers],0),0),"")</f>
        <v>0.87753479125248512</v>
      </c>
      <c r="AF26" s="6">
        <f>IFERROR(VLOOKUP($AA26,Таблица9[#All],MATCH(AF$3,Таблица9[#Headers],0),0)/VLOOKUP($AA26,Таблица19[#All],MATCH(AF$3,Таблица19[#Headers],0),0),"")</f>
        <v>0.91067761806981518</v>
      </c>
    </row>
    <row r="27" spans="1:32">
      <c r="A27" t="s">
        <v>84</v>
      </c>
      <c r="B27" s="10">
        <v>3506135</v>
      </c>
      <c r="C27" s="10">
        <v>754048</v>
      </c>
      <c r="D27" s="6">
        <v>0.21506530695480899</v>
      </c>
      <c r="E27" s="3">
        <v>891</v>
      </c>
      <c r="F27" s="3">
        <v>3559</v>
      </c>
      <c r="G27" s="16">
        <v>653</v>
      </c>
      <c r="H27" s="10">
        <v>4060</v>
      </c>
      <c r="I27">
        <v>4</v>
      </c>
      <c r="J27" s="10">
        <v>1155</v>
      </c>
      <c r="N27" t="s">
        <v>67</v>
      </c>
      <c r="O27" s="10">
        <v>1270278</v>
      </c>
      <c r="P27" s="10">
        <v>267765</v>
      </c>
      <c r="Q27" s="6">
        <v>0.210792440709828</v>
      </c>
      <c r="R27" s="3">
        <v>459</v>
      </c>
      <c r="S27" s="3">
        <v>1290</v>
      </c>
      <c r="T27" s="3">
        <v>371</v>
      </c>
      <c r="U27" s="23">
        <v>2954</v>
      </c>
      <c r="V27">
        <v>3</v>
      </c>
      <c r="W27" s="10">
        <v>722</v>
      </c>
      <c r="AA27" t="s">
        <v>84</v>
      </c>
      <c r="AB27" s="6">
        <f>IFERROR(VLOOKUP($AA27,Таблица9[#All],MATCH(AB$3,Таблица9[#Headers],0),0)/VLOOKUP($AA27,Таблица19[#All],MATCH(AB$3,Таблица19[#Headers],0),0),"")</f>
        <v>0.69324427040031256</v>
      </c>
      <c r="AC27" s="6">
        <f>IFERROR(VLOOKUP($AA27,Таблица9[#All],MATCH(AC$3,Таблица9[#Headers],0),0)/VLOOKUP($AA27,Таблица19[#All],MATCH(AC$3,Таблица19[#Headers],0),0),"")</f>
        <v>0.65474479078254966</v>
      </c>
      <c r="AD27" s="6">
        <f>IFERROR(VLOOKUP($AA27,Таблица9[#All],MATCH(AD$3,Таблица9[#Headers],0),0)/VLOOKUP($AA27,Таблица19[#All],MATCH(AD$3,Таблица19[#Headers],0),0),"")</f>
        <v>0.69360269360269355</v>
      </c>
      <c r="AE27" s="6">
        <f>IFERROR(VLOOKUP($AA27,Таблица9[#All],MATCH(AE$3,Таблица9[#Headers],0),0)/VLOOKUP($AA27,Таблица19[#All],MATCH(AE$3,Таблица19[#Headers],0),0),"")</f>
        <v>0.70974992975554929</v>
      </c>
      <c r="AF27" s="6">
        <f>IFERROR(VLOOKUP($AA27,Таблица9[#All],MATCH(AF$3,Таблица9[#Headers],0),0)/VLOOKUP($AA27,Таблица19[#All],MATCH(AF$3,Таблица19[#Headers],0),0),"")</f>
        <v>0.76722817764165385</v>
      </c>
    </row>
    <row r="28" spans="1:32">
      <c r="A28" t="s">
        <v>45</v>
      </c>
      <c r="B28" s="10">
        <v>3403938</v>
      </c>
      <c r="C28" s="10">
        <v>679816</v>
      </c>
      <c r="D28" s="6">
        <v>0.19971456589397299</v>
      </c>
      <c r="E28" s="3">
        <v>965</v>
      </c>
      <c r="F28" s="3">
        <v>3066</v>
      </c>
      <c r="G28" s="16">
        <v>743</v>
      </c>
      <c r="H28" s="10">
        <v>4163</v>
      </c>
      <c r="I28">
        <v>3</v>
      </c>
      <c r="J28" s="10">
        <v>915</v>
      </c>
      <c r="N28" t="s">
        <v>68</v>
      </c>
      <c r="O28" s="10">
        <v>825654</v>
      </c>
      <c r="P28" s="10">
        <v>174865</v>
      </c>
      <c r="Q28" s="6">
        <v>0.211789684298749</v>
      </c>
      <c r="R28" s="3">
        <v>222</v>
      </c>
      <c r="S28" s="3">
        <v>475</v>
      </c>
      <c r="T28" s="3">
        <v>184</v>
      </c>
      <c r="U28" s="23">
        <v>3812</v>
      </c>
      <c r="V28">
        <v>2</v>
      </c>
      <c r="W28" s="10">
        <v>950</v>
      </c>
      <c r="AA28" t="s">
        <v>45</v>
      </c>
      <c r="AB28" s="6">
        <f>IFERROR(VLOOKUP($AA28,Таблица9[#All],MATCH(AB$3,Таблица9[#Headers],0),0)/VLOOKUP($AA28,Таблица19[#All],MATCH(AB$3,Таблица19[#Headers],0),0),"")</f>
        <v>0.86959868246718952</v>
      </c>
      <c r="AC28" s="6">
        <f>IFERROR(VLOOKUP($AA28,Таблица9[#All],MATCH(AC$3,Таблица9[#Headers],0),0)/VLOOKUP($AA28,Таблица19[#All],MATCH(AC$3,Таблица19[#Headers],0),0),"")</f>
        <v>0.86818492062558106</v>
      </c>
      <c r="AD28" s="6">
        <f>IFERROR(VLOOKUP($AA28,Таблица9[#All],MATCH(AD$3,Таблица9[#Headers],0),0)/VLOOKUP($AA28,Таблица19[#All],MATCH(AD$3,Таблица19[#Headers],0),0),"")</f>
        <v>0.82176165803108814</v>
      </c>
      <c r="AE28" s="6">
        <f>IFERROR(VLOOKUP($AA28,Таблица9[#All],MATCH(AE$3,Таблица9[#Headers],0),0)/VLOOKUP($AA28,Таблица19[#All],MATCH(AE$3,Таблица19[#Headers],0),0),"")</f>
        <v>0.72863666014350947</v>
      </c>
      <c r="AF28" s="6">
        <f>IFERROR(VLOOKUP($AA28,Таблица9[#All],MATCH(AF$3,Таблица9[#Headers],0),0)/VLOOKUP($AA28,Таблица19[#All],MATCH(AF$3,Таблица19[#Headers],0),0),"")</f>
        <v>0.86675639300134588</v>
      </c>
    </row>
    <row r="29" spans="1:32">
      <c r="A29" t="s">
        <v>105</v>
      </c>
      <c r="B29" s="10">
        <v>3177823</v>
      </c>
      <c r="C29" s="10">
        <v>639371</v>
      </c>
      <c r="D29" s="6">
        <v>0.20119780113618599</v>
      </c>
      <c r="E29" s="3">
        <v>935</v>
      </c>
      <c r="F29" s="3">
        <v>2565</v>
      </c>
      <c r="G29" s="16">
        <v>717</v>
      </c>
      <c r="H29" s="10">
        <v>3843</v>
      </c>
      <c r="I29">
        <v>3</v>
      </c>
      <c r="J29" s="10">
        <v>892</v>
      </c>
      <c r="N29" t="s">
        <v>69</v>
      </c>
      <c r="O29" s="10">
        <v>918602</v>
      </c>
      <c r="P29" s="10">
        <v>157370</v>
      </c>
      <c r="Q29" s="6">
        <v>0.17131467164234301</v>
      </c>
      <c r="R29" s="3">
        <v>380</v>
      </c>
      <c r="S29" s="3">
        <v>1327</v>
      </c>
      <c r="T29" s="3">
        <v>250</v>
      </c>
      <c r="U29" s="23">
        <v>2487</v>
      </c>
      <c r="V29">
        <v>3</v>
      </c>
      <c r="W29" s="10">
        <v>629</v>
      </c>
      <c r="AA29" t="s">
        <v>105</v>
      </c>
      <c r="AB29" s="6">
        <f>IFERROR(VLOOKUP($AA29,Таблица9[#All],MATCH(AB$3,Таблица9[#Headers],0),0)/VLOOKUP($AA29,Таблица19[#All],MATCH(AB$3,Таблица19[#Headers],0),0),"")</f>
        <v>0.88536082720780862</v>
      </c>
      <c r="AC29" s="6">
        <f>IFERROR(VLOOKUP($AA29,Таблица9[#All],MATCH(AC$3,Таблица9[#Headers],0),0)/VLOOKUP($AA29,Таблица19[#All],MATCH(AC$3,Таблица19[#Headers],0),0),"")</f>
        <v>0.89394420453852297</v>
      </c>
      <c r="AD29" s="6">
        <f>IFERROR(VLOOKUP($AA29,Таблица9[#All],MATCH(AD$3,Таблица9[#Headers],0),0)/VLOOKUP($AA29,Таблица19[#All],MATCH(AD$3,Таблица19[#Headers],0),0),"")</f>
        <v>0.85133689839572191</v>
      </c>
      <c r="AE29" s="6">
        <f>IFERROR(VLOOKUP($AA29,Таблица9[#All],MATCH(AE$3,Таблица9[#Headers],0),0)/VLOOKUP($AA29,Таблица19[#All],MATCH(AE$3,Таблица19[#Headers],0),0),"")</f>
        <v>0.78518518518518521</v>
      </c>
      <c r="AF29" s="6">
        <f>IFERROR(VLOOKUP($AA29,Таблица9[#All],MATCH(AF$3,Таблица9[#Headers],0),0)/VLOOKUP($AA29,Таблица19[#All],MATCH(AF$3,Таблица19[#Headers],0),0),"")</f>
        <v>0.88563458856345889</v>
      </c>
    </row>
    <row r="30" spans="1:32">
      <c r="A30" t="s">
        <v>55</v>
      </c>
      <c r="B30" s="10">
        <v>2865464</v>
      </c>
      <c r="C30" s="10">
        <v>478720</v>
      </c>
      <c r="D30" s="6">
        <v>0.167065438616573</v>
      </c>
      <c r="E30" s="3">
        <v>1053</v>
      </c>
      <c r="F30" s="3">
        <v>4055</v>
      </c>
      <c r="G30" s="16">
        <v>665</v>
      </c>
      <c r="H30" s="10">
        <v>3132</v>
      </c>
      <c r="I30">
        <v>4</v>
      </c>
      <c r="J30" s="10">
        <v>720</v>
      </c>
      <c r="N30" t="s">
        <v>70</v>
      </c>
      <c r="O30" s="10">
        <v>3286532</v>
      </c>
      <c r="P30" s="10">
        <v>608290</v>
      </c>
      <c r="Q30" s="6">
        <v>0.18508567693848699</v>
      </c>
      <c r="R30" s="3">
        <v>1225</v>
      </c>
      <c r="S30" s="3">
        <v>4414</v>
      </c>
      <c r="T30" s="3">
        <v>887</v>
      </c>
      <c r="U30" s="23">
        <v>2773</v>
      </c>
      <c r="V30">
        <v>4</v>
      </c>
      <c r="W30" s="10">
        <v>686</v>
      </c>
      <c r="AA30" t="s">
        <v>55</v>
      </c>
      <c r="AB30" s="6">
        <f>IFERROR(VLOOKUP($AA30,Таблица9[#All],MATCH(AB$3,Таблица9[#Headers],0),0)/VLOOKUP($AA30,Таблица19[#All],MATCH(AB$3,Таблица19[#Headers],0),0),"")</f>
        <v>0.79958603562983166</v>
      </c>
      <c r="AC30" s="6">
        <f>IFERROR(VLOOKUP($AA30,Таблица9[#All],MATCH(AC$3,Таблица9[#Headers],0),0)/VLOOKUP($AA30,Таблица19[#All],MATCH(AC$3,Таблица19[#Headers],0),0),"")</f>
        <v>0.80413811831550797</v>
      </c>
      <c r="AD30" s="6">
        <f>IFERROR(VLOOKUP($AA30,Таблица9[#All],MATCH(AD$3,Таблица9[#Headers],0),0)/VLOOKUP($AA30,Таблица19[#All],MATCH(AD$3,Таблица19[#Headers],0),0),"")</f>
        <v>0.81006647673314336</v>
      </c>
      <c r="AE30" s="6">
        <f>IFERROR(VLOOKUP($AA30,Таблица9[#All],MATCH(AE$3,Таблица9[#Headers],0),0)/VLOOKUP($AA30,Таблица19[#All],MATCH(AE$3,Таблица19[#Headers],0),0),"")</f>
        <v>0.72108508014796546</v>
      </c>
      <c r="AF30" s="6">
        <f>IFERROR(VLOOKUP($AA30,Таблица9[#All],MATCH(AF$3,Таблица9[#Headers],0),0)/VLOOKUP($AA30,Таблица19[#All],MATCH(AF$3,Таблица19[#Headers],0),0),"")</f>
        <v>0.87368421052631584</v>
      </c>
    </row>
    <row r="31" spans="1:32">
      <c r="A31" t="s">
        <v>75</v>
      </c>
      <c r="B31" s="10">
        <v>2818120</v>
      </c>
      <c r="C31" s="10">
        <v>580523</v>
      </c>
      <c r="D31" s="6">
        <v>0.20599655089208399</v>
      </c>
      <c r="E31" s="3">
        <v>936</v>
      </c>
      <c r="F31" s="3">
        <v>2607</v>
      </c>
      <c r="G31" s="16">
        <v>661</v>
      </c>
      <c r="H31" s="10">
        <v>3378</v>
      </c>
      <c r="I31">
        <v>3</v>
      </c>
      <c r="J31" s="10">
        <v>878</v>
      </c>
      <c r="N31" t="s">
        <v>71</v>
      </c>
      <c r="O31" s="10">
        <v>1128118</v>
      </c>
      <c r="P31" s="10">
        <v>176000</v>
      </c>
      <c r="Q31" s="6">
        <v>0.15601204838500901</v>
      </c>
      <c r="R31" s="3">
        <v>486</v>
      </c>
      <c r="S31" s="3">
        <v>1577</v>
      </c>
      <c r="T31" s="3">
        <v>384</v>
      </c>
      <c r="U31" s="23">
        <v>2387</v>
      </c>
      <c r="V31">
        <v>3</v>
      </c>
      <c r="W31" s="10">
        <v>458</v>
      </c>
      <c r="AA31" t="s">
        <v>75</v>
      </c>
      <c r="AB31" s="6">
        <f>IFERROR(VLOOKUP($AA31,Таблица9[#All],MATCH(AB$3,Таблица9[#Headers],0),0)/VLOOKUP($AA31,Таблица19[#All],MATCH(AB$3,Таблица19[#Headers],0),0),"")</f>
        <v>0.7941602912580018</v>
      </c>
      <c r="AC31" s="6">
        <f>IFERROR(VLOOKUP($AA31,Таблица9[#All],MATCH(AC$3,Таблица9[#Headers],0),0)/VLOOKUP($AA31,Таблица19[#All],MATCH(AC$3,Таблица19[#Headers],0),0),"")</f>
        <v>0.73583475590114433</v>
      </c>
      <c r="AD31" s="6">
        <f>IFERROR(VLOOKUP($AA31,Таблица9[#All],MATCH(AD$3,Таблица9[#Headers],0),0)/VLOOKUP($AA31,Таблица19[#All],MATCH(AD$3,Таблица19[#Headers],0),0),"")</f>
        <v>0.73611111111111116</v>
      </c>
      <c r="AE31" s="6">
        <f>IFERROR(VLOOKUP($AA31,Таблица9[#All],MATCH(AE$3,Таблица9[#Headers],0),0)/VLOOKUP($AA31,Таблица19[#All],MATCH(AE$3,Таблица19[#Headers],0),0),"")</f>
        <v>0.73916378979670117</v>
      </c>
      <c r="AF31" s="6">
        <f>IFERROR(VLOOKUP($AA31,Таблица9[#All],MATCH(AF$3,Таблица9[#Headers],0),0)/VLOOKUP($AA31,Таблица19[#All],MATCH(AF$3,Таблица19[#Headers],0),0),"")</f>
        <v>0.81089258698941002</v>
      </c>
    </row>
    <row r="32" spans="1:32">
      <c r="A32" t="s">
        <v>129</v>
      </c>
      <c r="B32" s="10">
        <v>2694780</v>
      </c>
      <c r="C32" s="10">
        <v>470478</v>
      </c>
      <c r="D32" s="6">
        <v>0.17458864916616501</v>
      </c>
      <c r="E32" s="3">
        <v>917</v>
      </c>
      <c r="F32" s="3">
        <v>4064</v>
      </c>
      <c r="G32" s="16">
        <v>682</v>
      </c>
      <c r="H32" s="10">
        <v>3450</v>
      </c>
      <c r="I32">
        <v>4</v>
      </c>
      <c r="J32" s="10">
        <v>690</v>
      </c>
      <c r="N32" t="s">
        <v>72</v>
      </c>
      <c r="O32" s="10">
        <v>3303729</v>
      </c>
      <c r="P32" s="10">
        <v>646241</v>
      </c>
      <c r="Q32" s="6">
        <v>0.19560956724961401</v>
      </c>
      <c r="R32" s="3">
        <v>1068</v>
      </c>
      <c r="S32" s="3">
        <v>3277</v>
      </c>
      <c r="T32" s="3">
        <v>828</v>
      </c>
      <c r="U32" s="23">
        <v>3189</v>
      </c>
      <c r="V32">
        <v>3</v>
      </c>
      <c r="W32" s="10">
        <v>780</v>
      </c>
      <c r="AA32" t="s">
        <v>129</v>
      </c>
      <c r="AB32" s="6">
        <f>IFERROR(VLOOKUP($AA32,Таблица9[#All],MATCH(AB$3,Таблица9[#Headers],0),0)/VLOOKUP($AA32,Таблица19[#All],MATCH(AB$3,Таблица19[#Headers],0),0),"")</f>
        <v>0.48389293374598297</v>
      </c>
      <c r="AC32" s="6">
        <f>IFERROR(VLOOKUP($AA32,Таблица9[#All],MATCH(AC$3,Таблица9[#Headers],0),0)/VLOOKUP($AA32,Таблица19[#All],MATCH(AC$3,Таблица19[#Headers],0),0),"")</f>
        <v>0.48201191129021975</v>
      </c>
      <c r="AD32" s="6">
        <f>IFERROR(VLOOKUP($AA32,Таблица9[#All],MATCH(AD$3,Таблица9[#Headers],0),0)/VLOOKUP($AA32,Таблица19[#All],MATCH(AD$3,Таблица19[#Headers],0),0),"")</f>
        <v>0.60850599781897496</v>
      </c>
      <c r="AE32" s="6">
        <f>IFERROR(VLOOKUP($AA32,Таблица9[#All],MATCH(AE$3,Таблица9[#Headers],0),0)/VLOOKUP($AA32,Таблица19[#All],MATCH(AE$3,Таблица19[#Headers],0),0),"")</f>
        <v>0.41067913385826771</v>
      </c>
      <c r="AF32" s="6">
        <f>IFERROR(VLOOKUP($AA32,Таблица9[#All],MATCH(AF$3,Таблица9[#Headers],0),0)/VLOOKUP($AA32,Таблица19[#All],MATCH(AF$3,Таблица19[#Headers],0),0),"")</f>
        <v>0.61143695014662758</v>
      </c>
    </row>
    <row r="33" spans="1:32">
      <c r="A33" t="s">
        <v>46</v>
      </c>
      <c r="B33" s="10">
        <v>2676936</v>
      </c>
      <c r="C33" s="10">
        <v>512551</v>
      </c>
      <c r="D33" s="6">
        <v>0.19146927681498499</v>
      </c>
      <c r="E33" s="3">
        <v>834</v>
      </c>
      <c r="F33" s="3">
        <v>2573</v>
      </c>
      <c r="G33" s="16">
        <v>617</v>
      </c>
      <c r="H33" s="10">
        <v>3666</v>
      </c>
      <c r="I33">
        <v>3</v>
      </c>
      <c r="J33" s="10">
        <v>831</v>
      </c>
      <c r="N33" t="s">
        <v>73</v>
      </c>
      <c r="O33" s="10">
        <v>4008303</v>
      </c>
      <c r="P33" s="10">
        <v>844173</v>
      </c>
      <c r="Q33" s="6">
        <v>0.21060608442026399</v>
      </c>
      <c r="R33" s="3">
        <v>1044</v>
      </c>
      <c r="S33" s="3">
        <v>2901</v>
      </c>
      <c r="T33" s="3">
        <v>800</v>
      </c>
      <c r="U33" s="23">
        <v>3986</v>
      </c>
      <c r="V33">
        <v>3</v>
      </c>
      <c r="W33" s="10">
        <v>1055</v>
      </c>
      <c r="AA33" t="s">
        <v>46</v>
      </c>
      <c r="AB33" s="6">
        <f>IFERROR(VLOOKUP($AA33,Таблица9[#All],MATCH(AB$3,Таблица9[#Headers],0),0)/VLOOKUP($AA33,Таблица19[#All],MATCH(AB$3,Таблица19[#Headers],0),0),"")</f>
        <v>0.82118847817056517</v>
      </c>
      <c r="AC33" s="6">
        <f>IFERROR(VLOOKUP($AA33,Таблица9[#All],MATCH(AC$3,Таблица9[#Headers],0),0)/VLOOKUP($AA33,Таблица19[#All],MATCH(AC$3,Таблица19[#Headers],0),0),"")</f>
        <v>0.833468279254162</v>
      </c>
      <c r="AD33" s="6">
        <f>IFERROR(VLOOKUP($AA33,Таблица9[#All],MATCH(AD$3,Таблица9[#Headers],0),0)/VLOOKUP($AA33,Таблица19[#All],MATCH(AD$3,Таблица19[#Headers],0),0),"")</f>
        <v>0.7769784172661871</v>
      </c>
      <c r="AE33" s="6">
        <f>IFERROR(VLOOKUP($AA33,Таблица9[#All],MATCH(AE$3,Таблица9[#Headers],0),0)/VLOOKUP($AA33,Таблица19[#All],MATCH(AE$3,Таблица19[#Headers],0),0),"")</f>
        <v>0.7415468324912553</v>
      </c>
      <c r="AF33" s="6">
        <f>IFERROR(VLOOKUP($AA33,Таблица9[#All],MATCH(AF$3,Таблица9[#Headers],0),0)/VLOOKUP($AA33,Таблица19[#All],MATCH(AF$3,Таблица19[#Headers],0),0),"")</f>
        <v>0.82171799027552672</v>
      </c>
    </row>
    <row r="34" spans="1:32">
      <c r="A34" t="s">
        <v>79</v>
      </c>
      <c r="B34" s="10">
        <v>2568394</v>
      </c>
      <c r="C34" s="10">
        <v>506961</v>
      </c>
      <c r="D34" s="6">
        <v>0.197384435565571</v>
      </c>
      <c r="E34" s="3">
        <v>966</v>
      </c>
      <c r="F34" s="3">
        <v>2648</v>
      </c>
      <c r="G34" s="16">
        <v>694</v>
      </c>
      <c r="H34" s="10">
        <v>3059</v>
      </c>
      <c r="I34">
        <v>3</v>
      </c>
      <c r="J34" s="10">
        <v>730</v>
      </c>
      <c r="N34" t="s">
        <v>74</v>
      </c>
      <c r="O34" s="10">
        <v>1420317</v>
      </c>
      <c r="P34" s="10">
        <v>287782</v>
      </c>
      <c r="Q34" s="6">
        <v>0.20261814792049901</v>
      </c>
      <c r="R34" s="3">
        <v>506</v>
      </c>
      <c r="S34" s="3">
        <v>1809</v>
      </c>
      <c r="T34" s="3">
        <v>380</v>
      </c>
      <c r="U34" s="23">
        <v>2893</v>
      </c>
      <c r="V34">
        <v>4</v>
      </c>
      <c r="W34" s="10">
        <v>757</v>
      </c>
      <c r="AA34" t="s">
        <v>79</v>
      </c>
      <c r="AB34" s="6">
        <f>IFERROR(VLOOKUP($AA34,Таблица9[#All],MATCH(AB$3,Таблица9[#Headers],0),0)/VLOOKUP($AA34,Таблица19[#All],MATCH(AB$3,Таблица19[#Headers],0),0),"")</f>
        <v>0.81992910745002523</v>
      </c>
      <c r="AC34" s="6">
        <f>IFERROR(VLOOKUP($AA34,Таблица9[#All],MATCH(AC$3,Таблица9[#Headers],0),0)/VLOOKUP($AA34,Таблица19[#All],MATCH(AC$3,Таблица19[#Headers],0),0),"")</f>
        <v>0.8232507037030462</v>
      </c>
      <c r="AD34" s="6">
        <f>IFERROR(VLOOKUP($AA34,Таблица9[#All],MATCH(AD$3,Таблица9[#Headers],0),0)/VLOOKUP($AA34,Таблица19[#All],MATCH(AD$3,Таблица19[#Headers],0),0),"")</f>
        <v>0.76190476190476186</v>
      </c>
      <c r="AE34" s="6">
        <f>IFERROR(VLOOKUP($AA34,Таблица9[#All],MATCH(AE$3,Таблица9[#Headers],0),0)/VLOOKUP($AA34,Таблица19[#All],MATCH(AE$3,Таблица19[#Headers],0),0),"")</f>
        <v>0.78700906344410881</v>
      </c>
      <c r="AF34" s="6">
        <f>IFERROR(VLOOKUP($AA34,Таблица9[#All],MATCH(AF$3,Таблица9[#Headers],0),0)/VLOOKUP($AA34,Таблица19[#All],MATCH(AF$3,Таблица19[#Headers],0),0),"")</f>
        <v>0.82853025936599423</v>
      </c>
    </row>
    <row r="35" spans="1:32">
      <c r="A35" t="s">
        <v>106</v>
      </c>
      <c r="B35" s="10">
        <v>2513864</v>
      </c>
      <c r="C35" s="10">
        <v>552975</v>
      </c>
      <c r="D35" s="6">
        <v>0.219970133626958</v>
      </c>
      <c r="E35" s="3">
        <v>679</v>
      </c>
      <c r="F35" s="3">
        <v>1664</v>
      </c>
      <c r="G35" s="16">
        <v>527</v>
      </c>
      <c r="H35" s="10">
        <v>4249</v>
      </c>
      <c r="I35">
        <v>2</v>
      </c>
      <c r="J35" s="10">
        <v>1049</v>
      </c>
      <c r="N35" t="s">
        <v>75</v>
      </c>
      <c r="O35" s="10">
        <v>2238039</v>
      </c>
      <c r="P35" s="10">
        <v>427169</v>
      </c>
      <c r="Q35" s="6">
        <v>0.19086754073543799</v>
      </c>
      <c r="R35" s="3">
        <v>689</v>
      </c>
      <c r="S35" s="3">
        <v>1927</v>
      </c>
      <c r="T35" s="3">
        <v>536</v>
      </c>
      <c r="U35" s="23">
        <v>3384</v>
      </c>
      <c r="V35">
        <v>3</v>
      </c>
      <c r="W35" s="10">
        <v>797</v>
      </c>
      <c r="AA35" t="s">
        <v>106</v>
      </c>
      <c r="AB35" s="6">
        <f>IFERROR(VLOOKUP($AA35,Таблица9[#All],MATCH(AB$3,Таблица9[#Headers],0),0)/VLOOKUP($AA35,Таблица19[#All],MATCH(AB$3,Таблица19[#Headers],0),0),"")</f>
        <v>0.97634279340489383</v>
      </c>
      <c r="AC35" s="6">
        <f>IFERROR(VLOOKUP($AA35,Таблица9[#All],MATCH(AC$3,Таблица9[#Headers],0),0)/VLOOKUP($AA35,Таблица19[#All],MATCH(AC$3,Таблица19[#Headers],0),0),"")</f>
        <v>0.97665355576653556</v>
      </c>
      <c r="AD35" s="6">
        <f>IFERROR(VLOOKUP($AA35,Таблица9[#All],MATCH(AD$3,Таблица9[#Headers],0),0)/VLOOKUP($AA35,Таблица19[#All],MATCH(AD$3,Таблица19[#Headers],0),0),"")</f>
        <v>0.94992636229749627</v>
      </c>
      <c r="AE35" s="6">
        <f>IFERROR(VLOOKUP($AA35,Таблица9[#All],MATCH(AE$3,Таблица9[#Headers],0),0)/VLOOKUP($AA35,Таблица19[#All],MATCH(AE$3,Таблица19[#Headers],0),0),"")</f>
        <v>0.96754807692307687</v>
      </c>
      <c r="AF35" s="6">
        <f>IFERROR(VLOOKUP($AA35,Таблица9[#All],MATCH(AF$3,Таблица9[#Headers],0),0)/VLOOKUP($AA35,Таблица19[#All],MATCH(AF$3,Таблица19[#Headers],0),0),"")</f>
        <v>0.95445920303605314</v>
      </c>
    </row>
    <row r="36" spans="1:32">
      <c r="A36" t="s">
        <v>64</v>
      </c>
      <c r="B36" s="10">
        <v>2497904</v>
      </c>
      <c r="C36" s="10">
        <v>419486</v>
      </c>
      <c r="D36" s="6">
        <v>0.167935196869055</v>
      </c>
      <c r="E36" s="3">
        <v>984</v>
      </c>
      <c r="F36" s="3">
        <v>3798</v>
      </c>
      <c r="G36" s="16">
        <v>760</v>
      </c>
      <c r="H36" s="10">
        <v>2948</v>
      </c>
      <c r="I36">
        <v>4</v>
      </c>
      <c r="J36" s="10">
        <v>552</v>
      </c>
      <c r="N36" t="s">
        <v>76</v>
      </c>
      <c r="O36" s="10">
        <v>3677979</v>
      </c>
      <c r="P36" s="10">
        <v>845621</v>
      </c>
      <c r="Q36" s="6">
        <v>0.22991458080647001</v>
      </c>
      <c r="R36" s="3">
        <v>645</v>
      </c>
      <c r="S36" s="3">
        <v>2218</v>
      </c>
      <c r="T36" s="3">
        <v>489</v>
      </c>
      <c r="U36" s="23">
        <v>5942</v>
      </c>
      <c r="V36">
        <v>3</v>
      </c>
      <c r="W36" s="10">
        <v>1729</v>
      </c>
      <c r="AA36" t="s">
        <v>64</v>
      </c>
      <c r="AB36" s="6">
        <f>IFERROR(VLOOKUP($AA36,Таблица9[#All],MATCH(AB$3,Таблица9[#Headers],0),0)/VLOOKUP($AA36,Таблица19[#All],MATCH(AB$3,Таблица19[#Headers],0),0),"")</f>
        <v>0.61780917120914169</v>
      </c>
      <c r="AC36" s="6">
        <f>IFERROR(VLOOKUP($AA36,Таблица9[#All],MATCH(AC$3,Таблица9[#Headers],0),0)/VLOOKUP($AA36,Таблица19[#All],MATCH(AC$3,Таблица19[#Headers],0),0),"")</f>
        <v>0.55556562078353033</v>
      </c>
      <c r="AD36" s="6">
        <f>IFERROR(VLOOKUP($AA36,Таблица9[#All],MATCH(AD$3,Таблица9[#Headers],0),0)/VLOOKUP($AA36,Таблица19[#All],MATCH(AD$3,Таблица19[#Headers],0),0),"")</f>
        <v>0.73882113821138207</v>
      </c>
      <c r="AE36" s="6">
        <f>IFERROR(VLOOKUP($AA36,Таблица9[#All],MATCH(AE$3,Таблица9[#Headers],0),0)/VLOOKUP($AA36,Таблица19[#All],MATCH(AE$3,Таблица19[#Headers],0),0),"")</f>
        <v>0.624275934702475</v>
      </c>
      <c r="AF36" s="6">
        <f>IFERROR(VLOOKUP($AA36,Таблица9[#All],MATCH(AF$3,Таблица9[#Headers],0),0)/VLOOKUP($AA36,Таблица19[#All],MATCH(AF$3,Таблица19[#Headers],0),0),"")</f>
        <v>0.75263157894736843</v>
      </c>
    </row>
    <row r="37" spans="1:32">
      <c r="A37" t="s">
        <v>118</v>
      </c>
      <c r="B37" s="10">
        <v>2481068</v>
      </c>
      <c r="C37" s="10">
        <v>560246</v>
      </c>
      <c r="D37" s="6">
        <v>0.22580840186564799</v>
      </c>
      <c r="E37" s="3">
        <v>610</v>
      </c>
      <c r="F37" s="3">
        <v>1557</v>
      </c>
      <c r="G37" s="16">
        <v>484</v>
      </c>
      <c r="H37" s="10">
        <v>4415</v>
      </c>
      <c r="I37">
        <v>3</v>
      </c>
      <c r="J37" s="10">
        <v>1158</v>
      </c>
      <c r="N37" t="s">
        <v>77</v>
      </c>
      <c r="O37" s="10">
        <v>772265</v>
      </c>
      <c r="P37" s="10">
        <v>147257</v>
      </c>
      <c r="Q37" s="6">
        <v>0.19068195502839</v>
      </c>
      <c r="R37" s="3">
        <v>264</v>
      </c>
      <c r="S37" s="3">
        <v>754</v>
      </c>
      <c r="T37" s="3">
        <v>214</v>
      </c>
      <c r="U37" s="23">
        <v>3058</v>
      </c>
      <c r="V37">
        <v>3</v>
      </c>
      <c r="W37" s="10">
        <v>688</v>
      </c>
      <c r="AA37" t="s">
        <v>118</v>
      </c>
      <c r="AB37" s="6">
        <f>IFERROR(VLOOKUP($AA37,Таблица9[#All],MATCH(AB$3,Таблица9[#Headers],0),0)/VLOOKUP($AA37,Таблица19[#All],MATCH(AB$3,Таблица19[#Headers],0),0),"")</f>
        <v>0.86043671515653741</v>
      </c>
      <c r="AC37" s="6">
        <f>IFERROR(VLOOKUP($AA37,Таблица9[#All],MATCH(AC$3,Таблица9[#Headers],0),0)/VLOOKUP($AA37,Таблица19[#All],MATCH(AC$3,Таблица19[#Headers],0),0),"")</f>
        <v>0.8859233265386991</v>
      </c>
      <c r="AD37" s="6">
        <f>IFERROR(VLOOKUP($AA37,Таблица9[#All],MATCH(AD$3,Таблица9[#Headers],0),0)/VLOOKUP($AA37,Таблица19[#All],MATCH(AD$3,Таблица19[#Headers],0),0),"")</f>
        <v>0.84754098360655739</v>
      </c>
      <c r="AE37" s="6">
        <f>IFERROR(VLOOKUP($AA37,Таблица9[#All],MATCH(AE$3,Таблица9[#Headers],0),0)/VLOOKUP($AA37,Таблица19[#All],MATCH(AE$3,Таблица19[#Headers],0),0),"")</f>
        <v>0.81824020552344257</v>
      </c>
      <c r="AF37" s="6">
        <f>IFERROR(VLOOKUP($AA37,Таблица9[#All],MATCH(AF$3,Таблица9[#Headers],0),0)/VLOOKUP($AA37,Таблица19[#All],MATCH(AF$3,Таблица19[#Headers],0),0),"")</f>
        <v>0.86776859504132231</v>
      </c>
    </row>
    <row r="38" spans="1:32">
      <c r="A38" t="s">
        <v>107</v>
      </c>
      <c r="B38" s="10">
        <v>2459714</v>
      </c>
      <c r="C38" s="10">
        <v>474252</v>
      </c>
      <c r="D38" s="6">
        <v>0.19280778171771101</v>
      </c>
      <c r="E38" s="3">
        <v>773</v>
      </c>
      <c r="F38" s="3">
        <v>2358</v>
      </c>
      <c r="G38" s="16">
        <v>576</v>
      </c>
      <c r="H38" s="10">
        <v>3653</v>
      </c>
      <c r="I38">
        <v>3</v>
      </c>
      <c r="J38" s="10">
        <v>823</v>
      </c>
      <c r="N38" t="s">
        <v>78</v>
      </c>
      <c r="O38" s="10">
        <v>3970427</v>
      </c>
      <c r="P38" s="10">
        <v>787153</v>
      </c>
      <c r="Q38" s="6">
        <v>0.198253991321336</v>
      </c>
      <c r="R38" s="3">
        <v>1269</v>
      </c>
      <c r="S38" s="3">
        <v>4226</v>
      </c>
      <c r="T38" s="3">
        <v>970</v>
      </c>
      <c r="U38" s="23">
        <v>3272</v>
      </c>
      <c r="V38">
        <v>3</v>
      </c>
      <c r="W38" s="10">
        <v>811</v>
      </c>
      <c r="AA38" t="s">
        <v>107</v>
      </c>
      <c r="AB38" s="6">
        <f>IFERROR(VLOOKUP($AA38,Таблица9[#All],MATCH(AB$3,Таблица9[#Headers],0),0)/VLOOKUP($AA38,Таблица19[#All],MATCH(AB$3,Таблица19[#Headers],0),0),"")</f>
        <v>0.85994916482160122</v>
      </c>
      <c r="AC38" s="6">
        <f>IFERROR(VLOOKUP($AA38,Таблица9[#All],MATCH(AC$3,Таблица9[#Headers],0),0)/VLOOKUP($AA38,Таблица19[#All],MATCH(AC$3,Таблица19[#Headers],0),0),"")</f>
        <v>0.83956208935333954</v>
      </c>
      <c r="AD38" s="6">
        <f>IFERROR(VLOOKUP($AA38,Таблица9[#All],MATCH(AD$3,Таблица9[#Headers],0),0)/VLOOKUP($AA38,Таблица19[#All],MATCH(AD$3,Таблица19[#Headers],0),0),"")</f>
        <v>0.83958602846054331</v>
      </c>
      <c r="AE38" s="6">
        <f>IFERROR(VLOOKUP($AA38,Таблица9[#All],MATCH(AE$3,Таблица9[#Headers],0),0)/VLOOKUP($AA38,Таблица19[#All],MATCH(AE$3,Таблица19[#Headers],0),0),"")</f>
        <v>0.7862595419847328</v>
      </c>
      <c r="AF38" s="6">
        <f>IFERROR(VLOOKUP($AA38,Таблица9[#All],MATCH(AF$3,Таблица9[#Headers],0),0)/VLOOKUP($AA38,Таблица19[#All],MATCH(AF$3,Таблица19[#Headers],0),0),"")</f>
        <v>0.88194444444444442</v>
      </c>
    </row>
    <row r="39" spans="1:32">
      <c r="A39" t="s">
        <v>117</v>
      </c>
      <c r="B39" s="10">
        <v>2441248</v>
      </c>
      <c r="C39" s="10">
        <v>510575</v>
      </c>
      <c r="D39" s="6">
        <v>0.20914507661654999</v>
      </c>
      <c r="E39" s="3">
        <v>612</v>
      </c>
      <c r="F39" s="3">
        <v>1882</v>
      </c>
      <c r="G39" s="16">
        <v>463</v>
      </c>
      <c r="H39" s="10">
        <v>4470</v>
      </c>
      <c r="I39">
        <v>3</v>
      </c>
      <c r="J39" s="10">
        <v>1103</v>
      </c>
      <c r="N39" t="s">
        <v>80</v>
      </c>
      <c r="O39" s="10">
        <v>2020276</v>
      </c>
      <c r="P39" s="10">
        <v>349049</v>
      </c>
      <c r="Q39" s="6">
        <v>0.172772928055374</v>
      </c>
      <c r="R39" s="3">
        <v>592</v>
      </c>
      <c r="S39" s="3">
        <v>2075</v>
      </c>
      <c r="T39" s="3">
        <v>482</v>
      </c>
      <c r="U39" s="23">
        <v>3688</v>
      </c>
      <c r="V39">
        <v>4</v>
      </c>
      <c r="W39" s="10">
        <v>724</v>
      </c>
      <c r="AA39" t="s">
        <v>117</v>
      </c>
      <c r="AB39" s="6">
        <f>IFERROR(VLOOKUP($AA39,Таблица9[#All],MATCH(AB$3,Таблица9[#Headers],0),0)/VLOOKUP($AA39,Таблица19[#All],MATCH(AB$3,Таблица19[#Headers],0),0),"")</f>
        <v>0.83766417832190754</v>
      </c>
      <c r="AC39" s="6">
        <f>IFERROR(VLOOKUP($AA39,Таблица9[#All],MATCH(AC$3,Таблица9[#Headers],0),0)/VLOOKUP($AA39,Таблица19[#All],MATCH(AC$3,Таблица19[#Headers],0),0),"")</f>
        <v>0.88063457866131323</v>
      </c>
      <c r="AD39" s="6">
        <f>IFERROR(VLOOKUP($AA39,Таблица9[#All],MATCH(AD$3,Таблица9[#Headers],0),0)/VLOOKUP($AA39,Таблица19[#All],MATCH(AD$3,Таблица19[#Headers],0),0),"")</f>
        <v>0.79248366013071891</v>
      </c>
      <c r="AE39" s="6">
        <f>IFERROR(VLOOKUP($AA39,Таблица9[#All],MATCH(AE$3,Таблица9[#Headers],0),0)/VLOOKUP($AA39,Таблица19[#All],MATCH(AE$3,Таблица19[#Headers],0),0),"")</f>
        <v>0.74601487778958553</v>
      </c>
      <c r="AF39" s="6">
        <f>IFERROR(VLOOKUP($AA39,Таблица9[#All],MATCH(AF$3,Таблица9[#Headers],0),0)/VLOOKUP($AA39,Таблица19[#All],MATCH(AF$3,Таблица19[#Headers],0),0),"")</f>
        <v>0.84017278617710578</v>
      </c>
    </row>
    <row r="40" spans="1:32">
      <c r="A40" t="s">
        <v>80</v>
      </c>
      <c r="B40" s="10">
        <v>2363977</v>
      </c>
      <c r="C40" s="10">
        <v>425058</v>
      </c>
      <c r="D40" s="6">
        <v>0.17980631791256799</v>
      </c>
      <c r="E40" s="3">
        <v>709</v>
      </c>
      <c r="F40" s="3">
        <v>2452</v>
      </c>
      <c r="G40" s="16">
        <v>566</v>
      </c>
      <c r="H40" s="10">
        <v>3638</v>
      </c>
      <c r="I40">
        <v>3</v>
      </c>
      <c r="J40" s="10">
        <v>751</v>
      </c>
      <c r="N40" t="s">
        <v>61</v>
      </c>
      <c r="O40" s="10">
        <v>878376</v>
      </c>
      <c r="P40" s="10">
        <v>158023</v>
      </c>
      <c r="Q40" s="6">
        <v>0.179903594815887</v>
      </c>
      <c r="R40" s="3">
        <v>318</v>
      </c>
      <c r="S40" s="3">
        <v>1210</v>
      </c>
      <c r="T40" s="3">
        <v>280</v>
      </c>
      <c r="U40" s="23">
        <v>2925</v>
      </c>
      <c r="V40">
        <v>4</v>
      </c>
      <c r="W40" s="10">
        <v>564</v>
      </c>
      <c r="AA40" t="s">
        <v>80</v>
      </c>
      <c r="AB40" s="6">
        <f>IFERROR(VLOOKUP($AA40,Таблица9[#All],MATCH(AB$3,Таблица9[#Headers],0),0)/VLOOKUP($AA40,Таблица19[#All],MATCH(AB$3,Таблица19[#Headers],0),0),"")</f>
        <v>0.85460899154264192</v>
      </c>
      <c r="AC40" s="6">
        <f>IFERROR(VLOOKUP($AA40,Таблица9[#All],MATCH(AC$3,Таблица9[#Headers],0),0)/VLOOKUP($AA40,Таблица19[#All],MATCH(AC$3,Таблица19[#Headers],0),0),"")</f>
        <v>0.82117969782947264</v>
      </c>
      <c r="AD40" s="6">
        <f>IFERROR(VLOOKUP($AA40,Таблица9[#All],MATCH(AD$3,Таблица9[#Headers],0),0)/VLOOKUP($AA40,Таблица19[#All],MATCH(AD$3,Таблица19[#Headers],0),0),"")</f>
        <v>0.83497884344146689</v>
      </c>
      <c r="AE40" s="6">
        <f>IFERROR(VLOOKUP($AA40,Таблица9[#All],MATCH(AE$3,Таблица9[#Headers],0),0)/VLOOKUP($AA40,Таблица19[#All],MATCH(AE$3,Таблица19[#Headers],0),0),"")</f>
        <v>0.84624796084828713</v>
      </c>
      <c r="AF40" s="6">
        <f>IFERROR(VLOOKUP($AA40,Таблица9[#All],MATCH(AF$3,Таблица9[#Headers],0),0)/VLOOKUP($AA40,Таблица19[#All],MATCH(AF$3,Таблица19[#Headers],0),0),"")</f>
        <v>0.85159010600706708</v>
      </c>
    </row>
    <row r="41" spans="1:32">
      <c r="A41" t="s">
        <v>82</v>
      </c>
      <c r="B41" s="10">
        <v>2343687</v>
      </c>
      <c r="C41" s="10">
        <v>428042</v>
      </c>
      <c r="D41" s="6">
        <v>0.182636162593383</v>
      </c>
      <c r="E41" s="3">
        <v>758</v>
      </c>
      <c r="F41" s="3">
        <v>2210</v>
      </c>
      <c r="G41" s="16">
        <v>561</v>
      </c>
      <c r="H41" s="10">
        <v>3538</v>
      </c>
      <c r="I41">
        <v>3</v>
      </c>
      <c r="J41" s="10">
        <v>763</v>
      </c>
      <c r="N41" t="s">
        <v>81</v>
      </c>
      <c r="O41" s="10">
        <v>1591208</v>
      </c>
      <c r="P41" s="10">
        <v>248259</v>
      </c>
      <c r="Q41" s="6">
        <v>0.156019200506784</v>
      </c>
      <c r="R41" s="3">
        <v>354</v>
      </c>
      <c r="S41" s="3">
        <v>1996</v>
      </c>
      <c r="T41" s="3">
        <v>222</v>
      </c>
      <c r="U41" s="23">
        <v>4600</v>
      </c>
      <c r="V41">
        <v>6</v>
      </c>
      <c r="W41" s="10">
        <v>1118</v>
      </c>
      <c r="AA41" t="s">
        <v>82</v>
      </c>
      <c r="AB41" s="6">
        <f>IFERROR(VLOOKUP($AA41,Таблица9[#All],MATCH(AB$3,Таблица9[#Headers],0),0)/VLOOKUP($AA41,Таблица19[#All],MATCH(AB$3,Таблица19[#Headers],0),0),"")</f>
        <v>0.85441101990154833</v>
      </c>
      <c r="AC41" s="6">
        <f>IFERROR(VLOOKUP($AA41,Таблица9[#All],MATCH(AC$3,Таблица9[#Headers],0),0)/VLOOKUP($AA41,Таблица19[#All],MATCH(AC$3,Таблица19[#Headers],0),0),"")</f>
        <v>0.81920232126753911</v>
      </c>
      <c r="AD41" s="6">
        <f>IFERROR(VLOOKUP($AA41,Таблица9[#All],MATCH(AD$3,Таблица9[#Headers],0),0)/VLOOKUP($AA41,Таблица19[#All],MATCH(AD$3,Таблица19[#Headers],0),0),"")</f>
        <v>0.78891820580474936</v>
      </c>
      <c r="AE41" s="6">
        <f>IFERROR(VLOOKUP($AA41,Таблица9[#All],MATCH(AE$3,Таблица9[#Headers],0),0)/VLOOKUP($AA41,Таблица19[#All],MATCH(AE$3,Таблица19[#Headers],0),0),"")</f>
        <v>0.79954751131221724</v>
      </c>
      <c r="AF41" s="6">
        <f>IFERROR(VLOOKUP($AA41,Таблица9[#All],MATCH(AF$3,Таблица9[#Headers],0),0)/VLOOKUP($AA41,Таблица19[#All],MATCH(AF$3,Таблица19[#Headers],0),0),"")</f>
        <v>0.83244206773618534</v>
      </c>
    </row>
    <row r="42" spans="1:32">
      <c r="A42" t="s">
        <v>61</v>
      </c>
      <c r="B42" s="10">
        <v>2313763</v>
      </c>
      <c r="C42" s="10">
        <v>428308</v>
      </c>
      <c r="D42" s="6">
        <v>0.18511316846193801</v>
      </c>
      <c r="E42" s="3">
        <v>606</v>
      </c>
      <c r="F42" s="3">
        <v>3261</v>
      </c>
      <c r="G42" s="16">
        <v>493</v>
      </c>
      <c r="H42" s="10">
        <v>4503</v>
      </c>
      <c r="I42">
        <v>5</v>
      </c>
      <c r="J42" s="10">
        <v>869</v>
      </c>
      <c r="N42" t="s">
        <v>63</v>
      </c>
      <c r="O42" s="10">
        <v>2249226</v>
      </c>
      <c r="P42" s="10">
        <v>290989</v>
      </c>
      <c r="Q42" s="6">
        <v>0.12937294873881</v>
      </c>
      <c r="R42" s="3">
        <v>880</v>
      </c>
      <c r="S42" s="3">
        <v>3326</v>
      </c>
      <c r="T42" s="3">
        <v>590</v>
      </c>
      <c r="U42" s="23">
        <v>2652</v>
      </c>
      <c r="V42">
        <v>4</v>
      </c>
      <c r="W42" s="10">
        <v>493</v>
      </c>
      <c r="AA42" t="s">
        <v>61</v>
      </c>
      <c r="AB42" s="6">
        <f>IFERROR(VLOOKUP($AA42,Таблица9[#All],MATCH(AB$3,Таблица9[#Headers],0),0)/VLOOKUP($AA42,Таблица19[#All],MATCH(AB$3,Таблица19[#Headers],0),0),"")</f>
        <v>0.37963093022059735</v>
      </c>
      <c r="AC42" s="6">
        <f>IFERROR(VLOOKUP($AA42,Таблица9[#All],MATCH(AC$3,Таблица9[#Headers],0),0)/VLOOKUP($AA42,Таблица19[#All],MATCH(AC$3,Таблица19[#Headers],0),0),"")</f>
        <v>0.36894711282534998</v>
      </c>
      <c r="AD42" s="6">
        <f>IFERROR(VLOOKUP($AA42,Таблица9[#All],MATCH(AD$3,Таблица9[#Headers],0),0)/VLOOKUP($AA42,Таблица19[#All],MATCH(AD$3,Таблица19[#Headers],0),0),"")</f>
        <v>0.52475247524752477</v>
      </c>
      <c r="AE42" s="6">
        <f>IFERROR(VLOOKUP($AA42,Таблица9[#All],MATCH(AE$3,Таблица9[#Headers],0),0)/VLOOKUP($AA42,Таблица19[#All],MATCH(AE$3,Таблица19[#Headers],0),0),"")</f>
        <v>0.37105182459368291</v>
      </c>
      <c r="AF42" s="6">
        <f>IFERROR(VLOOKUP($AA42,Таблица9[#All],MATCH(AF$3,Таблица9[#Headers],0),0)/VLOOKUP($AA42,Таблица19[#All],MATCH(AF$3,Таблица19[#Headers],0),0),"")</f>
        <v>0.56795131845841784</v>
      </c>
    </row>
    <row r="43" spans="1:32">
      <c r="A43" t="s">
        <v>62</v>
      </c>
      <c r="B43" s="10">
        <v>2251138</v>
      </c>
      <c r="C43" s="10">
        <v>460918</v>
      </c>
      <c r="D43" s="6">
        <v>0.20474888700737101</v>
      </c>
      <c r="E43" s="3">
        <v>788</v>
      </c>
      <c r="F43" s="3">
        <v>2063</v>
      </c>
      <c r="G43" s="16">
        <v>577</v>
      </c>
      <c r="H43" s="10">
        <v>3236</v>
      </c>
      <c r="I43">
        <v>3</v>
      </c>
      <c r="J43" s="10">
        <v>799</v>
      </c>
      <c r="N43" t="s">
        <v>83</v>
      </c>
      <c r="O43" s="10">
        <v>145509</v>
      </c>
      <c r="P43" s="10">
        <v>22104</v>
      </c>
      <c r="Q43" s="6">
        <v>0.15190812939405801</v>
      </c>
      <c r="R43" s="3">
        <v>56</v>
      </c>
      <c r="S43" s="3">
        <v>201</v>
      </c>
      <c r="T43" s="3">
        <v>47</v>
      </c>
      <c r="U43" s="23">
        <v>2677</v>
      </c>
      <c r="V43">
        <v>4</v>
      </c>
      <c r="W43" s="10">
        <v>470</v>
      </c>
      <c r="AA43" t="s">
        <v>62</v>
      </c>
      <c r="AB43" s="6">
        <f>IFERROR(VLOOKUP($AA43,Таблица9[#All],MATCH(AB$3,Таблица9[#Headers],0),0)/VLOOKUP($AA43,Таблица19[#All],MATCH(AB$3,Таблица19[#Headers],0),0),"")</f>
        <v>0.844296973353033</v>
      </c>
      <c r="AC43" s="6">
        <f>IFERROR(VLOOKUP($AA43,Таблица9[#All],MATCH(AC$3,Таблица9[#Headers],0),0)/VLOOKUP($AA43,Таблица19[#All],MATCH(AC$3,Таблица19[#Headers],0),0),"")</f>
        <v>0.83070524475069318</v>
      </c>
      <c r="AD43" s="6">
        <f>IFERROR(VLOOKUP($AA43,Таблица9[#All],MATCH(AD$3,Таблица9[#Headers],0),0)/VLOOKUP($AA43,Таблица19[#All],MATCH(AD$3,Таблица19[#Headers],0),0),"")</f>
        <v>0.7525380710659898</v>
      </c>
      <c r="AE43" s="6">
        <f>IFERROR(VLOOKUP($AA43,Таблица9[#All],MATCH(AE$3,Таблица9[#Headers],0),0)/VLOOKUP($AA43,Таблица19[#All],MATCH(AE$3,Таблица19[#Headers],0),0),"")</f>
        <v>0.71449345613184678</v>
      </c>
      <c r="AF43" s="6">
        <f>IFERROR(VLOOKUP($AA43,Таблица9[#All],MATCH(AF$3,Таблица9[#Headers],0),0)/VLOOKUP($AA43,Таблица19[#All],MATCH(AF$3,Таблица19[#Headers],0),0),"")</f>
        <v>0.83188908145580587</v>
      </c>
    </row>
    <row r="44" spans="1:32">
      <c r="A44" t="s">
        <v>134</v>
      </c>
      <c r="B44" s="10">
        <v>2229937</v>
      </c>
      <c r="C44" s="10">
        <v>475343</v>
      </c>
      <c r="D44" s="6">
        <v>0.21316431809508499</v>
      </c>
      <c r="E44" s="3">
        <v>742</v>
      </c>
      <c r="F44" s="3">
        <v>2016</v>
      </c>
      <c r="G44" s="16">
        <v>566</v>
      </c>
      <c r="H44" s="10">
        <v>3387</v>
      </c>
      <c r="I44">
        <v>3</v>
      </c>
      <c r="J44" s="10">
        <v>840</v>
      </c>
      <c r="N44" t="s">
        <v>84</v>
      </c>
      <c r="O44" s="10">
        <v>2430608</v>
      </c>
      <c r="P44" s="10">
        <v>493709</v>
      </c>
      <c r="Q44" s="6">
        <v>0.203121605787523</v>
      </c>
      <c r="R44" s="3">
        <v>618</v>
      </c>
      <c r="S44" s="3">
        <v>2526</v>
      </c>
      <c r="T44" s="3">
        <v>501</v>
      </c>
      <c r="U44" s="23">
        <v>4074</v>
      </c>
      <c r="V44">
        <v>4</v>
      </c>
      <c r="W44" s="10">
        <v>985</v>
      </c>
      <c r="AA44" t="s">
        <v>134</v>
      </c>
      <c r="AB44" s="6">
        <f>IFERROR(VLOOKUP($AA44,Таблица9[#All],MATCH(AB$3,Таблица9[#Headers],0),0)/VLOOKUP($AA44,Таблица19[#All],MATCH(AB$3,Таблица19[#Headers],0),0),"")</f>
        <v>0.72500747778973129</v>
      </c>
      <c r="AC44" s="6">
        <f>IFERROR(VLOOKUP($AA44,Таблица9[#All],MATCH(AC$3,Таблица9[#Headers],0),0)/VLOOKUP($AA44,Таблица19[#All],MATCH(AC$3,Таблица19[#Headers],0),0),"")</f>
        <v>0.68316983735954884</v>
      </c>
      <c r="AD44" s="6">
        <f>IFERROR(VLOOKUP($AA44,Таблица9[#All],MATCH(AD$3,Таблица9[#Headers],0),0)/VLOOKUP($AA44,Таблица19[#All],MATCH(AD$3,Таблица19[#Headers],0),0),"")</f>
        <v>0.69946091644204855</v>
      </c>
      <c r="AE44" s="6">
        <f>IFERROR(VLOOKUP($AA44,Таблица9[#All],MATCH(AE$3,Таблица9[#Headers],0),0)/VLOOKUP($AA44,Таблица19[#All],MATCH(AE$3,Таблица19[#Headers],0),0),"")</f>
        <v>0.69742063492063489</v>
      </c>
      <c r="AF44" s="6">
        <f>IFERROR(VLOOKUP($AA44,Таблица9[#All],MATCH(AF$3,Таблица9[#Headers],0),0)/VLOOKUP($AA44,Таблица19[#All],MATCH(AF$3,Таблица19[#Headers],0),0),"")</f>
        <v>0.75088339222614842</v>
      </c>
    </row>
    <row r="45" spans="1:32">
      <c r="A45" t="s">
        <v>98</v>
      </c>
      <c r="B45" s="10">
        <v>2229678</v>
      </c>
      <c r="C45" s="10">
        <v>450536</v>
      </c>
      <c r="D45" s="6">
        <v>0.20206325756454499</v>
      </c>
      <c r="E45" s="3">
        <v>713</v>
      </c>
      <c r="F45" s="3">
        <v>1927</v>
      </c>
      <c r="G45" s="16">
        <v>525</v>
      </c>
      <c r="H45" s="10">
        <v>3578</v>
      </c>
      <c r="I45">
        <v>3</v>
      </c>
      <c r="J45" s="10">
        <v>858</v>
      </c>
      <c r="N45" t="s">
        <v>85</v>
      </c>
      <c r="O45" s="10">
        <v>1088818</v>
      </c>
      <c r="P45" s="10">
        <v>222950</v>
      </c>
      <c r="Q45" s="6">
        <v>0.2047633305107</v>
      </c>
      <c r="R45" s="3">
        <v>266</v>
      </c>
      <c r="S45" s="3">
        <v>823</v>
      </c>
      <c r="T45" s="3">
        <v>218</v>
      </c>
      <c r="U45" s="23">
        <v>4231</v>
      </c>
      <c r="V45">
        <v>3</v>
      </c>
      <c r="W45" s="10">
        <v>1023</v>
      </c>
      <c r="AA45" t="s">
        <v>98</v>
      </c>
      <c r="AB45" s="6">
        <f>IFERROR(VLOOKUP($AA45,Таблица9[#All],MATCH(AB$3,Таблица9[#Headers],0),0)/VLOOKUP($AA45,Таблица19[#All],MATCH(AB$3,Таблица19[#Headers],0),0),"")</f>
        <v>0.9090644478709482</v>
      </c>
      <c r="AC45" s="6">
        <f>IFERROR(VLOOKUP($AA45,Таблица9[#All],MATCH(AC$3,Таблица9[#Headers],0),0)/VLOOKUP($AA45,Таблица19[#All],MATCH(AC$3,Таблица19[#Headers],0),0),"")</f>
        <v>0.90108004687749699</v>
      </c>
      <c r="AD45" s="6">
        <f>IFERROR(VLOOKUP($AA45,Таблица9[#All],MATCH(AD$3,Таблица9[#Headers],0),0)/VLOOKUP($AA45,Таблица19[#All],MATCH(AD$3,Таблица19[#Headers],0),0),"")</f>
        <v>0.85974754558204769</v>
      </c>
      <c r="AE45" s="6">
        <f>IFERROR(VLOOKUP($AA45,Таблица9[#All],MATCH(AE$3,Таблица9[#Headers],0),0)/VLOOKUP($AA45,Таблица19[#All],MATCH(AE$3,Таблица19[#Headers],0),0),"")</f>
        <v>0.81940840685002592</v>
      </c>
      <c r="AF45" s="6">
        <f>IFERROR(VLOOKUP($AA45,Таблица9[#All],MATCH(AF$3,Таблица9[#Headers],0),0)/VLOOKUP($AA45,Таблица19[#All],MATCH(AF$3,Таблица19[#Headers],0),0),"")</f>
        <v>0.9028571428571428</v>
      </c>
    </row>
    <row r="46" spans="1:32">
      <c r="A46" t="s">
        <v>112</v>
      </c>
      <c r="B46" s="10">
        <v>2109392</v>
      </c>
      <c r="C46" s="10">
        <v>401726</v>
      </c>
      <c r="D46" s="6">
        <v>0.19044634662499901</v>
      </c>
      <c r="E46" s="3">
        <v>687</v>
      </c>
      <c r="F46" s="3">
        <v>1950</v>
      </c>
      <c r="G46" s="16">
        <v>500</v>
      </c>
      <c r="H46" s="10">
        <v>3433</v>
      </c>
      <c r="I46">
        <v>3</v>
      </c>
      <c r="J46" s="10">
        <v>803</v>
      </c>
      <c r="N46" t="s">
        <v>86</v>
      </c>
      <c r="O46" s="10">
        <v>2714794</v>
      </c>
      <c r="P46" s="10">
        <v>510669</v>
      </c>
      <c r="Q46" s="6">
        <v>0.188105985205507</v>
      </c>
      <c r="R46" s="3">
        <v>600</v>
      </c>
      <c r="S46" s="3">
        <v>2176</v>
      </c>
      <c r="T46" s="3">
        <v>463</v>
      </c>
      <c r="U46" s="23">
        <v>4694</v>
      </c>
      <c r="V46">
        <v>4</v>
      </c>
      <c r="W46" s="10">
        <v>1103</v>
      </c>
      <c r="AA46" t="s">
        <v>112</v>
      </c>
      <c r="AB46" s="6">
        <f>IFERROR(VLOOKUP($AA46,Таблица9[#All],MATCH(AB$3,Таблица9[#Headers],0),0)/VLOOKUP($AA46,Таблица19[#All],MATCH(AB$3,Таблица19[#Headers],0),0),"")</f>
        <v>0.8956950628427528</v>
      </c>
      <c r="AC46" s="6">
        <f>IFERROR(VLOOKUP($AA46,Таблица9[#All],MATCH(AC$3,Таблица9[#Headers],0),0)/VLOOKUP($AA46,Таблица19[#All],MATCH(AC$3,Таблица19[#Headers],0),0),"")</f>
        <v>0.88064252749386396</v>
      </c>
      <c r="AD46" s="6">
        <f>IFERROR(VLOOKUP($AA46,Таблица9[#All],MATCH(AD$3,Таблица9[#Headers],0),0)/VLOOKUP($AA46,Таблица19[#All],MATCH(AD$3,Таблица19[#Headers],0),0),"")</f>
        <v>0.84716157205240172</v>
      </c>
      <c r="AE46" s="6">
        <f>IFERROR(VLOOKUP($AA46,Таблица9[#All],MATCH(AE$3,Таблица9[#Headers],0),0)/VLOOKUP($AA46,Таблица19[#All],MATCH(AE$3,Таблица19[#Headers],0),0),"")</f>
        <v>0.80974358974358973</v>
      </c>
      <c r="AF46" s="6">
        <f>IFERROR(VLOOKUP($AA46,Таблица9[#All],MATCH(AF$3,Таблица9[#Headers],0),0)/VLOOKUP($AA46,Таблица19[#All],MATCH(AF$3,Таблица19[#Headers],0),0),"")</f>
        <v>0.872</v>
      </c>
    </row>
    <row r="47" spans="1:32">
      <c r="A47" t="s">
        <v>66</v>
      </c>
      <c r="B47" s="10">
        <v>2028180</v>
      </c>
      <c r="C47" s="10">
        <v>439257</v>
      </c>
      <c r="D47" s="6">
        <v>0.21657693104162301</v>
      </c>
      <c r="E47" s="3">
        <v>527</v>
      </c>
      <c r="F47" s="3">
        <v>1833</v>
      </c>
      <c r="G47" s="16">
        <v>413</v>
      </c>
      <c r="H47" s="10">
        <v>4427</v>
      </c>
      <c r="I47">
        <v>3</v>
      </c>
      <c r="J47" s="10">
        <v>1064</v>
      </c>
      <c r="N47" t="s">
        <v>87</v>
      </c>
      <c r="O47" s="10">
        <v>1329120</v>
      </c>
      <c r="P47" s="10">
        <v>267161</v>
      </c>
      <c r="Q47" s="6">
        <v>0.201005928734801</v>
      </c>
      <c r="R47" s="3">
        <v>385</v>
      </c>
      <c r="S47" s="3">
        <v>1110</v>
      </c>
      <c r="T47" s="3">
        <v>302</v>
      </c>
      <c r="U47" s="23">
        <v>3679</v>
      </c>
      <c r="V47">
        <v>3</v>
      </c>
      <c r="W47" s="10">
        <v>885</v>
      </c>
      <c r="AA47" t="s">
        <v>66</v>
      </c>
      <c r="AB47" s="6">
        <f>IFERROR(VLOOKUP($AA47,Таблица9[#All],MATCH(AB$3,Таблица9[#Headers],0),0)/VLOOKUP($AA47,Таблица19[#All],MATCH(AB$3,Таблица19[#Headers],0),0),"")</f>
        <v>0.82454072123776001</v>
      </c>
      <c r="AC47" s="6">
        <f>IFERROR(VLOOKUP($AA47,Таблица9[#All],MATCH(AC$3,Таблица9[#Headers],0),0)/VLOOKUP($AA47,Таблица19[#All],MATCH(AC$3,Таблица19[#Headers],0),0),"")</f>
        <v>0.79181891239069613</v>
      </c>
      <c r="AD47" s="6">
        <f>IFERROR(VLOOKUP($AA47,Таблица9[#All],MATCH(AD$3,Таблица9[#Headers],0),0)/VLOOKUP($AA47,Таблица19[#All],MATCH(AD$3,Таблица19[#Headers],0),0),"")</f>
        <v>0.78747628083491461</v>
      </c>
      <c r="AE47" s="6">
        <f>IFERROR(VLOOKUP($AA47,Таблица9[#All],MATCH(AE$3,Таблица9[#Headers],0),0)/VLOOKUP($AA47,Таблица19[#All],MATCH(AE$3,Таблица19[#Headers],0),0),"")</f>
        <v>0.72667757774140751</v>
      </c>
      <c r="AF47" s="6">
        <f>IFERROR(VLOOKUP($AA47,Таблица9[#All],MATCH(AF$3,Таблица9[#Headers],0),0)/VLOOKUP($AA47,Таблица19[#All],MATCH(AF$3,Таблица19[#Headers],0),0),"")</f>
        <v>0.84019370460048426</v>
      </c>
    </row>
    <row r="48" spans="1:32">
      <c r="A48" t="s">
        <v>56</v>
      </c>
      <c r="B48" s="10">
        <v>2021842</v>
      </c>
      <c r="C48" s="10">
        <v>351018</v>
      </c>
      <c r="D48" s="6">
        <v>0.173612972724871</v>
      </c>
      <c r="E48" s="3">
        <v>463</v>
      </c>
      <c r="F48" s="3">
        <v>1349</v>
      </c>
      <c r="G48" s="16">
        <v>387</v>
      </c>
      <c r="H48" s="10">
        <v>4515</v>
      </c>
      <c r="I48">
        <v>3</v>
      </c>
      <c r="J48" s="10">
        <v>907</v>
      </c>
      <c r="N48" t="s">
        <v>90</v>
      </c>
      <c r="O48" s="10">
        <v>4905017</v>
      </c>
      <c r="P48" s="10">
        <v>953794</v>
      </c>
      <c r="Q48" s="6">
        <v>0.194452740938512</v>
      </c>
      <c r="R48" s="3">
        <v>1195</v>
      </c>
      <c r="S48" s="3">
        <v>4269</v>
      </c>
      <c r="T48" s="3">
        <v>960</v>
      </c>
      <c r="U48" s="23">
        <v>4365</v>
      </c>
      <c r="V48">
        <v>4</v>
      </c>
      <c r="W48" s="10">
        <v>994</v>
      </c>
      <c r="AA48" t="s">
        <v>56</v>
      </c>
      <c r="AB48" s="6">
        <f>IFERROR(VLOOKUP($AA48,Таблица9[#All],MATCH(AB$3,Таблица9[#Headers],0),0)/VLOOKUP($AA48,Таблица19[#All],MATCH(AB$3,Таблица19[#Headers],0),0),"")</f>
        <v>0.74081753173591214</v>
      </c>
      <c r="AC48" s="6">
        <f>IFERROR(VLOOKUP($AA48,Таблица9[#All],MATCH(AC$3,Таблица9[#Headers],0),0)/VLOOKUP($AA48,Таблица19[#All],MATCH(AC$3,Таблица19[#Headers],0),0),"")</f>
        <v>0.85659424872798551</v>
      </c>
      <c r="AD48" s="6">
        <f>IFERROR(VLOOKUP($AA48,Таблица9[#All],MATCH(AD$3,Таблица9[#Headers],0),0)/VLOOKUP($AA48,Таблица19[#All],MATCH(AD$3,Таблица19[#Headers],0),0),"")</f>
        <v>0.84017278617710578</v>
      </c>
      <c r="AE48" s="6">
        <f>IFERROR(VLOOKUP($AA48,Таблица9[#All],MATCH(AE$3,Таблица9[#Headers],0),0)/VLOOKUP($AA48,Таблица19[#All],MATCH(AE$3,Таблица19[#Headers],0),0),"")</f>
        <v>0.77909562638991847</v>
      </c>
      <c r="AF48" s="6">
        <f>IFERROR(VLOOKUP($AA48,Таблица9[#All],MATCH(AF$3,Таблица9[#Headers],0),0)/VLOOKUP($AA48,Таблица19[#All],MATCH(AF$3,Таблица19[#Headers],0),0),"")</f>
        <v>0.87080103359173122</v>
      </c>
    </row>
    <row r="49" spans="1:32">
      <c r="A49" t="s">
        <v>51</v>
      </c>
      <c r="B49" s="10">
        <v>1995993</v>
      </c>
      <c r="C49" s="10">
        <v>442240</v>
      </c>
      <c r="D49" s="6">
        <v>0.22156390328022099</v>
      </c>
      <c r="E49" s="3">
        <v>582</v>
      </c>
      <c r="F49" s="3">
        <v>1897</v>
      </c>
      <c r="G49" s="16">
        <v>382</v>
      </c>
      <c r="H49" s="10">
        <v>3609</v>
      </c>
      <c r="I49">
        <v>3</v>
      </c>
      <c r="J49" s="10">
        <v>1158</v>
      </c>
      <c r="N49" t="s">
        <v>91</v>
      </c>
      <c r="O49" s="10">
        <v>3414421</v>
      </c>
      <c r="P49" s="10">
        <v>590651</v>
      </c>
      <c r="Q49" s="6">
        <v>0.17298716239151499</v>
      </c>
      <c r="R49" s="3">
        <v>1145</v>
      </c>
      <c r="S49" s="3">
        <v>3224</v>
      </c>
      <c r="T49" s="3">
        <v>907</v>
      </c>
      <c r="U49" s="23">
        <v>3119</v>
      </c>
      <c r="V49">
        <v>3</v>
      </c>
      <c r="W49" s="10">
        <v>651</v>
      </c>
      <c r="AA49" t="s">
        <v>51</v>
      </c>
      <c r="AB49" s="6">
        <f>IFERROR(VLOOKUP($AA49,Таблица9[#All],MATCH(AB$3,Таблица9[#Headers],0),0)/VLOOKUP($AA49,Таблица19[#All],MATCH(AB$3,Таблица19[#Headers],0),0),"")</f>
        <v>0.76795159101259369</v>
      </c>
      <c r="AC49" s="6">
        <f>IFERROR(VLOOKUP($AA49,Таблица9[#All],MATCH(AC$3,Таблица9[#Headers],0),0)/VLOOKUP($AA49,Таблица19[#All],MATCH(AC$3,Таблица19[#Headers],0),0),"")</f>
        <v>0.79153174746743848</v>
      </c>
      <c r="AD49" s="6">
        <f>IFERROR(VLOOKUP($AA49,Таблица9[#All],MATCH(AD$3,Таблица9[#Headers],0),0)/VLOOKUP($AA49,Таблица19[#All],MATCH(AD$3,Таблица19[#Headers],0),0),"")</f>
        <v>0.63573883161512024</v>
      </c>
      <c r="AE49" s="6">
        <f>IFERROR(VLOOKUP($AA49,Таблица9[#All],MATCH(AE$3,Таблица9[#Headers],0),0)/VLOOKUP($AA49,Таблица19[#All],MATCH(AE$3,Таблица19[#Headers],0),0),"")</f>
        <v>0.6963626779124934</v>
      </c>
      <c r="AF49" s="6">
        <f>IFERROR(VLOOKUP($AA49,Таблица9[#All],MATCH(AF$3,Таблица9[#Headers],0),0)/VLOOKUP($AA49,Таблица19[#All],MATCH(AF$3,Таблица19[#Headers],0),0),"")</f>
        <v>0.69895287958115182</v>
      </c>
    </row>
    <row r="50" spans="1:32">
      <c r="A50" t="s">
        <v>127</v>
      </c>
      <c r="B50" s="10">
        <v>1990517</v>
      </c>
      <c r="C50" s="10">
        <v>336130</v>
      </c>
      <c r="D50" s="6">
        <v>0.16886567660562499</v>
      </c>
      <c r="E50" s="3">
        <v>524</v>
      </c>
      <c r="F50" s="3">
        <v>2810</v>
      </c>
      <c r="G50" s="16">
        <v>405</v>
      </c>
      <c r="H50" s="10">
        <v>4341</v>
      </c>
      <c r="I50">
        <v>5</v>
      </c>
      <c r="J50" s="10">
        <v>830</v>
      </c>
      <c r="N50" t="s">
        <v>92</v>
      </c>
      <c r="O50" s="10">
        <v>3414813</v>
      </c>
      <c r="P50" s="10">
        <v>649185</v>
      </c>
      <c r="Q50" s="6">
        <v>0.19010850667371801</v>
      </c>
      <c r="R50" s="3">
        <v>928</v>
      </c>
      <c r="S50" s="3">
        <v>3029</v>
      </c>
      <c r="T50" s="3">
        <v>793</v>
      </c>
      <c r="U50" s="23">
        <v>3863</v>
      </c>
      <c r="V50">
        <v>3</v>
      </c>
      <c r="W50" s="10">
        <v>819</v>
      </c>
      <c r="AA50" t="s">
        <v>127</v>
      </c>
      <c r="AB50" s="6">
        <f>IFERROR(VLOOKUP($AA50,Таблица9[#All],MATCH(AB$3,Таблица9[#Headers],0),0)/VLOOKUP($AA50,Таблица19[#All],MATCH(AB$3,Таблица19[#Headers],0),0),"")</f>
        <v>0.38016505259688815</v>
      </c>
      <c r="AC50" s="6">
        <f>IFERROR(VLOOKUP($AA50,Таблица9[#All],MATCH(AC$3,Таблица9[#Headers],0),0)/VLOOKUP($AA50,Таблица19[#All],MATCH(AC$3,Таблица19[#Headers],0),0),"")</f>
        <v>0.33431410466188677</v>
      </c>
      <c r="AD50" s="6">
        <f>IFERROR(VLOOKUP($AA50,Таблица9[#All],MATCH(AD$3,Таблица9[#Headers],0),0)/VLOOKUP($AA50,Таблица19[#All],MATCH(AD$3,Таблица19[#Headers],0),0),"")</f>
        <v>0.50763358778625955</v>
      </c>
      <c r="AE50" s="6">
        <f>IFERROR(VLOOKUP($AA50,Таблица9[#All],MATCH(AE$3,Таблица9[#Headers],0),0)/VLOOKUP($AA50,Таблица19[#All],MATCH(AE$3,Таблица19[#Headers],0),0),"")</f>
        <v>0.37010676156583627</v>
      </c>
      <c r="AF50" s="6">
        <f>IFERROR(VLOOKUP($AA50,Таблица9[#All],MATCH(AF$3,Таблица9[#Headers],0),0)/VLOOKUP($AA50,Таблица19[#All],MATCH(AF$3,Таблица19[#Headers],0),0),"")</f>
        <v>0.53827160493827164</v>
      </c>
    </row>
    <row r="51" spans="1:32">
      <c r="A51" t="s">
        <v>57</v>
      </c>
      <c r="B51" s="10">
        <v>1969120</v>
      </c>
      <c r="C51" s="10">
        <v>344042</v>
      </c>
      <c r="D51" s="6">
        <v>0.17471865604940201</v>
      </c>
      <c r="E51" s="3">
        <v>665</v>
      </c>
      <c r="F51" s="3">
        <v>1666</v>
      </c>
      <c r="G51" s="16">
        <v>509</v>
      </c>
      <c r="H51" s="10">
        <v>3327</v>
      </c>
      <c r="I51">
        <v>3</v>
      </c>
      <c r="J51" s="10">
        <v>676</v>
      </c>
      <c r="N51" t="s">
        <v>94</v>
      </c>
      <c r="O51" s="10">
        <v>5039068</v>
      </c>
      <c r="P51" s="10">
        <v>1253827</v>
      </c>
      <c r="Q51" s="6">
        <v>0.24882121058894199</v>
      </c>
      <c r="R51" s="3">
        <v>1187</v>
      </c>
      <c r="S51" s="3">
        <v>3347</v>
      </c>
      <c r="T51" s="3">
        <v>908</v>
      </c>
      <c r="U51" s="23">
        <v>4413</v>
      </c>
      <c r="V51">
        <v>3</v>
      </c>
      <c r="W51" s="10">
        <v>1381</v>
      </c>
      <c r="AA51" t="s">
        <v>57</v>
      </c>
      <c r="AB51" s="6">
        <f>IFERROR(VLOOKUP($AA51,Таблица9[#All],MATCH(AB$3,Таблица9[#Headers],0),0)/VLOOKUP($AA51,Таблица19[#All],MATCH(AB$3,Таблица19[#Headers],0),0),"")</f>
        <v>0.8710881002681401</v>
      </c>
      <c r="AC51" s="6">
        <f>IFERROR(VLOOKUP($AA51,Таблица9[#All],MATCH(AC$3,Таблица9[#Headers],0),0)/VLOOKUP($AA51,Таблица19[#All],MATCH(AC$3,Таблица19[#Headers],0),0),"")</f>
        <v>0.87035303829183641</v>
      </c>
      <c r="AD51" s="6">
        <f>IFERROR(VLOOKUP($AA51,Таблица9[#All],MATCH(AD$3,Таблица9[#Headers],0),0)/VLOOKUP($AA51,Таблица19[#All],MATCH(AD$3,Таблица19[#Headers],0),0),"")</f>
        <v>0.82857142857142863</v>
      </c>
      <c r="AE51" s="6">
        <f>IFERROR(VLOOKUP($AA51,Таблица9[#All],MATCH(AE$3,Таблица9[#Headers],0),0)/VLOOKUP($AA51,Таблица19[#All],MATCH(AE$3,Таблица19[#Headers],0),0),"")</f>
        <v>0.79351740696278517</v>
      </c>
      <c r="AF51" s="6">
        <f>IFERROR(VLOOKUP($AA51,Таблица9[#All],MATCH(AF$3,Таблица9[#Headers],0),0)/VLOOKUP($AA51,Таблица19[#All],MATCH(AF$3,Таблица19[#Headers],0),0),"")</f>
        <v>0.8742632612966601</v>
      </c>
    </row>
    <row r="52" spans="1:32">
      <c r="A52" t="s">
        <v>101</v>
      </c>
      <c r="B52" s="10">
        <v>1961009</v>
      </c>
      <c r="C52" s="10">
        <v>383991</v>
      </c>
      <c r="D52" s="6">
        <v>0.19581297179156201</v>
      </c>
      <c r="E52" s="3">
        <v>637</v>
      </c>
      <c r="F52" s="3">
        <v>2562</v>
      </c>
      <c r="G52" s="16">
        <v>488</v>
      </c>
      <c r="H52" s="10">
        <v>3559</v>
      </c>
      <c r="I52">
        <v>4</v>
      </c>
      <c r="J52" s="10">
        <v>787</v>
      </c>
      <c r="N52" t="s">
        <v>95</v>
      </c>
      <c r="O52" s="10">
        <v>3591933</v>
      </c>
      <c r="P52" s="10">
        <v>612031</v>
      </c>
      <c r="Q52" s="6">
        <v>0.170390427661095</v>
      </c>
      <c r="R52" s="3">
        <v>1239</v>
      </c>
      <c r="S52" s="3">
        <v>3809</v>
      </c>
      <c r="T52" s="3">
        <v>1024</v>
      </c>
      <c r="U52" s="23">
        <v>3028</v>
      </c>
      <c r="V52">
        <v>3</v>
      </c>
      <c r="W52" s="10">
        <v>598</v>
      </c>
      <c r="AA52" t="s">
        <v>101</v>
      </c>
      <c r="AB52" s="6">
        <f>IFERROR(VLOOKUP($AA52,Таблица9[#All],MATCH(AB$3,Таблица9[#Headers],0),0)/VLOOKUP($AA52,Таблица19[#All],MATCH(AB$3,Таблица19[#Headers],0),0),"")</f>
        <v>0.55949054797810716</v>
      </c>
      <c r="AC52" s="6">
        <f>IFERROR(VLOOKUP($AA52,Таблица9[#All],MATCH(AC$3,Таблица9[#Headers],0),0)/VLOOKUP($AA52,Таблица19[#All],MATCH(AC$3,Таблица19[#Headers],0),0),"")</f>
        <v>0.60891010466391138</v>
      </c>
      <c r="AD52" s="6">
        <f>IFERROR(VLOOKUP($AA52,Таблица9[#All],MATCH(AD$3,Таблица9[#Headers],0),0)/VLOOKUP($AA52,Таблица19[#All],MATCH(AD$3,Таблица19[#Headers],0),0),"")</f>
        <v>0.65463108320251173</v>
      </c>
      <c r="AE52" s="6">
        <f>IFERROR(VLOOKUP($AA52,Таблица9[#All],MATCH(AE$3,Таблица9[#Headers],0),0)/VLOOKUP($AA52,Таблица19[#All],MATCH(AE$3,Таблица19[#Headers],0),0),"")</f>
        <v>0.50663544106167058</v>
      </c>
      <c r="AF52" s="6">
        <f>IFERROR(VLOOKUP($AA52,Таблица9[#All],MATCH(AF$3,Таблица9[#Headers],0),0)/VLOOKUP($AA52,Таблица19[#All],MATCH(AF$3,Таблица19[#Headers],0),0),"")</f>
        <v>0.71721311475409832</v>
      </c>
    </row>
    <row r="53" spans="1:32">
      <c r="A53" t="s">
        <v>65</v>
      </c>
      <c r="B53" s="10">
        <v>1946475</v>
      </c>
      <c r="C53" s="10">
        <v>381748</v>
      </c>
      <c r="D53" s="6">
        <v>0.19612273468706201</v>
      </c>
      <c r="E53" s="3">
        <v>618</v>
      </c>
      <c r="F53" s="3">
        <v>1985</v>
      </c>
      <c r="G53" s="16">
        <v>468</v>
      </c>
      <c r="H53" s="10">
        <v>3868</v>
      </c>
      <c r="I53">
        <v>3</v>
      </c>
      <c r="J53" s="10">
        <v>816</v>
      </c>
      <c r="N53" t="s">
        <v>96</v>
      </c>
      <c r="O53" s="10">
        <v>3761925</v>
      </c>
      <c r="P53" s="10">
        <v>791250</v>
      </c>
      <c r="Q53" s="6">
        <v>0.21033114695269001</v>
      </c>
      <c r="R53" s="3">
        <v>948</v>
      </c>
      <c r="S53" s="3">
        <v>2464</v>
      </c>
      <c r="T53" s="3">
        <v>769</v>
      </c>
      <c r="U53" s="23">
        <v>4120</v>
      </c>
      <c r="V53">
        <v>3</v>
      </c>
      <c r="W53" s="10">
        <v>1029</v>
      </c>
      <c r="AA53" t="s">
        <v>65</v>
      </c>
      <c r="AB53" s="6">
        <f>IFERROR(VLOOKUP($AA53,Таблица9[#All],MATCH(AB$3,Таблица9[#Headers],0),0)/VLOOKUP($AA53,Таблица19[#All],MATCH(AB$3,Таблица19[#Headers],0),0),"")</f>
        <v>0.79051413452523156</v>
      </c>
      <c r="AC53" s="6">
        <f>IFERROR(VLOOKUP($AA53,Таблица9[#All],MATCH(AC$3,Таблица9[#Headers],0),0)/VLOOKUP($AA53,Таблица19[#All],MATCH(AC$3,Таблица19[#Headers],0),0),"")</f>
        <v>0.74197900185462662</v>
      </c>
      <c r="AD53" s="6">
        <f>IFERROR(VLOOKUP($AA53,Таблица9[#All],MATCH(AD$3,Таблица9[#Headers],0),0)/VLOOKUP($AA53,Таблица19[#All],MATCH(AD$3,Таблица19[#Headers],0),0),"")</f>
        <v>0.77508090614886727</v>
      </c>
      <c r="AE53" s="6">
        <f>IFERROR(VLOOKUP($AA53,Таблица9[#All],MATCH(AE$3,Таблица9[#Headers],0),0)/VLOOKUP($AA53,Таблица19[#All],MATCH(AE$3,Таблица19[#Headers],0),0),"")</f>
        <v>0.76372795969773299</v>
      </c>
      <c r="AF53" s="6">
        <f>IFERROR(VLOOKUP($AA53,Таблица9[#All],MATCH(AF$3,Таблица9[#Headers],0),0)/VLOOKUP($AA53,Таблица19[#All],MATCH(AF$3,Таблица19[#Headers],0),0),"")</f>
        <v>0.83974358974358976</v>
      </c>
    </row>
    <row r="54" spans="1:32">
      <c r="A54" t="s">
        <v>81</v>
      </c>
      <c r="B54" s="10">
        <v>1943863</v>
      </c>
      <c r="C54" s="10">
        <v>305723</v>
      </c>
      <c r="D54" s="6">
        <v>0.157276001446604</v>
      </c>
      <c r="E54" s="3">
        <v>515</v>
      </c>
      <c r="F54" s="3">
        <v>2804</v>
      </c>
      <c r="G54" s="16">
        <v>306</v>
      </c>
      <c r="H54" s="10">
        <v>4052</v>
      </c>
      <c r="I54">
        <v>5</v>
      </c>
      <c r="J54" s="10">
        <v>999</v>
      </c>
      <c r="N54" t="s">
        <v>97</v>
      </c>
      <c r="O54" s="10">
        <v>866253</v>
      </c>
      <c r="P54" s="10">
        <v>184457</v>
      </c>
      <c r="Q54" s="6">
        <v>0.21293663629447701</v>
      </c>
      <c r="R54" s="3">
        <v>357</v>
      </c>
      <c r="S54" s="3">
        <v>1147</v>
      </c>
      <c r="T54" s="3">
        <v>262</v>
      </c>
      <c r="U54" s="23">
        <v>2587</v>
      </c>
      <c r="V54">
        <v>3</v>
      </c>
      <c r="W54" s="10">
        <v>704</v>
      </c>
      <c r="AA54" t="s">
        <v>81</v>
      </c>
      <c r="AB54" s="6">
        <f>IFERROR(VLOOKUP($AA54,Таблица9[#All],MATCH(AB$3,Таблица9[#Headers],0),0)/VLOOKUP($AA54,Таблица19[#All],MATCH(AB$3,Таблица19[#Headers],0),0),"")</f>
        <v>0.81858032176135864</v>
      </c>
      <c r="AC54" s="6">
        <f>IFERROR(VLOOKUP($AA54,Таблица9[#All],MATCH(AC$3,Таблица9[#Headers],0),0)/VLOOKUP($AA54,Таблица19[#All],MATCH(AC$3,Таблица19[#Headers],0),0),"")</f>
        <v>0.81203900262656059</v>
      </c>
      <c r="AD54" s="6">
        <f>IFERROR(VLOOKUP($AA54,Таблица9[#All],MATCH(AD$3,Таблица9[#Headers],0),0)/VLOOKUP($AA54,Таблица19[#All],MATCH(AD$3,Таблица19[#Headers],0),0),"")</f>
        <v>0.68737864077669908</v>
      </c>
      <c r="AE54" s="6">
        <f>IFERROR(VLOOKUP($AA54,Таблица9[#All],MATCH(AE$3,Таблица9[#Headers],0),0)/VLOOKUP($AA54,Таблица19[#All],MATCH(AE$3,Таблица19[#Headers],0),0),"")</f>
        <v>0.71184022824536375</v>
      </c>
      <c r="AF54" s="6">
        <f>IFERROR(VLOOKUP($AA54,Таблица9[#All],MATCH(AF$3,Таблица9[#Headers],0),0)/VLOOKUP($AA54,Таблица19[#All],MATCH(AF$3,Таблица19[#Headers],0),0),"")</f>
        <v>0.72549019607843135</v>
      </c>
    </row>
    <row r="55" spans="1:32">
      <c r="A55" t="s">
        <v>71</v>
      </c>
      <c r="B55" s="10">
        <v>1805033</v>
      </c>
      <c r="C55" s="10">
        <v>299646</v>
      </c>
      <c r="D55" s="6">
        <v>0.166005829256307</v>
      </c>
      <c r="E55" s="3">
        <v>642</v>
      </c>
      <c r="F55" s="3">
        <v>2453</v>
      </c>
      <c r="G55" s="16">
        <v>501</v>
      </c>
      <c r="H55" s="10">
        <v>3076</v>
      </c>
      <c r="I55">
        <v>4</v>
      </c>
      <c r="J55" s="10">
        <v>598</v>
      </c>
      <c r="N55" t="s">
        <v>51</v>
      </c>
      <c r="O55" s="10">
        <v>1532826</v>
      </c>
      <c r="P55" s="10">
        <v>350047</v>
      </c>
      <c r="Q55" s="6">
        <v>0.22836708145608101</v>
      </c>
      <c r="R55" s="3">
        <v>370</v>
      </c>
      <c r="S55" s="3">
        <v>1321</v>
      </c>
      <c r="T55" s="3">
        <v>267</v>
      </c>
      <c r="U55" s="23">
        <v>4348</v>
      </c>
      <c r="V55">
        <v>4</v>
      </c>
      <c r="W55" s="10">
        <v>1311</v>
      </c>
      <c r="AA55" t="s">
        <v>71</v>
      </c>
      <c r="AB55" s="6">
        <f>IFERROR(VLOOKUP($AA55,Таблица9[#All],MATCH(AB$3,Таблица9[#Headers],0),0)/VLOOKUP($AA55,Таблица19[#All],MATCH(AB$3,Таблица19[#Headers],0),0),"")</f>
        <v>0.62498469557066272</v>
      </c>
      <c r="AC55" s="6">
        <f>IFERROR(VLOOKUP($AA55,Таблица9[#All],MATCH(AC$3,Таблица9[#Headers],0),0)/VLOOKUP($AA55,Таблица19[#All],MATCH(AC$3,Таблица19[#Headers],0),0),"")</f>
        <v>0.58735975117305084</v>
      </c>
      <c r="AD55" s="6">
        <f>IFERROR(VLOOKUP($AA55,Таблица9[#All],MATCH(AD$3,Таблица9[#Headers],0),0)/VLOOKUP($AA55,Таблица19[#All],MATCH(AD$3,Таблица19[#Headers],0),0),"")</f>
        <v>0.7570093457943925</v>
      </c>
      <c r="AE55" s="6">
        <f>IFERROR(VLOOKUP($AA55,Таблица9[#All],MATCH(AE$3,Таблица9[#Headers],0),0)/VLOOKUP($AA55,Таблица19[#All],MATCH(AE$3,Таблица19[#Headers],0),0),"")</f>
        <v>0.64288626172034247</v>
      </c>
      <c r="AF55" s="6">
        <f>IFERROR(VLOOKUP($AA55,Таблица9[#All],MATCH(AF$3,Таблица9[#Headers],0),0)/VLOOKUP($AA55,Таблица19[#All],MATCH(AF$3,Таблица19[#Headers],0),0),"")</f>
        <v>0.76646706586826352</v>
      </c>
    </row>
    <row r="56" spans="1:32">
      <c r="A56" t="s">
        <v>104</v>
      </c>
      <c r="B56" s="10">
        <v>1752788</v>
      </c>
      <c r="C56" s="10">
        <v>385970</v>
      </c>
      <c r="D56" s="6">
        <v>0.22020347012873201</v>
      </c>
      <c r="E56" s="3">
        <v>442</v>
      </c>
      <c r="F56" s="3">
        <v>1501</v>
      </c>
      <c r="G56" s="16">
        <v>331</v>
      </c>
      <c r="H56" s="10">
        <v>4388</v>
      </c>
      <c r="I56">
        <v>3</v>
      </c>
      <c r="J56" s="10">
        <v>1166</v>
      </c>
      <c r="N56" t="s">
        <v>99</v>
      </c>
      <c r="O56" s="10">
        <v>175289</v>
      </c>
      <c r="P56" s="10">
        <v>39481</v>
      </c>
      <c r="Q56" s="6">
        <v>0.22523375682444399</v>
      </c>
      <c r="R56" s="3">
        <v>58</v>
      </c>
      <c r="S56" s="3">
        <v>198</v>
      </c>
      <c r="T56" s="3">
        <v>50</v>
      </c>
      <c r="U56" s="23">
        <v>3156</v>
      </c>
      <c r="V56">
        <v>3</v>
      </c>
      <c r="W56" s="10">
        <v>790</v>
      </c>
      <c r="AA56" t="s">
        <v>104</v>
      </c>
      <c r="AB56" s="6">
        <f>IFERROR(VLOOKUP($AA56,Таблица9[#All],MATCH(AB$3,Таблица9[#Headers],0),0)/VLOOKUP($AA56,Таблица19[#All],MATCH(AB$3,Таблица19[#Headers],0),0),"")</f>
        <v>0.78652010397150141</v>
      </c>
      <c r="AC56" s="6">
        <f>IFERROR(VLOOKUP($AA56,Таблица9[#All],MATCH(AC$3,Таблица9[#Headers],0),0)/VLOOKUP($AA56,Таблица19[#All],MATCH(AC$3,Таблица19[#Headers],0),0),"")</f>
        <v>0.78171360468430184</v>
      </c>
      <c r="AD56" s="6">
        <f>IFERROR(VLOOKUP($AA56,Таблица9[#All],MATCH(AD$3,Таблица9[#Headers],0),0)/VLOOKUP($AA56,Таблица19[#All],MATCH(AD$3,Таблица19[#Headers],0),0),"")</f>
        <v>0.74208144796380093</v>
      </c>
      <c r="AE56" s="6">
        <f>IFERROR(VLOOKUP($AA56,Таблица9[#All],MATCH(AE$3,Таблица9[#Headers],0),0)/VLOOKUP($AA56,Таблица19[#All],MATCH(AE$3,Таблица19[#Headers],0),0),"")</f>
        <v>0.70952698201199205</v>
      </c>
      <c r="AF56" s="6">
        <f>IFERROR(VLOOKUP($AA56,Таблица9[#All],MATCH(AF$3,Таблица9[#Headers],0),0)/VLOOKUP($AA56,Таблица19[#All],MATCH(AF$3,Таблица19[#Headers],0),0),"")</f>
        <v>0.80664652567975825</v>
      </c>
    </row>
    <row r="57" spans="1:32">
      <c r="A57" t="s">
        <v>103</v>
      </c>
      <c r="B57" s="10">
        <v>1740586</v>
      </c>
      <c r="C57" s="10">
        <v>239744</v>
      </c>
      <c r="D57" s="6">
        <v>0.137737520582148</v>
      </c>
      <c r="E57" s="3">
        <v>549</v>
      </c>
      <c r="F57" s="3">
        <v>1719</v>
      </c>
      <c r="G57" s="16">
        <v>407</v>
      </c>
      <c r="H57" s="10">
        <v>3668</v>
      </c>
      <c r="I57">
        <v>3</v>
      </c>
      <c r="J57" s="10">
        <v>589</v>
      </c>
      <c r="N57" t="s">
        <v>101</v>
      </c>
      <c r="O57" s="10">
        <v>1097166</v>
      </c>
      <c r="P57" s="10">
        <v>233816</v>
      </c>
      <c r="Q57" s="6">
        <v>0.21310904639771899</v>
      </c>
      <c r="R57" s="3">
        <v>417</v>
      </c>
      <c r="S57" s="3">
        <v>1298</v>
      </c>
      <c r="T57" s="3">
        <v>350</v>
      </c>
      <c r="U57" s="23">
        <v>2793</v>
      </c>
      <c r="V57">
        <v>3</v>
      </c>
      <c r="W57" s="10">
        <v>668</v>
      </c>
      <c r="AA57" t="s">
        <v>103</v>
      </c>
      <c r="AB57" s="6">
        <f>IFERROR(VLOOKUP($AA57,Таблица9[#All],MATCH(AB$3,Таблица9[#Headers],0),0)/VLOOKUP($AA57,Таблица19[#All],MATCH(AB$3,Таблица19[#Headers],0),0),"")</f>
        <v>0.88558451004431837</v>
      </c>
      <c r="AC57" s="6">
        <f>IFERROR(VLOOKUP($AA57,Таблица9[#All],MATCH(AC$3,Таблица9[#Headers],0),0)/VLOOKUP($AA57,Таблица19[#All],MATCH(AC$3,Таблица19[#Headers],0),0),"")</f>
        <v>0.82570575280298986</v>
      </c>
      <c r="AD57" s="6">
        <f>IFERROR(VLOOKUP($AA57,Таблица9[#All],MATCH(AD$3,Таблица9[#Headers],0),0)/VLOOKUP($AA57,Таблица19[#All],MATCH(AD$3,Таблица19[#Headers],0),0),"")</f>
        <v>0.83788706739526408</v>
      </c>
      <c r="AE57" s="6">
        <f>IFERROR(VLOOKUP($AA57,Таблица9[#All],MATCH(AE$3,Таблица9[#Headers],0),0)/VLOOKUP($AA57,Таблица19[#All],MATCH(AE$3,Таблица19[#Headers],0),0),"")</f>
        <v>0.75159976730657363</v>
      </c>
      <c r="AF57" s="6">
        <f>IFERROR(VLOOKUP($AA57,Таблица9[#All],MATCH(AF$3,Таблица9[#Headers],0),0)/VLOOKUP($AA57,Таблица19[#All],MATCH(AF$3,Таблица19[#Headers],0),0),"")</f>
        <v>0.88206388206388209</v>
      </c>
    </row>
    <row r="58" spans="1:32">
      <c r="A58" t="s">
        <v>42</v>
      </c>
      <c r="B58" s="10">
        <v>1736013</v>
      </c>
      <c r="C58" s="10">
        <v>366225</v>
      </c>
      <c r="D58" s="6">
        <v>0.210957521631462</v>
      </c>
      <c r="E58" s="3">
        <v>560</v>
      </c>
      <c r="F58" s="3">
        <v>1872</v>
      </c>
      <c r="G58" s="16">
        <v>390</v>
      </c>
      <c r="H58" s="10">
        <v>3473</v>
      </c>
      <c r="I58">
        <v>3</v>
      </c>
      <c r="J58" s="10">
        <v>939</v>
      </c>
      <c r="N58" t="s">
        <v>102</v>
      </c>
      <c r="O58" s="10">
        <v>3484025</v>
      </c>
      <c r="P58" s="10">
        <v>520195</v>
      </c>
      <c r="Q58" s="6">
        <v>0.14930863010454801</v>
      </c>
      <c r="R58" s="3">
        <v>1219</v>
      </c>
      <c r="S58" s="3">
        <v>3188</v>
      </c>
      <c r="T58" s="3">
        <v>975</v>
      </c>
      <c r="U58" s="23">
        <v>2964</v>
      </c>
      <c r="V58">
        <v>3</v>
      </c>
      <c r="W58" s="10">
        <v>534</v>
      </c>
      <c r="AA58" t="s">
        <v>42</v>
      </c>
      <c r="AB58" s="6">
        <f>IFERROR(VLOOKUP($AA58,Таблица9[#All],MATCH(AB$3,Таблица9[#Headers],0),0)/VLOOKUP($AA58,Таблица19[#All],MATCH(AB$3,Таблица19[#Headers],0),0),"")</f>
        <v>0.89781240117441519</v>
      </c>
      <c r="AC58" s="6">
        <f>IFERROR(VLOOKUP($AA58,Таблица9[#All],MATCH(AC$3,Таблица9[#Headers],0),0)/VLOOKUP($AA58,Таблица19[#All],MATCH(AC$3,Таблица19[#Headers],0),0),"")</f>
        <v>0.91276128063349038</v>
      </c>
      <c r="AD58" s="6">
        <f>IFERROR(VLOOKUP($AA58,Таблица9[#All],MATCH(AD$3,Таблица9[#Headers],0),0)/VLOOKUP($AA58,Таблица19[#All],MATCH(AD$3,Таблица19[#Headers],0),0),"")</f>
        <v>0.8839285714285714</v>
      </c>
      <c r="AE58" s="6">
        <f>IFERROR(VLOOKUP($AA58,Таблица9[#All],MATCH(AE$3,Таблица9[#Headers],0),0)/VLOOKUP($AA58,Таблица19[#All],MATCH(AE$3,Таблица19[#Headers],0),0),"")</f>
        <v>0.82852564102564108</v>
      </c>
      <c r="AF58" s="6">
        <f>IFERROR(VLOOKUP($AA58,Таблица9[#All],MATCH(AF$3,Таблица9[#Headers],0),0)/VLOOKUP($AA58,Таблица19[#All],MATCH(AF$3,Таблица19[#Headers],0),0),"")</f>
        <v>0.91025641025641024</v>
      </c>
    </row>
    <row r="59" spans="1:32">
      <c r="A59" t="s">
        <v>74</v>
      </c>
      <c r="B59" s="10">
        <v>1683098</v>
      </c>
      <c r="C59" s="10">
        <v>341544</v>
      </c>
      <c r="D59" s="6">
        <v>0.20292579517057199</v>
      </c>
      <c r="E59" s="3">
        <v>602</v>
      </c>
      <c r="F59" s="3">
        <v>2179</v>
      </c>
      <c r="G59" s="16">
        <v>434</v>
      </c>
      <c r="H59" s="10">
        <v>3064</v>
      </c>
      <c r="I59">
        <v>4</v>
      </c>
      <c r="J59" s="10">
        <v>787</v>
      </c>
      <c r="N59" t="s">
        <v>103</v>
      </c>
      <c r="O59" s="10">
        <v>1541436</v>
      </c>
      <c r="P59" s="10">
        <v>197958</v>
      </c>
      <c r="Q59" s="6">
        <v>0.12842440425680901</v>
      </c>
      <c r="R59" s="3">
        <v>460</v>
      </c>
      <c r="S59" s="3">
        <v>1292</v>
      </c>
      <c r="T59" s="3">
        <v>359</v>
      </c>
      <c r="U59" s="23">
        <v>3459</v>
      </c>
      <c r="V59">
        <v>3</v>
      </c>
      <c r="W59" s="10">
        <v>551</v>
      </c>
      <c r="AA59" t="s">
        <v>74</v>
      </c>
      <c r="AB59" s="6">
        <f>IFERROR(VLOOKUP($AA59,Таблица9[#All],MATCH(AB$3,Таблица9[#Headers],0),0)/VLOOKUP($AA59,Таблица19[#All],MATCH(AB$3,Таблица19[#Headers],0),0),"")</f>
        <v>0.84387064805495582</v>
      </c>
      <c r="AC59" s="6">
        <f>IFERROR(VLOOKUP($AA59,Таблица9[#All],MATCH(AC$3,Таблица9[#Headers],0),0)/VLOOKUP($AA59,Таблица19[#All],MATCH(AC$3,Таблица19[#Headers],0),0),"")</f>
        <v>0.84259129131239319</v>
      </c>
      <c r="AD59" s="6">
        <f>IFERROR(VLOOKUP($AA59,Таблица9[#All],MATCH(AD$3,Таблица9[#Headers],0),0)/VLOOKUP($AA59,Таблица19[#All],MATCH(AD$3,Таблица19[#Headers],0),0),"")</f>
        <v>0.84053156146179397</v>
      </c>
      <c r="AE59" s="6">
        <f>IFERROR(VLOOKUP($AA59,Таблица9[#All],MATCH(AE$3,Таблица9[#Headers],0),0)/VLOOKUP($AA59,Таблица19[#All],MATCH(AE$3,Таблица19[#Headers],0),0),"")</f>
        <v>0.83019733822854525</v>
      </c>
      <c r="AF59" s="6">
        <f>IFERROR(VLOOKUP($AA59,Таблица9[#All],MATCH(AF$3,Таблица9[#Headers],0),0)/VLOOKUP($AA59,Таблица19[#All],MATCH(AF$3,Таблица19[#Headers],0),0),"")</f>
        <v>0.87557603686635943</v>
      </c>
    </row>
    <row r="60" spans="1:32">
      <c r="A60" t="s">
        <v>87</v>
      </c>
      <c r="B60" s="10">
        <v>1601206</v>
      </c>
      <c r="C60" s="10">
        <v>313858</v>
      </c>
      <c r="D60" s="6">
        <v>0.19601350482074101</v>
      </c>
      <c r="E60" s="3">
        <v>493</v>
      </c>
      <c r="F60" s="3">
        <v>1482</v>
      </c>
      <c r="G60" s="16">
        <v>360</v>
      </c>
      <c r="H60" s="10">
        <v>3763</v>
      </c>
      <c r="I60">
        <v>3</v>
      </c>
      <c r="J60" s="10">
        <v>872</v>
      </c>
      <c r="N60" t="s">
        <v>89</v>
      </c>
      <c r="O60" s="10">
        <v>3720076</v>
      </c>
      <c r="P60" s="10">
        <v>706776</v>
      </c>
      <c r="Q60" s="6">
        <v>0.18998966687777299</v>
      </c>
      <c r="R60" s="3">
        <v>1058</v>
      </c>
      <c r="S60" s="3">
        <v>2933</v>
      </c>
      <c r="T60" s="3">
        <v>841</v>
      </c>
      <c r="U60" s="23">
        <v>3711</v>
      </c>
      <c r="V60">
        <v>3</v>
      </c>
      <c r="W60" s="10">
        <v>840</v>
      </c>
      <c r="AA60" t="s">
        <v>87</v>
      </c>
      <c r="AB60" s="6">
        <f>IFERROR(VLOOKUP($AA60,Таблица9[#All],MATCH(AB$3,Таблица9[#Headers],0),0)/VLOOKUP($AA60,Таблица19[#All],MATCH(AB$3,Таблица19[#Headers],0),0),"")</f>
        <v>0.83007433147265253</v>
      </c>
      <c r="AC60" s="6">
        <f>IFERROR(VLOOKUP($AA60,Таблица9[#All],MATCH(AC$3,Таблица9[#Headers],0),0)/VLOOKUP($AA60,Таблица19[#All],MATCH(AC$3,Таблица19[#Headers],0),0),"")</f>
        <v>0.85121615507649961</v>
      </c>
      <c r="AD60" s="6">
        <f>IFERROR(VLOOKUP($AA60,Таблица9[#All],MATCH(AD$3,Таблица9[#Headers],0),0)/VLOOKUP($AA60,Таблица19[#All],MATCH(AD$3,Таблица19[#Headers],0),0),"")</f>
        <v>0.78093306288032449</v>
      </c>
      <c r="AE60" s="6">
        <f>IFERROR(VLOOKUP($AA60,Таблица9[#All],MATCH(AE$3,Таблица9[#Headers],0),0)/VLOOKUP($AA60,Таблица19[#All],MATCH(AE$3,Таблица19[#Headers],0),0),"")</f>
        <v>0.74898785425101211</v>
      </c>
      <c r="AF60" s="6">
        <f>IFERROR(VLOOKUP($AA60,Таблица9[#All],MATCH(AF$3,Таблица9[#Headers],0),0)/VLOOKUP($AA60,Таблица19[#All],MATCH(AF$3,Таблица19[#Headers],0),0),"")</f>
        <v>0.83888888888888891</v>
      </c>
    </row>
    <row r="61" spans="1:32">
      <c r="A61" t="s">
        <v>67</v>
      </c>
      <c r="B61" s="10">
        <v>1548435</v>
      </c>
      <c r="C61" s="10">
        <v>326064</v>
      </c>
      <c r="D61" s="6">
        <v>0.21057648528998599</v>
      </c>
      <c r="E61" s="3">
        <v>547</v>
      </c>
      <c r="F61" s="3">
        <v>1673</v>
      </c>
      <c r="G61" s="16">
        <v>420</v>
      </c>
      <c r="H61" s="10">
        <v>3214</v>
      </c>
      <c r="I61">
        <v>3</v>
      </c>
      <c r="J61" s="10">
        <v>776</v>
      </c>
      <c r="N61" t="s">
        <v>105</v>
      </c>
      <c r="O61" s="10">
        <v>2813520</v>
      </c>
      <c r="P61" s="10">
        <v>571562</v>
      </c>
      <c r="Q61" s="6">
        <v>0.20314836930251001</v>
      </c>
      <c r="R61" s="3">
        <v>796</v>
      </c>
      <c r="S61" s="3">
        <v>2014</v>
      </c>
      <c r="T61" s="3">
        <v>635</v>
      </c>
      <c r="U61" s="23">
        <v>3670</v>
      </c>
      <c r="V61">
        <v>3</v>
      </c>
      <c r="W61" s="10">
        <v>900</v>
      </c>
      <c r="AA61" t="s">
        <v>67</v>
      </c>
      <c r="AB61" s="6">
        <f>IFERROR(VLOOKUP($AA61,Таблица9[#All],MATCH(AB$3,Таблица9[#Headers],0),0)/VLOOKUP($AA61,Таблица19[#All],MATCH(AB$3,Таблица19[#Headers],0),0),"")</f>
        <v>0.82036249503530989</v>
      </c>
      <c r="AC61" s="6">
        <f>IFERROR(VLOOKUP($AA61,Таблица9[#All],MATCH(AC$3,Таблица9[#Headers],0),0)/VLOOKUP($AA61,Таблица19[#All],MATCH(AC$3,Таблица19[#Headers],0),0),"")</f>
        <v>0.82120381274841747</v>
      </c>
      <c r="AD61" s="6">
        <f>IFERROR(VLOOKUP($AA61,Таблица9[#All],MATCH(AD$3,Таблица9[#Headers],0),0)/VLOOKUP($AA61,Таблица19[#All],MATCH(AD$3,Таблица19[#Headers],0),0),"")</f>
        <v>0.83912248628884822</v>
      </c>
      <c r="AE61" s="6">
        <f>IFERROR(VLOOKUP($AA61,Таблица9[#All],MATCH(AE$3,Таблица9[#Headers],0),0)/VLOOKUP($AA61,Таблица19[#All],MATCH(AE$3,Таблица19[#Headers],0),0),"")</f>
        <v>0.7710699342498506</v>
      </c>
      <c r="AF61" s="6">
        <f>IFERROR(VLOOKUP($AA61,Таблица9[#All],MATCH(AF$3,Таблица9[#Headers],0),0)/VLOOKUP($AA61,Таблица19[#All],MATCH(AF$3,Таблица19[#Headers],0),0),"")</f>
        <v>0.8833333333333333</v>
      </c>
    </row>
    <row r="62" spans="1:32">
      <c r="A62" t="s">
        <v>43</v>
      </c>
      <c r="B62" s="10">
        <v>1547180</v>
      </c>
      <c r="C62" s="10">
        <v>324566</v>
      </c>
      <c r="D62" s="6">
        <v>0.20977908194263101</v>
      </c>
      <c r="E62" s="3">
        <v>562</v>
      </c>
      <c r="F62" s="3">
        <v>1955</v>
      </c>
      <c r="G62" s="16">
        <v>383</v>
      </c>
      <c r="H62" s="10">
        <v>3172</v>
      </c>
      <c r="I62">
        <v>3</v>
      </c>
      <c r="J62" s="10">
        <v>847</v>
      </c>
      <c r="N62" t="s">
        <v>106</v>
      </c>
      <c r="O62" s="10">
        <v>2454393</v>
      </c>
      <c r="P62" s="10">
        <v>540065</v>
      </c>
      <c r="Q62" s="6">
        <v>0.22004014841958799</v>
      </c>
      <c r="R62" s="3">
        <v>645</v>
      </c>
      <c r="S62" s="3">
        <v>1610</v>
      </c>
      <c r="T62" s="3">
        <v>503</v>
      </c>
      <c r="U62" s="23">
        <v>4358</v>
      </c>
      <c r="V62">
        <v>2</v>
      </c>
      <c r="W62" s="10">
        <v>1074</v>
      </c>
      <c r="AA62" t="s">
        <v>43</v>
      </c>
      <c r="AB62" s="6">
        <f>IFERROR(VLOOKUP($AA62,Таблица9[#All],MATCH(AB$3,Таблица9[#Headers],0),0)/VLOOKUP($AA62,Таблица19[#All],MATCH(AB$3,Таблица19[#Headers],0),0),"")</f>
        <v>0.84611680606005768</v>
      </c>
      <c r="AC62" s="6">
        <f>IFERROR(VLOOKUP($AA62,Таблица9[#All],MATCH(AC$3,Таблица9[#Headers],0),0)/VLOOKUP($AA62,Таблица19[#All],MATCH(AC$3,Таблица19[#Headers],0),0),"")</f>
        <v>0.83507206546588364</v>
      </c>
      <c r="AD62" s="6">
        <f>IFERROR(VLOOKUP($AA62,Таблица9[#All],MATCH(AD$3,Таблица9[#Headers],0),0)/VLOOKUP($AA62,Таблица19[#All],MATCH(AD$3,Таблица19[#Headers],0),0),"")</f>
        <v>0.80604982206405695</v>
      </c>
      <c r="AE62" s="6">
        <f>IFERROR(VLOOKUP($AA62,Таблица9[#All],MATCH(AE$3,Таблица9[#Headers],0),0)/VLOOKUP($AA62,Таблица19[#All],MATCH(AE$3,Таблица19[#Headers],0),0),"")</f>
        <v>0.7462915601023018</v>
      </c>
      <c r="AF62" s="6">
        <f>IFERROR(VLOOKUP($AA62,Таблица9[#All],MATCH(AF$3,Таблица9[#Headers],0),0)/VLOOKUP($AA62,Таблица19[#All],MATCH(AF$3,Таблица19[#Headers],0),0),"")</f>
        <v>0.88250652741514357</v>
      </c>
    </row>
    <row r="63" spans="1:32">
      <c r="A63" t="s">
        <v>131</v>
      </c>
      <c r="B63" s="10">
        <v>1534861</v>
      </c>
      <c r="C63" s="10">
        <v>276716</v>
      </c>
      <c r="D63" s="6">
        <v>0.180287335465556</v>
      </c>
      <c r="E63" s="3">
        <v>490</v>
      </c>
      <c r="F63" s="3">
        <v>1546</v>
      </c>
      <c r="G63" s="16">
        <v>361</v>
      </c>
      <c r="H63" s="10">
        <v>3698</v>
      </c>
      <c r="I63">
        <v>3</v>
      </c>
      <c r="J63" s="10">
        <v>767</v>
      </c>
      <c r="N63" t="s">
        <v>107</v>
      </c>
      <c r="O63" s="10">
        <v>2115229</v>
      </c>
      <c r="P63" s="10">
        <v>398164</v>
      </c>
      <c r="Q63" s="6">
        <v>0.188236829203835</v>
      </c>
      <c r="R63" s="3">
        <v>649</v>
      </c>
      <c r="S63" s="3">
        <v>1854</v>
      </c>
      <c r="T63" s="3">
        <v>508</v>
      </c>
      <c r="U63" s="23">
        <v>3381</v>
      </c>
      <c r="V63">
        <v>3</v>
      </c>
      <c r="W63" s="10">
        <v>784</v>
      </c>
      <c r="AA63" t="s">
        <v>131</v>
      </c>
      <c r="AB63" s="6">
        <f>IFERROR(VLOOKUP($AA63,Таблица9[#All],MATCH(AB$3,Таблица9[#Headers],0),0)/VLOOKUP($AA63,Таблица19[#All],MATCH(AB$3,Таблица19[#Headers],0),0),"")</f>
        <v>0.88790190121450741</v>
      </c>
      <c r="AC63" s="6">
        <f>IFERROR(VLOOKUP($AA63,Таблица9[#All],MATCH(AC$3,Таблица9[#Headers],0),0)/VLOOKUP($AA63,Таблица19[#All],MATCH(AC$3,Таблица19[#Headers],0),0),"")</f>
        <v>0.8834870408650024</v>
      </c>
      <c r="AD63" s="6">
        <f>IFERROR(VLOOKUP($AA63,Таблица9[#All],MATCH(AD$3,Таблица9[#Headers],0),0)/VLOOKUP($AA63,Таблица19[#All],MATCH(AD$3,Таблица19[#Headers],0),0),"")</f>
        <v>0.83265306122448979</v>
      </c>
      <c r="AE63" s="6">
        <f>IFERROR(VLOOKUP($AA63,Таблица9[#All],MATCH(AE$3,Таблица9[#Headers],0),0)/VLOOKUP($AA63,Таблица19[#All],MATCH(AE$3,Таблица19[#Headers],0),0),"")</f>
        <v>0.76584734799482534</v>
      </c>
      <c r="AF63" s="6">
        <f>IFERROR(VLOOKUP($AA63,Таблица9[#All],MATCH(AF$3,Таблица9[#Headers],0),0)/VLOOKUP($AA63,Таблица19[#All],MATCH(AF$3,Таблица19[#Headers],0),0),"")</f>
        <v>0.90858725761772852</v>
      </c>
    </row>
    <row r="64" spans="1:32">
      <c r="A64" t="s">
        <v>114</v>
      </c>
      <c r="B64" s="10">
        <v>1534185</v>
      </c>
      <c r="C64" s="10">
        <v>285791</v>
      </c>
      <c r="D64" s="6">
        <v>0.186281967298598</v>
      </c>
      <c r="E64" s="3">
        <v>640</v>
      </c>
      <c r="F64" s="3">
        <v>1959</v>
      </c>
      <c r="G64" s="16">
        <v>456</v>
      </c>
      <c r="H64" s="10">
        <v>2783</v>
      </c>
      <c r="I64">
        <v>3</v>
      </c>
      <c r="J64" s="10">
        <v>627</v>
      </c>
      <c r="N64" t="s">
        <v>112</v>
      </c>
      <c r="O64" s="10">
        <v>1889372</v>
      </c>
      <c r="P64" s="10">
        <v>353777</v>
      </c>
      <c r="Q64" s="6">
        <v>0.18724581501154799</v>
      </c>
      <c r="R64" s="3">
        <v>582</v>
      </c>
      <c r="S64" s="3">
        <v>1579</v>
      </c>
      <c r="T64" s="3">
        <v>436</v>
      </c>
      <c r="U64" s="23">
        <v>3402</v>
      </c>
      <c r="V64">
        <v>3</v>
      </c>
      <c r="W64" s="10">
        <v>811</v>
      </c>
      <c r="AA64" t="s">
        <v>114</v>
      </c>
      <c r="AB64" s="6">
        <f>IFERROR(VLOOKUP($AA64,Таблица9[#All],MATCH(AB$3,Таблица9[#Headers],0),0)/VLOOKUP($AA64,Таблица19[#All],MATCH(AB$3,Таблица19[#Headers],0),0),"")</f>
        <v>0.77165530884476119</v>
      </c>
      <c r="AC64" s="6">
        <f>IFERROR(VLOOKUP($AA64,Таблица9[#All],MATCH(AC$3,Таблица9[#Headers],0),0)/VLOOKUP($AA64,Таблица19[#All],MATCH(AC$3,Таблица19[#Headers],0),0),"")</f>
        <v>0.74786469832849878</v>
      </c>
      <c r="AD64" s="6">
        <f>IFERROR(VLOOKUP($AA64,Таблица9[#All],MATCH(AD$3,Таблица9[#Headers],0),0)/VLOOKUP($AA64,Таблица19[#All],MATCH(AD$3,Таблица19[#Headers],0),0),"")</f>
        <v>0.80937499999999996</v>
      </c>
      <c r="AE64" s="6">
        <f>IFERROR(VLOOKUP($AA64,Таблица9[#All],MATCH(AE$3,Таблица9[#Headers],0),0)/VLOOKUP($AA64,Таблица19[#All],MATCH(AE$3,Таблица19[#Headers],0),0),"")</f>
        <v>0.71413986727922407</v>
      </c>
      <c r="AF64" s="6">
        <f>IFERROR(VLOOKUP($AA64,Таблица9[#All],MATCH(AF$3,Таблица9[#Headers],0),0)/VLOOKUP($AA64,Таблица19[#All],MATCH(AF$3,Таблица19[#Headers],0),0),"")</f>
        <v>0.85307017543859653</v>
      </c>
    </row>
    <row r="65" spans="1:32">
      <c r="A65" t="s">
        <v>52</v>
      </c>
      <c r="B65" s="10">
        <v>1477882</v>
      </c>
      <c r="C65" s="10">
        <v>321376</v>
      </c>
      <c r="D65" s="6">
        <v>0.21745714475174599</v>
      </c>
      <c r="E65" s="3">
        <v>348</v>
      </c>
      <c r="F65" s="3">
        <v>1142</v>
      </c>
      <c r="G65" s="16">
        <v>289</v>
      </c>
      <c r="H65" s="10">
        <v>4510</v>
      </c>
      <c r="I65">
        <v>3</v>
      </c>
      <c r="J65" s="10">
        <v>1112</v>
      </c>
      <c r="N65" t="s">
        <v>113</v>
      </c>
      <c r="O65" s="10">
        <v>806590</v>
      </c>
      <c r="P65" s="10">
        <v>148756</v>
      </c>
      <c r="Q65" s="6">
        <v>0.18442579253400099</v>
      </c>
      <c r="R65" s="3">
        <v>201</v>
      </c>
      <c r="S65" s="3">
        <v>584</v>
      </c>
      <c r="T65" s="3">
        <v>160</v>
      </c>
      <c r="U65" s="23">
        <v>4146</v>
      </c>
      <c r="V65">
        <v>3</v>
      </c>
      <c r="W65" s="10">
        <v>930</v>
      </c>
      <c r="AA65" t="s">
        <v>52</v>
      </c>
      <c r="AB65" s="6">
        <f>IFERROR(VLOOKUP($AA65,Таблица9[#All],MATCH(AB$3,Таблица9[#Headers],0),0)/VLOOKUP($AA65,Таблица19[#All],MATCH(AB$3,Таблица19[#Headers],0),0),"")</f>
        <v>0.88346227912647968</v>
      </c>
      <c r="AC65" s="6">
        <f>IFERROR(VLOOKUP($AA65,Таблица9[#All],MATCH(AC$3,Таблица9[#Headers],0),0)/VLOOKUP($AA65,Таблица19[#All],MATCH(AC$3,Таблица19[#Headers],0),0),"")</f>
        <v>0.86024780941949619</v>
      </c>
      <c r="AD65" s="6">
        <f>IFERROR(VLOOKUP($AA65,Таблица9[#All],MATCH(AD$3,Таблица9[#Headers],0),0)/VLOOKUP($AA65,Таблица19[#All],MATCH(AD$3,Таблица19[#Headers],0),0),"")</f>
        <v>0.85057471264367812</v>
      </c>
      <c r="AE65" s="6">
        <f>IFERROR(VLOOKUP($AA65,Таблица9[#All],MATCH(AE$3,Таблица9[#Headers],0),0)/VLOOKUP($AA65,Таблица19[#All],MATCH(AE$3,Таблица19[#Headers],0),0),"")</f>
        <v>0.87127845884413313</v>
      </c>
      <c r="AF65" s="6">
        <f>IFERROR(VLOOKUP($AA65,Таблица9[#All],MATCH(AF$3,Таблица9[#Headers],0),0)/VLOOKUP($AA65,Таблица19[#All],MATCH(AF$3,Таблица19[#Headers],0),0),"")</f>
        <v>0.85121107266435991</v>
      </c>
    </row>
    <row r="66" spans="1:32">
      <c r="A66" t="s">
        <v>69</v>
      </c>
      <c r="B66" s="10">
        <v>1435862</v>
      </c>
      <c r="C66" s="10">
        <v>260167</v>
      </c>
      <c r="D66" s="6">
        <v>0.181192203707598</v>
      </c>
      <c r="E66" s="3">
        <v>463</v>
      </c>
      <c r="F66" s="3">
        <v>1780</v>
      </c>
      <c r="G66" s="16">
        <v>285</v>
      </c>
      <c r="H66" s="10">
        <v>3826</v>
      </c>
      <c r="I66">
        <v>4</v>
      </c>
      <c r="J66" s="10">
        <v>913</v>
      </c>
      <c r="N66" t="s">
        <v>82</v>
      </c>
      <c r="O66" s="10">
        <v>2002472</v>
      </c>
      <c r="P66" s="10">
        <v>350653</v>
      </c>
      <c r="Q66" s="6">
        <v>0.175110063960944</v>
      </c>
      <c r="R66" s="3">
        <v>598</v>
      </c>
      <c r="S66" s="3">
        <v>1767</v>
      </c>
      <c r="T66" s="3">
        <v>467</v>
      </c>
      <c r="U66" s="23">
        <v>3554</v>
      </c>
      <c r="V66">
        <v>3</v>
      </c>
      <c r="W66" s="10">
        <v>751</v>
      </c>
      <c r="AA66" t="s">
        <v>69</v>
      </c>
      <c r="AB66" s="6">
        <f>IFERROR(VLOOKUP($AA66,Таблица9[#All],MATCH(AB$3,Таблица9[#Headers],0),0)/VLOOKUP($AA66,Таблица19[#All],MATCH(AB$3,Таблица19[#Headers],0),0),"")</f>
        <v>0.63975646684709253</v>
      </c>
      <c r="AC66" s="6">
        <f>IFERROR(VLOOKUP($AA66,Таблица9[#All],MATCH(AC$3,Таблица9[#Headers],0),0)/VLOOKUP($AA66,Таблица19[#All],MATCH(AC$3,Таблица19[#Headers],0),0),"")</f>
        <v>0.60488071123547571</v>
      </c>
      <c r="AD66" s="6">
        <f>IFERROR(VLOOKUP($AA66,Таблица9[#All],MATCH(AD$3,Таблица9[#Headers],0),0)/VLOOKUP($AA66,Таблица19[#All],MATCH(AD$3,Таблица19[#Headers],0),0),"")</f>
        <v>0.82073434125269984</v>
      </c>
      <c r="AE66" s="6">
        <f>IFERROR(VLOOKUP($AA66,Таблица9[#All],MATCH(AE$3,Таблица9[#Headers],0),0)/VLOOKUP($AA66,Таблица19[#All],MATCH(AE$3,Таблица19[#Headers],0),0),"")</f>
        <v>0.74550561797752812</v>
      </c>
      <c r="AF66" s="6">
        <f>IFERROR(VLOOKUP($AA66,Таблица9[#All],MATCH(AF$3,Таблица9[#Headers],0),0)/VLOOKUP($AA66,Таблица19[#All],MATCH(AF$3,Таблица19[#Headers],0),0),"")</f>
        <v>0.8771929824561403</v>
      </c>
    </row>
    <row r="67" spans="1:32">
      <c r="A67" t="s">
        <v>153</v>
      </c>
      <c r="B67" s="10">
        <v>1434497</v>
      </c>
      <c r="C67" s="10">
        <v>219018</v>
      </c>
      <c r="D67" s="6">
        <v>0.15267930152520301</v>
      </c>
      <c r="E67" s="3">
        <v>527</v>
      </c>
      <c r="F67" s="3">
        <v>1493</v>
      </c>
      <c r="G67" s="16">
        <v>406</v>
      </c>
      <c r="H67" s="10">
        <v>2999</v>
      </c>
      <c r="I67">
        <v>3</v>
      </c>
      <c r="J67" s="10">
        <v>539</v>
      </c>
      <c r="N67" t="s">
        <v>79</v>
      </c>
      <c r="O67" s="10">
        <v>2105901</v>
      </c>
      <c r="P67" s="10">
        <v>417356</v>
      </c>
      <c r="Q67" s="6">
        <v>0.19818405518588</v>
      </c>
      <c r="R67" s="3">
        <v>736</v>
      </c>
      <c r="S67" s="3">
        <v>2084</v>
      </c>
      <c r="T67" s="3">
        <v>575</v>
      </c>
      <c r="U67" s="23">
        <v>3011</v>
      </c>
      <c r="V67">
        <v>3</v>
      </c>
      <c r="W67" s="10">
        <v>726</v>
      </c>
      <c r="AA67" t="s">
        <v>153</v>
      </c>
      <c r="AB67" s="6">
        <f>IFERROR(VLOOKUP($AA67,Таблица9[#All],MATCH(AB$3,Таблица9[#Headers],0),0)/VLOOKUP($AA67,Таблица19[#All],MATCH(AB$3,Таблица19[#Headers],0),0),"")</f>
        <v>0.89611689672407824</v>
      </c>
      <c r="AC67" s="6">
        <f>IFERROR(VLOOKUP($AA67,Таблица9[#All],MATCH(AC$3,Таблица9[#Headers],0),0)/VLOOKUP($AA67,Таблица19[#All],MATCH(AC$3,Таблица19[#Headers],0),0),"")</f>
        <v>0.87249906400387178</v>
      </c>
      <c r="AD67" s="6">
        <f>IFERROR(VLOOKUP($AA67,Таблица9[#All],MATCH(AD$3,Таблица9[#Headers],0),0)/VLOOKUP($AA67,Таблица19[#All],MATCH(AD$3,Таблица19[#Headers],0),0),"")</f>
        <v>0.8368121442125237</v>
      </c>
      <c r="AE67" s="6">
        <f>IFERROR(VLOOKUP($AA67,Таблица9[#All],MATCH(AE$3,Таблица9[#Headers],0),0)/VLOOKUP($AA67,Таблица19[#All],MATCH(AE$3,Таблица19[#Headers],0),0),"")</f>
        <v>0.79571332886805091</v>
      </c>
      <c r="AF67" s="6">
        <f>IFERROR(VLOOKUP($AA67,Таблица9[#All],MATCH(AF$3,Таблица9[#Headers],0),0)/VLOOKUP($AA67,Таблица19[#All],MATCH(AF$3,Таблица19[#Headers],0),0),"")</f>
        <v>0.88423645320197042</v>
      </c>
    </row>
    <row r="68" spans="1:32">
      <c r="A68" t="s">
        <v>148</v>
      </c>
      <c r="B68" s="10">
        <v>1391114</v>
      </c>
      <c r="C68" s="10">
        <v>303838</v>
      </c>
      <c r="D68" s="6">
        <v>0.21841344418933301</v>
      </c>
      <c r="E68" s="3">
        <v>431</v>
      </c>
      <c r="F68" s="3">
        <v>1610</v>
      </c>
      <c r="G68" s="16">
        <v>285</v>
      </c>
      <c r="H68" s="10">
        <v>3585</v>
      </c>
      <c r="I68">
        <v>4</v>
      </c>
      <c r="J68" s="10">
        <v>1066</v>
      </c>
      <c r="N68" t="s">
        <v>114</v>
      </c>
      <c r="O68" s="10">
        <v>1183862</v>
      </c>
      <c r="P68" s="10">
        <v>213733</v>
      </c>
      <c r="Q68" s="6">
        <v>0.18053877901309401</v>
      </c>
      <c r="R68" s="3">
        <v>518</v>
      </c>
      <c r="S68" s="3">
        <v>1399</v>
      </c>
      <c r="T68" s="3">
        <v>389</v>
      </c>
      <c r="U68" s="23">
        <v>2347</v>
      </c>
      <c r="V68">
        <v>3</v>
      </c>
      <c r="W68" s="10">
        <v>549</v>
      </c>
      <c r="AA68" t="s">
        <v>148</v>
      </c>
      <c r="AB68" s="6">
        <f>IFERROR(VLOOKUP($AA68,Таблица9[#All],MATCH(AB$3,Таблица9[#Headers],0),0)/VLOOKUP($AA68,Таблица19[#All],MATCH(AB$3,Таблица19[#Headers],0),0),"")</f>
        <v>0.79524108017028083</v>
      </c>
      <c r="AC68" s="6">
        <f>IFERROR(VLOOKUP($AA68,Таблица9[#All],MATCH(AC$3,Таблица9[#Headers],0),0)/VLOOKUP($AA68,Таблица19[#All],MATCH(AC$3,Таблица19[#Headers],0),0),"")</f>
        <v>0.82966251752578679</v>
      </c>
      <c r="AD68" s="6">
        <f>IFERROR(VLOOKUP($AA68,Таблица9[#All],MATCH(AD$3,Таблица9[#Headers],0),0)/VLOOKUP($AA68,Таблица19[#All],MATCH(AD$3,Таблица19[#Headers],0),0),"")</f>
        <v>0.66589327146171695</v>
      </c>
      <c r="AE68" s="6">
        <f>IFERROR(VLOOKUP($AA68,Таблица9[#All],MATCH(AE$3,Таблица9[#Headers],0),0)/VLOOKUP($AA68,Таблица19[#All],MATCH(AE$3,Таблица19[#Headers],0),0),"")</f>
        <v>0.59813664596273297</v>
      </c>
      <c r="AF68" s="6">
        <f>IFERROR(VLOOKUP($AA68,Таблица9[#All],MATCH(AF$3,Таблица9[#Headers],0),0)/VLOOKUP($AA68,Таблица19[#All],MATCH(AF$3,Таблица19[#Headers],0),0),"")</f>
        <v>0.75438596491228072</v>
      </c>
    </row>
    <row r="69" spans="1:32">
      <c r="A69" t="s">
        <v>60</v>
      </c>
      <c r="B69" s="10">
        <v>1354933</v>
      </c>
      <c r="C69" s="10">
        <v>204034</v>
      </c>
      <c r="D69" s="6">
        <v>0.150586043737956</v>
      </c>
      <c r="E69" s="3">
        <v>518</v>
      </c>
      <c r="F69" s="3">
        <v>2077</v>
      </c>
      <c r="G69" s="16">
        <v>368</v>
      </c>
      <c r="H69" s="10">
        <v>2961</v>
      </c>
      <c r="I69">
        <v>4</v>
      </c>
      <c r="J69" s="10">
        <v>554</v>
      </c>
      <c r="N69" t="s">
        <v>115</v>
      </c>
      <c r="O69" s="10">
        <v>915205</v>
      </c>
      <c r="P69" s="10">
        <v>166160</v>
      </c>
      <c r="Q69" s="6">
        <v>0.18155495216918599</v>
      </c>
      <c r="R69" s="3">
        <v>307</v>
      </c>
      <c r="S69" s="3">
        <v>743</v>
      </c>
      <c r="T69" s="3">
        <v>241</v>
      </c>
      <c r="U69" s="23">
        <v>3103</v>
      </c>
      <c r="V69">
        <v>2</v>
      </c>
      <c r="W69" s="10">
        <v>689</v>
      </c>
      <c r="AA69" t="s">
        <v>60</v>
      </c>
      <c r="AB69" s="6">
        <f>IFERROR(VLOOKUP($AA69,Таблица9[#All],MATCH(AB$3,Таблица9[#Headers],0),0)/VLOOKUP($AA69,Таблица19[#All],MATCH(AB$3,Таблица19[#Headers],0),0),"")</f>
        <v>0.93701164559428396</v>
      </c>
      <c r="AC69" s="6">
        <f>IFERROR(VLOOKUP($AA69,Таблица9[#All],MATCH(AC$3,Таблица9[#Headers],0),0)/VLOOKUP($AA69,Таблица19[#All],MATCH(AC$3,Таблица19[#Headers],0),0),"")</f>
        <v>0.95433604203221034</v>
      </c>
      <c r="AD69" s="6">
        <f>IFERROR(VLOOKUP($AA69,Таблица9[#All],MATCH(AD$3,Таблица9[#Headers],0),0)/VLOOKUP($AA69,Таблица19[#All],MATCH(AD$3,Таблица19[#Headers],0),0),"")</f>
        <v>0.96332046332046328</v>
      </c>
      <c r="AE69" s="6">
        <f>IFERROR(VLOOKUP($AA69,Таблица9[#All],MATCH(AE$3,Таблица9[#Headers],0),0)/VLOOKUP($AA69,Таблица19[#All],MATCH(AE$3,Таблица19[#Headers],0),0),"")</f>
        <v>0.94077997111218103</v>
      </c>
      <c r="AF69" s="6">
        <f>IFERROR(VLOOKUP($AA69,Таблица9[#All],MATCH(AF$3,Таблица9[#Headers],0),0)/VLOOKUP($AA69,Таблица19[#All],MATCH(AF$3,Таблица19[#Headers],0),0),"")</f>
        <v>0.98097826086956519</v>
      </c>
    </row>
    <row r="70" spans="1:32">
      <c r="A70" t="s">
        <v>128</v>
      </c>
      <c r="B70" s="10">
        <v>1310532</v>
      </c>
      <c r="C70" s="10">
        <v>303946</v>
      </c>
      <c r="D70" s="6">
        <v>0.231925660724041</v>
      </c>
      <c r="E70" s="3">
        <v>401</v>
      </c>
      <c r="F70" s="3">
        <v>1137</v>
      </c>
      <c r="G70" s="16">
        <v>312</v>
      </c>
      <c r="H70" s="10">
        <v>3597</v>
      </c>
      <c r="I70">
        <v>3</v>
      </c>
      <c r="J70" s="10">
        <v>974</v>
      </c>
      <c r="N70" t="s">
        <v>98</v>
      </c>
      <c r="O70" s="10">
        <v>2026921</v>
      </c>
      <c r="P70" s="10">
        <v>405969</v>
      </c>
      <c r="Q70" s="6">
        <v>0.200288516424665</v>
      </c>
      <c r="R70" s="3">
        <v>613</v>
      </c>
      <c r="S70" s="3">
        <v>1579</v>
      </c>
      <c r="T70" s="3">
        <v>474</v>
      </c>
      <c r="U70" s="23">
        <v>3483</v>
      </c>
      <c r="V70">
        <v>3</v>
      </c>
      <c r="W70" s="10">
        <v>856</v>
      </c>
      <c r="AA70" t="s">
        <v>128</v>
      </c>
      <c r="AB70" s="6">
        <f>IFERROR(VLOOKUP($AA70,Таблица9[#All],MATCH(AB$3,Таблица9[#Headers],0),0)/VLOOKUP($AA70,Таблица19[#All],MATCH(AB$3,Таблица19[#Headers],0),0),"")</f>
        <v>0.86439323877631369</v>
      </c>
      <c r="AC70" s="6">
        <f>IFERROR(VLOOKUP($AA70,Таблица9[#All],MATCH(AC$3,Таблица9[#Headers],0),0)/VLOOKUP($AA70,Таблица19[#All],MATCH(AC$3,Таблица19[#Headers],0),0),"")</f>
        <v>0.84762753910234057</v>
      </c>
      <c r="AD70" s="6">
        <f>IFERROR(VLOOKUP($AA70,Таблица9[#All],MATCH(AD$3,Таблица9[#Headers],0),0)/VLOOKUP($AA70,Таблица19[#All],MATCH(AD$3,Таблица19[#Headers],0),0),"")</f>
        <v>0.76059850374064841</v>
      </c>
      <c r="AE70" s="6">
        <f>IFERROR(VLOOKUP($AA70,Таблица9[#All],MATCH(AE$3,Таблица9[#Headers],0),0)/VLOOKUP($AA70,Таблица19[#All],MATCH(AE$3,Таблица19[#Headers],0),0),"")</f>
        <v>0.78364116094986802</v>
      </c>
      <c r="AF70" s="6">
        <f>IFERROR(VLOOKUP($AA70,Таблица9[#All],MATCH(AF$3,Таблица9[#Headers],0),0)/VLOOKUP($AA70,Таблица19[#All],MATCH(AF$3,Таблица19[#Headers],0),0),"")</f>
        <v>0.79807692307692313</v>
      </c>
    </row>
    <row r="71" spans="1:32">
      <c r="A71" t="s">
        <v>110</v>
      </c>
      <c r="B71" s="10">
        <v>1306486</v>
      </c>
      <c r="C71" s="10">
        <v>301798</v>
      </c>
      <c r="D71" s="6">
        <v>0.23099979640042001</v>
      </c>
      <c r="E71" s="3">
        <v>295</v>
      </c>
      <c r="F71" s="3">
        <v>1618</v>
      </c>
      <c r="G71" s="16">
        <v>221</v>
      </c>
      <c r="H71" s="10">
        <v>5781</v>
      </c>
      <c r="I71">
        <v>5</v>
      </c>
      <c r="J71" s="10">
        <v>1366</v>
      </c>
      <c r="N71" t="s">
        <v>116</v>
      </c>
      <c r="O71" s="10">
        <v>298469</v>
      </c>
      <c r="P71" s="10">
        <v>40984</v>
      </c>
      <c r="Q71" s="6">
        <v>0.13731409292087199</v>
      </c>
      <c r="R71" s="3">
        <v>132</v>
      </c>
      <c r="S71" s="3">
        <v>512</v>
      </c>
      <c r="T71" s="3">
        <v>117</v>
      </c>
      <c r="U71" s="23">
        <v>2384</v>
      </c>
      <c r="V71">
        <v>4</v>
      </c>
      <c r="W71" s="10">
        <v>350</v>
      </c>
      <c r="AA71" t="s">
        <v>110</v>
      </c>
      <c r="AB71" s="6">
        <f>IFERROR(VLOOKUP($AA71,Таблица9[#All],MATCH(AB$3,Таблица9[#Headers],0),0)/VLOOKUP($AA71,Таблица19[#All],MATCH(AB$3,Таблица19[#Headers],0),0),"")</f>
        <v>9.9223413033128566E-2</v>
      </c>
      <c r="AC71" s="6">
        <f>IFERROR(VLOOKUP($AA71,Таблица9[#All],MATCH(AC$3,Таблица9[#Headers],0),0)/VLOOKUP($AA71,Таблица19[#All],MATCH(AC$3,Таблица19[#Headers],0),0),"")</f>
        <v>0.10805903286304085</v>
      </c>
      <c r="AD71" s="6">
        <f>IFERROR(VLOOKUP($AA71,Таблица9[#All],MATCH(AD$3,Таблица9[#Headers],0),0)/VLOOKUP($AA71,Таблица19[#All],MATCH(AD$3,Таблица19[#Headers],0),0),"")</f>
        <v>0.18983050847457628</v>
      </c>
      <c r="AE71" s="6">
        <f>IFERROR(VLOOKUP($AA71,Таблица9[#All],MATCH(AE$3,Таблица9[#Headers],0),0)/VLOOKUP($AA71,Таблица19[#All],MATCH(AE$3,Таблица19[#Headers],0),0),"")</f>
        <v>8.8998763906056863E-2</v>
      </c>
      <c r="AF71" s="6">
        <f>IFERROR(VLOOKUP($AA71,Таблица9[#All],MATCH(AF$3,Таблица9[#Headers],0),0)/VLOOKUP($AA71,Таблица19[#All],MATCH(AF$3,Таблица19[#Headers],0),0),"")</f>
        <v>0.20361990950226244</v>
      </c>
    </row>
    <row r="72" spans="1:32">
      <c r="A72" t="s">
        <v>58</v>
      </c>
      <c r="B72" s="10">
        <v>1281600</v>
      </c>
      <c r="C72" s="10">
        <v>303814</v>
      </c>
      <c r="D72" s="6">
        <v>0.237058364544319</v>
      </c>
      <c r="E72" s="3">
        <v>389</v>
      </c>
      <c r="F72" s="3">
        <v>1243</v>
      </c>
      <c r="G72" s="16">
        <v>278</v>
      </c>
      <c r="H72" s="10">
        <v>3844</v>
      </c>
      <c r="I72">
        <v>3</v>
      </c>
      <c r="J72" s="10">
        <v>1093</v>
      </c>
      <c r="N72" t="s">
        <v>118</v>
      </c>
      <c r="O72" s="10">
        <v>2134802</v>
      </c>
      <c r="P72" s="10">
        <v>496335</v>
      </c>
      <c r="Q72" s="6">
        <v>0.232496971616103</v>
      </c>
      <c r="R72" s="3">
        <v>517</v>
      </c>
      <c r="S72" s="3">
        <v>1274</v>
      </c>
      <c r="T72" s="3">
        <v>420</v>
      </c>
      <c r="U72" s="23">
        <v>4372</v>
      </c>
      <c r="V72">
        <v>2</v>
      </c>
      <c r="W72" s="10">
        <v>1182</v>
      </c>
      <c r="AA72" t="s">
        <v>58</v>
      </c>
      <c r="AB72" s="6">
        <f>IFERROR(VLOOKUP($AA72,Таблица9[#All],MATCH(AB$3,Таблица9[#Headers],0),0)/VLOOKUP($AA72,Таблица19[#All],MATCH(AB$3,Таблица19[#Headers],0),0),"")</f>
        <v>0.82082006866416979</v>
      </c>
      <c r="AC72" s="6">
        <f>IFERROR(VLOOKUP($AA72,Таблица9[#All],MATCH(AC$3,Таблица9[#Headers],0),0)/VLOOKUP($AA72,Таблица19[#All],MATCH(AC$3,Таблица19[#Headers],0),0),"")</f>
        <v>0.81733560665407123</v>
      </c>
      <c r="AD72" s="6">
        <f>IFERROR(VLOOKUP($AA72,Таблица9[#All],MATCH(AD$3,Таблица9[#Headers],0),0)/VLOOKUP($AA72,Таблица19[#All],MATCH(AD$3,Таблица19[#Headers],0),0),"")</f>
        <v>0.83804627249357322</v>
      </c>
      <c r="AE72" s="6">
        <f>IFERROR(VLOOKUP($AA72,Таблица9[#All],MATCH(AE$3,Таблица9[#Headers],0),0)/VLOOKUP($AA72,Таблица19[#All],MATCH(AE$3,Таблица19[#Headers],0),0),"")</f>
        <v>0.84553499597747384</v>
      </c>
      <c r="AF72" s="6">
        <f>IFERROR(VLOOKUP($AA72,Таблица9[#All],MATCH(AF$3,Таблица9[#Headers],0),0)/VLOOKUP($AA72,Таблица19[#All],MATCH(AF$3,Таблица19[#Headers],0),0),"")</f>
        <v>0.87410071942446044</v>
      </c>
    </row>
    <row r="73" spans="1:32">
      <c r="A73" t="s">
        <v>85</v>
      </c>
      <c r="B73" s="10">
        <v>1276966</v>
      </c>
      <c r="C73" s="10">
        <v>273913</v>
      </c>
      <c r="D73" s="6">
        <v>0.21450297032183999</v>
      </c>
      <c r="E73" s="3">
        <v>353</v>
      </c>
      <c r="F73" s="3">
        <v>1067</v>
      </c>
      <c r="G73" s="16">
        <v>263</v>
      </c>
      <c r="H73" s="10">
        <v>3862</v>
      </c>
      <c r="I73">
        <v>3</v>
      </c>
      <c r="J73" s="10">
        <v>1041</v>
      </c>
      <c r="N73" t="s">
        <v>119</v>
      </c>
      <c r="O73" s="10">
        <v>657879</v>
      </c>
      <c r="P73" s="10">
        <v>133885</v>
      </c>
      <c r="Q73" s="6">
        <v>0.20351006796082499</v>
      </c>
      <c r="R73" s="3">
        <v>174</v>
      </c>
      <c r="S73" s="3">
        <v>570</v>
      </c>
      <c r="T73" s="3">
        <v>143</v>
      </c>
      <c r="U73" s="23">
        <v>3902</v>
      </c>
      <c r="V73">
        <v>3</v>
      </c>
      <c r="W73" s="10">
        <v>936</v>
      </c>
      <c r="AA73" t="s">
        <v>85</v>
      </c>
      <c r="AB73" s="6">
        <f>IFERROR(VLOOKUP($AA73,Таблица9[#All],MATCH(AB$3,Таблица9[#Headers],0),0)/VLOOKUP($AA73,Таблица19[#All],MATCH(AB$3,Таблица19[#Headers],0),0),"")</f>
        <v>0.85266013347262182</v>
      </c>
      <c r="AC73" s="6">
        <f>IFERROR(VLOOKUP($AA73,Таблица9[#All],MATCH(AC$3,Таблица9[#Headers],0),0)/VLOOKUP($AA73,Таблица19[#All],MATCH(AC$3,Таблица19[#Headers],0),0),"")</f>
        <v>0.81394457364199579</v>
      </c>
      <c r="AD73" s="6">
        <f>IFERROR(VLOOKUP($AA73,Таблица9[#All],MATCH(AD$3,Таблица9[#Headers],0),0)/VLOOKUP($AA73,Таблица19[#All],MATCH(AD$3,Таблица19[#Headers],0),0),"")</f>
        <v>0.7535410764872521</v>
      </c>
      <c r="AE73" s="6">
        <f>IFERROR(VLOOKUP($AA73,Таблица9[#All],MATCH(AE$3,Таблица9[#Headers],0),0)/VLOOKUP($AA73,Таблица19[#All],MATCH(AE$3,Таблица19[#Headers],0),0),"")</f>
        <v>0.77132146204311158</v>
      </c>
      <c r="AF73" s="6">
        <f>IFERROR(VLOOKUP($AA73,Таблица9[#All],MATCH(AF$3,Таблица9[#Headers],0),0)/VLOOKUP($AA73,Таблица19[#All],MATCH(AF$3,Таблица19[#Headers],0),0),"")</f>
        <v>0.82889733840304181</v>
      </c>
    </row>
    <row r="74" spans="1:32">
      <c r="A74" t="s">
        <v>97</v>
      </c>
      <c r="B74" s="10">
        <v>1229836</v>
      </c>
      <c r="C74" s="10">
        <v>259662</v>
      </c>
      <c r="D74" s="6">
        <v>0.211135468468966</v>
      </c>
      <c r="E74" s="3">
        <v>465</v>
      </c>
      <c r="F74" s="3">
        <v>1814</v>
      </c>
      <c r="G74" s="16">
        <v>325</v>
      </c>
      <c r="H74" s="10">
        <v>3087</v>
      </c>
      <c r="I74">
        <v>4</v>
      </c>
      <c r="J74" s="10">
        <v>799</v>
      </c>
      <c r="N74" t="s">
        <v>120</v>
      </c>
      <c r="O74" s="10">
        <v>244287</v>
      </c>
      <c r="P74" s="10">
        <v>73051</v>
      </c>
      <c r="Q74" s="6">
        <v>0.29903760740440499</v>
      </c>
      <c r="R74" s="3">
        <v>23</v>
      </c>
      <c r="S74" s="3">
        <v>25</v>
      </c>
      <c r="T74" s="3">
        <v>23</v>
      </c>
      <c r="U74" s="23">
        <v>11604</v>
      </c>
      <c r="V74">
        <v>1</v>
      </c>
      <c r="W74" s="10">
        <v>3176</v>
      </c>
      <c r="AA74" t="s">
        <v>97</v>
      </c>
      <c r="AB74" s="6">
        <f>IFERROR(VLOOKUP($AA74,Таблица9[#All],MATCH(AB$3,Таблица9[#Headers],0),0)/VLOOKUP($AA74,Таблица19[#All],MATCH(AB$3,Таблица19[#Headers],0),0),"")</f>
        <v>0.70436464699358292</v>
      </c>
      <c r="AC74" s="6">
        <f>IFERROR(VLOOKUP($AA74,Таблица9[#All],MATCH(AC$3,Таблица9[#Headers],0),0)/VLOOKUP($AA74,Таблица19[#All],MATCH(AC$3,Таблица19[#Headers],0),0),"")</f>
        <v>0.71037348553119051</v>
      </c>
      <c r="AD74" s="6">
        <f>IFERROR(VLOOKUP($AA74,Таблица9[#All],MATCH(AD$3,Таблица9[#Headers],0),0)/VLOOKUP($AA74,Таблица19[#All],MATCH(AD$3,Таблица19[#Headers],0),0),"")</f>
        <v>0.76774193548387093</v>
      </c>
      <c r="AE74" s="6">
        <f>IFERROR(VLOOKUP($AA74,Таблица9[#All],MATCH(AE$3,Таблица9[#Headers],0),0)/VLOOKUP($AA74,Таблица19[#All],MATCH(AE$3,Таблица19[#Headers],0),0),"")</f>
        <v>0.63230429988974646</v>
      </c>
      <c r="AF74" s="6">
        <f>IFERROR(VLOOKUP($AA74,Таблица9[#All],MATCH(AF$3,Таблица9[#Headers],0),0)/VLOOKUP($AA74,Таблица19[#All],MATCH(AF$3,Таблица19[#Headers],0),0),"")</f>
        <v>0.80615384615384611</v>
      </c>
    </row>
    <row r="75" spans="1:32">
      <c r="A75" t="s">
        <v>115</v>
      </c>
      <c r="B75" s="10">
        <v>1096795</v>
      </c>
      <c r="C75" s="10">
        <v>191375</v>
      </c>
      <c r="D75" s="6">
        <v>0.17448566049261699</v>
      </c>
      <c r="E75" s="3">
        <v>367</v>
      </c>
      <c r="F75" s="3">
        <v>948</v>
      </c>
      <c r="G75" s="16">
        <v>272</v>
      </c>
      <c r="H75" s="10">
        <v>3417</v>
      </c>
      <c r="I75">
        <v>3</v>
      </c>
      <c r="J75" s="10">
        <v>704</v>
      </c>
      <c r="N75" t="s">
        <v>123</v>
      </c>
      <c r="O75" s="10">
        <v>111869</v>
      </c>
      <c r="P75" s="10">
        <v>24875</v>
      </c>
      <c r="Q75" s="6">
        <v>0.22235829407610599</v>
      </c>
      <c r="R75" s="3">
        <v>33</v>
      </c>
      <c r="S75" s="3">
        <v>274</v>
      </c>
      <c r="T75" s="3">
        <v>29</v>
      </c>
      <c r="U75" s="23">
        <v>3517</v>
      </c>
      <c r="V75">
        <v>8</v>
      </c>
      <c r="W75" s="10">
        <v>858</v>
      </c>
      <c r="AA75" t="s">
        <v>115</v>
      </c>
      <c r="AB75" s="6">
        <f>IFERROR(VLOOKUP($AA75,Таблица9[#All],MATCH(AB$3,Таблица9[#Headers],0),0)/VLOOKUP($AA75,Таблица19[#All],MATCH(AB$3,Таблица19[#Headers],0),0),"")</f>
        <v>0.83443578790931761</v>
      </c>
      <c r="AC75" s="6">
        <f>IFERROR(VLOOKUP($AA75,Таблица9[#All],MATCH(AC$3,Таблица9[#Headers],0),0)/VLOOKUP($AA75,Таблица19[#All],MATCH(AC$3,Таблица19[#Headers],0),0),"")</f>
        <v>0.8682429784454605</v>
      </c>
      <c r="AD75" s="6">
        <f>IFERROR(VLOOKUP($AA75,Таблица9[#All],MATCH(AD$3,Таблица9[#Headers],0),0)/VLOOKUP($AA75,Таблица19[#All],MATCH(AD$3,Таблица19[#Headers],0),0),"")</f>
        <v>0.8365122615803815</v>
      </c>
      <c r="AE75" s="6">
        <f>IFERROR(VLOOKUP($AA75,Таблица9[#All],MATCH(AE$3,Таблица9[#Headers],0),0)/VLOOKUP($AA75,Таблица19[#All],MATCH(AE$3,Таблица19[#Headers],0),0),"")</f>
        <v>0.78375527426160341</v>
      </c>
      <c r="AF75" s="6">
        <f>IFERROR(VLOOKUP($AA75,Таблица9[#All],MATCH(AF$3,Таблица9[#Headers],0),0)/VLOOKUP($AA75,Таблица19[#All],MATCH(AF$3,Таблица19[#Headers],0),0),"")</f>
        <v>0.88602941176470584</v>
      </c>
    </row>
    <row r="76" spans="1:32">
      <c r="A76" t="s">
        <v>132</v>
      </c>
      <c r="B76" s="10">
        <v>1093532</v>
      </c>
      <c r="C76" s="10">
        <v>227703</v>
      </c>
      <c r="D76" s="6">
        <v>0.20822710263622801</v>
      </c>
      <c r="E76" s="3">
        <v>346</v>
      </c>
      <c r="F76" s="3">
        <v>1034</v>
      </c>
      <c r="G76" s="16">
        <v>267</v>
      </c>
      <c r="H76" s="10">
        <v>3536</v>
      </c>
      <c r="I76">
        <v>3</v>
      </c>
      <c r="J76" s="10">
        <v>853</v>
      </c>
      <c r="N76" t="s">
        <v>104</v>
      </c>
      <c r="O76" s="10">
        <v>1378603</v>
      </c>
      <c r="P76" s="10">
        <v>301718</v>
      </c>
      <c r="Q76" s="6">
        <v>0.21885778574397399</v>
      </c>
      <c r="R76" s="3">
        <v>328</v>
      </c>
      <c r="S76" s="3">
        <v>1065</v>
      </c>
      <c r="T76" s="3">
        <v>267</v>
      </c>
      <c r="U76" s="23">
        <v>4325</v>
      </c>
      <c r="V76">
        <v>3</v>
      </c>
      <c r="W76" s="10">
        <v>1130</v>
      </c>
      <c r="AA76" t="s">
        <v>132</v>
      </c>
      <c r="AB76" s="6">
        <f>IFERROR(VLOOKUP($AA76,Таблица9[#All],MATCH(AB$3,Таблица9[#Headers],0),0)/VLOOKUP($AA76,Таблица19[#All],MATCH(AB$3,Таблица19[#Headers],0),0),"")</f>
        <v>0.87338276337592313</v>
      </c>
      <c r="AC76" s="6">
        <f>IFERROR(VLOOKUP($AA76,Таблица9[#All],MATCH(AC$3,Таблица9[#Headers],0),0)/VLOOKUP($AA76,Таблица19[#All],MATCH(AC$3,Таблица19[#Headers],0),0),"")</f>
        <v>0.8369630615319078</v>
      </c>
      <c r="AD76" s="6">
        <f>IFERROR(VLOOKUP($AA76,Таблица9[#All],MATCH(AD$3,Таблица9[#Headers],0),0)/VLOOKUP($AA76,Таблица19[#All],MATCH(AD$3,Таблица19[#Headers],0),0),"")</f>
        <v>0.82658959537572252</v>
      </c>
      <c r="AE76" s="6">
        <f>IFERROR(VLOOKUP($AA76,Таблица9[#All],MATCH(AE$3,Таблица9[#Headers],0),0)/VLOOKUP($AA76,Таблица19[#All],MATCH(AE$3,Таблица19[#Headers],0),0),"")</f>
        <v>0.77176015473887816</v>
      </c>
      <c r="AF76" s="6">
        <f>IFERROR(VLOOKUP($AA76,Таблица9[#All],MATCH(AF$3,Таблица9[#Headers],0),0)/VLOOKUP($AA76,Таблица19[#All],MATCH(AF$3,Таблица19[#Headers],0),0),"")</f>
        <v>0.88014981273408244</v>
      </c>
    </row>
    <row r="77" spans="1:32">
      <c r="A77" t="s">
        <v>113</v>
      </c>
      <c r="B77" s="10">
        <v>1058593</v>
      </c>
      <c r="C77" s="10">
        <v>193797</v>
      </c>
      <c r="D77" s="6">
        <v>0.18307035848527201</v>
      </c>
      <c r="E77" s="3">
        <v>297</v>
      </c>
      <c r="F77" s="3">
        <v>971</v>
      </c>
      <c r="G77" s="16">
        <v>201</v>
      </c>
      <c r="H77" s="10">
        <v>4547</v>
      </c>
      <c r="I77">
        <v>3</v>
      </c>
      <c r="J77" s="10">
        <v>964</v>
      </c>
      <c r="N77" t="s">
        <v>127</v>
      </c>
      <c r="O77" s="10">
        <v>756725</v>
      </c>
      <c r="P77" s="10">
        <v>112373</v>
      </c>
      <c r="Q77" s="6">
        <v>0.148499124516832</v>
      </c>
      <c r="R77" s="3">
        <v>266</v>
      </c>
      <c r="S77" s="3">
        <v>1040</v>
      </c>
      <c r="T77" s="3">
        <v>218</v>
      </c>
      <c r="U77" s="23">
        <v>2946</v>
      </c>
      <c r="V77">
        <v>4</v>
      </c>
      <c r="W77" s="10">
        <v>515</v>
      </c>
      <c r="AA77" t="s">
        <v>113</v>
      </c>
      <c r="AB77" s="6">
        <f>IFERROR(VLOOKUP($AA77,Таблица9[#All],MATCH(AB$3,Таблица9[#Headers],0),0)/VLOOKUP($AA77,Таблица19[#All],MATCH(AB$3,Таблица19[#Headers],0),0),"")</f>
        <v>0.76194533687640098</v>
      </c>
      <c r="AC77" s="6">
        <f>IFERROR(VLOOKUP($AA77,Таблица9[#All],MATCH(AC$3,Таблица9[#Headers],0),0)/VLOOKUP($AA77,Таблица19[#All],MATCH(AC$3,Таблица19[#Headers],0),0),"")</f>
        <v>0.76758670154852759</v>
      </c>
      <c r="AD77" s="6">
        <f>IFERROR(VLOOKUP($AA77,Таблица9[#All],MATCH(AD$3,Таблица9[#Headers],0),0)/VLOOKUP($AA77,Таблица19[#All],MATCH(AD$3,Таблица19[#Headers],0),0),"")</f>
        <v>0.6767676767676768</v>
      </c>
      <c r="AE77" s="6">
        <f>IFERROR(VLOOKUP($AA77,Таблица9[#All],MATCH(AE$3,Таблица9[#Headers],0),0)/VLOOKUP($AA77,Таблица19[#All],MATCH(AE$3,Таблица19[#Headers],0),0),"")</f>
        <v>0.60144181256436668</v>
      </c>
      <c r="AF77" s="6">
        <f>IFERROR(VLOOKUP($AA77,Таблица9[#All],MATCH(AF$3,Таблица9[#Headers],0),0)/VLOOKUP($AA77,Таблица19[#All],MATCH(AF$3,Таблица19[#Headers],0),0),"")</f>
        <v>0.79601990049751248</v>
      </c>
    </row>
    <row r="78" spans="1:32">
      <c r="A78" t="s">
        <v>68</v>
      </c>
      <c r="B78" s="10">
        <v>1035671</v>
      </c>
      <c r="C78" s="10">
        <v>222003</v>
      </c>
      <c r="D78" s="6">
        <v>0.21435668276894801</v>
      </c>
      <c r="E78" s="3">
        <v>293</v>
      </c>
      <c r="F78" s="3">
        <v>856</v>
      </c>
      <c r="G78" s="16">
        <v>221</v>
      </c>
      <c r="H78" s="10">
        <v>4129</v>
      </c>
      <c r="I78">
        <v>3</v>
      </c>
      <c r="J78" s="10">
        <v>1005</v>
      </c>
      <c r="N78" t="s">
        <v>129</v>
      </c>
      <c r="O78" s="10">
        <v>1303985</v>
      </c>
      <c r="P78" s="10">
        <v>226776</v>
      </c>
      <c r="Q78" s="6">
        <v>0.17390997595831201</v>
      </c>
      <c r="R78" s="3">
        <v>558</v>
      </c>
      <c r="S78" s="3">
        <v>1669</v>
      </c>
      <c r="T78" s="3">
        <v>417</v>
      </c>
      <c r="U78" s="23">
        <v>2431</v>
      </c>
      <c r="V78">
        <v>3</v>
      </c>
      <c r="W78" s="10">
        <v>544</v>
      </c>
      <c r="AA78" t="s">
        <v>68</v>
      </c>
      <c r="AB78" s="6">
        <f>IFERROR(VLOOKUP($AA78,Таблица9[#All],MATCH(AB$3,Таблица9[#Headers],0),0)/VLOOKUP($AA78,Таблица19[#All],MATCH(AB$3,Таблица19[#Headers],0),0),"")</f>
        <v>0.79721649056505395</v>
      </c>
      <c r="AC78" s="6">
        <f>IFERROR(VLOOKUP($AA78,Таблица9[#All],MATCH(AC$3,Таблица9[#Headers],0),0)/VLOOKUP($AA78,Таблица19[#All],MATCH(AC$3,Таблица19[#Headers],0),0),"")</f>
        <v>0.78766953599726131</v>
      </c>
      <c r="AD78" s="6">
        <f>IFERROR(VLOOKUP($AA78,Таблица9[#All],MATCH(AD$3,Таблица9[#Headers],0),0)/VLOOKUP($AA78,Таблица19[#All],MATCH(AD$3,Таблица19[#Headers],0),0),"")</f>
        <v>0.75767918088737196</v>
      </c>
      <c r="AE78" s="6">
        <f>IFERROR(VLOOKUP($AA78,Таблица9[#All],MATCH(AE$3,Таблица9[#Headers],0),0)/VLOOKUP($AA78,Таблица19[#All],MATCH(AE$3,Таблица19[#Headers],0),0),"")</f>
        <v>0.55490654205607481</v>
      </c>
      <c r="AF78" s="6">
        <f>IFERROR(VLOOKUP($AA78,Таблица9[#All],MATCH(AF$3,Таблица9[#Headers],0),0)/VLOOKUP($AA78,Таблица19[#All],MATCH(AF$3,Таблица19[#Headers],0),0),"")</f>
        <v>0.83257918552036203</v>
      </c>
    </row>
    <row r="79" spans="1:32">
      <c r="A79" t="s">
        <v>54</v>
      </c>
      <c r="B79" s="10">
        <v>1011058</v>
      </c>
      <c r="C79" s="10">
        <v>180744</v>
      </c>
      <c r="D79" s="6">
        <v>0.178767192386589</v>
      </c>
      <c r="E79" s="3">
        <v>354</v>
      </c>
      <c r="F79" s="3">
        <v>1285</v>
      </c>
      <c r="G79" s="16">
        <v>265</v>
      </c>
      <c r="H79" s="10">
        <v>3510</v>
      </c>
      <c r="I79">
        <v>4</v>
      </c>
      <c r="J79" s="10">
        <v>682</v>
      </c>
      <c r="N79" t="s">
        <v>128</v>
      </c>
      <c r="O79" s="10">
        <v>1132815</v>
      </c>
      <c r="P79" s="10">
        <v>257633</v>
      </c>
      <c r="Q79" s="6">
        <v>0.22742724981572399</v>
      </c>
      <c r="R79" s="3">
        <v>305</v>
      </c>
      <c r="S79" s="3">
        <v>891</v>
      </c>
      <c r="T79" s="3">
        <v>249</v>
      </c>
      <c r="U79" s="23">
        <v>3913</v>
      </c>
      <c r="V79">
        <v>3</v>
      </c>
      <c r="W79" s="10">
        <v>1035</v>
      </c>
      <c r="AA79" t="s">
        <v>54</v>
      </c>
      <c r="AB79" s="6">
        <f>IFERROR(VLOOKUP($AA79,Таблица9[#All],MATCH(AB$3,Таблица9[#Headers],0),0)/VLOOKUP($AA79,Таблица19[#All],MATCH(AB$3,Таблица19[#Headers],0),0),"")</f>
        <v>0.80691513246519986</v>
      </c>
      <c r="AC79" s="6">
        <f>IFERROR(VLOOKUP($AA79,Таблица9[#All],MATCH(AC$3,Таблица9[#Headers],0),0)/VLOOKUP($AA79,Таблица19[#All],MATCH(AC$3,Таблица19[#Headers],0),0),"")</f>
        <v>0.74945226397556763</v>
      </c>
      <c r="AD79" s="6">
        <f>IFERROR(VLOOKUP($AA79,Таблица9[#All],MATCH(AD$3,Таблица9[#Headers],0),0)/VLOOKUP($AA79,Таблица19[#All],MATCH(AD$3,Таблица19[#Headers],0),0),"")</f>
        <v>0.79943502824858759</v>
      </c>
      <c r="AE79" s="6">
        <f>IFERROR(VLOOKUP($AA79,Таблица9[#All],MATCH(AE$3,Таблица9[#Headers],0),0)/VLOOKUP($AA79,Таблица19[#All],MATCH(AE$3,Таблица19[#Headers],0),0),"")</f>
        <v>0.77743190661478601</v>
      </c>
      <c r="AF79" s="6">
        <f>IFERROR(VLOOKUP($AA79,Таблица9[#All],MATCH(AF$3,Таблица9[#Headers],0),0)/VLOOKUP($AA79,Таблица19[#All],MATCH(AF$3,Таблица19[#Headers],0),0),"")</f>
        <v>0.83396226415094343</v>
      </c>
    </row>
    <row r="80" spans="1:32">
      <c r="A80" t="s">
        <v>121</v>
      </c>
      <c r="B80" s="10">
        <v>948732</v>
      </c>
      <c r="C80" s="10">
        <v>192533</v>
      </c>
      <c r="D80" s="6">
        <v>0.20293718352495699</v>
      </c>
      <c r="E80" s="3">
        <v>256</v>
      </c>
      <c r="F80" s="3">
        <v>1413</v>
      </c>
      <c r="G80" s="16">
        <v>195</v>
      </c>
      <c r="H80" s="10">
        <v>4270</v>
      </c>
      <c r="I80">
        <v>6</v>
      </c>
      <c r="J80" s="10">
        <v>987</v>
      </c>
      <c r="N80" t="s">
        <v>130</v>
      </c>
      <c r="O80" s="10">
        <v>13160</v>
      </c>
      <c r="P80" s="10">
        <v>3340</v>
      </c>
      <c r="Q80" s="6">
        <v>0.25379939209726399</v>
      </c>
      <c r="R80" s="3">
        <v>6</v>
      </c>
      <c r="S80" s="3">
        <v>41</v>
      </c>
      <c r="T80" s="3">
        <v>3</v>
      </c>
      <c r="U80" s="23">
        <v>2567</v>
      </c>
      <c r="V80">
        <v>7</v>
      </c>
      <c r="W80" s="10">
        <v>1113</v>
      </c>
      <c r="AA80" t="s">
        <v>121</v>
      </c>
      <c r="AB80" s="6">
        <f>IFERROR(VLOOKUP($AA80,Таблица9[#All],MATCH(AB$3,Таблица9[#Headers],0),0)/VLOOKUP($AA80,Таблица19[#All],MATCH(AB$3,Таблица19[#Headers],0),0),"")</f>
        <v>0.19287217043380006</v>
      </c>
      <c r="AC80" s="6">
        <f>IFERROR(VLOOKUP($AA80,Таблица9[#All],MATCH(AC$3,Таблица9[#Headers],0),0)/VLOOKUP($AA80,Таблица19[#All],MATCH(AC$3,Таблица19[#Headers],0),0),"")</f>
        <v>0.19809071691606114</v>
      </c>
      <c r="AD80" s="6">
        <f>IFERROR(VLOOKUP($AA80,Таблица9[#All],MATCH(AD$3,Таблица9[#Headers],0),0)/VLOOKUP($AA80,Таблица19[#All],MATCH(AD$3,Таблица19[#Headers],0),0),"")</f>
        <v>0.32421875</v>
      </c>
      <c r="AE80" s="6">
        <f>IFERROR(VLOOKUP($AA80,Таблица9[#All],MATCH(AE$3,Таблица9[#Headers],0),0)/VLOOKUP($AA80,Таблица19[#All],MATCH(AE$3,Таблица19[#Headers],0),0),"")</f>
        <v>0.21231422505307856</v>
      </c>
      <c r="AF80" s="6">
        <f>IFERROR(VLOOKUP($AA80,Таблица9[#All],MATCH(AF$3,Таблица9[#Headers],0),0)/VLOOKUP($AA80,Таблица19[#All],MATCH(AF$3,Таблица19[#Headers],0),0),"")</f>
        <v>0.37435897435897436</v>
      </c>
    </row>
    <row r="81" spans="1:32">
      <c r="A81" t="s">
        <v>119</v>
      </c>
      <c r="B81" s="10">
        <v>948583</v>
      </c>
      <c r="C81" s="10">
        <v>202461</v>
      </c>
      <c r="D81" s="6">
        <v>0.21343519755255899</v>
      </c>
      <c r="E81" s="3">
        <v>272</v>
      </c>
      <c r="F81" s="3">
        <v>889</v>
      </c>
      <c r="G81" s="16">
        <v>209</v>
      </c>
      <c r="H81" s="10">
        <v>3831</v>
      </c>
      <c r="I81">
        <v>3</v>
      </c>
      <c r="J81" s="10">
        <v>969</v>
      </c>
      <c r="N81" t="s">
        <v>131</v>
      </c>
      <c r="O81" s="10">
        <v>1362806</v>
      </c>
      <c r="P81" s="10">
        <v>244475</v>
      </c>
      <c r="Q81" s="6">
        <v>0.179390903767667</v>
      </c>
      <c r="R81" s="3">
        <v>408</v>
      </c>
      <c r="S81" s="3">
        <v>1184</v>
      </c>
      <c r="T81" s="3">
        <v>328</v>
      </c>
      <c r="U81" s="23">
        <v>3598</v>
      </c>
      <c r="V81">
        <v>3</v>
      </c>
      <c r="W81" s="10">
        <v>745</v>
      </c>
      <c r="AA81" t="s">
        <v>119</v>
      </c>
      <c r="AB81" s="6">
        <f>IFERROR(VLOOKUP($AA81,Таблица9[#All],MATCH(AB$3,Таблица9[#Headers],0),0)/VLOOKUP($AA81,Таблица19[#All],MATCH(AB$3,Таблица19[#Headers],0),0),"")</f>
        <v>0.69353867821793136</v>
      </c>
      <c r="AC81" s="6">
        <f>IFERROR(VLOOKUP($AA81,Таблица9[#All],MATCH(AC$3,Таблица9[#Headers],0),0)/VLOOKUP($AA81,Таблица19[#All],MATCH(AC$3,Таблица19[#Headers],0),0),"")</f>
        <v>0.66128785296921377</v>
      </c>
      <c r="AD81" s="6">
        <f>IFERROR(VLOOKUP($AA81,Таблица9[#All],MATCH(AD$3,Таблица9[#Headers],0),0)/VLOOKUP($AA81,Таблица19[#All],MATCH(AD$3,Таблица19[#Headers],0),0),"")</f>
        <v>0.63970588235294112</v>
      </c>
      <c r="AE81" s="6">
        <f>IFERROR(VLOOKUP($AA81,Таблица9[#All],MATCH(AE$3,Таблица9[#Headers],0),0)/VLOOKUP($AA81,Таблица19[#All],MATCH(AE$3,Таблица19[#Headers],0),0),"")</f>
        <v>0.64116985376827895</v>
      </c>
      <c r="AF81" s="6">
        <f>IFERROR(VLOOKUP($AA81,Таблица9[#All],MATCH(AF$3,Таблица9[#Headers],0),0)/VLOOKUP($AA81,Таблица19[#All],MATCH(AF$3,Таблица19[#Headers],0),0),"")</f>
        <v>0.68421052631578949</v>
      </c>
    </row>
    <row r="82" spans="1:32">
      <c r="A82" t="s">
        <v>77</v>
      </c>
      <c r="B82" s="10">
        <v>912970</v>
      </c>
      <c r="C82" s="10">
        <v>172586</v>
      </c>
      <c r="D82" s="6">
        <v>0.18903797496084199</v>
      </c>
      <c r="E82" s="3">
        <v>322</v>
      </c>
      <c r="F82" s="3">
        <v>1041</v>
      </c>
      <c r="G82" s="16">
        <v>248</v>
      </c>
      <c r="H82" s="10">
        <v>3321</v>
      </c>
      <c r="I82">
        <v>3</v>
      </c>
      <c r="J82" s="10">
        <v>696</v>
      </c>
      <c r="N82" t="s">
        <v>117</v>
      </c>
      <c r="O82" s="10">
        <v>2044946</v>
      </c>
      <c r="P82" s="10">
        <v>449630</v>
      </c>
      <c r="Q82" s="6">
        <v>0.21987377661806201</v>
      </c>
      <c r="R82" s="3">
        <v>485</v>
      </c>
      <c r="S82" s="3">
        <v>1404</v>
      </c>
      <c r="T82" s="3">
        <v>389</v>
      </c>
      <c r="U82" s="23">
        <v>4353</v>
      </c>
      <c r="V82">
        <v>3</v>
      </c>
      <c r="W82" s="10">
        <v>1156</v>
      </c>
      <c r="AA82" t="s">
        <v>77</v>
      </c>
      <c r="AB82" s="6">
        <f>IFERROR(VLOOKUP($AA82,Таблица9[#All],MATCH(AB$3,Таблица9[#Headers],0),0)/VLOOKUP($AA82,Таблица19[#All],MATCH(AB$3,Таблица19[#Headers],0),0),"")</f>
        <v>0.84588212098973681</v>
      </c>
      <c r="AC82" s="6">
        <f>IFERROR(VLOOKUP($AA82,Таблица9[#All],MATCH(AC$3,Таблица9[#Headers],0),0)/VLOOKUP($AA82,Таблица19[#All],MATCH(AC$3,Таблица19[#Headers],0),0),"")</f>
        <v>0.85323838550056208</v>
      </c>
      <c r="AD82" s="6">
        <f>IFERROR(VLOOKUP($AA82,Таблица9[#All],MATCH(AD$3,Таблица9[#Headers],0),0)/VLOOKUP($AA82,Таблица19[#All],MATCH(AD$3,Таблица19[#Headers],0),0),"")</f>
        <v>0.81987577639751552</v>
      </c>
      <c r="AE82" s="6">
        <f>IFERROR(VLOOKUP($AA82,Таблица9[#All],MATCH(AE$3,Таблица9[#Headers],0),0)/VLOOKUP($AA82,Таблица19[#All],MATCH(AE$3,Таблица19[#Headers],0),0),"")</f>
        <v>0.72430355427473581</v>
      </c>
      <c r="AF82" s="6">
        <f>IFERROR(VLOOKUP($AA82,Таблица9[#All],MATCH(AF$3,Таблица9[#Headers],0),0)/VLOOKUP($AA82,Таблица19[#All],MATCH(AF$3,Таблица19[#Headers],0),0),"")</f>
        <v>0.86290322580645162</v>
      </c>
    </row>
    <row r="83" spans="1:32">
      <c r="A83" t="s">
        <v>141</v>
      </c>
      <c r="B83" s="10">
        <v>880291</v>
      </c>
      <c r="C83" s="10">
        <v>247888</v>
      </c>
      <c r="D83" s="6">
        <v>0.28159778982177402</v>
      </c>
      <c r="E83" s="3">
        <v>87</v>
      </c>
      <c r="F83" s="3">
        <v>108</v>
      </c>
      <c r="G83" s="16">
        <v>84</v>
      </c>
      <c r="H83" s="10">
        <v>10685</v>
      </c>
      <c r="I83">
        <v>1</v>
      </c>
      <c r="J83" s="10">
        <v>2951</v>
      </c>
      <c r="N83" t="s">
        <v>132</v>
      </c>
      <c r="O83" s="10">
        <v>955072</v>
      </c>
      <c r="P83" s="10">
        <v>190579</v>
      </c>
      <c r="Q83" s="6">
        <v>0.19954411813978401</v>
      </c>
      <c r="R83" s="3">
        <v>286</v>
      </c>
      <c r="S83" s="3">
        <v>798</v>
      </c>
      <c r="T83" s="3">
        <v>235</v>
      </c>
      <c r="U83" s="23">
        <v>3457</v>
      </c>
      <c r="V83">
        <v>3</v>
      </c>
      <c r="W83" s="10">
        <v>811</v>
      </c>
      <c r="AA83" t="s">
        <v>141</v>
      </c>
      <c r="AB83" s="6">
        <f>IFERROR(VLOOKUP($AA83,Таблица9[#All],MATCH(AB$3,Таблица9[#Headers],0),0)/VLOOKUP($AA83,Таблица19[#All],MATCH(AB$3,Таблица19[#Headers],0),0),"")</f>
        <v>0.97411083380382169</v>
      </c>
      <c r="AC83" s="6">
        <f>IFERROR(VLOOKUP($AA83,Таблица9[#All],MATCH(AC$3,Таблица9[#Headers],0),0)/VLOOKUP($AA83,Таблица19[#All],MATCH(AC$3,Таблица19[#Headers],0),0),"")</f>
        <v>0.98353691989930936</v>
      </c>
      <c r="AD83" s="6">
        <f>IFERROR(VLOOKUP($AA83,Таблица9[#All],MATCH(AD$3,Таблица9[#Headers],0),0)/VLOOKUP($AA83,Таблица19[#All],MATCH(AD$3,Таблица19[#Headers],0),0),"")</f>
        <v>0.97701149425287359</v>
      </c>
      <c r="AE83" s="6">
        <f>IFERROR(VLOOKUP($AA83,Таблица9[#All],MATCH(AE$3,Таблица9[#Headers],0),0)/VLOOKUP($AA83,Таблица19[#All],MATCH(AE$3,Таблица19[#Headers],0),0),"")</f>
        <v>0.97222222222222221</v>
      </c>
      <c r="AF83" s="6">
        <f>IFERROR(VLOOKUP($AA83,Таблица9[#All],MATCH(AF$3,Таблица9[#Headers],0),0)/VLOOKUP($AA83,Таблица19[#All],MATCH(AF$3,Таблица19[#Headers],0),0),"")</f>
        <v>0.97619047619047616</v>
      </c>
    </row>
    <row r="84" spans="1:32">
      <c r="A84" t="s">
        <v>136</v>
      </c>
      <c r="B84" s="10">
        <v>847268</v>
      </c>
      <c r="C84" s="10">
        <v>255978</v>
      </c>
      <c r="D84" s="6">
        <v>0.30212164273877901</v>
      </c>
      <c r="E84" s="3">
        <v>70</v>
      </c>
      <c r="F84" s="3">
        <v>96</v>
      </c>
      <c r="G84" s="16">
        <v>66</v>
      </c>
      <c r="H84" s="10">
        <v>13686</v>
      </c>
      <c r="I84">
        <v>1</v>
      </c>
      <c r="J84" s="10">
        <v>3878</v>
      </c>
      <c r="N84" t="s">
        <v>133</v>
      </c>
      <c r="O84" s="10">
        <v>194975</v>
      </c>
      <c r="P84" s="10">
        <v>43685</v>
      </c>
      <c r="Q84" s="6">
        <v>0.22405436594435099</v>
      </c>
      <c r="R84" s="3">
        <v>48</v>
      </c>
      <c r="S84" s="3">
        <v>212</v>
      </c>
      <c r="T84" s="3">
        <v>41</v>
      </c>
      <c r="U84" s="23">
        <v>4245</v>
      </c>
      <c r="V84">
        <v>4</v>
      </c>
      <c r="W84" s="10">
        <v>1065</v>
      </c>
      <c r="AA84" t="s">
        <v>136</v>
      </c>
      <c r="AB84" s="6">
        <f>IFERROR(VLOOKUP($AA84,Таблица9[#All],MATCH(AB$3,Таблица9[#Headers],0),0)/VLOOKUP($AA84,Таблица19[#All],MATCH(AB$3,Таблица19[#Headers],0),0),"")</f>
        <v>0.82083236945098836</v>
      </c>
      <c r="AC84" s="6">
        <f>IFERROR(VLOOKUP($AA84,Таблица9[#All],MATCH(AC$3,Таблица9[#Headers],0),0)/VLOOKUP($AA84,Таблица19[#All],MATCH(AC$3,Таблица19[#Headers],0),0),"")</f>
        <v>0.79866629163443736</v>
      </c>
      <c r="AD84" s="6">
        <f>IFERROR(VLOOKUP($AA84,Таблица9[#All],MATCH(AD$3,Таблица9[#Headers],0),0)/VLOOKUP($AA84,Таблица19[#All],MATCH(AD$3,Таблица19[#Headers],0),0),"")</f>
        <v>0.88571428571428568</v>
      </c>
      <c r="AE84" s="6">
        <f>IFERROR(VLOOKUP($AA84,Таблица9[#All],MATCH(AE$3,Таблица9[#Headers],0),0)/VLOOKUP($AA84,Таблица19[#All],MATCH(AE$3,Таблица19[#Headers],0),0),"")</f>
        <v>0.90625</v>
      </c>
      <c r="AF84" s="6">
        <f>IFERROR(VLOOKUP($AA84,Таблица9[#All],MATCH(AF$3,Таблица9[#Headers],0),0)/VLOOKUP($AA84,Таблица19[#All],MATCH(AF$3,Таблица19[#Headers],0),0),"")</f>
        <v>0.90909090909090906</v>
      </c>
    </row>
    <row r="85" spans="1:32">
      <c r="A85" t="s">
        <v>59</v>
      </c>
      <c r="B85" s="10">
        <v>768103</v>
      </c>
      <c r="C85" s="10">
        <v>144571</v>
      </c>
      <c r="D85" s="6">
        <v>0.18821824677159099</v>
      </c>
      <c r="E85" s="3">
        <v>314</v>
      </c>
      <c r="F85" s="3">
        <v>1079</v>
      </c>
      <c r="G85" s="16">
        <v>228</v>
      </c>
      <c r="H85" s="10">
        <v>2782</v>
      </c>
      <c r="I85">
        <v>3</v>
      </c>
      <c r="J85" s="10">
        <v>634</v>
      </c>
      <c r="N85" t="s">
        <v>134</v>
      </c>
      <c r="O85" s="10">
        <v>1616721</v>
      </c>
      <c r="P85" s="10">
        <v>324740</v>
      </c>
      <c r="Q85" s="6">
        <v>0.200863352427536</v>
      </c>
      <c r="R85" s="3">
        <v>519</v>
      </c>
      <c r="S85" s="3">
        <v>1406</v>
      </c>
      <c r="T85" s="3">
        <v>425</v>
      </c>
      <c r="U85" s="23">
        <v>3309</v>
      </c>
      <c r="V85">
        <v>3</v>
      </c>
      <c r="W85" s="10">
        <v>764</v>
      </c>
      <c r="AA85" t="s">
        <v>59</v>
      </c>
      <c r="AB85" s="6">
        <f>IFERROR(VLOOKUP($AA85,Таблица9[#All],MATCH(AB$3,Таблица9[#Headers],0),0)/VLOOKUP($AA85,Таблица19[#All],MATCH(AB$3,Таблица19[#Headers],0),0),"")</f>
        <v>0.86675354737580768</v>
      </c>
      <c r="AC85" s="6">
        <f>IFERROR(VLOOKUP($AA85,Таблица9[#All],MATCH(AC$3,Таблица9[#Headers],0),0)/VLOOKUP($AA85,Таблица19[#All],MATCH(AC$3,Таблица19[#Headers],0),0),"")</f>
        <v>0.89994535556923583</v>
      </c>
      <c r="AD85" s="6">
        <f>IFERROR(VLOOKUP($AA85,Таблица9[#All],MATCH(AD$3,Таблица9[#Headers],0),0)/VLOOKUP($AA85,Таблица19[#All],MATCH(AD$3,Таблица19[#Headers],0),0),"")</f>
        <v>0.87579617834394907</v>
      </c>
      <c r="AE85" s="6">
        <f>IFERROR(VLOOKUP($AA85,Таблица9[#All],MATCH(AE$3,Таблица9[#Headers],0),0)/VLOOKUP($AA85,Таблица19[#All],MATCH(AE$3,Таблица19[#Headers],0),0),"")</f>
        <v>0.85634847080630216</v>
      </c>
      <c r="AF85" s="6">
        <f>IFERROR(VLOOKUP($AA85,Таблица9[#All],MATCH(AF$3,Таблица9[#Headers],0),0)/VLOOKUP($AA85,Таблица19[#All],MATCH(AF$3,Таблица19[#Headers],0),0),"")</f>
        <v>0.90789473684210531</v>
      </c>
    </row>
    <row r="86" spans="1:32">
      <c r="A86" t="s">
        <v>171</v>
      </c>
      <c r="B86" s="10">
        <v>691837</v>
      </c>
      <c r="C86" s="10">
        <v>140173</v>
      </c>
      <c r="D86" s="6">
        <v>0.20260986330595199</v>
      </c>
      <c r="E86" s="3">
        <v>173</v>
      </c>
      <c r="F86" s="3">
        <v>536</v>
      </c>
      <c r="G86" s="16">
        <v>123</v>
      </c>
      <c r="H86" s="10">
        <v>4470</v>
      </c>
      <c r="I86">
        <v>3</v>
      </c>
      <c r="J86" s="10">
        <v>1140</v>
      </c>
      <c r="N86" t="s">
        <v>58</v>
      </c>
      <c r="O86" s="10">
        <v>1051963</v>
      </c>
      <c r="P86" s="10">
        <v>248318</v>
      </c>
      <c r="Q86" s="6">
        <v>0.23605202844586701</v>
      </c>
      <c r="R86" s="3">
        <v>326</v>
      </c>
      <c r="S86" s="3">
        <v>1051</v>
      </c>
      <c r="T86" s="3">
        <v>243</v>
      </c>
      <c r="U86" s="23">
        <v>3370</v>
      </c>
      <c r="V86">
        <v>3</v>
      </c>
      <c r="W86" s="10">
        <v>1022</v>
      </c>
      <c r="AA86" t="s">
        <v>171</v>
      </c>
      <c r="AB86" s="6">
        <f>IFERROR(VLOOKUP($AA86,Таблица9[#All],MATCH(AB$3,Таблица9[#Headers],0),0)/VLOOKUP($AA86,Таблица19[#All],MATCH(AB$3,Таблица19[#Headers],0),0),"")</f>
        <v>0.85988318057577151</v>
      </c>
      <c r="AC86" s="6">
        <f>IFERROR(VLOOKUP($AA86,Таблица9[#All],MATCH(AC$3,Таблица9[#Headers],0),0)/VLOOKUP($AA86,Таблица19[#All],MATCH(AC$3,Таблица19[#Headers],0),0),"")</f>
        <v>0.84099648291753759</v>
      </c>
      <c r="AD86" s="6">
        <f>IFERROR(VLOOKUP($AA86,Таблица9[#All],MATCH(AD$3,Таблица9[#Headers],0),0)/VLOOKUP($AA86,Таблица19[#All],MATCH(AD$3,Таблица19[#Headers],0),0),"")</f>
        <v>0.80924855491329484</v>
      </c>
      <c r="AE86" s="6">
        <f>IFERROR(VLOOKUP($AA86,Таблица9[#All],MATCH(AE$3,Таблица9[#Headers],0),0)/VLOOKUP($AA86,Таблица19[#All],MATCH(AE$3,Таблица19[#Headers],0),0),"")</f>
        <v>0.79477611940298509</v>
      </c>
      <c r="AF86" s="6">
        <f>IFERROR(VLOOKUP($AA86,Таблица9[#All],MATCH(AF$3,Таблица9[#Headers],0),0)/VLOOKUP($AA86,Таблица19[#All],MATCH(AF$3,Таблица19[#Headers],0),0),"")</f>
        <v>0.83739837398373984</v>
      </c>
    </row>
    <row r="87" spans="1:32">
      <c r="A87" t="s">
        <v>163</v>
      </c>
      <c r="B87" s="10">
        <v>573708</v>
      </c>
      <c r="C87" s="10">
        <v>165095</v>
      </c>
      <c r="D87" s="6">
        <v>0.287768342083429</v>
      </c>
      <c r="E87" s="3">
        <v>47</v>
      </c>
      <c r="F87" s="3">
        <v>57</v>
      </c>
      <c r="G87" s="16">
        <v>46</v>
      </c>
      <c r="H87" s="10">
        <v>12842</v>
      </c>
      <c r="I87">
        <v>1</v>
      </c>
      <c r="J87" s="10">
        <v>3589</v>
      </c>
      <c r="N87" t="s">
        <v>136</v>
      </c>
      <c r="O87" s="10">
        <v>695465</v>
      </c>
      <c r="P87" s="10">
        <v>204441</v>
      </c>
      <c r="Q87" s="6">
        <v>0.293963031928278</v>
      </c>
      <c r="R87" s="3">
        <v>62</v>
      </c>
      <c r="S87" s="3">
        <v>87</v>
      </c>
      <c r="T87" s="3">
        <v>60</v>
      </c>
      <c r="U87" s="23">
        <v>11358</v>
      </c>
      <c r="V87">
        <v>1</v>
      </c>
      <c r="W87" s="10">
        <v>3407</v>
      </c>
      <c r="AA87" t="s">
        <v>163</v>
      </c>
      <c r="AB87" s="6">
        <f>IFERROR(VLOOKUP($AA87,Таблица9[#All],MATCH(AB$3,Таблица9[#Headers],0),0)/VLOOKUP($AA87,Таблица19[#All],MATCH(AB$3,Таблица19[#Headers],0),0),"")</f>
        <v>0.98900137352102468</v>
      </c>
      <c r="AC87" s="6">
        <f>IFERROR(VLOOKUP($AA87,Таблица9[#All],MATCH(AC$3,Таблица9[#Headers],0),0)/VLOOKUP($AA87,Таблица19[#All],MATCH(AC$3,Таблица19[#Headers],0),0),"")</f>
        <v>0.99545716102849879</v>
      </c>
      <c r="AD87" s="6">
        <f>IFERROR(VLOOKUP($AA87,Таблица9[#All],MATCH(AD$3,Таблица9[#Headers],0),0)/VLOOKUP($AA87,Таблица19[#All],MATCH(AD$3,Таблица19[#Headers],0),0),"")</f>
        <v>0.97872340425531912</v>
      </c>
      <c r="AE87" s="6">
        <f>IFERROR(VLOOKUP($AA87,Таблица9[#All],MATCH(AE$3,Таблица9[#Headers],0),0)/VLOOKUP($AA87,Таблица19[#All],MATCH(AE$3,Таблица19[#Headers],0),0),"")</f>
        <v>0.98245614035087714</v>
      </c>
      <c r="AF87" s="6">
        <f>IFERROR(VLOOKUP($AA87,Таблица9[#All],MATCH(AF$3,Таблица9[#Headers],0),0)/VLOOKUP($AA87,Таблица19[#All],MATCH(AF$3,Таблица19[#Headers],0),0),"")</f>
        <v>1</v>
      </c>
    </row>
    <row r="88" spans="1:32">
      <c r="A88" t="s">
        <v>116</v>
      </c>
      <c r="B88" s="10">
        <v>512267</v>
      </c>
      <c r="C88" s="10">
        <v>82810</v>
      </c>
      <c r="D88" s="6">
        <v>0.16165398122463401</v>
      </c>
      <c r="E88" s="3">
        <v>202</v>
      </c>
      <c r="F88" s="3">
        <v>929</v>
      </c>
      <c r="G88" s="16">
        <v>166</v>
      </c>
      <c r="H88" s="10">
        <v>3069</v>
      </c>
      <c r="I88">
        <v>5</v>
      </c>
      <c r="J88" s="10">
        <v>499</v>
      </c>
      <c r="N88" t="s">
        <v>137</v>
      </c>
      <c r="O88" s="10">
        <v>250198</v>
      </c>
      <c r="P88" s="10">
        <v>75781</v>
      </c>
      <c r="Q88" s="6">
        <v>0.302884115780302</v>
      </c>
      <c r="R88" s="3">
        <v>34</v>
      </c>
      <c r="S88" s="3">
        <v>34</v>
      </c>
      <c r="T88" s="3">
        <v>34</v>
      </c>
      <c r="U88" s="23">
        <v>8982</v>
      </c>
      <c r="V88">
        <v>1</v>
      </c>
      <c r="W88" s="10">
        <v>2229</v>
      </c>
      <c r="AA88" t="s">
        <v>116</v>
      </c>
      <c r="AB88" s="6">
        <f>IFERROR(VLOOKUP($AA88,Таблица9[#All],MATCH(AB$3,Таблица9[#Headers],0),0)/VLOOKUP($AA88,Таблица19[#All],MATCH(AB$3,Таблица19[#Headers],0),0),"")</f>
        <v>0.58264342618204956</v>
      </c>
      <c r="AC88" s="6">
        <f>IFERROR(VLOOKUP($AA88,Таблица9[#All],MATCH(AC$3,Таблица9[#Headers],0),0)/VLOOKUP($AA88,Таблица19[#All],MATCH(AC$3,Таблица19[#Headers],0),0),"")</f>
        <v>0.49491607293805095</v>
      </c>
      <c r="AD88" s="6">
        <f>IFERROR(VLOOKUP($AA88,Таблица9[#All],MATCH(AD$3,Таблица9[#Headers],0),0)/VLOOKUP($AA88,Таблица19[#All],MATCH(AD$3,Таблица19[#Headers],0),0),"")</f>
        <v>0.65346534653465349</v>
      </c>
      <c r="AE88" s="6">
        <f>IFERROR(VLOOKUP($AA88,Таблица9[#All],MATCH(AE$3,Таблица9[#Headers],0),0)/VLOOKUP($AA88,Таблица19[#All],MATCH(AE$3,Таблица19[#Headers],0),0),"")</f>
        <v>0.55113024757804085</v>
      </c>
      <c r="AF88" s="6">
        <f>IFERROR(VLOOKUP($AA88,Таблица9[#All],MATCH(AF$3,Таблица9[#Headers],0),0)/VLOOKUP($AA88,Таблица19[#All],MATCH(AF$3,Таблица19[#Headers],0),0),"")</f>
        <v>0.70481927710843373</v>
      </c>
    </row>
    <row r="89" spans="1:32">
      <c r="A89" t="s">
        <v>146</v>
      </c>
      <c r="B89" s="10">
        <v>489596</v>
      </c>
      <c r="C89" s="10">
        <v>158369</v>
      </c>
      <c r="D89" s="6">
        <v>0.32346873748968502</v>
      </c>
      <c r="E89" s="3">
        <v>48</v>
      </c>
      <c r="F89" s="3">
        <v>56</v>
      </c>
      <c r="G89" s="16">
        <v>47</v>
      </c>
      <c r="H89" s="10">
        <v>12041</v>
      </c>
      <c r="I89">
        <v>1</v>
      </c>
      <c r="J89" s="10">
        <v>3370</v>
      </c>
      <c r="N89" t="s">
        <v>141</v>
      </c>
      <c r="O89" s="10">
        <v>857501</v>
      </c>
      <c r="P89" s="10">
        <v>243807</v>
      </c>
      <c r="Q89" s="6">
        <v>0.28432270049830799</v>
      </c>
      <c r="R89" s="3">
        <v>85</v>
      </c>
      <c r="S89" s="3">
        <v>105</v>
      </c>
      <c r="T89" s="3">
        <v>82</v>
      </c>
      <c r="U89" s="23">
        <v>10598</v>
      </c>
      <c r="V89">
        <v>1</v>
      </c>
      <c r="W89" s="10">
        <v>2973</v>
      </c>
      <c r="AA89" t="s">
        <v>146</v>
      </c>
      <c r="AB89" s="6">
        <f>IFERROR(VLOOKUP($AA89,Таблица9[#All],MATCH(AB$3,Таблица9[#Headers],0),0)/VLOOKUP($AA89,Таблица19[#All],MATCH(AB$3,Таблица19[#Headers],0),0),"")</f>
        <v>0.78530257600143794</v>
      </c>
      <c r="AC89" s="6">
        <f>IFERROR(VLOOKUP($AA89,Таблица9[#All],MATCH(AC$3,Таблица9[#Headers],0),0)/VLOOKUP($AA89,Таблица19[#All],MATCH(AC$3,Таблица19[#Headers],0),0),"")</f>
        <v>0.78504631588252749</v>
      </c>
      <c r="AD89" s="6">
        <f>IFERROR(VLOOKUP($AA89,Таблица9[#All],MATCH(AD$3,Таблица9[#Headers],0),0)/VLOOKUP($AA89,Таблица19[#All],MATCH(AD$3,Таблица19[#Headers],0),0),"")</f>
        <v>0.875</v>
      </c>
      <c r="AE89" s="6">
        <f>IFERROR(VLOOKUP($AA89,Таблица9[#All],MATCH(AE$3,Таблица9[#Headers],0),0)/VLOOKUP($AA89,Таблица19[#All],MATCH(AE$3,Таблица19[#Headers],0),0),"")</f>
        <v>0.8214285714285714</v>
      </c>
      <c r="AF89" s="6">
        <f>IFERROR(VLOOKUP($AA89,Таблица9[#All],MATCH(AF$3,Таблица9[#Headers],0),0)/VLOOKUP($AA89,Таблица19[#All],MATCH(AF$3,Таблица19[#Headers],0),0),"")</f>
        <v>0.87234042553191493</v>
      </c>
    </row>
    <row r="90" spans="1:32">
      <c r="A90" t="s">
        <v>161</v>
      </c>
      <c r="B90" s="10">
        <v>451990</v>
      </c>
      <c r="C90" s="10">
        <v>84641</v>
      </c>
      <c r="D90" s="6">
        <v>0.18726299254408199</v>
      </c>
      <c r="E90" s="3">
        <v>155</v>
      </c>
      <c r="F90" s="3">
        <v>773</v>
      </c>
      <c r="G90" s="16">
        <v>122</v>
      </c>
      <c r="H90" s="10">
        <v>3360</v>
      </c>
      <c r="I90">
        <v>5</v>
      </c>
      <c r="J90" s="10">
        <v>694</v>
      </c>
      <c r="N90" t="s">
        <v>142</v>
      </c>
      <c r="O90" s="10">
        <v>238067</v>
      </c>
      <c r="P90" s="10">
        <v>79302</v>
      </c>
      <c r="Q90" s="6">
        <v>0.33310790659772199</v>
      </c>
      <c r="R90" s="3">
        <v>29</v>
      </c>
      <c r="S90" s="3">
        <v>30</v>
      </c>
      <c r="T90" s="3">
        <v>24</v>
      </c>
      <c r="U90" s="23">
        <v>8209</v>
      </c>
      <c r="V90">
        <v>1</v>
      </c>
      <c r="W90" s="10">
        <v>3304</v>
      </c>
      <c r="AA90" t="s">
        <v>161</v>
      </c>
      <c r="AB90" s="6">
        <f>IFERROR(VLOOKUP($AA90,Таблица9[#All],MATCH(AB$3,Таблица9[#Headers],0),0)/VLOOKUP($AA90,Таблица19[#All],MATCH(AB$3,Таблица19[#Headers],0),0),"")</f>
        <v>0.3390650235624682</v>
      </c>
      <c r="AC90" s="6">
        <f>IFERROR(VLOOKUP($AA90,Таблица9[#All],MATCH(AC$3,Таблица9[#Headers],0),0)/VLOOKUP($AA90,Таблица19[#All],MATCH(AC$3,Таблица19[#Headers],0),0),"")</f>
        <v>0.38649118039720703</v>
      </c>
      <c r="AD90" s="6">
        <f>IFERROR(VLOOKUP($AA90,Таблица9[#All],MATCH(AD$3,Таблица9[#Headers],0),0)/VLOOKUP($AA90,Таблица19[#All],MATCH(AD$3,Таблица19[#Headers],0),0),"")</f>
        <v>0.53548387096774197</v>
      </c>
      <c r="AE90" s="6">
        <f>IFERROR(VLOOKUP($AA90,Таблица9[#All],MATCH(AE$3,Таблица9[#Headers],0),0)/VLOOKUP($AA90,Таблица19[#All],MATCH(AE$3,Таблица19[#Headers],0),0),"")</f>
        <v>0.39327296248382926</v>
      </c>
      <c r="AF90" s="6">
        <f>IFERROR(VLOOKUP($AA90,Таблица9[#All],MATCH(AF$3,Таблица9[#Headers],0),0)/VLOOKUP($AA90,Таблица19[#All],MATCH(AF$3,Таблица19[#Headers],0),0),"")</f>
        <v>0.57377049180327866</v>
      </c>
    </row>
    <row r="91" spans="1:32">
      <c r="A91" t="s">
        <v>158</v>
      </c>
      <c r="B91" s="10">
        <v>434331</v>
      </c>
      <c r="C91" s="10">
        <v>137794</v>
      </c>
      <c r="D91" s="6">
        <v>0.31725573353041803</v>
      </c>
      <c r="E91" s="3">
        <v>46</v>
      </c>
      <c r="F91" s="3">
        <v>49</v>
      </c>
      <c r="G91" s="16">
        <v>46</v>
      </c>
      <c r="H91" s="10">
        <v>11858</v>
      </c>
      <c r="I91">
        <v>1</v>
      </c>
      <c r="J91" s="10">
        <v>2996</v>
      </c>
      <c r="N91" t="s">
        <v>144</v>
      </c>
      <c r="O91" s="10">
        <v>80888</v>
      </c>
      <c r="P91" s="10">
        <v>20156</v>
      </c>
      <c r="Q91" s="6">
        <v>0.249184056967659</v>
      </c>
      <c r="R91" s="3">
        <v>9</v>
      </c>
      <c r="S91" s="3">
        <v>10</v>
      </c>
      <c r="T91" s="3">
        <v>7</v>
      </c>
      <c r="U91" s="23">
        <v>8988</v>
      </c>
      <c r="V91">
        <v>1</v>
      </c>
      <c r="W91" s="10">
        <v>2879</v>
      </c>
      <c r="AA91" t="s">
        <v>158</v>
      </c>
      <c r="AB91" s="6">
        <f>IFERROR(VLOOKUP($AA91,Таблица9[#All],MATCH(AB$3,Таблица9[#Headers],0),0)/VLOOKUP($AA91,Таблица19[#All],MATCH(AB$3,Таблица19[#Headers],0),0),"")</f>
        <v>0.69910736281775876</v>
      </c>
      <c r="AC91" s="6">
        <f>IFERROR(VLOOKUP($AA91,Таблица9[#All],MATCH(AC$3,Таблица9[#Headers],0),0)/VLOOKUP($AA91,Таблица19[#All],MATCH(AC$3,Таблица19[#Headers],0),0),"")</f>
        <v>0.64131965107334132</v>
      </c>
      <c r="AD91" s="6">
        <f>IFERROR(VLOOKUP($AA91,Таблица9[#All],MATCH(AD$3,Таблица9[#Headers],0),0)/VLOOKUP($AA91,Таблица19[#All],MATCH(AD$3,Таблица19[#Headers],0),0),"")</f>
        <v>0.84782608695652173</v>
      </c>
      <c r="AE91" s="6">
        <f>IFERROR(VLOOKUP($AA91,Таблица9[#All],MATCH(AE$3,Таблица9[#Headers],0),0)/VLOOKUP($AA91,Таблица19[#All],MATCH(AE$3,Таблица19[#Headers],0),0),"")</f>
        <v>0.83673469387755106</v>
      </c>
      <c r="AF91" s="6">
        <f>IFERROR(VLOOKUP($AA91,Таблица9[#All],MATCH(AF$3,Таблица9[#Headers],0),0)/VLOOKUP($AA91,Таблица19[#All],MATCH(AF$3,Таблица19[#Headers],0),0),"")</f>
        <v>0.84782608695652173</v>
      </c>
    </row>
    <row r="92" spans="1:32">
      <c r="A92" t="s">
        <v>210</v>
      </c>
      <c r="B92" s="10">
        <v>419402</v>
      </c>
      <c r="C92" s="10">
        <v>-16749</v>
      </c>
      <c r="D92" s="6">
        <v>-3.9935431876815003E-2</v>
      </c>
      <c r="E92" s="3">
        <v>68</v>
      </c>
      <c r="F92" s="3">
        <v>381</v>
      </c>
      <c r="G92" s="16">
        <v>48</v>
      </c>
      <c r="H92" s="10">
        <v>7099</v>
      </c>
      <c r="I92">
        <v>6</v>
      </c>
      <c r="J92" s="10">
        <v>-349</v>
      </c>
      <c r="N92" t="s">
        <v>135</v>
      </c>
      <c r="O92" s="10">
        <v>40558</v>
      </c>
      <c r="P92" s="10">
        <v>9519</v>
      </c>
      <c r="Q92" s="6">
        <v>0.2347009221362</v>
      </c>
      <c r="R92" s="3">
        <v>4</v>
      </c>
      <c r="S92" s="3">
        <v>4</v>
      </c>
      <c r="T92" s="3">
        <v>4</v>
      </c>
      <c r="U92" s="23">
        <v>10152</v>
      </c>
      <c r="V92">
        <v>1</v>
      </c>
      <c r="W92" s="10">
        <v>2380</v>
      </c>
      <c r="AA92" t="s">
        <v>210</v>
      </c>
      <c r="AB92" s="6" t="str">
        <f>IFERROR(VLOOKUP($AA92,Таблица9[#All],MATCH(AB$3,Таблица9[#Headers],0),0)/VLOOKUP($AA92,Таблица19[#All],MATCH(AB$3,Таблица19[#Headers],0),0),"")</f>
        <v/>
      </c>
      <c r="AC92" s="6" t="str">
        <f>IFERROR(VLOOKUP($AA92,Таблица9[#All],MATCH(AC$3,Таблица9[#Headers],0),0)/VLOOKUP($AA92,Таблица19[#All],MATCH(AC$3,Таблица19[#Headers],0),0),"")</f>
        <v/>
      </c>
      <c r="AD92" s="6" t="str">
        <f>IFERROR(VLOOKUP($AA92,Таблица9[#All],MATCH(AD$3,Таблица9[#Headers],0),0)/VLOOKUP($AA92,Таблица19[#All],MATCH(AD$3,Таблица19[#Headers],0),0),"")</f>
        <v/>
      </c>
      <c r="AE92" s="6" t="str">
        <f>IFERROR(VLOOKUP($AA92,Таблица9[#All],MATCH(AE$3,Таблица9[#Headers],0),0)/VLOOKUP($AA92,Таблица19[#All],MATCH(AE$3,Таблица19[#Headers],0),0),"")</f>
        <v/>
      </c>
      <c r="AF92" s="6" t="str">
        <f>IFERROR(VLOOKUP($AA92,Таблица9[#All],MATCH(AF$3,Таблица9[#Headers],0),0)/VLOOKUP($AA92,Таблица19[#All],MATCH(AF$3,Таблица19[#Headers],0),0),"")</f>
        <v/>
      </c>
    </row>
    <row r="93" spans="1:32">
      <c r="A93" t="s">
        <v>183</v>
      </c>
      <c r="B93" s="10">
        <v>385490</v>
      </c>
      <c r="C93" s="10">
        <v>63028</v>
      </c>
      <c r="D93" s="6">
        <v>0.16350099872889001</v>
      </c>
      <c r="E93" s="3">
        <v>139</v>
      </c>
      <c r="F93" s="3">
        <v>627</v>
      </c>
      <c r="G93" s="16">
        <v>120</v>
      </c>
      <c r="H93" s="10">
        <v>3359</v>
      </c>
      <c r="I93">
        <v>5</v>
      </c>
      <c r="J93" s="10">
        <v>525</v>
      </c>
      <c r="N93" t="s">
        <v>145</v>
      </c>
      <c r="O93" s="10">
        <v>128469</v>
      </c>
      <c r="P93" s="10">
        <v>40954</v>
      </c>
      <c r="Q93" s="6">
        <v>0.31878507655543298</v>
      </c>
      <c r="R93" s="3">
        <v>15</v>
      </c>
      <c r="S93" s="3">
        <v>18</v>
      </c>
      <c r="T93" s="3">
        <v>14</v>
      </c>
      <c r="U93" s="23">
        <v>8568</v>
      </c>
      <c r="V93">
        <v>1</v>
      </c>
      <c r="W93" s="10">
        <v>2925</v>
      </c>
      <c r="AA93" t="s">
        <v>183</v>
      </c>
      <c r="AB93" s="6">
        <f>IFERROR(VLOOKUP($AA93,Таблица9[#All],MATCH(AB$3,Таблица9[#Headers],0),0)/VLOOKUP($AA93,Таблица19[#All],MATCH(AB$3,Таблица19[#Headers],0),0),"")</f>
        <v>0.6474305429453423</v>
      </c>
      <c r="AC93" s="6">
        <f>IFERROR(VLOOKUP($AA93,Таблица9[#All],MATCH(AC$3,Таблица9[#Headers],0),0)/VLOOKUP($AA93,Таблица19[#All],MATCH(AC$3,Таблица19[#Headers],0),0),"")</f>
        <v>0.62548391191216601</v>
      </c>
      <c r="AD93" s="6">
        <f>IFERROR(VLOOKUP($AA93,Таблица9[#All],MATCH(AD$3,Таблица9[#Headers],0),0)/VLOOKUP($AA93,Таблица19[#All],MATCH(AD$3,Таблица19[#Headers],0),0),"")</f>
        <v>0.61870503597122306</v>
      </c>
      <c r="AE93" s="6">
        <f>IFERROR(VLOOKUP($AA93,Таблица9[#All],MATCH(AE$3,Таблица9[#Headers],0),0)/VLOOKUP($AA93,Таблица19[#All],MATCH(AE$3,Таблица19[#Headers],0),0),"")</f>
        <v>0.69218500797448168</v>
      </c>
      <c r="AF93" s="6">
        <f>IFERROR(VLOOKUP($AA93,Таблица9[#All],MATCH(AF$3,Таблица9[#Headers],0),0)/VLOOKUP($AA93,Таблица19[#All],MATCH(AF$3,Таблица19[#Headers],0),0),"")</f>
        <v>0.6333333333333333</v>
      </c>
    </row>
    <row r="94" spans="1:32">
      <c r="A94" t="s">
        <v>88</v>
      </c>
      <c r="B94" s="10">
        <v>372269</v>
      </c>
      <c r="C94" s="10">
        <v>56838</v>
      </c>
      <c r="D94" s="6">
        <v>0.15267991694178101</v>
      </c>
      <c r="E94" s="3">
        <v>185</v>
      </c>
      <c r="F94" s="3">
        <v>770</v>
      </c>
      <c r="G94" s="16">
        <v>91</v>
      </c>
      <c r="H94" s="10">
        <v>2163</v>
      </c>
      <c r="I94">
        <v>4</v>
      </c>
      <c r="J94" s="10">
        <v>625</v>
      </c>
      <c r="N94" t="s">
        <v>146</v>
      </c>
      <c r="O94" s="10">
        <v>384481</v>
      </c>
      <c r="P94" s="10">
        <v>124327</v>
      </c>
      <c r="Q94" s="6">
        <v>0.32336318309617301</v>
      </c>
      <c r="R94" s="3">
        <v>42</v>
      </c>
      <c r="S94" s="3">
        <v>46</v>
      </c>
      <c r="T94" s="3">
        <v>41</v>
      </c>
      <c r="U94" s="23">
        <v>9386</v>
      </c>
      <c r="V94">
        <v>1</v>
      </c>
      <c r="W94" s="10">
        <v>3032</v>
      </c>
      <c r="AA94" t="s">
        <v>88</v>
      </c>
      <c r="AB94" s="6">
        <f>IFERROR(VLOOKUP($AA94,Таблица9[#All],MATCH(AB$3,Таблица9[#Headers],0),0)/VLOOKUP($AA94,Таблица19[#All],MATCH(AB$3,Таблица19[#Headers],0),0),"")</f>
        <v>0.64197663517510184</v>
      </c>
      <c r="AC94" s="6">
        <f>IFERROR(VLOOKUP($AA94,Таблица9[#All],MATCH(AC$3,Таблица9[#Headers],0),0)/VLOOKUP($AA94,Таблица19[#All],MATCH(AC$3,Таблица19[#Headers],0),0),"")</f>
        <v>0.54357999929624545</v>
      </c>
      <c r="AD94" s="6">
        <f>IFERROR(VLOOKUP($AA94,Таблица9[#All],MATCH(AD$3,Таблица9[#Headers],0),0)/VLOOKUP($AA94,Таблица19[#All],MATCH(AD$3,Таблица19[#Headers],0),0),"")</f>
        <v>0.4702702702702703</v>
      </c>
      <c r="AE94" s="6">
        <f>IFERROR(VLOOKUP($AA94,Таблица9[#All],MATCH(AE$3,Таблица9[#Headers],0),0)/VLOOKUP($AA94,Таблица19[#All],MATCH(AE$3,Таблица19[#Headers],0),0),"")</f>
        <v>0.4961038961038961</v>
      </c>
      <c r="AF94" s="6">
        <f>IFERROR(VLOOKUP($AA94,Таблица9[#All],MATCH(AF$3,Таблица9[#Headers],0),0)/VLOOKUP($AA94,Таблица19[#All],MATCH(AF$3,Таблица19[#Headers],0),0),"")</f>
        <v>0.60439560439560436</v>
      </c>
    </row>
    <row r="95" spans="1:32">
      <c r="A95" t="s">
        <v>154</v>
      </c>
      <c r="B95" s="10">
        <v>362889</v>
      </c>
      <c r="C95" s="10">
        <v>61878</v>
      </c>
      <c r="D95" s="6">
        <v>0.17051495085273999</v>
      </c>
      <c r="E95" s="3">
        <v>143</v>
      </c>
      <c r="F95" s="3">
        <v>634</v>
      </c>
      <c r="G95" s="16">
        <v>120</v>
      </c>
      <c r="H95" s="10">
        <v>2917</v>
      </c>
      <c r="I95">
        <v>4</v>
      </c>
      <c r="J95" s="10">
        <v>516</v>
      </c>
      <c r="N95" t="s">
        <v>88</v>
      </c>
      <c r="O95" s="10">
        <v>238988</v>
      </c>
      <c r="P95" s="10">
        <v>30896</v>
      </c>
      <c r="Q95" s="6">
        <v>0.12927845749577299</v>
      </c>
      <c r="R95" s="3">
        <v>87</v>
      </c>
      <c r="S95" s="3">
        <v>382</v>
      </c>
      <c r="T95" s="3">
        <v>55</v>
      </c>
      <c r="U95" s="23">
        <v>2872</v>
      </c>
      <c r="V95">
        <v>4</v>
      </c>
      <c r="W95" s="10">
        <v>562</v>
      </c>
      <c r="AA95" t="s">
        <v>154</v>
      </c>
      <c r="AB95" s="6">
        <f>IFERROR(VLOOKUP($AA95,Таблица9[#All],MATCH(AB$3,Таблица9[#Headers],0),0)/VLOOKUP($AA95,Таблица19[#All],MATCH(AB$3,Таблица19[#Headers],0),0),"")</f>
        <v>0.87084204811939736</v>
      </c>
      <c r="AC95" s="6">
        <f>IFERROR(VLOOKUP($AA95,Таблица9[#All],MATCH(AC$3,Таблица9[#Headers],0),0)/VLOOKUP($AA95,Таблица19[#All],MATCH(AC$3,Таблица19[#Headers],0),0),"")</f>
        <v>0.88482174601635477</v>
      </c>
      <c r="AD95" s="6">
        <f>IFERROR(VLOOKUP($AA95,Таблица9[#All],MATCH(AD$3,Таблица9[#Headers],0),0)/VLOOKUP($AA95,Таблица19[#All],MATCH(AD$3,Таблица19[#Headers],0),0),"")</f>
        <v>0.81118881118881114</v>
      </c>
      <c r="AE95" s="6">
        <f>IFERROR(VLOOKUP($AA95,Таблица9[#All],MATCH(AE$3,Таблица9[#Headers],0),0)/VLOOKUP($AA95,Таблица19[#All],MATCH(AE$3,Таблица19[#Headers],0),0),"")</f>
        <v>0.80914826498422709</v>
      </c>
      <c r="AF95" s="6">
        <f>IFERROR(VLOOKUP($AA95,Таблица9[#All],MATCH(AF$3,Таблица9[#Headers],0),0)/VLOOKUP($AA95,Таблица19[#All],MATCH(AF$3,Таблица19[#Headers],0),0),"")</f>
        <v>0.81666666666666665</v>
      </c>
    </row>
    <row r="96" spans="1:32">
      <c r="A96" t="s">
        <v>93</v>
      </c>
      <c r="B96" s="10">
        <v>350551</v>
      </c>
      <c r="C96" s="10">
        <v>57567</v>
      </c>
      <c r="D96" s="6">
        <v>0.164218615836212</v>
      </c>
      <c r="E96" s="3">
        <v>113</v>
      </c>
      <c r="F96" s="3">
        <v>526</v>
      </c>
      <c r="G96" s="16">
        <v>85</v>
      </c>
      <c r="H96" s="10">
        <v>3622</v>
      </c>
      <c r="I96">
        <v>5</v>
      </c>
      <c r="J96" s="10">
        <v>677</v>
      </c>
      <c r="N96" t="s">
        <v>46</v>
      </c>
      <c r="O96" s="10">
        <v>2198269</v>
      </c>
      <c r="P96" s="10">
        <v>427195</v>
      </c>
      <c r="Q96" s="6">
        <v>0.194332449759333</v>
      </c>
      <c r="R96" s="3">
        <v>648</v>
      </c>
      <c r="S96" s="3">
        <v>1908</v>
      </c>
      <c r="T96" s="3">
        <v>507</v>
      </c>
      <c r="U96" s="23">
        <v>3547</v>
      </c>
      <c r="V96">
        <v>3</v>
      </c>
      <c r="W96" s="10">
        <v>843</v>
      </c>
      <c r="AA96" t="s">
        <v>93</v>
      </c>
      <c r="AB96" s="6">
        <f>IFERROR(VLOOKUP($AA96,Таблица9[#All],MATCH(AB$3,Таблица9[#Headers],0),0)/VLOOKUP($AA96,Таблица19[#All],MATCH(AB$3,Таблица19[#Headers],0),0),"")</f>
        <v>0.6279999201257449</v>
      </c>
      <c r="AC96" s="6">
        <f>IFERROR(VLOOKUP($AA96,Таблица9[#All],MATCH(AC$3,Таблица9[#Headers],0),0)/VLOOKUP($AA96,Таблица19[#All],MATCH(AC$3,Таблица19[#Headers],0),0),"")</f>
        <v>0.64345892612086786</v>
      </c>
      <c r="AD96" s="6">
        <f>IFERROR(VLOOKUP($AA96,Таблица9[#All],MATCH(AD$3,Таблица9[#Headers],0),0)/VLOOKUP($AA96,Таблица19[#All],MATCH(AD$3,Таблица19[#Headers],0),0),"")</f>
        <v>0.63716814159292035</v>
      </c>
      <c r="AE96" s="6">
        <f>IFERROR(VLOOKUP($AA96,Таблица9[#All],MATCH(AE$3,Таблица9[#Headers],0),0)/VLOOKUP($AA96,Таблица19[#All],MATCH(AE$3,Таблица19[#Headers],0),0),"")</f>
        <v>0.59505703422053235</v>
      </c>
      <c r="AF96" s="6">
        <f>IFERROR(VLOOKUP($AA96,Таблица9[#All],MATCH(AF$3,Таблица9[#Headers],0),0)/VLOOKUP($AA96,Таблица19[#All],MATCH(AF$3,Таблица19[#Headers],0),0),"")</f>
        <v>0.69411764705882351</v>
      </c>
    </row>
    <row r="97" spans="1:32">
      <c r="A97" t="s">
        <v>133</v>
      </c>
      <c r="B97" s="10">
        <v>342939</v>
      </c>
      <c r="C97" s="10">
        <v>74852</v>
      </c>
      <c r="D97" s="6">
        <v>0.21826622227276499</v>
      </c>
      <c r="E97" s="3">
        <v>92</v>
      </c>
      <c r="F97" s="3">
        <v>448</v>
      </c>
      <c r="G97" s="16">
        <v>80</v>
      </c>
      <c r="H97" s="10">
        <v>4200</v>
      </c>
      <c r="I97">
        <v>5</v>
      </c>
      <c r="J97" s="10">
        <v>936</v>
      </c>
      <c r="N97" t="s">
        <v>148</v>
      </c>
      <c r="O97" s="10">
        <v>1106271</v>
      </c>
      <c r="P97" s="10">
        <v>252083</v>
      </c>
      <c r="Q97" s="6">
        <v>0.22786731280129299</v>
      </c>
      <c r="R97" s="3">
        <v>287</v>
      </c>
      <c r="S97" s="3">
        <v>963</v>
      </c>
      <c r="T97" s="3">
        <v>215</v>
      </c>
      <c r="U97" s="23">
        <v>4020</v>
      </c>
      <c r="V97">
        <v>3</v>
      </c>
      <c r="W97" s="10">
        <v>1172</v>
      </c>
      <c r="AA97" t="s">
        <v>133</v>
      </c>
      <c r="AB97" s="6">
        <f>IFERROR(VLOOKUP($AA97,Таблица9[#All],MATCH(AB$3,Таблица9[#Headers],0),0)/VLOOKUP($AA97,Таблица19[#All],MATCH(AB$3,Таблица19[#Headers],0),0),"")</f>
        <v>0.56854134408743251</v>
      </c>
      <c r="AC97" s="6">
        <f>IFERROR(VLOOKUP($AA97,Таблица9[#All],MATCH(AC$3,Таблица9[#Headers],0),0)/VLOOKUP($AA97,Таблица19[#All],MATCH(AC$3,Таблица19[#Headers],0),0),"")</f>
        <v>0.58361834019131087</v>
      </c>
      <c r="AD97" s="6">
        <f>IFERROR(VLOOKUP($AA97,Таблица9[#All],MATCH(AD$3,Таблица9[#Headers],0),0)/VLOOKUP($AA97,Таблица19[#All],MATCH(AD$3,Таблица19[#Headers],0),0),"")</f>
        <v>0.52173913043478259</v>
      </c>
      <c r="AE97" s="6">
        <f>IFERROR(VLOOKUP($AA97,Таблица9[#All],MATCH(AE$3,Таблица9[#Headers],0),0)/VLOOKUP($AA97,Таблица19[#All],MATCH(AE$3,Таблица19[#Headers],0),0),"")</f>
        <v>0.4732142857142857</v>
      </c>
      <c r="AF97" s="6">
        <f>IFERROR(VLOOKUP($AA97,Таблица9[#All],MATCH(AF$3,Таблица9[#Headers],0),0)/VLOOKUP($AA97,Таблица19[#All],MATCH(AF$3,Таблица19[#Headers],0),0),"")</f>
        <v>0.51249999999999996</v>
      </c>
    </row>
    <row r="98" spans="1:32">
      <c r="A98" t="s">
        <v>53</v>
      </c>
      <c r="B98" s="10">
        <v>318618</v>
      </c>
      <c r="C98" s="10">
        <v>56792</v>
      </c>
      <c r="D98" s="6">
        <v>0.178244794707141</v>
      </c>
      <c r="E98" s="3">
        <v>90</v>
      </c>
      <c r="F98" s="3">
        <v>300</v>
      </c>
      <c r="G98" s="16">
        <v>71</v>
      </c>
      <c r="H98" s="10">
        <v>3972</v>
      </c>
      <c r="I98">
        <v>3</v>
      </c>
      <c r="J98" s="10">
        <v>800</v>
      </c>
      <c r="N98" t="s">
        <v>149</v>
      </c>
      <c r="O98" s="10">
        <v>60834</v>
      </c>
      <c r="P98" s="10">
        <v>10195</v>
      </c>
      <c r="Q98" s="6">
        <v>0.167587204523786</v>
      </c>
      <c r="R98" s="3">
        <v>25</v>
      </c>
      <c r="S98" s="3">
        <v>111</v>
      </c>
      <c r="T98" s="3">
        <v>17</v>
      </c>
      <c r="U98" s="23">
        <v>2506</v>
      </c>
      <c r="V98">
        <v>4</v>
      </c>
      <c r="W98" s="10">
        <v>600</v>
      </c>
      <c r="AA98" t="s">
        <v>53</v>
      </c>
      <c r="AB98" s="6">
        <f>IFERROR(VLOOKUP($AA98,Таблица9[#All],MATCH(AB$3,Таблица9[#Headers],0),0)/VLOOKUP($AA98,Таблица19[#All],MATCH(AB$3,Таблица19[#Headers],0),0),"")</f>
        <v>0.53163976925346335</v>
      </c>
      <c r="AC98" s="6">
        <f>IFERROR(VLOOKUP($AA98,Таблица9[#All],MATCH(AC$3,Таблица9[#Headers],0),0)/VLOOKUP($AA98,Таблица19[#All],MATCH(AC$3,Таблица19[#Headers],0),0),"")</f>
        <v>0.49961262149598534</v>
      </c>
      <c r="AD98" s="6">
        <f>IFERROR(VLOOKUP($AA98,Таблица9[#All],MATCH(AD$3,Таблица9[#Headers],0),0)/VLOOKUP($AA98,Таблица19[#All],MATCH(AD$3,Таблица19[#Headers],0),0),"")</f>
        <v>0.52222222222222225</v>
      </c>
      <c r="AE98" s="6">
        <f>IFERROR(VLOOKUP($AA98,Таблица9[#All],MATCH(AE$3,Таблица9[#Headers],0),0)/VLOOKUP($AA98,Таблица19[#All],MATCH(AE$3,Таблица19[#Headers],0),0),"")</f>
        <v>0.47666666666666668</v>
      </c>
      <c r="AF98" s="6">
        <f>IFERROR(VLOOKUP($AA98,Таблица9[#All],MATCH(AF$3,Таблица9[#Headers],0),0)/VLOOKUP($AA98,Таблица19[#All],MATCH(AF$3,Таблица19[#Headers],0),0),"")</f>
        <v>0.53521126760563376</v>
      </c>
    </row>
    <row r="99" spans="1:32">
      <c r="A99" t="s">
        <v>197</v>
      </c>
      <c r="B99" s="10">
        <v>306322</v>
      </c>
      <c r="C99" s="10">
        <v>95251</v>
      </c>
      <c r="D99" s="6">
        <v>0.31095056835617402</v>
      </c>
      <c r="E99" s="3">
        <v>33</v>
      </c>
      <c r="F99" s="3">
        <v>49</v>
      </c>
      <c r="G99" s="16">
        <v>33</v>
      </c>
      <c r="H99" s="10">
        <v>10482</v>
      </c>
      <c r="I99">
        <v>1</v>
      </c>
      <c r="J99" s="10">
        <v>2886</v>
      </c>
      <c r="N99" t="s">
        <v>121</v>
      </c>
      <c r="O99" s="10">
        <v>182984</v>
      </c>
      <c r="P99" s="10">
        <v>38139</v>
      </c>
      <c r="Q99" s="6">
        <v>0.20842805928387101</v>
      </c>
      <c r="R99" s="3">
        <v>83</v>
      </c>
      <c r="S99" s="3">
        <v>300</v>
      </c>
      <c r="T99" s="3">
        <v>73</v>
      </c>
      <c r="U99" s="23">
        <v>2286</v>
      </c>
      <c r="V99">
        <v>4</v>
      </c>
      <c r="W99" s="10">
        <v>522</v>
      </c>
      <c r="AA99" t="s">
        <v>197</v>
      </c>
      <c r="AB99" s="6">
        <f>IFERROR(VLOOKUP($AA99,Таблица9[#All],MATCH(AB$3,Таблица9[#Headers],0),0)/VLOOKUP($AA99,Таблица19[#All],MATCH(AB$3,Таблица19[#Headers],0),0),"")</f>
        <v>0.94905361025326296</v>
      </c>
      <c r="AC99" s="6">
        <f>IFERROR(VLOOKUP($AA99,Таблица9[#All],MATCH(AC$3,Таблица9[#Headers],0),0)/VLOOKUP($AA99,Таблица19[#All],MATCH(AC$3,Таблица19[#Headers],0),0),"")</f>
        <v>0.93970666974624939</v>
      </c>
      <c r="AD99" s="6">
        <f>IFERROR(VLOOKUP($AA99,Таблица9[#All],MATCH(AD$3,Таблица9[#Headers],0),0)/VLOOKUP($AA99,Таблица19[#All],MATCH(AD$3,Таблица19[#Headers],0),0),"")</f>
        <v>0.87878787878787878</v>
      </c>
      <c r="AE99" s="6">
        <f>IFERROR(VLOOKUP($AA99,Таблица9[#All],MATCH(AE$3,Таблица9[#Headers],0),0)/VLOOKUP($AA99,Таблица19[#All],MATCH(AE$3,Таблица19[#Headers],0),0),"")</f>
        <v>0.87755102040816324</v>
      </c>
      <c r="AF99" s="6">
        <f>IFERROR(VLOOKUP($AA99,Таблица9[#All],MATCH(AF$3,Таблица9[#Headers],0),0)/VLOOKUP($AA99,Таблица19[#All],MATCH(AF$3,Таблица19[#Headers],0),0),"")</f>
        <v>0.87878787878787878</v>
      </c>
    </row>
    <row r="100" spans="1:32">
      <c r="A100" t="s">
        <v>124</v>
      </c>
      <c r="B100" s="10">
        <v>270144</v>
      </c>
      <c r="C100" s="10">
        <v>47040</v>
      </c>
      <c r="D100" s="6">
        <v>0.17412935323383</v>
      </c>
      <c r="E100" s="3">
        <v>61</v>
      </c>
      <c r="F100" s="3">
        <v>403</v>
      </c>
      <c r="G100" s="16">
        <v>55</v>
      </c>
      <c r="H100" s="10">
        <v>5691</v>
      </c>
      <c r="I100">
        <v>7</v>
      </c>
      <c r="J100" s="10">
        <v>855</v>
      </c>
      <c r="N100" t="s">
        <v>151</v>
      </c>
      <c r="O100" s="10">
        <v>51552</v>
      </c>
      <c r="P100" s="10">
        <v>9397</v>
      </c>
      <c r="Q100" s="6">
        <v>0.18228196772191099</v>
      </c>
      <c r="R100" s="3">
        <v>21</v>
      </c>
      <c r="S100" s="3">
        <v>43</v>
      </c>
      <c r="T100" s="3">
        <v>20</v>
      </c>
      <c r="U100" s="23">
        <v>2504</v>
      </c>
      <c r="V100">
        <v>2</v>
      </c>
      <c r="W100" s="10">
        <v>470</v>
      </c>
      <c r="AA100" t="s">
        <v>124</v>
      </c>
      <c r="AB100" s="6" t="str">
        <f>IFERROR(VLOOKUP($AA100,Таблица9[#All],MATCH(AB$3,Таблица9[#Headers],0),0)/VLOOKUP($AA100,Таблица19[#All],MATCH(AB$3,Таблица19[#Headers],0),0),"")</f>
        <v/>
      </c>
      <c r="AC100" s="6" t="str">
        <f>IFERROR(VLOOKUP($AA100,Таблица9[#All],MATCH(AC$3,Таблица9[#Headers],0),0)/VLOOKUP($AA100,Таблица19[#All],MATCH(AC$3,Таблица19[#Headers],0),0),"")</f>
        <v/>
      </c>
      <c r="AD100" s="6" t="str">
        <f>IFERROR(VLOOKUP($AA100,Таблица9[#All],MATCH(AD$3,Таблица9[#Headers],0),0)/VLOOKUP($AA100,Таблица19[#All],MATCH(AD$3,Таблица19[#Headers],0),0),"")</f>
        <v/>
      </c>
      <c r="AE100" s="6" t="str">
        <f>IFERROR(VLOOKUP($AA100,Таблица9[#All],MATCH(AE$3,Таблица9[#Headers],0),0)/VLOOKUP($AA100,Таблица19[#All],MATCH(AE$3,Таблица19[#Headers],0),0),"")</f>
        <v/>
      </c>
      <c r="AF100" s="6" t="str">
        <f>IFERROR(VLOOKUP($AA100,Таблица9[#All],MATCH(AF$3,Таблица9[#Headers],0),0)/VLOOKUP($AA100,Таблица19[#All],MATCH(AF$3,Таблица19[#Headers],0),0),"")</f>
        <v/>
      </c>
    </row>
    <row r="101" spans="1:32">
      <c r="A101" t="s">
        <v>137</v>
      </c>
      <c r="B101" s="10">
        <v>261992</v>
      </c>
      <c r="C101" s="10">
        <v>78648</v>
      </c>
      <c r="D101" s="6">
        <v>0.30019237228617601</v>
      </c>
      <c r="E101" s="3">
        <v>37</v>
      </c>
      <c r="F101" s="3">
        <v>37</v>
      </c>
      <c r="G101" s="16">
        <v>37</v>
      </c>
      <c r="H101" s="10">
        <v>9016</v>
      </c>
      <c r="I101">
        <v>1</v>
      </c>
      <c r="J101" s="10">
        <v>2126</v>
      </c>
      <c r="N101" t="s">
        <v>153</v>
      </c>
      <c r="O101" s="10">
        <v>1285477</v>
      </c>
      <c r="P101" s="10">
        <v>191093</v>
      </c>
      <c r="Q101" s="6">
        <v>0.148655324054806</v>
      </c>
      <c r="R101" s="3">
        <v>441</v>
      </c>
      <c r="S101" s="3">
        <v>1188</v>
      </c>
      <c r="T101" s="3">
        <v>359</v>
      </c>
      <c r="U101" s="23">
        <v>3010</v>
      </c>
      <c r="V101">
        <v>3</v>
      </c>
      <c r="W101" s="10">
        <v>532</v>
      </c>
      <c r="AA101" t="s">
        <v>137</v>
      </c>
      <c r="AB101" s="6">
        <f>IFERROR(VLOOKUP($AA101,Таблица9[#All],MATCH(AB$3,Таблица9[#Headers],0),0)/VLOOKUP($AA101,Таблица19[#All],MATCH(AB$3,Таблица19[#Headers],0),0),"")</f>
        <v>0.95498335827048153</v>
      </c>
      <c r="AC101" s="6">
        <f>IFERROR(VLOOKUP($AA101,Таблица9[#All],MATCH(AC$3,Таблица9[#Headers],0),0)/VLOOKUP($AA101,Таблица19[#All],MATCH(AC$3,Таблица19[#Headers],0),0),"")</f>
        <v>0.96354643474722812</v>
      </c>
      <c r="AD101" s="6">
        <f>IFERROR(VLOOKUP($AA101,Таблица9[#All],MATCH(AD$3,Таблица9[#Headers],0),0)/VLOOKUP($AA101,Таблица19[#All],MATCH(AD$3,Таблица19[#Headers],0),0),"")</f>
        <v>0.91891891891891897</v>
      </c>
      <c r="AE101" s="6">
        <f>IFERROR(VLOOKUP($AA101,Таблица9[#All],MATCH(AE$3,Таблица9[#Headers],0),0)/VLOOKUP($AA101,Таблица19[#All],MATCH(AE$3,Таблица19[#Headers],0),0),"")</f>
        <v>0.91891891891891897</v>
      </c>
      <c r="AF101" s="6">
        <f>IFERROR(VLOOKUP($AA101,Таблица9[#All],MATCH(AF$3,Таблица9[#Headers],0),0)/VLOOKUP($AA101,Таблица19[#All],MATCH(AF$3,Таблица19[#Headers],0),0),"")</f>
        <v>0.91891891891891897</v>
      </c>
    </row>
    <row r="102" spans="1:32">
      <c r="A102" t="s">
        <v>123</v>
      </c>
      <c r="B102" s="10">
        <v>258826</v>
      </c>
      <c r="C102" s="10">
        <v>52761</v>
      </c>
      <c r="D102" s="6">
        <v>0.20384737236599099</v>
      </c>
      <c r="E102" s="3">
        <v>83</v>
      </c>
      <c r="F102" s="3">
        <v>483</v>
      </c>
      <c r="G102" s="16">
        <v>65</v>
      </c>
      <c r="H102" s="10">
        <v>3698</v>
      </c>
      <c r="I102">
        <v>6</v>
      </c>
      <c r="J102" s="10">
        <v>812</v>
      </c>
      <c r="N102" t="s">
        <v>154</v>
      </c>
      <c r="O102" s="10">
        <v>316019</v>
      </c>
      <c r="P102" s="10">
        <v>54751</v>
      </c>
      <c r="Q102" s="6">
        <v>0.17325224116271401</v>
      </c>
      <c r="R102" s="3">
        <v>116</v>
      </c>
      <c r="S102" s="3">
        <v>513</v>
      </c>
      <c r="T102" s="3">
        <v>98</v>
      </c>
      <c r="U102" s="23">
        <v>2832</v>
      </c>
      <c r="V102">
        <v>4</v>
      </c>
      <c r="W102" s="10">
        <v>559</v>
      </c>
      <c r="AA102" t="s">
        <v>123</v>
      </c>
      <c r="AB102" s="6">
        <f>IFERROR(VLOOKUP($AA102,Таблица9[#All],MATCH(AB$3,Таблица9[#Headers],0),0)/VLOOKUP($AA102,Таблица19[#All],MATCH(AB$3,Таблица19[#Headers],0),0),"")</f>
        <v>0.43221701065580737</v>
      </c>
      <c r="AC102" s="6">
        <f>IFERROR(VLOOKUP($AA102,Таблица9[#All],MATCH(AC$3,Таблица9[#Headers],0),0)/VLOOKUP($AA102,Таблица19[#All],MATCH(AC$3,Таблица19[#Headers],0),0),"")</f>
        <v>0.47146566592748429</v>
      </c>
      <c r="AD102" s="6">
        <f>IFERROR(VLOOKUP($AA102,Таблица9[#All],MATCH(AD$3,Таблица9[#Headers],0),0)/VLOOKUP($AA102,Таблица19[#All],MATCH(AD$3,Таблица19[#Headers],0),0),"")</f>
        <v>0.39759036144578314</v>
      </c>
      <c r="AE102" s="6">
        <f>IFERROR(VLOOKUP($AA102,Таблица9[#All],MATCH(AE$3,Таблица9[#Headers],0),0)/VLOOKUP($AA102,Таблица19[#All],MATCH(AE$3,Таблица19[#Headers],0),0),"")</f>
        <v>0.56728778467908902</v>
      </c>
      <c r="AF102" s="6">
        <f>IFERROR(VLOOKUP($AA102,Таблица9[#All],MATCH(AF$3,Таблица9[#Headers],0),0)/VLOOKUP($AA102,Таблица19[#All],MATCH(AF$3,Таблица19[#Headers],0),0),"")</f>
        <v>0.44615384615384618</v>
      </c>
    </row>
    <row r="103" spans="1:32">
      <c r="A103" t="s">
        <v>99</v>
      </c>
      <c r="B103" s="10">
        <v>254489</v>
      </c>
      <c r="C103" s="10">
        <v>54162</v>
      </c>
      <c r="D103" s="6">
        <v>0.212826487588854</v>
      </c>
      <c r="E103" s="3">
        <v>83</v>
      </c>
      <c r="F103" s="3">
        <v>292</v>
      </c>
      <c r="G103" s="16">
        <v>71</v>
      </c>
      <c r="H103" s="10">
        <v>3345</v>
      </c>
      <c r="I103">
        <v>4</v>
      </c>
      <c r="J103" s="10">
        <v>763</v>
      </c>
      <c r="N103" t="s">
        <v>155</v>
      </c>
      <c r="O103" s="10">
        <v>115571</v>
      </c>
      <c r="P103" s="10">
        <v>32074</v>
      </c>
      <c r="Q103" s="6">
        <v>0.27752636907182598</v>
      </c>
      <c r="R103" s="3">
        <v>15</v>
      </c>
      <c r="S103" s="3">
        <v>15</v>
      </c>
      <c r="T103" s="3">
        <v>13</v>
      </c>
      <c r="U103" s="23">
        <v>9194</v>
      </c>
      <c r="V103">
        <v>1</v>
      </c>
      <c r="W103" s="10">
        <v>2467</v>
      </c>
      <c r="AA103" t="s">
        <v>99</v>
      </c>
      <c r="AB103" s="6">
        <f>IFERROR(VLOOKUP($AA103,Таблица9[#All],MATCH(AB$3,Таблица9[#Headers],0),0)/VLOOKUP($AA103,Таблица19[#All],MATCH(AB$3,Таблица19[#Headers],0),0),"")</f>
        <v>0.68878812050815552</v>
      </c>
      <c r="AC103" s="6">
        <f>IFERROR(VLOOKUP($AA103,Таблица9[#All],MATCH(AC$3,Таблица9[#Headers],0),0)/VLOOKUP($AA103,Таблица19[#All],MATCH(AC$3,Таблица19[#Headers],0),0),"")</f>
        <v>0.72894280122595179</v>
      </c>
      <c r="AD103" s="6">
        <f>IFERROR(VLOOKUP($AA103,Таблица9[#All],MATCH(AD$3,Таблица9[#Headers],0),0)/VLOOKUP($AA103,Таблица19[#All],MATCH(AD$3,Таблица19[#Headers],0),0),"")</f>
        <v>0.6987951807228916</v>
      </c>
      <c r="AE103" s="6">
        <f>IFERROR(VLOOKUP($AA103,Таблица9[#All],MATCH(AE$3,Таблица9[#Headers],0),0)/VLOOKUP($AA103,Таблица19[#All],MATCH(AE$3,Таблица19[#Headers],0),0),"")</f>
        <v>0.67808219178082196</v>
      </c>
      <c r="AF103" s="6">
        <f>IFERROR(VLOOKUP($AA103,Таблица9[#All],MATCH(AF$3,Таблица9[#Headers],0),0)/VLOOKUP($AA103,Таблица19[#All],MATCH(AF$3,Таблица19[#Headers],0),0),"")</f>
        <v>0.70422535211267601</v>
      </c>
    </row>
    <row r="104" spans="1:32">
      <c r="A104" t="s">
        <v>120</v>
      </c>
      <c r="B104" s="10">
        <v>244287</v>
      </c>
      <c r="C104" s="10">
        <v>73051</v>
      </c>
      <c r="D104" s="6">
        <v>0.29903760740440499</v>
      </c>
      <c r="E104" s="3">
        <v>23</v>
      </c>
      <c r="F104" s="3">
        <v>25</v>
      </c>
      <c r="G104" s="16">
        <v>23</v>
      </c>
      <c r="H104" s="10">
        <v>11604</v>
      </c>
      <c r="I104">
        <v>1</v>
      </c>
      <c r="J104" s="10">
        <v>3176</v>
      </c>
      <c r="N104" t="s">
        <v>158</v>
      </c>
      <c r="O104" s="10">
        <v>303644</v>
      </c>
      <c r="P104" s="10">
        <v>88370</v>
      </c>
      <c r="Q104" s="6">
        <v>0.29103160279801299</v>
      </c>
      <c r="R104" s="3">
        <v>39</v>
      </c>
      <c r="S104" s="3">
        <v>41</v>
      </c>
      <c r="T104" s="3">
        <v>39</v>
      </c>
      <c r="U104" s="23">
        <v>7912</v>
      </c>
      <c r="V104">
        <v>1</v>
      </c>
      <c r="W104" s="10">
        <v>2266</v>
      </c>
      <c r="AA104" t="s">
        <v>120</v>
      </c>
      <c r="AB104" s="6">
        <f>IFERROR(VLOOKUP($AA104,Таблица9[#All],MATCH(AB$3,Таблица9[#Headers],0),0)/VLOOKUP($AA104,Таблица19[#All],MATCH(AB$3,Таблица19[#Headers],0),0),"")</f>
        <v>1</v>
      </c>
      <c r="AC104" s="6">
        <f>IFERROR(VLOOKUP($AA104,Таблица9[#All],MATCH(AC$3,Таблица9[#Headers],0),0)/VLOOKUP($AA104,Таблица19[#All],MATCH(AC$3,Таблица19[#Headers],0),0),"")</f>
        <v>1</v>
      </c>
      <c r="AD104" s="6">
        <f>IFERROR(VLOOKUP($AA104,Таблица9[#All],MATCH(AD$3,Таблица9[#Headers],0),0)/VLOOKUP($AA104,Таблица19[#All],MATCH(AD$3,Таблица19[#Headers],0),0),"")</f>
        <v>1</v>
      </c>
      <c r="AE104" s="6">
        <f>IFERROR(VLOOKUP($AA104,Таблица9[#All],MATCH(AE$3,Таблица9[#Headers],0),0)/VLOOKUP($AA104,Таблица19[#All],MATCH(AE$3,Таблица19[#Headers],0),0),"")</f>
        <v>1</v>
      </c>
      <c r="AF104" s="6">
        <f>IFERROR(VLOOKUP($AA104,Таблица9[#All],MATCH(AF$3,Таблица9[#Headers],0),0)/VLOOKUP($AA104,Таблица19[#All],MATCH(AF$3,Таблица19[#Headers],0),0),"")</f>
        <v>1</v>
      </c>
    </row>
    <row r="105" spans="1:32">
      <c r="A105" t="s">
        <v>170</v>
      </c>
      <c r="B105" s="10">
        <v>241403</v>
      </c>
      <c r="C105" s="10">
        <v>68927</v>
      </c>
      <c r="D105" s="6">
        <v>0.28552669188038199</v>
      </c>
      <c r="E105" s="3">
        <v>39</v>
      </c>
      <c r="F105" s="3">
        <v>103</v>
      </c>
      <c r="G105" s="16">
        <v>37</v>
      </c>
      <c r="H105" s="10">
        <v>6950</v>
      </c>
      <c r="I105">
        <v>3</v>
      </c>
      <c r="J105" s="10">
        <v>1863</v>
      </c>
      <c r="N105" t="s">
        <v>163</v>
      </c>
      <c r="O105" s="10">
        <v>567398</v>
      </c>
      <c r="P105" s="10">
        <v>164345</v>
      </c>
      <c r="Q105" s="6">
        <v>0.28964677351700202</v>
      </c>
      <c r="R105" s="3">
        <v>46</v>
      </c>
      <c r="S105" s="3">
        <v>56</v>
      </c>
      <c r="T105" s="3">
        <v>46</v>
      </c>
      <c r="U105" s="23">
        <v>12984</v>
      </c>
      <c r="V105">
        <v>1</v>
      </c>
      <c r="W105" s="10">
        <v>3573</v>
      </c>
      <c r="AA105" t="s">
        <v>170</v>
      </c>
      <c r="AB105" s="6">
        <f>IFERROR(VLOOKUP($AA105,Таблица9[#All],MATCH(AB$3,Таблица9[#Headers],0),0)/VLOOKUP($AA105,Таблица19[#All],MATCH(AB$3,Таблица19[#Headers],0),0),"")</f>
        <v>0.89065587420206049</v>
      </c>
      <c r="AC105" s="6">
        <f>IFERROR(VLOOKUP($AA105,Таблица9[#All],MATCH(AC$3,Таблица9[#Headers],0),0)/VLOOKUP($AA105,Таблица19[#All],MATCH(AC$3,Таблица19[#Headers],0),0),"")</f>
        <v>0.90283923571314584</v>
      </c>
      <c r="AD105" s="6">
        <f>IFERROR(VLOOKUP($AA105,Таблица9[#All],MATCH(AD$3,Таблица9[#Headers],0),0)/VLOOKUP($AA105,Таблица19[#All],MATCH(AD$3,Таблица19[#Headers],0),0),"")</f>
        <v>0.87179487179487181</v>
      </c>
      <c r="AE105" s="6">
        <f>IFERROR(VLOOKUP($AA105,Таблица9[#All],MATCH(AE$3,Таблица9[#Headers],0),0)/VLOOKUP($AA105,Таблица19[#All],MATCH(AE$3,Таблица19[#Headers],0),0),"")</f>
        <v>0.47572815533980584</v>
      </c>
      <c r="AF105" s="6">
        <f>IFERROR(VLOOKUP($AA105,Таблица9[#All],MATCH(AF$3,Таблица9[#Headers],0),0)/VLOOKUP($AA105,Таблица19[#All],MATCH(AF$3,Таблица19[#Headers],0),0),"")</f>
        <v>0.86486486486486491</v>
      </c>
    </row>
    <row r="106" spans="1:32">
      <c r="A106" t="s">
        <v>142</v>
      </c>
      <c r="B106" s="10">
        <v>238067</v>
      </c>
      <c r="C106" s="10">
        <v>79302</v>
      </c>
      <c r="D106" s="6">
        <v>0.33310790659772199</v>
      </c>
      <c r="E106" s="3">
        <v>29</v>
      </c>
      <c r="F106" s="3">
        <v>30</v>
      </c>
      <c r="G106" s="16">
        <v>24</v>
      </c>
      <c r="H106" s="10">
        <v>8209</v>
      </c>
      <c r="I106">
        <v>1</v>
      </c>
      <c r="J106" s="10">
        <v>3304</v>
      </c>
      <c r="N106" t="s">
        <v>164</v>
      </c>
      <c r="O106" s="10">
        <v>3443</v>
      </c>
      <c r="P106" s="10">
        <v>749</v>
      </c>
      <c r="Q106" s="6">
        <v>0.21754284054603501</v>
      </c>
      <c r="R106" s="3">
        <v>1</v>
      </c>
      <c r="S106" s="3">
        <v>2</v>
      </c>
      <c r="T106" s="3">
        <v>1</v>
      </c>
      <c r="U106" s="23">
        <v>3492</v>
      </c>
      <c r="V106">
        <v>2</v>
      </c>
      <c r="W106" s="10">
        <v>749</v>
      </c>
      <c r="AA106" t="s">
        <v>142</v>
      </c>
      <c r="AB106" s="6">
        <f>IFERROR(VLOOKUP($AA106,Таблица9[#All],MATCH(AB$3,Таблица9[#Headers],0),0)/VLOOKUP($AA106,Таблица19[#All],MATCH(AB$3,Таблица19[#Headers],0),0),"")</f>
        <v>1</v>
      </c>
      <c r="AC106" s="6">
        <f>IFERROR(VLOOKUP($AA106,Таблица9[#All],MATCH(AC$3,Таблица9[#Headers],0),0)/VLOOKUP($AA106,Таблица19[#All],MATCH(AC$3,Таблица19[#Headers],0),0),"")</f>
        <v>1</v>
      </c>
      <c r="AD106" s="6">
        <f>IFERROR(VLOOKUP($AA106,Таблица9[#All],MATCH(AD$3,Таблица9[#Headers],0),0)/VLOOKUP($AA106,Таблица19[#All],MATCH(AD$3,Таблица19[#Headers],0),0),"")</f>
        <v>1</v>
      </c>
      <c r="AE106" s="6">
        <f>IFERROR(VLOOKUP($AA106,Таблица9[#All],MATCH(AE$3,Таблица9[#Headers],0),0)/VLOOKUP($AA106,Таблица19[#All],MATCH(AE$3,Таблица19[#Headers],0),0),"")</f>
        <v>1</v>
      </c>
      <c r="AF106" s="6">
        <f>IFERROR(VLOOKUP($AA106,Таблица9[#All],MATCH(AF$3,Таблица9[#Headers],0),0)/VLOOKUP($AA106,Таблица19[#All],MATCH(AF$3,Таблица19[#Headers],0),0),"")</f>
        <v>1</v>
      </c>
    </row>
    <row r="107" spans="1:32">
      <c r="A107" t="s">
        <v>83</v>
      </c>
      <c r="B107" s="10">
        <v>234574</v>
      </c>
      <c r="C107" s="10">
        <v>43880</v>
      </c>
      <c r="D107" s="6">
        <v>0.18706250479592701</v>
      </c>
      <c r="E107" s="3">
        <v>78</v>
      </c>
      <c r="F107" s="3">
        <v>302</v>
      </c>
      <c r="G107" s="16">
        <v>64</v>
      </c>
      <c r="H107" s="10">
        <v>3823</v>
      </c>
      <c r="I107">
        <v>4</v>
      </c>
      <c r="J107" s="10">
        <v>686</v>
      </c>
      <c r="N107" t="s">
        <v>165</v>
      </c>
      <c r="O107" s="10">
        <v>60159</v>
      </c>
      <c r="P107" s="10">
        <v>10940</v>
      </c>
      <c r="Q107" s="6">
        <v>0.181851427051646</v>
      </c>
      <c r="R107" s="3">
        <v>22</v>
      </c>
      <c r="S107" s="3">
        <v>136</v>
      </c>
      <c r="T107" s="3">
        <v>17</v>
      </c>
      <c r="U107" s="23">
        <v>2810</v>
      </c>
      <c r="V107">
        <v>6</v>
      </c>
      <c r="W107" s="10">
        <v>644</v>
      </c>
      <c r="AA107" t="s">
        <v>83</v>
      </c>
      <c r="AB107" s="6">
        <f>IFERROR(VLOOKUP($AA107,Таблица9[#All],MATCH(AB$3,Таблица9[#Headers],0),0)/VLOOKUP($AA107,Таблица19[#All],MATCH(AB$3,Таблица19[#Headers],0),0),"")</f>
        <v>0.62031171400069918</v>
      </c>
      <c r="AC107" s="6">
        <f>IFERROR(VLOOKUP($AA107,Таблица9[#All],MATCH(AC$3,Таблица9[#Headers],0),0)/VLOOKUP($AA107,Таблица19[#All],MATCH(AC$3,Таблица19[#Headers],0),0),"")</f>
        <v>0.50373746581586143</v>
      </c>
      <c r="AD107" s="6">
        <f>IFERROR(VLOOKUP($AA107,Таблица9[#All],MATCH(AD$3,Таблица9[#Headers],0),0)/VLOOKUP($AA107,Таблица19[#All],MATCH(AD$3,Таблица19[#Headers],0),0),"")</f>
        <v>0.71794871794871795</v>
      </c>
      <c r="AE107" s="6">
        <f>IFERROR(VLOOKUP($AA107,Таблица9[#All],MATCH(AE$3,Таблица9[#Headers],0),0)/VLOOKUP($AA107,Таблица19[#All],MATCH(AE$3,Таблица19[#Headers],0),0),"")</f>
        <v>0.66556291390728473</v>
      </c>
      <c r="AF107" s="6">
        <f>IFERROR(VLOOKUP($AA107,Таблица9[#All],MATCH(AF$3,Таблица9[#Headers],0),0)/VLOOKUP($AA107,Таблица19[#All],MATCH(AF$3,Таблица19[#Headers],0),0),"")</f>
        <v>0.734375</v>
      </c>
    </row>
    <row r="108" spans="1:32">
      <c r="A108" t="s">
        <v>122</v>
      </c>
      <c r="B108" s="10">
        <v>224746</v>
      </c>
      <c r="C108" s="10">
        <v>35054</v>
      </c>
      <c r="D108" s="6">
        <v>0.15597163019586499</v>
      </c>
      <c r="E108" s="3">
        <v>51</v>
      </c>
      <c r="F108" s="3">
        <v>524</v>
      </c>
      <c r="G108" s="16">
        <v>38</v>
      </c>
      <c r="H108" s="10">
        <v>4628</v>
      </c>
      <c r="I108">
        <v>10</v>
      </c>
      <c r="J108" s="10">
        <v>922</v>
      </c>
      <c r="N108" t="s">
        <v>93</v>
      </c>
      <c r="O108" s="10">
        <v>220146</v>
      </c>
      <c r="P108" s="10">
        <v>37042</v>
      </c>
      <c r="Q108" s="6">
        <v>0.16826106311266101</v>
      </c>
      <c r="R108" s="3">
        <v>72</v>
      </c>
      <c r="S108" s="3">
        <v>313</v>
      </c>
      <c r="T108" s="3">
        <v>59</v>
      </c>
      <c r="U108" s="23">
        <v>3126</v>
      </c>
      <c r="V108">
        <v>4</v>
      </c>
      <c r="W108" s="10">
        <v>628</v>
      </c>
      <c r="AA108" t="s">
        <v>122</v>
      </c>
      <c r="AB108" s="6" t="str">
        <f>IFERROR(VLOOKUP($AA108,Таблица9[#All],MATCH(AB$3,Таблица9[#Headers],0),0)/VLOOKUP($AA108,Таблица19[#All],MATCH(AB$3,Таблица19[#Headers],0),0),"")</f>
        <v/>
      </c>
      <c r="AC108" s="6" t="str">
        <f>IFERROR(VLOOKUP($AA108,Таблица9[#All],MATCH(AC$3,Таблица9[#Headers],0),0)/VLOOKUP($AA108,Таблица19[#All],MATCH(AC$3,Таблица19[#Headers],0),0),"")</f>
        <v/>
      </c>
      <c r="AD108" s="6" t="str">
        <f>IFERROR(VLOOKUP($AA108,Таблица9[#All],MATCH(AD$3,Таблица9[#Headers],0),0)/VLOOKUP($AA108,Таблица19[#All],MATCH(AD$3,Таблица19[#Headers],0),0),"")</f>
        <v/>
      </c>
      <c r="AE108" s="6" t="str">
        <f>IFERROR(VLOOKUP($AA108,Таблица9[#All],MATCH(AE$3,Таблица9[#Headers],0),0)/VLOOKUP($AA108,Таблица19[#All],MATCH(AE$3,Таблица19[#Headers],0),0),"")</f>
        <v/>
      </c>
      <c r="AF108" s="6" t="str">
        <f>IFERROR(VLOOKUP($AA108,Таблица9[#All],MATCH(AF$3,Таблица9[#Headers],0),0)/VLOOKUP($AA108,Таблица19[#All],MATCH(AF$3,Таблица19[#Headers],0),0),"")</f>
        <v/>
      </c>
    </row>
    <row r="109" spans="1:32">
      <c r="A109" t="s">
        <v>259</v>
      </c>
      <c r="B109" s="10">
        <v>220788</v>
      </c>
      <c r="C109" s="10">
        <v>68791</v>
      </c>
      <c r="D109" s="6">
        <v>0.31157037520155001</v>
      </c>
      <c r="E109" s="3">
        <v>26</v>
      </c>
      <c r="F109" s="3">
        <v>26</v>
      </c>
      <c r="G109" s="16">
        <v>26</v>
      </c>
      <c r="H109" s="10">
        <v>9006</v>
      </c>
      <c r="I109">
        <v>1</v>
      </c>
      <c r="J109" s="10">
        <v>2646</v>
      </c>
      <c r="N109" t="s">
        <v>167</v>
      </c>
      <c r="O109" s="10">
        <v>118091</v>
      </c>
      <c r="P109" s="10">
        <v>31041</v>
      </c>
      <c r="Q109" s="6">
        <v>0.262856610579976</v>
      </c>
      <c r="R109" s="3">
        <v>15</v>
      </c>
      <c r="S109" s="3">
        <v>15</v>
      </c>
      <c r="T109" s="3">
        <v>14</v>
      </c>
      <c r="U109" s="23">
        <v>7876</v>
      </c>
      <c r="V109">
        <v>1</v>
      </c>
      <c r="W109" s="10">
        <v>2217</v>
      </c>
      <c r="AA109" t="s">
        <v>259</v>
      </c>
      <c r="AB109" s="6">
        <f>IFERROR(VLOOKUP($AA109,Таблица9[#All],MATCH(AB$3,Таблица9[#Headers],0),0)/VLOOKUP($AA109,Таблица19[#All],MATCH(AB$3,Таблица19[#Headers],0),0),"")</f>
        <v>0.93389586390564705</v>
      </c>
      <c r="AC109" s="6">
        <f>IFERROR(VLOOKUP($AA109,Таблица9[#All],MATCH(AC$3,Таблица9[#Headers],0),0)/VLOOKUP($AA109,Таблица19[#All],MATCH(AC$3,Таблица19[#Headers],0),0),"")</f>
        <v>0.94614121033274701</v>
      </c>
      <c r="AD109" s="6">
        <f>IFERROR(VLOOKUP($AA109,Таблица9[#All],MATCH(AD$3,Таблица9[#Headers],0),0)/VLOOKUP($AA109,Таблица19[#All],MATCH(AD$3,Таблица19[#Headers],0),0),"")</f>
        <v>0.92307692307692313</v>
      </c>
      <c r="AE109" s="6">
        <f>IFERROR(VLOOKUP($AA109,Таблица9[#All],MATCH(AE$3,Таблица9[#Headers],0),0)/VLOOKUP($AA109,Таблица19[#All],MATCH(AE$3,Таблица19[#Headers],0),0),"")</f>
        <v>0.92307692307692313</v>
      </c>
      <c r="AF109" s="6">
        <f>IFERROR(VLOOKUP($AA109,Таблица9[#All],MATCH(AF$3,Таблица9[#Headers],0),0)/VLOOKUP($AA109,Таблица19[#All],MATCH(AF$3,Таблица19[#Headers],0),0),"")</f>
        <v>0.92307692307692313</v>
      </c>
    </row>
    <row r="110" spans="1:32">
      <c r="A110" t="s">
        <v>111</v>
      </c>
      <c r="B110" s="10">
        <v>202748</v>
      </c>
      <c r="C110" s="10">
        <v>18039</v>
      </c>
      <c r="D110" s="6">
        <v>8.8972517608065099E-2</v>
      </c>
      <c r="E110" s="3">
        <v>15</v>
      </c>
      <c r="F110" s="3">
        <v>183</v>
      </c>
      <c r="G110" s="16">
        <v>15</v>
      </c>
      <c r="H110" s="10">
        <v>16246</v>
      </c>
      <c r="I110">
        <v>12</v>
      </c>
      <c r="J110" s="10">
        <v>1203</v>
      </c>
      <c r="N110" t="s">
        <v>168</v>
      </c>
      <c r="O110" s="10">
        <v>44962</v>
      </c>
      <c r="P110" s="10">
        <v>4700</v>
      </c>
      <c r="Q110" s="6">
        <v>0.10453271651616899</v>
      </c>
      <c r="R110" s="3">
        <v>2</v>
      </c>
      <c r="S110" s="3">
        <v>38</v>
      </c>
      <c r="T110" s="3">
        <v>1</v>
      </c>
      <c r="U110" s="23">
        <v>22580</v>
      </c>
      <c r="V110">
        <v>19</v>
      </c>
      <c r="W110" s="10">
        <v>4700</v>
      </c>
      <c r="AA110" t="s">
        <v>111</v>
      </c>
      <c r="AB110" s="6" t="str">
        <f>IFERROR(VLOOKUP($AA110,Таблица9[#All],MATCH(AB$3,Таблица9[#Headers],0),0)/VLOOKUP($AA110,Таблица19[#All],MATCH(AB$3,Таблица19[#Headers],0),0),"")</f>
        <v/>
      </c>
      <c r="AC110" s="6" t="str">
        <f>IFERROR(VLOOKUP($AA110,Таблица9[#All],MATCH(AC$3,Таблица9[#Headers],0),0)/VLOOKUP($AA110,Таблица19[#All],MATCH(AC$3,Таблица19[#Headers],0),0),"")</f>
        <v/>
      </c>
      <c r="AD110" s="6" t="str">
        <f>IFERROR(VLOOKUP($AA110,Таблица9[#All],MATCH(AD$3,Таблица9[#Headers],0),0)/VLOOKUP($AA110,Таблица19[#All],MATCH(AD$3,Таблица19[#Headers],0),0),"")</f>
        <v/>
      </c>
      <c r="AE110" s="6" t="str">
        <f>IFERROR(VLOOKUP($AA110,Таблица9[#All],MATCH(AE$3,Таблица9[#Headers],0),0)/VLOOKUP($AA110,Таблица19[#All],MATCH(AE$3,Таблица19[#Headers],0),0),"")</f>
        <v/>
      </c>
      <c r="AF110" s="6" t="str">
        <f>IFERROR(VLOOKUP($AA110,Таблица9[#All],MATCH(AF$3,Таблица9[#Headers],0),0)/VLOOKUP($AA110,Таблица19[#All],MATCH(AF$3,Таблица19[#Headers],0),0),"")</f>
        <v/>
      </c>
    </row>
    <row r="111" spans="1:32">
      <c r="A111" t="s">
        <v>173</v>
      </c>
      <c r="B111" s="10">
        <v>183445</v>
      </c>
      <c r="C111" s="10">
        <v>28412</v>
      </c>
      <c r="D111" s="6">
        <v>0.15488020932704599</v>
      </c>
      <c r="E111" s="3">
        <v>35</v>
      </c>
      <c r="F111" s="3">
        <v>178</v>
      </c>
      <c r="G111" s="16">
        <v>31</v>
      </c>
      <c r="H111" s="10">
        <v>5509</v>
      </c>
      <c r="I111">
        <v>5</v>
      </c>
      <c r="J111" s="10">
        <v>917</v>
      </c>
      <c r="N111" t="s">
        <v>169</v>
      </c>
      <c r="O111" s="10">
        <v>86344</v>
      </c>
      <c r="P111" s="10">
        <v>16191</v>
      </c>
      <c r="Q111" s="6">
        <v>0.18751737237098101</v>
      </c>
      <c r="R111" s="3">
        <v>39</v>
      </c>
      <c r="S111" s="3">
        <v>112</v>
      </c>
      <c r="T111" s="3">
        <v>27</v>
      </c>
      <c r="U111" s="23">
        <v>2305</v>
      </c>
      <c r="V111">
        <v>3</v>
      </c>
      <c r="W111" s="10">
        <v>600</v>
      </c>
      <c r="AA111" t="s">
        <v>173</v>
      </c>
      <c r="AB111" s="6">
        <f>IFERROR(VLOOKUP($AA111,Таблица9[#All],MATCH(AB$3,Таблица9[#Headers],0),0)/VLOOKUP($AA111,Таблица19[#All],MATCH(AB$3,Таблица19[#Headers],0),0),"")</f>
        <v>0.75582872250538313</v>
      </c>
      <c r="AC111" s="6">
        <f>IFERROR(VLOOKUP($AA111,Таблица9[#All],MATCH(AC$3,Таблица9[#Headers],0),0)/VLOOKUP($AA111,Таблица19[#All],MATCH(AC$3,Таблица19[#Headers],0),0),"")</f>
        <v>0.74493171899197519</v>
      </c>
      <c r="AD111" s="6">
        <f>IFERROR(VLOOKUP($AA111,Таблица9[#All],MATCH(AD$3,Таблица9[#Headers],0),0)/VLOOKUP($AA111,Таблица19[#All],MATCH(AD$3,Таблица19[#Headers],0),0),"")</f>
        <v>0.4</v>
      </c>
      <c r="AE111" s="6">
        <f>IFERROR(VLOOKUP($AA111,Таблица9[#All],MATCH(AE$3,Таблица9[#Headers],0),0)/VLOOKUP($AA111,Таблица19[#All],MATCH(AE$3,Таблица19[#Headers],0),0),"")</f>
        <v>0.6067415730337079</v>
      </c>
      <c r="AF111" s="6">
        <f>IFERROR(VLOOKUP($AA111,Таблица9[#All],MATCH(AF$3,Таблица9[#Headers],0),0)/VLOOKUP($AA111,Таблица19[#All],MATCH(AF$3,Таблица19[#Headers],0),0),"")</f>
        <v>0.45161290322580644</v>
      </c>
    </row>
    <row r="112" spans="1:32">
      <c r="A112" t="s">
        <v>145</v>
      </c>
      <c r="B112" s="10">
        <v>166120</v>
      </c>
      <c r="C112" s="10">
        <v>49215</v>
      </c>
      <c r="D112" s="6">
        <v>0.29626173850228699</v>
      </c>
      <c r="E112" s="3">
        <v>18</v>
      </c>
      <c r="F112" s="3">
        <v>21</v>
      </c>
      <c r="G112" s="16">
        <v>17</v>
      </c>
      <c r="H112" s="10">
        <v>9826</v>
      </c>
      <c r="I112">
        <v>1</v>
      </c>
      <c r="J112" s="10">
        <v>2895</v>
      </c>
      <c r="N112" t="s">
        <v>170</v>
      </c>
      <c r="O112" s="10">
        <v>215007</v>
      </c>
      <c r="P112" s="10">
        <v>62230</v>
      </c>
      <c r="Q112" s="6">
        <v>0.28943243708344302</v>
      </c>
      <c r="R112" s="3">
        <v>34</v>
      </c>
      <c r="S112" s="3">
        <v>49</v>
      </c>
      <c r="T112" s="3">
        <v>32</v>
      </c>
      <c r="U112" s="23">
        <v>7026</v>
      </c>
      <c r="V112">
        <v>1</v>
      </c>
      <c r="W112" s="10">
        <v>1945</v>
      </c>
      <c r="AA112" t="s">
        <v>145</v>
      </c>
      <c r="AB112" s="6">
        <f>IFERROR(VLOOKUP($AA112,Таблица9[#All],MATCH(AB$3,Таблица9[#Headers],0),0)/VLOOKUP($AA112,Таблица19[#All],MATCH(AB$3,Таблица19[#Headers],0),0),"")</f>
        <v>0.77335058993498673</v>
      </c>
      <c r="AC112" s="6">
        <f>IFERROR(VLOOKUP($AA112,Таблица9[#All],MATCH(AC$3,Таблица9[#Headers],0),0)/VLOOKUP($AA112,Таблица19[#All],MATCH(AC$3,Таблица19[#Headers],0),0),"")</f>
        <v>0.83214467134003856</v>
      </c>
      <c r="AD112" s="6">
        <f>IFERROR(VLOOKUP($AA112,Таблица9[#All],MATCH(AD$3,Таблица9[#Headers],0),0)/VLOOKUP($AA112,Таблица19[#All],MATCH(AD$3,Таблица19[#Headers],0),0),"")</f>
        <v>0.83333333333333337</v>
      </c>
      <c r="AE112" s="6">
        <f>IFERROR(VLOOKUP($AA112,Таблица9[#All],MATCH(AE$3,Таблица9[#Headers],0),0)/VLOOKUP($AA112,Таблица19[#All],MATCH(AE$3,Таблица19[#Headers],0),0),"")</f>
        <v>0.8571428571428571</v>
      </c>
      <c r="AF112" s="6">
        <f>IFERROR(VLOOKUP($AA112,Таблица9[#All],MATCH(AF$3,Таблица9[#Headers],0),0)/VLOOKUP($AA112,Таблица19[#All],MATCH(AF$3,Таблица19[#Headers],0),0),"")</f>
        <v>0.82352941176470584</v>
      </c>
    </row>
    <row r="113" spans="1:32">
      <c r="A113" t="s">
        <v>225</v>
      </c>
      <c r="B113" s="10">
        <v>163083</v>
      </c>
      <c r="C113" s="10">
        <v>28828</v>
      </c>
      <c r="D113" s="6">
        <v>0.17676888455571699</v>
      </c>
      <c r="E113" s="3">
        <v>45</v>
      </c>
      <c r="F113" s="3">
        <v>242</v>
      </c>
      <c r="G113" s="16">
        <v>20</v>
      </c>
      <c r="H113" s="10">
        <v>3887</v>
      </c>
      <c r="I113">
        <v>5</v>
      </c>
      <c r="J113" s="10">
        <v>1441</v>
      </c>
      <c r="N113" t="s">
        <v>171</v>
      </c>
      <c r="O113" s="10">
        <v>594899</v>
      </c>
      <c r="P113" s="10">
        <v>117885</v>
      </c>
      <c r="Q113" s="6">
        <v>0.19815968761083799</v>
      </c>
      <c r="R113" s="3">
        <v>140</v>
      </c>
      <c r="S113" s="3">
        <v>426</v>
      </c>
      <c r="T113" s="3">
        <v>103</v>
      </c>
      <c r="U113" s="23">
        <v>4478</v>
      </c>
      <c r="V113">
        <v>3</v>
      </c>
      <c r="W113" s="10">
        <v>1145</v>
      </c>
      <c r="AA113" t="s">
        <v>225</v>
      </c>
      <c r="AB113" s="6">
        <f>IFERROR(VLOOKUP($AA113,Таблица9[#All],MATCH(AB$3,Таблица9[#Headers],0),0)/VLOOKUP($AA113,Таблица19[#All],MATCH(AB$3,Таблица19[#Headers],0),0),"")</f>
        <v>0.73426414770392989</v>
      </c>
      <c r="AC113" s="6">
        <f>IFERROR(VLOOKUP($AA113,Таблица9[#All],MATCH(AC$3,Таблица9[#Headers],0),0)/VLOOKUP($AA113,Таблица19[#All],MATCH(AC$3,Таблица19[#Headers],0),0),"")</f>
        <v>0.66577632856944635</v>
      </c>
      <c r="AD113" s="6">
        <f>IFERROR(VLOOKUP($AA113,Таблица9[#All],MATCH(AD$3,Таблица9[#Headers],0),0)/VLOOKUP($AA113,Таблица19[#All],MATCH(AD$3,Таблица19[#Headers],0),0),"")</f>
        <v>0.64444444444444449</v>
      </c>
      <c r="AE113" s="6">
        <f>IFERROR(VLOOKUP($AA113,Таблица9[#All],MATCH(AE$3,Таблица9[#Headers],0),0)/VLOOKUP($AA113,Таблица19[#All],MATCH(AE$3,Таблица19[#Headers],0),0),"")</f>
        <v>0.51239669421487599</v>
      </c>
      <c r="AF113" s="6">
        <f>IFERROR(VLOOKUP($AA113,Таблица9[#All],MATCH(AF$3,Таблица9[#Headers],0),0)/VLOOKUP($AA113,Таблица19[#All],MATCH(AF$3,Таблица19[#Headers],0),0),"")</f>
        <v>0.5</v>
      </c>
    </row>
    <row r="114" spans="1:32">
      <c r="A114" t="s">
        <v>185</v>
      </c>
      <c r="B114" s="10">
        <v>159691</v>
      </c>
      <c r="C114" s="10">
        <v>31635</v>
      </c>
      <c r="D114" s="6">
        <v>0.19810133319974199</v>
      </c>
      <c r="E114" s="3">
        <v>42</v>
      </c>
      <c r="F114" s="3">
        <v>127</v>
      </c>
      <c r="G114" s="16">
        <v>39</v>
      </c>
      <c r="H114" s="10">
        <v>4289</v>
      </c>
      <c r="I114">
        <v>3</v>
      </c>
      <c r="J114" s="10">
        <v>811</v>
      </c>
      <c r="N114" t="s">
        <v>173</v>
      </c>
      <c r="O114" s="10">
        <v>138653</v>
      </c>
      <c r="P114" s="10">
        <v>21165</v>
      </c>
      <c r="Q114" s="6">
        <v>0.15264725609975899</v>
      </c>
      <c r="R114" s="3">
        <v>14</v>
      </c>
      <c r="S114" s="3">
        <v>108</v>
      </c>
      <c r="T114" s="3">
        <v>14</v>
      </c>
      <c r="U114" s="23">
        <v>10014</v>
      </c>
      <c r="V114">
        <v>8</v>
      </c>
      <c r="W114" s="10">
        <v>1512</v>
      </c>
      <c r="AA114" t="s">
        <v>185</v>
      </c>
      <c r="AB114" s="6" t="str">
        <f>IFERROR(VLOOKUP($AA114,Таблица9[#All],MATCH(AB$3,Таблица9[#Headers],0),0)/VLOOKUP($AA114,Таблица19[#All],MATCH(AB$3,Таблица19[#Headers],0),0),"")</f>
        <v/>
      </c>
      <c r="AC114" s="6" t="str">
        <f>IFERROR(VLOOKUP($AA114,Таблица9[#All],MATCH(AC$3,Таблица9[#Headers],0),0)/VLOOKUP($AA114,Таблица19[#All],MATCH(AC$3,Таблица19[#Headers],0),0),"")</f>
        <v/>
      </c>
      <c r="AD114" s="6" t="str">
        <f>IFERROR(VLOOKUP($AA114,Таблица9[#All],MATCH(AD$3,Таблица9[#Headers],0),0)/VLOOKUP($AA114,Таблица19[#All],MATCH(AD$3,Таблица19[#Headers],0),0),"")</f>
        <v/>
      </c>
      <c r="AE114" s="6" t="str">
        <f>IFERROR(VLOOKUP($AA114,Таблица9[#All],MATCH(AE$3,Таблица9[#Headers],0),0)/VLOOKUP($AA114,Таблица19[#All],MATCH(AE$3,Таблица19[#Headers],0),0),"")</f>
        <v/>
      </c>
      <c r="AF114" s="6" t="str">
        <f>IFERROR(VLOOKUP($AA114,Таблица9[#All],MATCH(AF$3,Таблица9[#Headers],0),0)/VLOOKUP($AA114,Таблица19[#All],MATCH(AF$3,Таблица19[#Headers],0),0),"")</f>
        <v/>
      </c>
    </row>
    <row r="115" spans="1:32">
      <c r="A115" t="s">
        <v>184</v>
      </c>
      <c r="B115" s="10">
        <v>130052</v>
      </c>
      <c r="C115" s="10">
        <v>26614</v>
      </c>
      <c r="D115" s="6">
        <v>0.20464122043490199</v>
      </c>
      <c r="E115" s="3">
        <v>43</v>
      </c>
      <c r="F115" s="3">
        <v>224</v>
      </c>
      <c r="G115" s="16">
        <v>36</v>
      </c>
      <c r="H115" s="10">
        <v>3348</v>
      </c>
      <c r="I115">
        <v>5</v>
      </c>
      <c r="J115" s="10">
        <v>739</v>
      </c>
      <c r="N115" t="s">
        <v>175</v>
      </c>
      <c r="O115" s="10">
        <v>3769</v>
      </c>
      <c r="P115" s="10">
        <v>451</v>
      </c>
      <c r="Q115" s="6">
        <v>0.119660387370655</v>
      </c>
      <c r="R115" s="3">
        <v>1</v>
      </c>
      <c r="S115" s="3">
        <v>9</v>
      </c>
      <c r="T115" s="3">
        <v>1</v>
      </c>
      <c r="U115" s="23">
        <v>3818</v>
      </c>
      <c r="V115">
        <v>9</v>
      </c>
      <c r="W115" s="10">
        <v>451</v>
      </c>
      <c r="AA115" t="s">
        <v>184</v>
      </c>
      <c r="AB115" s="6" t="str">
        <f>IFERROR(VLOOKUP($AA115,Таблица9[#All],MATCH(AB$3,Таблица9[#Headers],0),0)/VLOOKUP($AA115,Таблица19[#All],MATCH(AB$3,Таблица19[#Headers],0),0),"")</f>
        <v/>
      </c>
      <c r="AC115" s="6" t="str">
        <f>IFERROR(VLOOKUP($AA115,Таблица9[#All],MATCH(AC$3,Таблица9[#Headers],0),0)/VLOOKUP($AA115,Таблица19[#All],MATCH(AC$3,Таблица19[#Headers],0),0),"")</f>
        <v/>
      </c>
      <c r="AD115" s="6" t="str">
        <f>IFERROR(VLOOKUP($AA115,Таблица9[#All],MATCH(AD$3,Таблица9[#Headers],0),0)/VLOOKUP($AA115,Таблица19[#All],MATCH(AD$3,Таблица19[#Headers],0),0),"")</f>
        <v/>
      </c>
      <c r="AE115" s="6" t="str">
        <f>IFERROR(VLOOKUP($AA115,Таблица9[#All],MATCH(AE$3,Таблица9[#Headers],0),0)/VLOOKUP($AA115,Таблица19[#All],MATCH(AE$3,Таблица19[#Headers],0),0),"")</f>
        <v/>
      </c>
      <c r="AF115" s="6" t="str">
        <f>IFERROR(VLOOKUP($AA115,Таблица9[#All],MATCH(AF$3,Таблица9[#Headers],0),0)/VLOOKUP($AA115,Таблица19[#All],MATCH(AF$3,Таблица19[#Headers],0),0),"")</f>
        <v/>
      </c>
    </row>
    <row r="116" spans="1:32">
      <c r="A116" t="s">
        <v>167</v>
      </c>
      <c r="B116" s="10">
        <v>127270</v>
      </c>
      <c r="C116" s="10">
        <v>32784</v>
      </c>
      <c r="D116" s="6">
        <v>0.25759409130195599</v>
      </c>
      <c r="E116" s="3">
        <v>17</v>
      </c>
      <c r="F116" s="3">
        <v>29</v>
      </c>
      <c r="G116" s="16">
        <v>16</v>
      </c>
      <c r="H116" s="10">
        <v>7519</v>
      </c>
      <c r="I116">
        <v>2</v>
      </c>
      <c r="J116" s="10">
        <v>2049</v>
      </c>
      <c r="N116" t="s">
        <v>110</v>
      </c>
      <c r="O116" s="10">
        <v>129634</v>
      </c>
      <c r="P116" s="10">
        <v>32612</v>
      </c>
      <c r="Q116" s="6">
        <v>0.25156980421802899</v>
      </c>
      <c r="R116" s="3">
        <v>56</v>
      </c>
      <c r="S116" s="3">
        <v>144</v>
      </c>
      <c r="T116" s="3">
        <v>45</v>
      </c>
      <c r="U116" s="23">
        <v>2917</v>
      </c>
      <c r="V116">
        <v>3</v>
      </c>
      <c r="W116" s="10">
        <v>725</v>
      </c>
      <c r="AA116" t="s">
        <v>167</v>
      </c>
      <c r="AB116" s="6">
        <f>IFERROR(VLOOKUP($AA116,Таблица9[#All],MATCH(AB$3,Таблица9[#Headers],0),0)/VLOOKUP($AA116,Таблица19[#All],MATCH(AB$3,Таблица19[#Headers],0),0),"")</f>
        <v>0.92787774023729075</v>
      </c>
      <c r="AC116" s="6">
        <f>IFERROR(VLOOKUP($AA116,Таблица9[#All],MATCH(AC$3,Таблица9[#Headers],0),0)/VLOOKUP($AA116,Таблица19[#All],MATCH(AC$3,Таблица19[#Headers],0),0),"")</f>
        <v>0.94683382137628114</v>
      </c>
      <c r="AD116" s="6">
        <f>IFERROR(VLOOKUP($AA116,Таблица9[#All],MATCH(AD$3,Таблица9[#Headers],0),0)/VLOOKUP($AA116,Таблица19[#All],MATCH(AD$3,Таблица19[#Headers],0),0),"")</f>
        <v>0.88235294117647056</v>
      </c>
      <c r="AE116" s="6">
        <f>IFERROR(VLOOKUP($AA116,Таблица9[#All],MATCH(AE$3,Таблица9[#Headers],0),0)/VLOOKUP($AA116,Таблица19[#All],MATCH(AE$3,Таблица19[#Headers],0),0),"")</f>
        <v>0.51724137931034486</v>
      </c>
      <c r="AF116" s="6">
        <f>IFERROR(VLOOKUP($AA116,Таблица9[#All],MATCH(AF$3,Таблица9[#Headers],0),0)/VLOOKUP($AA116,Таблица19[#All],MATCH(AF$3,Таблица19[#Headers],0),0),"")</f>
        <v>0.875</v>
      </c>
    </row>
    <row r="117" spans="1:32">
      <c r="A117" t="s">
        <v>159</v>
      </c>
      <c r="B117" s="10">
        <v>123850</v>
      </c>
      <c r="C117" s="10">
        <v>19210</v>
      </c>
      <c r="D117" s="6">
        <v>0.15510698425514699</v>
      </c>
      <c r="E117" s="3">
        <v>22</v>
      </c>
      <c r="F117" s="3">
        <v>94</v>
      </c>
      <c r="G117" s="16">
        <v>21</v>
      </c>
      <c r="H117" s="10">
        <v>6217</v>
      </c>
      <c r="I117">
        <v>4</v>
      </c>
      <c r="J117" s="10">
        <v>915</v>
      </c>
      <c r="N117" t="s">
        <v>176</v>
      </c>
      <c r="O117" s="10">
        <v>35686</v>
      </c>
      <c r="P117" s="10">
        <v>11282</v>
      </c>
      <c r="Q117" s="6">
        <v>0.31614638793924699</v>
      </c>
      <c r="R117" s="3">
        <v>7</v>
      </c>
      <c r="S117" s="3">
        <v>44</v>
      </c>
      <c r="T117" s="3">
        <v>7</v>
      </c>
      <c r="U117" s="23">
        <v>5290</v>
      </c>
      <c r="V117">
        <v>6</v>
      </c>
      <c r="W117" s="10">
        <v>1612</v>
      </c>
      <c r="AA117" t="s">
        <v>159</v>
      </c>
      <c r="AB117" s="6" t="str">
        <f>IFERROR(VLOOKUP($AA117,Таблица9[#All],MATCH(AB$3,Таблица9[#Headers],0),0)/VLOOKUP($AA117,Таблица19[#All],MATCH(AB$3,Таблица19[#Headers],0),0),"")</f>
        <v/>
      </c>
      <c r="AC117" s="6" t="str">
        <f>IFERROR(VLOOKUP($AA117,Таблица9[#All],MATCH(AC$3,Таблица9[#Headers],0),0)/VLOOKUP($AA117,Таблица19[#All],MATCH(AC$3,Таблица19[#Headers],0),0),"")</f>
        <v/>
      </c>
      <c r="AD117" s="6" t="str">
        <f>IFERROR(VLOOKUP($AA117,Таблица9[#All],MATCH(AD$3,Таблица9[#Headers],0),0)/VLOOKUP($AA117,Таблица19[#All],MATCH(AD$3,Таблица19[#Headers],0),0),"")</f>
        <v/>
      </c>
      <c r="AE117" s="6" t="str">
        <f>IFERROR(VLOOKUP($AA117,Таблица9[#All],MATCH(AE$3,Таблица9[#Headers],0),0)/VLOOKUP($AA117,Таблица19[#All],MATCH(AE$3,Таблица19[#Headers],0),0),"")</f>
        <v/>
      </c>
      <c r="AF117" s="6" t="str">
        <f>IFERROR(VLOOKUP($AA117,Таблица9[#All],MATCH(AF$3,Таблица9[#Headers],0),0)/VLOOKUP($AA117,Таблица19[#All],MATCH(AF$3,Таблица19[#Headers],0),0),"")</f>
        <v/>
      </c>
    </row>
    <row r="118" spans="1:32">
      <c r="A118" t="s">
        <v>321</v>
      </c>
      <c r="B118" s="10">
        <v>121468</v>
      </c>
      <c r="C118" s="10">
        <v>18546</v>
      </c>
      <c r="D118" s="6">
        <v>0.15268218790134</v>
      </c>
      <c r="E118" s="3">
        <v>24</v>
      </c>
      <c r="F118" s="3">
        <v>79</v>
      </c>
      <c r="G118" s="16">
        <v>23</v>
      </c>
      <c r="H118" s="10">
        <v>5450</v>
      </c>
      <c r="I118">
        <v>3</v>
      </c>
      <c r="J118" s="10">
        <v>806</v>
      </c>
      <c r="N118" t="s">
        <v>178</v>
      </c>
      <c r="O118" s="10">
        <v>85261</v>
      </c>
      <c r="P118" s="10">
        <v>10620</v>
      </c>
      <c r="Q118" s="6">
        <v>0.12455870796729999</v>
      </c>
      <c r="R118" s="3">
        <v>32</v>
      </c>
      <c r="S118" s="3">
        <v>142</v>
      </c>
      <c r="T118" s="3">
        <v>25</v>
      </c>
      <c r="U118" s="23">
        <v>2717</v>
      </c>
      <c r="V118">
        <v>4</v>
      </c>
      <c r="W118" s="10">
        <v>425</v>
      </c>
      <c r="AA118" t="s">
        <v>321</v>
      </c>
      <c r="AB118" s="6">
        <f>IFERROR(VLOOKUP($AA118,Таблица9[#All],MATCH(AB$3,Таблица9[#Headers],0),0)/VLOOKUP($AA118,Таблица19[#All],MATCH(AB$3,Таблица19[#Headers],0),0),"")</f>
        <v>0.59111864853294693</v>
      </c>
      <c r="AC118" s="6">
        <f>IFERROR(VLOOKUP($AA118,Таблица9[#All],MATCH(AC$3,Таблица9[#Headers],0),0)/VLOOKUP($AA118,Таблица19[#All],MATCH(AC$3,Таблица19[#Headers],0),0),"")</f>
        <v>0.55817966138250841</v>
      </c>
      <c r="AD118" s="6">
        <f>IFERROR(VLOOKUP($AA118,Таблица9[#All],MATCH(AD$3,Таблица9[#Headers],0),0)/VLOOKUP($AA118,Таблица19[#All],MATCH(AD$3,Таблица19[#Headers],0),0),"")</f>
        <v>0.66666666666666663</v>
      </c>
      <c r="AE118" s="6">
        <f>IFERROR(VLOOKUP($AA118,Таблица9[#All],MATCH(AE$3,Таблица9[#Headers],0),0)/VLOOKUP($AA118,Таблица19[#All],MATCH(AE$3,Таблица19[#Headers],0),0),"")</f>
        <v>0.72151898734177211</v>
      </c>
      <c r="AF118" s="6">
        <f>IFERROR(VLOOKUP($AA118,Таблица9[#All],MATCH(AF$3,Таблица9[#Headers],0),0)/VLOOKUP($AA118,Таблица19[#All],MATCH(AF$3,Таблица19[#Headers],0),0),"")</f>
        <v>0.69565217391304346</v>
      </c>
    </row>
    <row r="119" spans="1:32">
      <c r="A119" t="s">
        <v>155</v>
      </c>
      <c r="B119" s="10">
        <v>120911</v>
      </c>
      <c r="C119" s="10">
        <v>33008</v>
      </c>
      <c r="D119" s="6">
        <v>0.27299418580608797</v>
      </c>
      <c r="E119" s="3">
        <v>16</v>
      </c>
      <c r="F119" s="3">
        <v>16</v>
      </c>
      <c r="G119" s="16">
        <v>13</v>
      </c>
      <c r="H119" s="10">
        <v>10842</v>
      </c>
      <c r="I119">
        <v>1</v>
      </c>
      <c r="J119" s="10">
        <v>2539</v>
      </c>
      <c r="N119" t="s">
        <v>183</v>
      </c>
      <c r="O119" s="10">
        <v>249578</v>
      </c>
      <c r="P119" s="10">
        <v>39423</v>
      </c>
      <c r="Q119" s="6">
        <v>0.157958634174486</v>
      </c>
      <c r="R119" s="3">
        <v>86</v>
      </c>
      <c r="S119" s="3">
        <v>434</v>
      </c>
      <c r="T119" s="3">
        <v>76</v>
      </c>
      <c r="U119" s="23">
        <v>3005</v>
      </c>
      <c r="V119">
        <v>5</v>
      </c>
      <c r="W119" s="10">
        <v>519</v>
      </c>
      <c r="AA119" t="s">
        <v>155</v>
      </c>
      <c r="AB119" s="6">
        <f>IFERROR(VLOOKUP($AA119,Таблица9[#All],MATCH(AB$3,Таблица9[#Headers],0),0)/VLOOKUP($AA119,Таблица19[#All],MATCH(AB$3,Таблица19[#Headers],0),0),"")</f>
        <v>0.95583528380378957</v>
      </c>
      <c r="AC119" s="6">
        <f>IFERROR(VLOOKUP($AA119,Таблица9[#All],MATCH(AC$3,Таблица9[#Headers],0),0)/VLOOKUP($AA119,Таблица19[#All],MATCH(AC$3,Таблица19[#Headers],0),0),"")</f>
        <v>0.97170382937469701</v>
      </c>
      <c r="AD119" s="6">
        <f>IFERROR(VLOOKUP($AA119,Таблица9[#All],MATCH(AD$3,Таблица9[#Headers],0),0)/VLOOKUP($AA119,Таблица19[#All],MATCH(AD$3,Таблица19[#Headers],0),0),"")</f>
        <v>0.9375</v>
      </c>
      <c r="AE119" s="6">
        <f>IFERROR(VLOOKUP($AA119,Таблица9[#All],MATCH(AE$3,Таблица9[#Headers],0),0)/VLOOKUP($AA119,Таблица19[#All],MATCH(AE$3,Таблица19[#Headers],0),0),"")</f>
        <v>0.9375</v>
      </c>
      <c r="AF119" s="6">
        <f>IFERROR(VLOOKUP($AA119,Таблица9[#All],MATCH(AF$3,Таблица9[#Headers],0),0)/VLOOKUP($AA119,Таблица19[#All],MATCH(AF$3,Таблица19[#Headers],0),0),"")</f>
        <v>1</v>
      </c>
    </row>
    <row r="120" spans="1:32">
      <c r="A120" t="s">
        <v>242</v>
      </c>
      <c r="B120" s="10">
        <v>120278</v>
      </c>
      <c r="C120" s="10">
        <v>22253</v>
      </c>
      <c r="D120" s="6">
        <v>0.185013053093666</v>
      </c>
      <c r="E120" s="3">
        <v>38</v>
      </c>
      <c r="F120" s="3">
        <v>161</v>
      </c>
      <c r="G120" s="16">
        <v>31</v>
      </c>
      <c r="H120" s="10">
        <v>3547</v>
      </c>
      <c r="I120">
        <v>4</v>
      </c>
      <c r="J120" s="10">
        <v>718</v>
      </c>
      <c r="N120" t="s">
        <v>187</v>
      </c>
      <c r="O120" s="10">
        <v>16581</v>
      </c>
      <c r="P120" s="10">
        <v>2671</v>
      </c>
      <c r="Q120" s="6">
        <v>0.16108799228032</v>
      </c>
      <c r="R120" s="3">
        <v>6</v>
      </c>
      <c r="S120" s="3">
        <v>34</v>
      </c>
      <c r="T120" s="3">
        <v>5</v>
      </c>
      <c r="U120" s="23">
        <v>2906</v>
      </c>
      <c r="V120">
        <v>6</v>
      </c>
      <c r="W120" s="10">
        <v>534</v>
      </c>
      <c r="AA120" t="s">
        <v>242</v>
      </c>
      <c r="AB120" s="6">
        <f>IFERROR(VLOOKUP($AA120,Таблица9[#All],MATCH(AB$3,Таблица9[#Headers],0),0)/VLOOKUP($AA120,Таблица19[#All],MATCH(AB$3,Таблица19[#Headers],0),0),"")</f>
        <v>0.88075957365436741</v>
      </c>
      <c r="AC120" s="6">
        <f>IFERROR(VLOOKUP($AA120,Таблица9[#All],MATCH(AC$3,Таблица9[#Headers],0),0)/VLOOKUP($AA120,Таблица19[#All],MATCH(AC$3,Таблица19[#Headers],0),0),"")</f>
        <v>0.89161011998382245</v>
      </c>
      <c r="AD120" s="6">
        <f>IFERROR(VLOOKUP($AA120,Таблица9[#All],MATCH(AD$3,Таблица9[#Headers],0),0)/VLOOKUP($AA120,Таблица19[#All],MATCH(AD$3,Таблица19[#Headers],0),0),"")</f>
        <v>0.81578947368421051</v>
      </c>
      <c r="AE120" s="6">
        <f>IFERROR(VLOOKUP($AA120,Таблица9[#All],MATCH(AE$3,Таблица9[#Headers],0),0)/VLOOKUP($AA120,Таблица19[#All],MATCH(AE$3,Таблица19[#Headers],0),0),"")</f>
        <v>0.87577639751552794</v>
      </c>
      <c r="AF120" s="6">
        <f>IFERROR(VLOOKUP($AA120,Таблица9[#All],MATCH(AF$3,Таблица9[#Headers],0),0)/VLOOKUP($AA120,Таблица19[#All],MATCH(AF$3,Таблица19[#Headers],0),0),"")</f>
        <v>0.83870967741935487</v>
      </c>
    </row>
    <row r="121" spans="1:32">
      <c r="A121" t="s">
        <v>125</v>
      </c>
      <c r="B121" s="10">
        <v>119574</v>
      </c>
      <c r="C121" s="10">
        <v>18242</v>
      </c>
      <c r="D121" s="6">
        <v>0.15255824844865901</v>
      </c>
      <c r="E121" s="3">
        <v>33</v>
      </c>
      <c r="F121" s="3">
        <v>130</v>
      </c>
      <c r="G121" s="16">
        <v>25</v>
      </c>
      <c r="H121" s="10">
        <v>4090</v>
      </c>
      <c r="I121">
        <v>4</v>
      </c>
      <c r="J121" s="10">
        <v>730</v>
      </c>
      <c r="N121" t="s">
        <v>198</v>
      </c>
      <c r="O121" s="10">
        <v>4976</v>
      </c>
      <c r="P121" s="10">
        <v>657</v>
      </c>
      <c r="Q121" s="6">
        <v>0.13203376205787701</v>
      </c>
      <c r="R121" s="3">
        <v>2</v>
      </c>
      <c r="S121" s="3">
        <v>2</v>
      </c>
      <c r="T121" s="3">
        <v>2</v>
      </c>
      <c r="U121" s="23">
        <v>2537</v>
      </c>
      <c r="V121">
        <v>1</v>
      </c>
      <c r="W121" s="10">
        <v>328</v>
      </c>
      <c r="AA121" t="s">
        <v>125</v>
      </c>
      <c r="AB121" s="6">
        <f>IFERROR(VLOOKUP($AA121,Таблица9[#All],MATCH(AB$3,Таблица9[#Headers],0),0)/VLOOKUP($AA121,Таблица19[#All],MATCH(AB$3,Таблица19[#Headers],0),0),"")</f>
        <v>0.25421914463010353</v>
      </c>
      <c r="AC121" s="6">
        <f>IFERROR(VLOOKUP($AA121,Таблица9[#All],MATCH(AC$3,Таблица9[#Headers],0),0)/VLOOKUP($AA121,Таблица19[#All],MATCH(AC$3,Таблица19[#Headers],0),0),"")</f>
        <v>0.31082118188795088</v>
      </c>
      <c r="AD121" s="6">
        <f>IFERROR(VLOOKUP($AA121,Таблица9[#All],MATCH(AD$3,Таблица9[#Headers],0),0)/VLOOKUP($AA121,Таблица19[#All],MATCH(AD$3,Таблица19[#Headers],0),0),"")</f>
        <v>0.18181818181818182</v>
      </c>
      <c r="AE121" s="6">
        <f>IFERROR(VLOOKUP($AA121,Таблица9[#All],MATCH(AE$3,Таблица9[#Headers],0),0)/VLOOKUP($AA121,Таблица19[#All],MATCH(AE$3,Таблица19[#Headers],0),0),"")</f>
        <v>0.17692307692307693</v>
      </c>
      <c r="AF121" s="6">
        <f>IFERROR(VLOOKUP($AA121,Таблица9[#All],MATCH(AF$3,Таблица9[#Headers],0),0)/VLOOKUP($AA121,Таблица19[#All],MATCH(AF$3,Таблица19[#Headers],0),0),"")</f>
        <v>0.24</v>
      </c>
    </row>
    <row r="122" spans="1:32">
      <c r="A122" t="s">
        <v>150</v>
      </c>
      <c r="B122" s="10">
        <v>119370</v>
      </c>
      <c r="C122" s="10">
        <v>19390</v>
      </c>
      <c r="D122" s="6">
        <v>0.162436122978972</v>
      </c>
      <c r="E122" s="3">
        <v>8</v>
      </c>
      <c r="F122" s="3">
        <v>32</v>
      </c>
      <c r="G122" s="16">
        <v>2</v>
      </c>
      <c r="H122" s="10">
        <v>15227</v>
      </c>
      <c r="I122">
        <v>4</v>
      </c>
      <c r="J122" s="10">
        <v>9695</v>
      </c>
      <c r="N122" t="s">
        <v>201</v>
      </c>
      <c r="O122" s="10">
        <v>34103</v>
      </c>
      <c r="P122" s="10">
        <v>4721</v>
      </c>
      <c r="Q122" s="6">
        <v>0.138433568894232</v>
      </c>
      <c r="R122" s="3">
        <v>15</v>
      </c>
      <c r="S122" s="3">
        <v>46</v>
      </c>
      <c r="T122" s="3">
        <v>13</v>
      </c>
      <c r="U122" s="23">
        <v>2460</v>
      </c>
      <c r="V122">
        <v>3</v>
      </c>
      <c r="W122" s="10">
        <v>363</v>
      </c>
      <c r="AA122" t="s">
        <v>150</v>
      </c>
      <c r="AB122" s="6" t="str">
        <f>IFERROR(VLOOKUP($AA122,Таблица9[#All],MATCH(AB$3,Таблица9[#Headers],0),0)/VLOOKUP($AA122,Таблица19[#All],MATCH(AB$3,Таблица19[#Headers],0),0),"")</f>
        <v/>
      </c>
      <c r="AC122" s="6" t="str">
        <f>IFERROR(VLOOKUP($AA122,Таблица9[#All],MATCH(AC$3,Таблица9[#Headers],0),0)/VLOOKUP($AA122,Таблица19[#All],MATCH(AC$3,Таблица19[#Headers],0),0),"")</f>
        <v/>
      </c>
      <c r="AD122" s="6" t="str">
        <f>IFERROR(VLOOKUP($AA122,Таблица9[#All],MATCH(AD$3,Таблица9[#Headers],0),0)/VLOOKUP($AA122,Таблица19[#All],MATCH(AD$3,Таблица19[#Headers],0),0),"")</f>
        <v/>
      </c>
      <c r="AE122" s="6" t="str">
        <f>IFERROR(VLOOKUP($AA122,Таблица9[#All],MATCH(AE$3,Таблица9[#Headers],0),0)/VLOOKUP($AA122,Таблица19[#All],MATCH(AE$3,Таблица19[#Headers],0),0),"")</f>
        <v/>
      </c>
      <c r="AF122" s="6" t="str">
        <f>IFERROR(VLOOKUP($AA122,Таблица9[#All],MATCH(AF$3,Таблица9[#Headers],0),0)/VLOOKUP($AA122,Таблица19[#All],MATCH(AF$3,Таблица19[#Headers],0),0),"")</f>
        <v/>
      </c>
    </row>
    <row r="123" spans="1:32">
      <c r="A123" t="s">
        <v>169</v>
      </c>
      <c r="B123" s="10">
        <v>114255</v>
      </c>
      <c r="C123" s="10">
        <v>20047</v>
      </c>
      <c r="D123" s="6">
        <v>0.17545840444619401</v>
      </c>
      <c r="E123" s="3">
        <v>50</v>
      </c>
      <c r="F123" s="3">
        <v>156</v>
      </c>
      <c r="G123" s="16">
        <v>38</v>
      </c>
      <c r="H123" s="10">
        <v>2464</v>
      </c>
      <c r="I123">
        <v>3</v>
      </c>
      <c r="J123" s="10">
        <v>528</v>
      </c>
      <c r="N123" t="s">
        <v>161</v>
      </c>
      <c r="O123" s="10">
        <v>153254</v>
      </c>
      <c r="P123" s="10">
        <v>32713</v>
      </c>
      <c r="Q123" s="6">
        <v>0.213456092500032</v>
      </c>
      <c r="R123" s="3">
        <v>83</v>
      </c>
      <c r="S123" s="3">
        <v>304</v>
      </c>
      <c r="T123" s="3">
        <v>70</v>
      </c>
      <c r="U123" s="23">
        <v>1974</v>
      </c>
      <c r="V123">
        <v>4</v>
      </c>
      <c r="W123" s="10">
        <v>467</v>
      </c>
      <c r="AA123" t="s">
        <v>169</v>
      </c>
      <c r="AB123" s="6">
        <f>IFERROR(VLOOKUP($AA123,Таблица9[#All],MATCH(AB$3,Таблица9[#Headers],0),0)/VLOOKUP($AA123,Таблица19[#All],MATCH(AB$3,Таблица19[#Headers],0),0),"")</f>
        <v>0.75571309789505925</v>
      </c>
      <c r="AC123" s="6">
        <f>IFERROR(VLOOKUP($AA123,Таблица9[#All],MATCH(AC$3,Таблица9[#Headers],0),0)/VLOOKUP($AA123,Таблица19[#All],MATCH(AC$3,Таблица19[#Headers],0),0),"")</f>
        <v>0.80765201775826811</v>
      </c>
      <c r="AD123" s="6">
        <f>IFERROR(VLOOKUP($AA123,Таблица9[#All],MATCH(AD$3,Таблица9[#Headers],0),0)/VLOOKUP($AA123,Таблица19[#All],MATCH(AD$3,Таблица19[#Headers],0),0),"")</f>
        <v>0.78</v>
      </c>
      <c r="AE123" s="6">
        <f>IFERROR(VLOOKUP($AA123,Таблица9[#All],MATCH(AE$3,Таблица9[#Headers],0),0)/VLOOKUP($AA123,Таблица19[#All],MATCH(AE$3,Таблица19[#Headers],0),0),"")</f>
        <v>0.71794871794871795</v>
      </c>
      <c r="AF123" s="6">
        <f>IFERROR(VLOOKUP($AA123,Таблица9[#All],MATCH(AF$3,Таблица9[#Headers],0),0)/VLOOKUP($AA123,Таблица19[#All],MATCH(AF$3,Таблица19[#Headers],0),0),"")</f>
        <v>0.71052631578947367</v>
      </c>
    </row>
    <row r="124" spans="1:32">
      <c r="A124" t="s">
        <v>221</v>
      </c>
      <c r="B124" s="10">
        <v>114009</v>
      </c>
      <c r="C124" s="10">
        <v>15944</v>
      </c>
      <c r="D124" s="6">
        <v>0.139848608443193</v>
      </c>
      <c r="E124" s="3">
        <v>37</v>
      </c>
      <c r="F124" s="3">
        <v>174</v>
      </c>
      <c r="G124" s="16">
        <v>30</v>
      </c>
      <c r="H124" s="10">
        <v>4200</v>
      </c>
      <c r="I124">
        <v>5</v>
      </c>
      <c r="J124" s="10">
        <v>531</v>
      </c>
      <c r="N124" t="s">
        <v>197</v>
      </c>
      <c r="O124" s="10">
        <v>290716</v>
      </c>
      <c r="P124" s="10">
        <v>89508</v>
      </c>
      <c r="Q124" s="6">
        <v>0.30788811073349898</v>
      </c>
      <c r="R124" s="3">
        <v>29</v>
      </c>
      <c r="S124" s="3">
        <v>43</v>
      </c>
      <c r="T124" s="3">
        <v>29</v>
      </c>
      <c r="U124" s="23">
        <v>10782</v>
      </c>
      <c r="V124">
        <v>1</v>
      </c>
      <c r="W124" s="10">
        <v>3086</v>
      </c>
      <c r="AA124" t="s">
        <v>221</v>
      </c>
      <c r="AB124" s="6">
        <f>IFERROR(VLOOKUP($AA124,Таблица9[#All],MATCH(AB$3,Таблица9[#Headers],0),0)/VLOOKUP($AA124,Таблица19[#All],MATCH(AB$3,Таблица19[#Headers],0),0),"")</f>
        <v>0.70118148567218375</v>
      </c>
      <c r="AC124" s="6">
        <f>IFERROR(VLOOKUP($AA124,Таблица9[#All],MATCH(AC$3,Таблица9[#Headers],0),0)/VLOOKUP($AA124,Таблица19[#All],MATCH(AC$3,Таблица19[#Headers],0),0),"")</f>
        <v>0.66131460110386353</v>
      </c>
      <c r="AD124" s="6">
        <f>IFERROR(VLOOKUP($AA124,Таблица9[#All],MATCH(AD$3,Таблица9[#Headers],0),0)/VLOOKUP($AA124,Таблица19[#All],MATCH(AD$3,Таблица19[#Headers],0),0),"")</f>
        <v>0.64864864864864868</v>
      </c>
      <c r="AE124" s="6">
        <f>IFERROR(VLOOKUP($AA124,Таблица9[#All],MATCH(AE$3,Таблица9[#Headers],0),0)/VLOOKUP($AA124,Таблица19[#All],MATCH(AE$3,Таблица19[#Headers],0),0),"")</f>
        <v>0.64367816091954022</v>
      </c>
      <c r="AF124" s="6">
        <f>IFERROR(VLOOKUP($AA124,Таблица9[#All],MATCH(AF$3,Таблица9[#Headers],0),0)/VLOOKUP($AA124,Таблица19[#All],MATCH(AF$3,Таблица19[#Headers],0),0),"")</f>
        <v>0.66666666666666663</v>
      </c>
    </row>
    <row r="125" spans="1:32">
      <c r="A125" t="s">
        <v>235</v>
      </c>
      <c r="B125" s="10">
        <v>100458</v>
      </c>
      <c r="C125" s="10">
        <v>22047</v>
      </c>
      <c r="D125" s="6">
        <v>0.21946485098249999</v>
      </c>
      <c r="E125" s="3">
        <v>32</v>
      </c>
      <c r="F125" s="3">
        <v>177</v>
      </c>
      <c r="G125" s="16">
        <v>26</v>
      </c>
      <c r="H125" s="10">
        <v>3479</v>
      </c>
      <c r="I125">
        <v>6</v>
      </c>
      <c r="J125" s="10">
        <v>848</v>
      </c>
      <c r="N125" t="s">
        <v>206</v>
      </c>
      <c r="O125" s="10">
        <v>41461</v>
      </c>
      <c r="P125" s="10">
        <v>7385</v>
      </c>
      <c r="Q125" s="6">
        <v>0.17811919635319901</v>
      </c>
      <c r="R125" s="3">
        <v>14</v>
      </c>
      <c r="S125" s="3">
        <v>49</v>
      </c>
      <c r="T125" s="3">
        <v>6</v>
      </c>
      <c r="U125" s="23">
        <v>3037</v>
      </c>
      <c r="V125">
        <v>4</v>
      </c>
      <c r="W125" s="10">
        <v>1231</v>
      </c>
      <c r="AA125" t="s">
        <v>235</v>
      </c>
      <c r="AB125" s="6" t="str">
        <f>IFERROR(VLOOKUP($AA125,Таблица9[#All],MATCH(AB$3,Таблица9[#Headers],0),0)/VLOOKUP($AA125,Таблица19[#All],MATCH(AB$3,Таблица19[#Headers],0),0),"")</f>
        <v/>
      </c>
      <c r="AC125" s="6" t="str">
        <f>IFERROR(VLOOKUP($AA125,Таблица9[#All],MATCH(AC$3,Таблица9[#Headers],0),0)/VLOOKUP($AA125,Таблица19[#All],MATCH(AC$3,Таблица19[#Headers],0),0),"")</f>
        <v/>
      </c>
      <c r="AD125" s="6" t="str">
        <f>IFERROR(VLOOKUP($AA125,Таблица9[#All],MATCH(AD$3,Таблица9[#Headers],0),0)/VLOOKUP($AA125,Таблица19[#All],MATCH(AD$3,Таблица19[#Headers],0),0),"")</f>
        <v/>
      </c>
      <c r="AE125" s="6" t="str">
        <f>IFERROR(VLOOKUP($AA125,Таблица9[#All],MATCH(AE$3,Таблица9[#Headers],0),0)/VLOOKUP($AA125,Таблица19[#All],MATCH(AE$3,Таблица19[#Headers],0),0),"")</f>
        <v/>
      </c>
      <c r="AF125" s="6" t="str">
        <f>IFERROR(VLOOKUP($AA125,Таблица9[#All],MATCH(AF$3,Таблица9[#Headers],0),0)/VLOOKUP($AA125,Таблица19[#All],MATCH(AF$3,Таблица19[#Headers],0),0),"")</f>
        <v/>
      </c>
    </row>
    <row r="126" spans="1:32">
      <c r="A126" t="s">
        <v>144</v>
      </c>
      <c r="B126" s="10">
        <v>99888</v>
      </c>
      <c r="C126" s="10">
        <v>25925</v>
      </c>
      <c r="D126" s="6">
        <v>0.25954068556783599</v>
      </c>
      <c r="E126" s="3">
        <v>10</v>
      </c>
      <c r="F126" s="3">
        <v>11</v>
      </c>
      <c r="G126" s="16">
        <v>8</v>
      </c>
      <c r="H126" s="10">
        <v>11414</v>
      </c>
      <c r="I126">
        <v>1</v>
      </c>
      <c r="J126" s="10">
        <v>3241</v>
      </c>
      <c r="N126" t="s">
        <v>207</v>
      </c>
      <c r="O126" s="10">
        <v>3705</v>
      </c>
      <c r="P126" s="10">
        <v>-172</v>
      </c>
      <c r="Q126" s="6">
        <v>-4.6423751686909501E-2</v>
      </c>
      <c r="R126" s="3">
        <v>1</v>
      </c>
      <c r="S126" s="3">
        <v>5</v>
      </c>
      <c r="T126" s="3">
        <v>1</v>
      </c>
      <c r="U126" s="23">
        <v>3754</v>
      </c>
      <c r="V126">
        <v>5</v>
      </c>
      <c r="W126" s="10">
        <v>-172</v>
      </c>
      <c r="AA126" t="s">
        <v>144</v>
      </c>
      <c r="AB126" s="6">
        <f>IFERROR(VLOOKUP($AA126,Таблица9[#All],MATCH(AB$3,Таблица9[#Headers],0),0)/VLOOKUP($AA126,Таблица19[#All],MATCH(AB$3,Таблица19[#Headers],0),0),"")</f>
        <v>0.80978696139676443</v>
      </c>
      <c r="AC126" s="6">
        <f>IFERROR(VLOOKUP($AA126,Таблица9[#All],MATCH(AC$3,Таблица9[#Headers],0),0)/VLOOKUP($AA126,Таблица19[#All],MATCH(AC$3,Таблица19[#Headers],0),0),"")</f>
        <v>0.77747348119575699</v>
      </c>
      <c r="AD126" s="6">
        <f>IFERROR(VLOOKUP($AA126,Таблица9[#All],MATCH(AD$3,Таблица9[#Headers],0),0)/VLOOKUP($AA126,Таблица19[#All],MATCH(AD$3,Таблица19[#Headers],0),0),"")</f>
        <v>0.9</v>
      </c>
      <c r="AE126" s="6">
        <f>IFERROR(VLOOKUP($AA126,Таблица9[#All],MATCH(AE$3,Таблица9[#Headers],0),0)/VLOOKUP($AA126,Таблица19[#All],MATCH(AE$3,Таблица19[#Headers],0),0),"")</f>
        <v>0.90909090909090906</v>
      </c>
      <c r="AF126" s="6">
        <f>IFERROR(VLOOKUP($AA126,Таблица9[#All],MATCH(AF$3,Таблица9[#Headers],0),0)/VLOOKUP($AA126,Таблица19[#All],MATCH(AF$3,Таблица19[#Headers],0),0),"")</f>
        <v>0.875</v>
      </c>
    </row>
    <row r="127" spans="1:32">
      <c r="A127" t="s">
        <v>178</v>
      </c>
      <c r="B127" s="10">
        <v>99582</v>
      </c>
      <c r="C127" s="10">
        <v>12045</v>
      </c>
      <c r="D127" s="6">
        <v>0.12095559438452699</v>
      </c>
      <c r="E127" s="3">
        <v>38</v>
      </c>
      <c r="F127" s="3">
        <v>158</v>
      </c>
      <c r="G127" s="16">
        <v>29</v>
      </c>
      <c r="H127" s="10">
        <v>2806</v>
      </c>
      <c r="I127">
        <v>4</v>
      </c>
      <c r="J127" s="10">
        <v>415</v>
      </c>
      <c r="N127" t="s">
        <v>208</v>
      </c>
      <c r="O127" s="10">
        <v>5454</v>
      </c>
      <c r="P127" s="10">
        <v>364</v>
      </c>
      <c r="Q127" s="6">
        <v>6.6740007334066695E-2</v>
      </c>
      <c r="R127" s="3">
        <v>1</v>
      </c>
      <c r="S127" s="3">
        <v>5</v>
      </c>
      <c r="T127" s="3">
        <v>1</v>
      </c>
      <c r="U127" s="23">
        <v>5503</v>
      </c>
      <c r="V127">
        <v>5</v>
      </c>
      <c r="W127" s="10">
        <v>364</v>
      </c>
      <c r="AA127" t="s">
        <v>178</v>
      </c>
      <c r="AB127" s="6">
        <f>IFERROR(VLOOKUP($AA127,Таблица9[#All],MATCH(AB$3,Таблица9[#Headers],0),0)/VLOOKUP($AA127,Таблица19[#All],MATCH(AB$3,Таблица19[#Headers],0),0),"")</f>
        <v>0.85618886947440298</v>
      </c>
      <c r="AC127" s="6">
        <f>IFERROR(VLOOKUP($AA127,Таблица9[#All],MATCH(AC$3,Таблица9[#Headers],0),0)/VLOOKUP($AA127,Таблица19[#All],MATCH(AC$3,Таблица19[#Headers],0),0),"")</f>
        <v>0.88169364881693646</v>
      </c>
      <c r="AD127" s="6">
        <f>IFERROR(VLOOKUP($AA127,Таблица9[#All],MATCH(AD$3,Таблица9[#Headers],0),0)/VLOOKUP($AA127,Таблица19[#All],MATCH(AD$3,Таблица19[#Headers],0),0),"")</f>
        <v>0.84210526315789469</v>
      </c>
      <c r="AE127" s="6">
        <f>IFERROR(VLOOKUP($AA127,Таблица9[#All],MATCH(AE$3,Таблица9[#Headers],0),0)/VLOOKUP($AA127,Таблица19[#All],MATCH(AE$3,Таблица19[#Headers],0),0),"")</f>
        <v>0.89873417721518989</v>
      </c>
      <c r="AF127" s="6">
        <f>IFERROR(VLOOKUP($AA127,Таблица9[#All],MATCH(AF$3,Таблица9[#Headers],0),0)/VLOOKUP($AA127,Таблица19[#All],MATCH(AF$3,Таблица19[#Headers],0),0),"")</f>
        <v>0.86206896551724133</v>
      </c>
    </row>
    <row r="128" spans="1:32">
      <c r="A128" t="s">
        <v>246</v>
      </c>
      <c r="B128" s="10">
        <v>99246</v>
      </c>
      <c r="C128" s="10">
        <v>32766</v>
      </c>
      <c r="D128" s="6">
        <v>0.33014932591741702</v>
      </c>
      <c r="E128" s="3">
        <v>11</v>
      </c>
      <c r="F128" s="3">
        <v>13</v>
      </c>
      <c r="G128" s="16">
        <v>11</v>
      </c>
      <c r="H128" s="10">
        <v>9022</v>
      </c>
      <c r="I128">
        <v>1</v>
      </c>
      <c r="J128" s="10">
        <v>2979</v>
      </c>
      <c r="N128" t="s">
        <v>218</v>
      </c>
      <c r="O128" s="10">
        <v>15098</v>
      </c>
      <c r="P128" s="10">
        <v>1642</v>
      </c>
      <c r="Q128" s="6">
        <v>0.10875612663928901</v>
      </c>
      <c r="R128" s="3">
        <v>4</v>
      </c>
      <c r="S128" s="3">
        <v>25</v>
      </c>
      <c r="T128" s="3">
        <v>1</v>
      </c>
      <c r="U128" s="23">
        <v>3824</v>
      </c>
      <c r="V128">
        <v>6</v>
      </c>
      <c r="W128" s="10">
        <v>1642</v>
      </c>
      <c r="AA128" t="s">
        <v>246</v>
      </c>
      <c r="AB128" s="6">
        <f>IFERROR(VLOOKUP($AA128,Таблица9[#All],MATCH(AB$3,Таблица9[#Headers],0),0)/VLOOKUP($AA128,Таблица19[#All],MATCH(AB$3,Таблица19[#Headers],0),0),"")</f>
        <v>1</v>
      </c>
      <c r="AC128" s="6">
        <f>IFERROR(VLOOKUP($AA128,Таблица9[#All],MATCH(AC$3,Таблица9[#Headers],0),0)/VLOOKUP($AA128,Таблица19[#All],MATCH(AC$3,Таблица19[#Headers],0),0),"")</f>
        <v>1</v>
      </c>
      <c r="AD128" s="6">
        <f>IFERROR(VLOOKUP($AA128,Таблица9[#All],MATCH(AD$3,Таблица9[#Headers],0),0)/VLOOKUP($AA128,Таблица19[#All],MATCH(AD$3,Таблица19[#Headers],0),0),"")</f>
        <v>1</v>
      </c>
      <c r="AE128" s="6">
        <f>IFERROR(VLOOKUP($AA128,Таблица9[#All],MATCH(AE$3,Таблица9[#Headers],0),0)/VLOOKUP($AA128,Таблица19[#All],MATCH(AE$3,Таблица19[#Headers],0),0),"")</f>
        <v>1</v>
      </c>
      <c r="AF128" s="6">
        <f>IFERROR(VLOOKUP($AA128,Таблица9[#All],MATCH(AF$3,Таблица9[#Headers],0),0)/VLOOKUP($AA128,Таблица19[#All],MATCH(AF$3,Таблица19[#Headers],0),0),"")</f>
        <v>1</v>
      </c>
    </row>
    <row r="129" spans="1:32">
      <c r="A129" t="s">
        <v>135</v>
      </c>
      <c r="B129" s="10">
        <v>96825</v>
      </c>
      <c r="C129" s="10">
        <v>14385</v>
      </c>
      <c r="D129" s="6">
        <v>0.14856700232378001</v>
      </c>
      <c r="E129" s="3">
        <v>16</v>
      </c>
      <c r="F129" s="3">
        <v>50</v>
      </c>
      <c r="G129" s="16">
        <v>8</v>
      </c>
      <c r="H129" s="10">
        <v>6167</v>
      </c>
      <c r="I129">
        <v>3</v>
      </c>
      <c r="J129" s="10">
        <v>1798</v>
      </c>
      <c r="N129" t="s">
        <v>126</v>
      </c>
      <c r="O129" s="10">
        <v>36560</v>
      </c>
      <c r="P129" s="10">
        <v>4811</v>
      </c>
      <c r="Q129" s="6">
        <v>0.131591903719912</v>
      </c>
      <c r="R129" s="3">
        <v>13</v>
      </c>
      <c r="S129" s="3">
        <v>36</v>
      </c>
      <c r="T129" s="3">
        <v>11</v>
      </c>
      <c r="U129" s="23">
        <v>2859</v>
      </c>
      <c r="V129">
        <v>3</v>
      </c>
      <c r="W129" s="10">
        <v>437</v>
      </c>
      <c r="AA129" t="s">
        <v>135</v>
      </c>
      <c r="AB129" s="6">
        <f>IFERROR(VLOOKUP($AA129,Таблица9[#All],MATCH(AB$3,Таблица9[#Headers],0),0)/VLOOKUP($AA129,Таблица19[#All],MATCH(AB$3,Таблица19[#Headers],0),0),"")</f>
        <v>0.41887942163697395</v>
      </c>
      <c r="AC129" s="6">
        <f>IFERROR(VLOOKUP($AA129,Таблица9[#All],MATCH(AC$3,Таблица9[#Headers],0),0)/VLOOKUP($AA129,Таблица19[#All],MATCH(AC$3,Таблица19[#Headers],0),0),"")</f>
        <v>0.66173096976016688</v>
      </c>
      <c r="AD129" s="6">
        <f>IFERROR(VLOOKUP($AA129,Таблица9[#All],MATCH(AD$3,Таблица9[#Headers],0),0)/VLOOKUP($AA129,Таблица19[#All],MATCH(AD$3,Таблица19[#Headers],0),0),"")</f>
        <v>0.25</v>
      </c>
      <c r="AE129" s="6">
        <f>IFERROR(VLOOKUP($AA129,Таблица9[#All],MATCH(AE$3,Таблица9[#Headers],0),0)/VLOOKUP($AA129,Таблица19[#All],MATCH(AE$3,Таблица19[#Headers],0),0),"")</f>
        <v>0.08</v>
      </c>
      <c r="AF129" s="6">
        <f>IFERROR(VLOOKUP($AA129,Таблица9[#All],MATCH(AF$3,Таблица9[#Headers],0),0)/VLOOKUP($AA129,Таблица19[#All],MATCH(AF$3,Таблица19[#Headers],0),0),"")</f>
        <v>0.5</v>
      </c>
    </row>
    <row r="130" spans="1:32">
      <c r="A130" t="s">
        <v>109</v>
      </c>
      <c r="B130" s="10">
        <v>92522</v>
      </c>
      <c r="C130" s="10">
        <v>23522</v>
      </c>
      <c r="D130" s="6">
        <v>0.25423142603921201</v>
      </c>
      <c r="E130" s="3">
        <v>11</v>
      </c>
      <c r="F130" s="3">
        <v>67</v>
      </c>
      <c r="G130" s="16">
        <v>10</v>
      </c>
      <c r="H130" s="10">
        <v>7277</v>
      </c>
      <c r="I130">
        <v>6</v>
      </c>
      <c r="J130" s="10">
        <v>2352</v>
      </c>
      <c r="N130" t="s">
        <v>221</v>
      </c>
      <c r="O130" s="10">
        <v>79941</v>
      </c>
      <c r="P130" s="10">
        <v>10544</v>
      </c>
      <c r="Q130" s="6">
        <v>0.13189727423975101</v>
      </c>
      <c r="R130" s="3">
        <v>24</v>
      </c>
      <c r="S130" s="3">
        <v>112</v>
      </c>
      <c r="T130" s="3">
        <v>20</v>
      </c>
      <c r="U130" s="23">
        <v>3673</v>
      </c>
      <c r="V130">
        <v>5</v>
      </c>
      <c r="W130" s="10">
        <v>527</v>
      </c>
      <c r="AA130" t="s">
        <v>109</v>
      </c>
      <c r="AB130" s="6" t="str">
        <f>IFERROR(VLOOKUP($AA130,Таблица9[#All],MATCH(AB$3,Таблица9[#Headers],0),0)/VLOOKUP($AA130,Таблица19[#All],MATCH(AB$3,Таблица19[#Headers],0),0),"")</f>
        <v/>
      </c>
      <c r="AC130" s="6" t="str">
        <f>IFERROR(VLOOKUP($AA130,Таблица9[#All],MATCH(AC$3,Таблица9[#Headers],0),0)/VLOOKUP($AA130,Таблица19[#All],MATCH(AC$3,Таблица19[#Headers],0),0),"")</f>
        <v/>
      </c>
      <c r="AD130" s="6" t="str">
        <f>IFERROR(VLOOKUP($AA130,Таблица9[#All],MATCH(AD$3,Таблица9[#Headers],0),0)/VLOOKUP($AA130,Таблица19[#All],MATCH(AD$3,Таблица19[#Headers],0),0),"")</f>
        <v/>
      </c>
      <c r="AE130" s="6" t="str">
        <f>IFERROR(VLOOKUP($AA130,Таблица9[#All],MATCH(AE$3,Таблица9[#Headers],0),0)/VLOOKUP($AA130,Таблица19[#All],MATCH(AE$3,Таблица19[#Headers],0),0),"")</f>
        <v/>
      </c>
      <c r="AF130" s="6" t="str">
        <f>IFERROR(VLOOKUP($AA130,Таблица9[#All],MATCH(AF$3,Таблица9[#Headers],0),0)/VLOOKUP($AA130,Таблица19[#All],MATCH(AF$3,Таблица19[#Headers],0),0),"")</f>
        <v/>
      </c>
    </row>
    <row r="131" spans="1:32">
      <c r="A131" t="s">
        <v>151</v>
      </c>
      <c r="B131" s="10">
        <v>90143</v>
      </c>
      <c r="C131" s="10">
        <v>19691</v>
      </c>
      <c r="D131" s="6">
        <v>0.21844180912550001</v>
      </c>
      <c r="E131" s="3">
        <v>30</v>
      </c>
      <c r="F131" s="3">
        <v>69</v>
      </c>
      <c r="G131" s="16">
        <v>28</v>
      </c>
      <c r="H131" s="10">
        <v>4130</v>
      </c>
      <c r="I131">
        <v>2</v>
      </c>
      <c r="J131" s="10">
        <v>703</v>
      </c>
      <c r="N131" t="s">
        <v>224</v>
      </c>
      <c r="O131" s="10">
        <v>6037</v>
      </c>
      <c r="P131" s="10">
        <v>533</v>
      </c>
      <c r="Q131" s="6">
        <v>8.8288885207884693E-2</v>
      </c>
      <c r="R131" s="3">
        <v>1</v>
      </c>
      <c r="S131" s="3">
        <v>28</v>
      </c>
      <c r="T131" s="3">
        <v>1</v>
      </c>
      <c r="U131" s="23">
        <v>7000</v>
      </c>
      <c r="V131">
        <v>28</v>
      </c>
      <c r="W131" s="10">
        <v>533</v>
      </c>
      <c r="AA131" t="s">
        <v>151</v>
      </c>
      <c r="AB131" s="6">
        <f>IFERROR(VLOOKUP($AA131,Таблица9[#All],MATCH(AB$3,Таблица9[#Headers],0),0)/VLOOKUP($AA131,Таблица19[#All],MATCH(AB$3,Таблица19[#Headers],0),0),"")</f>
        <v>0.57189132822293465</v>
      </c>
      <c r="AC131" s="6">
        <f>IFERROR(VLOOKUP($AA131,Таблица9[#All],MATCH(AC$3,Таблица9[#Headers],0),0)/VLOOKUP($AA131,Таблица19[#All],MATCH(AC$3,Таблица19[#Headers],0),0),"")</f>
        <v>0.47722309684627495</v>
      </c>
      <c r="AD131" s="6">
        <f>IFERROR(VLOOKUP($AA131,Таблица9[#All],MATCH(AD$3,Таблица9[#Headers],0),0)/VLOOKUP($AA131,Таблица19[#All],MATCH(AD$3,Таблица19[#Headers],0),0),"")</f>
        <v>0.7</v>
      </c>
      <c r="AE131" s="6">
        <f>IFERROR(VLOOKUP($AA131,Таблица9[#All],MATCH(AE$3,Таблица9[#Headers],0),0)/VLOOKUP($AA131,Таблица19[#All],MATCH(AE$3,Таблица19[#Headers],0),0),"")</f>
        <v>0.62318840579710144</v>
      </c>
      <c r="AF131" s="6">
        <f>IFERROR(VLOOKUP($AA131,Таблица9[#All],MATCH(AF$3,Таблица9[#Headers],0),0)/VLOOKUP($AA131,Таблица19[#All],MATCH(AF$3,Таблица19[#Headers],0),0),"")</f>
        <v>0.7142857142857143</v>
      </c>
    </row>
    <row r="132" spans="1:32">
      <c r="A132" t="s">
        <v>149</v>
      </c>
      <c r="B132" s="10">
        <v>83095</v>
      </c>
      <c r="C132" s="10">
        <v>14813</v>
      </c>
      <c r="D132" s="6">
        <v>0.178265840303267</v>
      </c>
      <c r="E132" s="3">
        <v>31</v>
      </c>
      <c r="F132" s="3">
        <v>161</v>
      </c>
      <c r="G132" s="16">
        <v>21</v>
      </c>
      <c r="H132" s="10">
        <v>3305</v>
      </c>
      <c r="I132">
        <v>5</v>
      </c>
      <c r="J132" s="10">
        <v>705</v>
      </c>
      <c r="N132" t="s">
        <v>225</v>
      </c>
      <c r="O132" s="10">
        <v>119746</v>
      </c>
      <c r="P132" s="10">
        <v>19193</v>
      </c>
      <c r="Q132" s="6">
        <v>0.16028092796419</v>
      </c>
      <c r="R132" s="3">
        <v>29</v>
      </c>
      <c r="S132" s="3">
        <v>124</v>
      </c>
      <c r="T132" s="3">
        <v>10</v>
      </c>
      <c r="U132" s="23">
        <v>4194</v>
      </c>
      <c r="V132">
        <v>4</v>
      </c>
      <c r="W132" s="10">
        <v>1919</v>
      </c>
      <c r="AA132" t="s">
        <v>149</v>
      </c>
      <c r="AB132" s="6">
        <f>IFERROR(VLOOKUP($AA132,Таблица9[#All],MATCH(AB$3,Таблица9[#Headers],0),0)/VLOOKUP($AA132,Таблица19[#All],MATCH(AB$3,Таблица19[#Headers],0),0),"")</f>
        <v>0.73210181117997475</v>
      </c>
      <c r="AC132" s="6">
        <f>IFERROR(VLOOKUP($AA132,Таблица9[#All],MATCH(AC$3,Таблица9[#Headers],0),0)/VLOOKUP($AA132,Таблица19[#All],MATCH(AC$3,Таблица19[#Headers],0),0),"")</f>
        <v>0.68824681023425371</v>
      </c>
      <c r="AD132" s="6">
        <f>IFERROR(VLOOKUP($AA132,Таблица9[#All],MATCH(AD$3,Таблица9[#Headers],0),0)/VLOOKUP($AA132,Таблица19[#All],MATCH(AD$3,Таблица19[#Headers],0),0),"")</f>
        <v>0.80645161290322576</v>
      </c>
      <c r="AE132" s="6">
        <f>IFERROR(VLOOKUP($AA132,Таблица9[#All],MATCH(AE$3,Таблица9[#Headers],0),0)/VLOOKUP($AA132,Таблица19[#All],MATCH(AE$3,Таблица19[#Headers],0),0),"")</f>
        <v>0.68944099378881984</v>
      </c>
      <c r="AF132" s="6">
        <f>IFERROR(VLOOKUP($AA132,Таблица9[#All],MATCH(AF$3,Таблица9[#Headers],0),0)/VLOOKUP($AA132,Таблица19[#All],MATCH(AF$3,Таблица19[#Headers],0),0),"")</f>
        <v>0.80952380952380953</v>
      </c>
    </row>
    <row r="133" spans="1:32">
      <c r="A133" t="s">
        <v>288</v>
      </c>
      <c r="B133" s="10">
        <v>81846</v>
      </c>
      <c r="C133" s="10">
        <v>16611</v>
      </c>
      <c r="D133" s="6">
        <v>0.20295432886152001</v>
      </c>
      <c r="E133" s="3">
        <v>18</v>
      </c>
      <c r="F133" s="3">
        <v>143</v>
      </c>
      <c r="G133" s="16">
        <v>17</v>
      </c>
      <c r="H133" s="10">
        <v>5407</v>
      </c>
      <c r="I133">
        <v>8</v>
      </c>
      <c r="J133" s="10">
        <v>977</v>
      </c>
      <c r="N133" t="s">
        <v>226</v>
      </c>
      <c r="O133" s="10">
        <v>11887</v>
      </c>
      <c r="P133" s="10">
        <v>2420</v>
      </c>
      <c r="Q133" s="6">
        <v>0.20358374695045001</v>
      </c>
      <c r="R133" s="3">
        <v>1</v>
      </c>
      <c r="S133" s="3">
        <v>3</v>
      </c>
      <c r="T133" s="3">
        <v>1</v>
      </c>
      <c r="U133" s="23">
        <v>11936</v>
      </c>
      <c r="V133">
        <v>3</v>
      </c>
      <c r="W133" s="10">
        <v>2420</v>
      </c>
      <c r="AA133" t="s">
        <v>288</v>
      </c>
      <c r="AB133" s="6" t="str">
        <f>IFERROR(VLOOKUP($AA133,Таблица9[#All],MATCH(AB$3,Таблица9[#Headers],0),0)/VLOOKUP($AA133,Таблица19[#All],MATCH(AB$3,Таблица19[#Headers],0),0),"")</f>
        <v/>
      </c>
      <c r="AC133" s="6" t="str">
        <f>IFERROR(VLOOKUP($AA133,Таблица9[#All],MATCH(AC$3,Таблица9[#Headers],0),0)/VLOOKUP($AA133,Таблица19[#All],MATCH(AC$3,Таблица19[#Headers],0),0),"")</f>
        <v/>
      </c>
      <c r="AD133" s="6" t="str">
        <f>IFERROR(VLOOKUP($AA133,Таблица9[#All],MATCH(AD$3,Таблица9[#Headers],0),0)/VLOOKUP($AA133,Таблица19[#All],MATCH(AD$3,Таблица19[#Headers],0),0),"")</f>
        <v/>
      </c>
      <c r="AE133" s="6" t="str">
        <f>IFERROR(VLOOKUP($AA133,Таблица9[#All],MATCH(AE$3,Таблица9[#Headers],0),0)/VLOOKUP($AA133,Таблица19[#All],MATCH(AE$3,Таблица19[#Headers],0),0),"")</f>
        <v/>
      </c>
      <c r="AF133" s="6" t="str">
        <f>IFERROR(VLOOKUP($AA133,Таблица9[#All],MATCH(AF$3,Таблица9[#Headers],0),0)/VLOOKUP($AA133,Таблица19[#All],MATCH(AF$3,Таблица19[#Headers],0),0),"")</f>
        <v/>
      </c>
    </row>
    <row r="134" spans="1:32">
      <c r="A134" t="s">
        <v>202</v>
      </c>
      <c r="B134" s="10">
        <v>80835</v>
      </c>
      <c r="C134" s="10">
        <v>16838</v>
      </c>
      <c r="D134" s="6">
        <v>0.20830085977608701</v>
      </c>
      <c r="E134" s="3">
        <v>10</v>
      </c>
      <c r="F134" s="3">
        <v>53</v>
      </c>
      <c r="G134" s="16">
        <v>10</v>
      </c>
      <c r="H134" s="10">
        <v>9661</v>
      </c>
      <c r="I134">
        <v>5</v>
      </c>
      <c r="J134" s="10">
        <v>1684</v>
      </c>
      <c r="N134" t="s">
        <v>230</v>
      </c>
      <c r="O134" s="10">
        <v>9767</v>
      </c>
      <c r="P134" s="10">
        <v>-393</v>
      </c>
      <c r="Q134" s="6">
        <v>-4.0237534555134603E-2</v>
      </c>
      <c r="R134" s="3">
        <v>4</v>
      </c>
      <c r="S134" s="3">
        <v>20</v>
      </c>
      <c r="T134" s="3">
        <v>4</v>
      </c>
      <c r="U134" s="23">
        <v>2491</v>
      </c>
      <c r="V134">
        <v>5</v>
      </c>
      <c r="W134" s="10">
        <v>-98</v>
      </c>
      <c r="AA134" t="s">
        <v>202</v>
      </c>
      <c r="AB134" s="6" t="str">
        <f>IFERROR(VLOOKUP($AA134,Таблица9[#All],MATCH(AB$3,Таблица9[#Headers],0),0)/VLOOKUP($AA134,Таблица19[#All],MATCH(AB$3,Таблица19[#Headers],0),0),"")</f>
        <v/>
      </c>
      <c r="AC134" s="6" t="str">
        <f>IFERROR(VLOOKUP($AA134,Таблица9[#All],MATCH(AC$3,Таблица9[#Headers],0),0)/VLOOKUP($AA134,Таблица19[#All],MATCH(AC$3,Таблица19[#Headers],0),0),"")</f>
        <v/>
      </c>
      <c r="AD134" s="6" t="str">
        <f>IFERROR(VLOOKUP($AA134,Таблица9[#All],MATCH(AD$3,Таблица9[#Headers],0),0)/VLOOKUP($AA134,Таблица19[#All],MATCH(AD$3,Таблица19[#Headers],0),0),"")</f>
        <v/>
      </c>
      <c r="AE134" s="6" t="str">
        <f>IFERROR(VLOOKUP($AA134,Таблица9[#All],MATCH(AE$3,Таблица9[#Headers],0),0)/VLOOKUP($AA134,Таблица19[#All],MATCH(AE$3,Таблица19[#Headers],0),0),"")</f>
        <v/>
      </c>
      <c r="AF134" s="6" t="str">
        <f>IFERROR(VLOOKUP($AA134,Таблица9[#All],MATCH(AF$3,Таблица9[#Headers],0),0)/VLOOKUP($AA134,Таблица19[#All],MATCH(AF$3,Таблица19[#Headers],0),0),"")</f>
        <v/>
      </c>
    </row>
    <row r="135" spans="1:32">
      <c r="A135" t="s">
        <v>229</v>
      </c>
      <c r="B135" s="10">
        <v>77682</v>
      </c>
      <c r="C135" s="10">
        <v>11255</v>
      </c>
      <c r="D135" s="6">
        <v>0.144885559074174</v>
      </c>
      <c r="E135" s="3">
        <v>26</v>
      </c>
      <c r="F135" s="3">
        <v>110</v>
      </c>
      <c r="G135" s="16">
        <v>20</v>
      </c>
      <c r="H135" s="10">
        <v>3260</v>
      </c>
      <c r="I135">
        <v>4</v>
      </c>
      <c r="J135" s="10">
        <v>563</v>
      </c>
      <c r="N135" t="s">
        <v>233</v>
      </c>
      <c r="O135" s="10">
        <v>1230</v>
      </c>
      <c r="P135" s="10">
        <v>926</v>
      </c>
      <c r="Q135" s="6">
        <v>0.75284552845528396</v>
      </c>
      <c r="R135" s="3">
        <v>1</v>
      </c>
      <c r="S135" s="3">
        <v>1</v>
      </c>
      <c r="T135" s="3">
        <v>1</v>
      </c>
      <c r="U135" s="23">
        <v>1329</v>
      </c>
      <c r="V135">
        <v>1</v>
      </c>
      <c r="W135" s="10">
        <v>926</v>
      </c>
      <c r="AA135" t="s">
        <v>229</v>
      </c>
      <c r="AB135" s="6" t="str">
        <f>IFERROR(VLOOKUP($AA135,Таблица9[#All],MATCH(AB$3,Таблица9[#Headers],0),0)/VLOOKUP($AA135,Таблица19[#All],MATCH(AB$3,Таблица19[#Headers],0),0),"")</f>
        <v/>
      </c>
      <c r="AC135" s="6" t="str">
        <f>IFERROR(VLOOKUP($AA135,Таблица9[#All],MATCH(AC$3,Таблица9[#Headers],0),0)/VLOOKUP($AA135,Таблица19[#All],MATCH(AC$3,Таблица19[#Headers],0),0),"")</f>
        <v/>
      </c>
      <c r="AD135" s="6" t="str">
        <f>IFERROR(VLOOKUP($AA135,Таблица9[#All],MATCH(AD$3,Таблица9[#Headers],0),0)/VLOOKUP($AA135,Таблица19[#All],MATCH(AD$3,Таблица19[#Headers],0),0),"")</f>
        <v/>
      </c>
      <c r="AE135" s="6" t="str">
        <f>IFERROR(VLOOKUP($AA135,Таблица9[#All],MATCH(AE$3,Таблица9[#Headers],0),0)/VLOOKUP($AA135,Таблица19[#All],MATCH(AE$3,Таблица19[#Headers],0),0),"")</f>
        <v/>
      </c>
      <c r="AF135" s="6" t="str">
        <f>IFERROR(VLOOKUP($AA135,Таблица9[#All],MATCH(AF$3,Таблица9[#Headers],0),0)/VLOOKUP($AA135,Таблица19[#All],MATCH(AF$3,Таблица19[#Headers],0),0),"")</f>
        <v/>
      </c>
    </row>
    <row r="136" spans="1:32">
      <c r="A136" t="s">
        <v>165</v>
      </c>
      <c r="B136" s="10">
        <v>76763</v>
      </c>
      <c r="C136" s="10">
        <v>12935</v>
      </c>
      <c r="D136" s="6">
        <v>0.16850566027903999</v>
      </c>
      <c r="E136" s="3">
        <v>29</v>
      </c>
      <c r="F136" s="3">
        <v>210</v>
      </c>
      <c r="G136" s="16">
        <v>17</v>
      </c>
      <c r="H136" s="10">
        <v>2839</v>
      </c>
      <c r="I136">
        <v>7</v>
      </c>
      <c r="J136" s="10">
        <v>761</v>
      </c>
      <c r="N136" t="s">
        <v>242</v>
      </c>
      <c r="O136" s="10">
        <v>105936</v>
      </c>
      <c r="P136" s="10">
        <v>19841</v>
      </c>
      <c r="Q136" s="6">
        <v>0.18729232744298399</v>
      </c>
      <c r="R136" s="3">
        <v>31</v>
      </c>
      <c r="S136" s="3">
        <v>141</v>
      </c>
      <c r="T136" s="3">
        <v>26</v>
      </c>
      <c r="U136" s="23">
        <v>3622</v>
      </c>
      <c r="V136">
        <v>5</v>
      </c>
      <c r="W136" s="10">
        <v>763</v>
      </c>
      <c r="AA136" t="s">
        <v>165</v>
      </c>
      <c r="AB136" s="6">
        <f>IFERROR(VLOOKUP($AA136,Таблица9[#All],MATCH(AB$3,Таблица9[#Headers],0),0)/VLOOKUP($AA136,Таблица19[#All],MATCH(AB$3,Таблица19[#Headers],0),0),"")</f>
        <v>0.78369787527845447</v>
      </c>
      <c r="AC136" s="6">
        <f>IFERROR(VLOOKUP($AA136,Таблица9[#All],MATCH(AC$3,Таблица9[#Headers],0),0)/VLOOKUP($AA136,Таблица19[#All],MATCH(AC$3,Таблица19[#Headers],0),0),"")</f>
        <v>0.84576729802860451</v>
      </c>
      <c r="AD136" s="6">
        <f>IFERROR(VLOOKUP($AA136,Таблица9[#All],MATCH(AD$3,Таблица9[#Headers],0),0)/VLOOKUP($AA136,Таблица19[#All],MATCH(AD$3,Таблица19[#Headers],0),0),"")</f>
        <v>0.75862068965517238</v>
      </c>
      <c r="AE136" s="6">
        <f>IFERROR(VLOOKUP($AA136,Таблица9[#All],MATCH(AE$3,Таблица9[#Headers],0),0)/VLOOKUP($AA136,Таблица19[#All],MATCH(AE$3,Таблица19[#Headers],0),0),"")</f>
        <v>0.64761904761904765</v>
      </c>
      <c r="AF136" s="6">
        <f>IFERROR(VLOOKUP($AA136,Таблица9[#All],MATCH(AF$3,Таблица9[#Headers],0),0)/VLOOKUP($AA136,Таблица19[#All],MATCH(AF$3,Таблица19[#Headers],0),0),"")</f>
        <v>1</v>
      </c>
    </row>
    <row r="137" spans="1:32">
      <c r="A137" t="s">
        <v>201</v>
      </c>
      <c r="B137" s="10">
        <v>74847</v>
      </c>
      <c r="C137" s="10">
        <v>14383</v>
      </c>
      <c r="D137" s="6">
        <v>0.192165350648656</v>
      </c>
      <c r="E137" s="3">
        <v>27</v>
      </c>
      <c r="F137" s="3">
        <v>92</v>
      </c>
      <c r="G137" s="16">
        <v>20</v>
      </c>
      <c r="H137" s="10">
        <v>4394</v>
      </c>
      <c r="I137">
        <v>3</v>
      </c>
      <c r="J137" s="10">
        <v>719</v>
      </c>
      <c r="N137" t="s">
        <v>246</v>
      </c>
      <c r="O137" s="10">
        <v>99246</v>
      </c>
      <c r="P137" s="10">
        <v>32766</v>
      </c>
      <c r="Q137" s="6">
        <v>0.33014932591741702</v>
      </c>
      <c r="R137" s="3">
        <v>11</v>
      </c>
      <c r="S137" s="3">
        <v>13</v>
      </c>
      <c r="T137" s="3">
        <v>11</v>
      </c>
      <c r="U137" s="23">
        <v>9022</v>
      </c>
      <c r="V137">
        <v>1</v>
      </c>
      <c r="W137" s="10">
        <v>2979</v>
      </c>
      <c r="AA137" t="s">
        <v>201</v>
      </c>
      <c r="AB137" s="6">
        <f>IFERROR(VLOOKUP($AA137,Таблица9[#All],MATCH(AB$3,Таблица9[#Headers],0),0)/VLOOKUP($AA137,Таблица19[#All],MATCH(AB$3,Таблица19[#Headers],0),0),"")</f>
        <v>0.45563616444212862</v>
      </c>
      <c r="AC137" s="6">
        <f>IFERROR(VLOOKUP($AA137,Таблица9[#All],MATCH(AC$3,Таблица9[#Headers],0),0)/VLOOKUP($AA137,Таблица19[#All],MATCH(AC$3,Таблица19[#Headers],0),0),"")</f>
        <v>0.32823472154626993</v>
      </c>
      <c r="AD137" s="6">
        <f>IFERROR(VLOOKUP($AA137,Таблица9[#All],MATCH(AD$3,Таблица9[#Headers],0),0)/VLOOKUP($AA137,Таблица19[#All],MATCH(AD$3,Таблица19[#Headers],0),0),"")</f>
        <v>0.55555555555555558</v>
      </c>
      <c r="AE137" s="6">
        <f>IFERROR(VLOOKUP($AA137,Таблица9[#All],MATCH(AE$3,Таблица9[#Headers],0),0)/VLOOKUP($AA137,Таблица19[#All],MATCH(AE$3,Таблица19[#Headers],0),0),"")</f>
        <v>0.5</v>
      </c>
      <c r="AF137" s="6">
        <f>IFERROR(VLOOKUP($AA137,Таблица9[#All],MATCH(AF$3,Таблица9[#Headers],0),0)/VLOOKUP($AA137,Таблица19[#All],MATCH(AF$3,Таблица19[#Headers],0),0),"")</f>
        <v>0.65</v>
      </c>
    </row>
    <row r="138" spans="1:32">
      <c r="A138" t="s">
        <v>195</v>
      </c>
      <c r="B138" s="10">
        <v>72781</v>
      </c>
      <c r="C138" s="10">
        <v>20427</v>
      </c>
      <c r="D138" s="6">
        <v>0.28066390953682901</v>
      </c>
      <c r="E138" s="3">
        <v>13</v>
      </c>
      <c r="F138" s="3">
        <v>62</v>
      </c>
      <c r="G138" s="16">
        <v>13</v>
      </c>
      <c r="H138" s="10">
        <v>7162</v>
      </c>
      <c r="I138">
        <v>5</v>
      </c>
      <c r="J138" s="10">
        <v>1571</v>
      </c>
      <c r="N138" t="s">
        <v>249</v>
      </c>
      <c r="O138" s="10">
        <v>13187</v>
      </c>
      <c r="P138" s="10">
        <v>1949</v>
      </c>
      <c r="Q138" s="6">
        <v>0.14779707287480001</v>
      </c>
      <c r="R138" s="3">
        <v>4</v>
      </c>
      <c r="S138" s="3">
        <v>42</v>
      </c>
      <c r="T138" s="3">
        <v>2</v>
      </c>
      <c r="U138" s="23">
        <v>3466</v>
      </c>
      <c r="V138">
        <v>10</v>
      </c>
      <c r="W138" s="10">
        <v>974</v>
      </c>
      <c r="AA138" t="s">
        <v>195</v>
      </c>
      <c r="AB138" s="6" t="str">
        <f>IFERROR(VLOOKUP($AA138,Таблица9[#All],MATCH(AB$3,Таблица9[#Headers],0),0)/VLOOKUP($AA138,Таблица19[#All],MATCH(AB$3,Таблица19[#Headers],0),0),"")</f>
        <v/>
      </c>
      <c r="AC138" s="6" t="str">
        <f>IFERROR(VLOOKUP($AA138,Таблица9[#All],MATCH(AC$3,Таблица9[#Headers],0),0)/VLOOKUP($AA138,Таблица19[#All],MATCH(AC$3,Таблица19[#Headers],0),0),"")</f>
        <v/>
      </c>
      <c r="AD138" s="6" t="str">
        <f>IFERROR(VLOOKUP($AA138,Таблица9[#All],MATCH(AD$3,Таблица9[#Headers],0),0)/VLOOKUP($AA138,Таблица19[#All],MATCH(AD$3,Таблица19[#Headers],0),0),"")</f>
        <v/>
      </c>
      <c r="AE138" s="6" t="str">
        <f>IFERROR(VLOOKUP($AA138,Таблица9[#All],MATCH(AE$3,Таблица9[#Headers],0),0)/VLOOKUP($AA138,Таблица19[#All],MATCH(AE$3,Таблица19[#Headers],0),0),"")</f>
        <v/>
      </c>
      <c r="AF138" s="6" t="str">
        <f>IFERROR(VLOOKUP($AA138,Таблица9[#All],MATCH(AF$3,Таблица9[#Headers],0),0)/VLOOKUP($AA138,Таблица19[#All],MATCH(AF$3,Таблица19[#Headers],0),0),"")</f>
        <v/>
      </c>
    </row>
    <row r="139" spans="1:32">
      <c r="A139" t="s">
        <v>317</v>
      </c>
      <c r="B139" s="10">
        <v>70472</v>
      </c>
      <c r="C139" s="10">
        <v>18907</v>
      </c>
      <c r="D139" s="6">
        <v>0.268290952435009</v>
      </c>
      <c r="E139" s="3">
        <v>12</v>
      </c>
      <c r="F139" s="3">
        <v>13</v>
      </c>
      <c r="G139" s="16">
        <v>12</v>
      </c>
      <c r="H139" s="10">
        <v>7773</v>
      </c>
      <c r="I139">
        <v>1</v>
      </c>
      <c r="J139" s="10">
        <v>1576</v>
      </c>
      <c r="N139" t="s">
        <v>213</v>
      </c>
      <c r="O139" s="10">
        <v>22567</v>
      </c>
      <c r="P139" s="10">
        <v>4190</v>
      </c>
      <c r="Q139" s="6">
        <v>0.18566934018699799</v>
      </c>
      <c r="R139" s="3">
        <v>5</v>
      </c>
      <c r="S139" s="3">
        <v>18</v>
      </c>
      <c r="T139" s="3">
        <v>5</v>
      </c>
      <c r="U139" s="23">
        <v>4572</v>
      </c>
      <c r="V139">
        <v>4</v>
      </c>
      <c r="W139" s="10">
        <v>838</v>
      </c>
      <c r="AA139" t="s">
        <v>317</v>
      </c>
      <c r="AB139" s="6">
        <f>IFERROR(VLOOKUP($AA139,Таблица9[#All],MATCH(AB$3,Таблица9[#Headers],0),0)/VLOOKUP($AA139,Таблица19[#All],MATCH(AB$3,Таблица19[#Headers],0),0),"")</f>
        <v>0.61984901804972192</v>
      </c>
      <c r="AC139" s="6">
        <f>IFERROR(VLOOKUP($AA139,Таблица9[#All],MATCH(AC$3,Таблица9[#Headers],0),0)/VLOOKUP($AA139,Таблица19[#All],MATCH(AC$3,Таблица19[#Headers],0),0),"")</f>
        <v>0.72269529803776378</v>
      </c>
      <c r="AD139" s="6">
        <f>IFERROR(VLOOKUP($AA139,Таблица9[#All],MATCH(AD$3,Таблица9[#Headers],0),0)/VLOOKUP($AA139,Таблица19[#All],MATCH(AD$3,Таблица19[#Headers],0),0),"")</f>
        <v>0.83333333333333337</v>
      </c>
      <c r="AE139" s="6">
        <f>IFERROR(VLOOKUP($AA139,Таблица9[#All],MATCH(AE$3,Таблица9[#Headers],0),0)/VLOOKUP($AA139,Таблица19[#All],MATCH(AE$3,Таблица19[#Headers],0),0),"")</f>
        <v>0.84615384615384615</v>
      </c>
      <c r="AF139" s="6">
        <f>IFERROR(VLOOKUP($AA139,Таблица9[#All],MATCH(AF$3,Таблица9[#Headers],0),0)/VLOOKUP($AA139,Таблица19[#All],MATCH(AF$3,Таблица19[#Headers],0),0),"")</f>
        <v>0.83333333333333337</v>
      </c>
    </row>
    <row r="140" spans="1:32">
      <c r="A140" t="s">
        <v>182</v>
      </c>
      <c r="B140" s="10">
        <v>70437</v>
      </c>
      <c r="C140" s="10">
        <v>9784</v>
      </c>
      <c r="D140" s="6">
        <v>0.13890426906313399</v>
      </c>
      <c r="E140" s="3">
        <v>11</v>
      </c>
      <c r="F140" s="3">
        <v>54</v>
      </c>
      <c r="G140" s="16">
        <v>9</v>
      </c>
      <c r="H140" s="10">
        <v>6678</v>
      </c>
      <c r="I140">
        <v>5</v>
      </c>
      <c r="J140" s="10">
        <v>1087</v>
      </c>
      <c r="N140" t="s">
        <v>259</v>
      </c>
      <c r="O140" s="10">
        <v>206193</v>
      </c>
      <c r="P140" s="10">
        <v>65086</v>
      </c>
      <c r="Q140" s="6">
        <v>0.31565572061127101</v>
      </c>
      <c r="R140" s="3">
        <v>24</v>
      </c>
      <c r="S140" s="3">
        <v>24</v>
      </c>
      <c r="T140" s="3">
        <v>24</v>
      </c>
      <c r="U140" s="23">
        <v>8591</v>
      </c>
      <c r="V140">
        <v>1</v>
      </c>
      <c r="W140" s="10">
        <v>2712</v>
      </c>
      <c r="AA140" t="s">
        <v>182</v>
      </c>
      <c r="AB140" s="6">
        <f>IFERROR(VLOOKUP($AA140,Таблица9[#All],MATCH(AB$3,Таблица9[#Headers],0),0)/VLOOKUP($AA140,Таблица19[#All],MATCH(AB$3,Таблица19[#Headers],0),0),"")</f>
        <v>0.31581413177733292</v>
      </c>
      <c r="AC140" s="6">
        <f>IFERROR(VLOOKUP($AA140,Таблица9[#All],MATCH(AC$3,Таблица9[#Headers],0),0)/VLOOKUP($AA140,Таблица19[#All],MATCH(AC$3,Таблица19[#Headers],0),0),"")</f>
        <v>0.50950531479967298</v>
      </c>
      <c r="AD140" s="6">
        <f>IFERROR(VLOOKUP($AA140,Таблица9[#All],MATCH(AD$3,Таблица9[#Headers],0),0)/VLOOKUP($AA140,Таблица19[#All],MATCH(AD$3,Таблица19[#Headers],0),0),"")</f>
        <v>9.0909090909090912E-2</v>
      </c>
      <c r="AE140" s="6">
        <f>IFERROR(VLOOKUP($AA140,Таблица9[#All],MATCH(AE$3,Таблица9[#Headers],0),0)/VLOOKUP($AA140,Таблица19[#All],MATCH(AE$3,Таблица19[#Headers],0),0),"")</f>
        <v>0.12962962962962962</v>
      </c>
      <c r="AF140" s="6">
        <f>IFERROR(VLOOKUP($AA140,Таблица9[#All],MATCH(AF$3,Таблица9[#Headers],0),0)/VLOOKUP($AA140,Таблица19[#All],MATCH(AF$3,Таблица19[#Headers],0),0),"")</f>
        <v>0.1111111111111111</v>
      </c>
    </row>
    <row r="141" spans="1:32">
      <c r="A141" t="s">
        <v>181</v>
      </c>
      <c r="B141" s="10">
        <v>70194</v>
      </c>
      <c r="C141" s="10">
        <v>9388</v>
      </c>
      <c r="D141" s="6">
        <v>0.133743624811237</v>
      </c>
      <c r="E141" s="3">
        <v>16</v>
      </c>
      <c r="F141" s="3">
        <v>61</v>
      </c>
      <c r="G141" s="16">
        <v>14</v>
      </c>
      <c r="H141" s="10">
        <v>5028</v>
      </c>
      <c r="I141">
        <v>4</v>
      </c>
      <c r="J141" s="10">
        <v>671</v>
      </c>
      <c r="N141" t="s">
        <v>260</v>
      </c>
      <c r="O141" s="10">
        <v>5325</v>
      </c>
      <c r="P141" s="10">
        <v>416</v>
      </c>
      <c r="Q141" s="6">
        <v>7.8122065727699502E-2</v>
      </c>
      <c r="R141" s="3">
        <v>2</v>
      </c>
      <c r="S141" s="3">
        <v>2</v>
      </c>
      <c r="T141" s="3">
        <v>2</v>
      </c>
      <c r="U141" s="23">
        <v>2712</v>
      </c>
      <c r="V141">
        <v>1</v>
      </c>
      <c r="W141" s="10">
        <v>208</v>
      </c>
      <c r="AA141" t="s">
        <v>181</v>
      </c>
      <c r="AB141" s="6" t="str">
        <f>IFERROR(VLOOKUP($AA141,Таблица9[#All],MATCH(AB$3,Таблица9[#Headers],0),0)/VLOOKUP($AA141,Таблица19[#All],MATCH(AB$3,Таблица19[#Headers],0),0),"")</f>
        <v/>
      </c>
      <c r="AC141" s="6" t="str">
        <f>IFERROR(VLOOKUP($AA141,Таблица9[#All],MATCH(AC$3,Таблица9[#Headers],0),0)/VLOOKUP($AA141,Таблица19[#All],MATCH(AC$3,Таблица19[#Headers],0),0),"")</f>
        <v/>
      </c>
      <c r="AD141" s="6" t="str">
        <f>IFERROR(VLOOKUP($AA141,Таблица9[#All],MATCH(AD$3,Таблица9[#Headers],0),0)/VLOOKUP($AA141,Таблица19[#All],MATCH(AD$3,Таблица19[#Headers],0),0),"")</f>
        <v/>
      </c>
      <c r="AE141" s="6" t="str">
        <f>IFERROR(VLOOKUP($AA141,Таблица9[#All],MATCH(AE$3,Таблица9[#Headers],0),0)/VLOOKUP($AA141,Таблица19[#All],MATCH(AE$3,Таблица19[#Headers],0),0),"")</f>
        <v/>
      </c>
      <c r="AF141" s="6" t="str">
        <f>IFERROR(VLOOKUP($AA141,Таблица9[#All],MATCH(AF$3,Таблица9[#Headers],0),0)/VLOOKUP($AA141,Таблица19[#All],MATCH(AF$3,Таблица19[#Headers],0),0),"")</f>
        <v/>
      </c>
    </row>
    <row r="142" spans="1:32">
      <c r="A142" t="s">
        <v>212</v>
      </c>
      <c r="B142" s="10">
        <v>67240</v>
      </c>
      <c r="C142" s="10">
        <v>11631</v>
      </c>
      <c r="D142" s="6">
        <v>0.17297739440809001</v>
      </c>
      <c r="E142" s="3">
        <v>15</v>
      </c>
      <c r="F142" s="3">
        <v>60</v>
      </c>
      <c r="G142" s="16">
        <v>14</v>
      </c>
      <c r="H142" s="10">
        <v>4967</v>
      </c>
      <c r="I142">
        <v>4</v>
      </c>
      <c r="J142" s="10">
        <v>831</v>
      </c>
      <c r="N142" t="s">
        <v>271</v>
      </c>
      <c r="O142" s="10">
        <v>39055</v>
      </c>
      <c r="P142" s="10">
        <v>11403</v>
      </c>
      <c r="Q142" s="6">
        <v>0.29197285878888701</v>
      </c>
      <c r="R142" s="3">
        <v>11</v>
      </c>
      <c r="S142" s="3">
        <v>32</v>
      </c>
      <c r="T142" s="3">
        <v>10</v>
      </c>
      <c r="U142" s="23">
        <v>3844</v>
      </c>
      <c r="V142">
        <v>3</v>
      </c>
      <c r="W142" s="10">
        <v>1140</v>
      </c>
      <c r="AA142" t="s">
        <v>212</v>
      </c>
      <c r="AB142" s="6" t="str">
        <f>IFERROR(VLOOKUP($AA142,Таблица9[#All],MATCH(AB$3,Таблица9[#Headers],0),0)/VLOOKUP($AA142,Таблица19[#All],MATCH(AB$3,Таблица19[#Headers],0),0),"")</f>
        <v/>
      </c>
      <c r="AC142" s="6" t="str">
        <f>IFERROR(VLOOKUP($AA142,Таблица9[#All],MATCH(AC$3,Таблица9[#Headers],0),0)/VLOOKUP($AA142,Таблица19[#All],MATCH(AC$3,Таблица19[#Headers],0),0),"")</f>
        <v/>
      </c>
      <c r="AD142" s="6" t="str">
        <f>IFERROR(VLOOKUP($AA142,Таблица9[#All],MATCH(AD$3,Таблица9[#Headers],0),0)/VLOOKUP($AA142,Таблица19[#All],MATCH(AD$3,Таблица19[#Headers],0),0),"")</f>
        <v/>
      </c>
      <c r="AE142" s="6" t="str">
        <f>IFERROR(VLOOKUP($AA142,Таблица9[#All],MATCH(AE$3,Таблица9[#Headers],0),0)/VLOOKUP($AA142,Таблица19[#All],MATCH(AE$3,Таблица19[#Headers],0),0),"")</f>
        <v/>
      </c>
      <c r="AF142" s="6" t="str">
        <f>IFERROR(VLOOKUP($AA142,Таблица9[#All],MATCH(AF$3,Таблица9[#Headers],0),0)/VLOOKUP($AA142,Таблица19[#All],MATCH(AF$3,Таблица19[#Headers],0),0),"")</f>
        <v/>
      </c>
    </row>
    <row r="143" spans="1:32">
      <c r="A143" t="s">
        <v>276</v>
      </c>
      <c r="B143" s="10">
        <v>66778</v>
      </c>
      <c r="C143" s="10">
        <v>11784</v>
      </c>
      <c r="D143" s="6">
        <v>0.176465302944083</v>
      </c>
      <c r="E143" s="3">
        <v>19</v>
      </c>
      <c r="F143" s="3">
        <v>76</v>
      </c>
      <c r="G143" s="16">
        <v>17</v>
      </c>
      <c r="H143" s="10">
        <v>3945</v>
      </c>
      <c r="I143">
        <v>4</v>
      </c>
      <c r="J143" s="10">
        <v>693</v>
      </c>
      <c r="N143" t="s">
        <v>125</v>
      </c>
      <c r="O143" s="10">
        <v>30398</v>
      </c>
      <c r="P143" s="10">
        <v>5670</v>
      </c>
      <c r="Q143" s="6">
        <v>0.18652542930455901</v>
      </c>
      <c r="R143" s="3">
        <v>6</v>
      </c>
      <c r="S143" s="3">
        <v>23</v>
      </c>
      <c r="T143" s="3">
        <v>6</v>
      </c>
      <c r="U143" s="23">
        <v>5140</v>
      </c>
      <c r="V143">
        <v>4</v>
      </c>
      <c r="W143" s="10">
        <v>945</v>
      </c>
      <c r="AA143" t="s">
        <v>276</v>
      </c>
      <c r="AB143" s="6">
        <f>IFERROR(VLOOKUP($AA143,Таблица9[#All],MATCH(AB$3,Таблица9[#Headers],0),0)/VLOOKUP($AA143,Таблица19[#All],MATCH(AB$3,Таблица19[#Headers],0),0),"")</f>
        <v>0.28127527029860133</v>
      </c>
      <c r="AC143" s="6">
        <f>IFERROR(VLOOKUP($AA143,Таблица9[#All],MATCH(AC$3,Таблица9[#Headers],0),0)/VLOOKUP($AA143,Таблица19[#All],MATCH(AC$3,Таблица19[#Headers],0),0),"")</f>
        <v>0.24575695858791582</v>
      </c>
      <c r="AD143" s="6">
        <f>IFERROR(VLOOKUP($AA143,Таблица9[#All],MATCH(AD$3,Таблица9[#Headers],0),0)/VLOOKUP($AA143,Таблица19[#All],MATCH(AD$3,Таблица19[#Headers],0),0),"")</f>
        <v>0.36842105263157893</v>
      </c>
      <c r="AE143" s="6">
        <f>IFERROR(VLOOKUP($AA143,Таблица9[#All],MATCH(AE$3,Таблица9[#Headers],0),0)/VLOOKUP($AA143,Таблица19[#All],MATCH(AE$3,Таблица19[#Headers],0),0),"")</f>
        <v>0.48684210526315791</v>
      </c>
      <c r="AF143" s="6">
        <f>IFERROR(VLOOKUP($AA143,Таблица9[#All],MATCH(AF$3,Таблица9[#Headers],0),0)/VLOOKUP($AA143,Таблица19[#All],MATCH(AF$3,Таблица19[#Headers],0),0),"")</f>
        <v>0.41176470588235292</v>
      </c>
    </row>
    <row r="144" spans="1:32">
      <c r="A144" t="s">
        <v>292</v>
      </c>
      <c r="B144" s="10">
        <v>65287</v>
      </c>
      <c r="C144" s="10">
        <v>12298</v>
      </c>
      <c r="D144" s="6">
        <v>0.188368281587452</v>
      </c>
      <c r="E144" s="3">
        <v>10</v>
      </c>
      <c r="F144" s="3">
        <v>43</v>
      </c>
      <c r="G144" s="16">
        <v>10</v>
      </c>
      <c r="H144" s="10">
        <v>7358</v>
      </c>
      <c r="I144">
        <v>4</v>
      </c>
      <c r="J144" s="10">
        <v>1230</v>
      </c>
      <c r="N144" t="s">
        <v>277</v>
      </c>
      <c r="O144" s="10">
        <v>5478</v>
      </c>
      <c r="P144" s="10">
        <v>1216</v>
      </c>
      <c r="Q144" s="6">
        <v>0.221978824388462</v>
      </c>
      <c r="R144" s="3">
        <v>3</v>
      </c>
      <c r="S144" s="3">
        <v>14</v>
      </c>
      <c r="T144" s="3">
        <v>3</v>
      </c>
      <c r="U144" s="23">
        <v>1875</v>
      </c>
      <c r="V144">
        <v>5</v>
      </c>
      <c r="W144" s="10">
        <v>405</v>
      </c>
      <c r="AA144" t="s">
        <v>292</v>
      </c>
      <c r="AB144" s="6" t="str">
        <f>IFERROR(VLOOKUP($AA144,Таблица9[#All],MATCH(AB$3,Таблица9[#Headers],0),0)/VLOOKUP($AA144,Таблица19[#All],MATCH(AB$3,Таблица19[#Headers],0),0),"")</f>
        <v/>
      </c>
      <c r="AC144" s="6" t="str">
        <f>IFERROR(VLOOKUP($AA144,Таблица9[#All],MATCH(AC$3,Таблица9[#Headers],0),0)/VLOOKUP($AA144,Таблица19[#All],MATCH(AC$3,Таблица19[#Headers],0),0),"")</f>
        <v/>
      </c>
      <c r="AD144" s="6" t="str">
        <f>IFERROR(VLOOKUP($AA144,Таблица9[#All],MATCH(AD$3,Таблица9[#Headers],0),0)/VLOOKUP($AA144,Таблица19[#All],MATCH(AD$3,Таблица19[#Headers],0),0),"")</f>
        <v/>
      </c>
      <c r="AE144" s="6" t="str">
        <f>IFERROR(VLOOKUP($AA144,Таблица9[#All],MATCH(AE$3,Таблица9[#Headers],0),0)/VLOOKUP($AA144,Таблица19[#All],MATCH(AE$3,Таблица19[#Headers],0),0),"")</f>
        <v/>
      </c>
      <c r="AF144" s="6" t="str">
        <f>IFERROR(VLOOKUP($AA144,Таблица9[#All],MATCH(AF$3,Таблица9[#Headers],0),0)/VLOOKUP($AA144,Таблица19[#All],MATCH(AF$3,Таблица19[#Headers],0),0),"")</f>
        <v/>
      </c>
    </row>
    <row r="145" spans="1:32">
      <c r="A145" t="s">
        <v>219</v>
      </c>
      <c r="B145" s="10">
        <v>63755</v>
      </c>
      <c r="C145" s="10">
        <v>13351</v>
      </c>
      <c r="D145" s="6">
        <v>0.20941102658614999</v>
      </c>
      <c r="E145" s="3">
        <v>14</v>
      </c>
      <c r="F145" s="3">
        <v>88</v>
      </c>
      <c r="G145" s="16">
        <v>14</v>
      </c>
      <c r="H145" s="10">
        <v>5341</v>
      </c>
      <c r="I145">
        <v>6</v>
      </c>
      <c r="J145" s="10">
        <v>954</v>
      </c>
      <c r="N145" t="s">
        <v>190</v>
      </c>
      <c r="O145" s="10">
        <v>2563</v>
      </c>
      <c r="P145" s="10">
        <v>252</v>
      </c>
      <c r="Q145" s="6">
        <v>9.8322278579789299E-2</v>
      </c>
      <c r="R145" s="3">
        <v>2</v>
      </c>
      <c r="S145" s="3">
        <v>8</v>
      </c>
      <c r="T145" s="3">
        <v>2</v>
      </c>
      <c r="U145" s="23">
        <v>1856</v>
      </c>
      <c r="V145">
        <v>4</v>
      </c>
      <c r="W145" s="10">
        <v>126</v>
      </c>
      <c r="AA145" t="s">
        <v>219</v>
      </c>
      <c r="AB145" s="6" t="str">
        <f>IFERROR(VLOOKUP($AA145,Таблица9[#All],MATCH(AB$3,Таблица9[#Headers],0),0)/VLOOKUP($AA145,Таблица19[#All],MATCH(AB$3,Таблица19[#Headers],0),0),"")</f>
        <v/>
      </c>
      <c r="AC145" s="6" t="str">
        <f>IFERROR(VLOOKUP($AA145,Таблица9[#All],MATCH(AC$3,Таблица9[#Headers],0),0)/VLOOKUP($AA145,Таблица19[#All],MATCH(AC$3,Таблица19[#Headers],0),0),"")</f>
        <v/>
      </c>
      <c r="AD145" s="6" t="str">
        <f>IFERROR(VLOOKUP($AA145,Таблица9[#All],MATCH(AD$3,Таблица9[#Headers],0),0)/VLOOKUP($AA145,Таблица19[#All],MATCH(AD$3,Таблица19[#Headers],0),0),"")</f>
        <v/>
      </c>
      <c r="AE145" s="6" t="str">
        <f>IFERROR(VLOOKUP($AA145,Таблица9[#All],MATCH(AE$3,Таблица9[#Headers],0),0)/VLOOKUP($AA145,Таблица19[#All],MATCH(AE$3,Таблица19[#Headers],0),0),"")</f>
        <v/>
      </c>
      <c r="AF145" s="6" t="str">
        <f>IFERROR(VLOOKUP($AA145,Таблица9[#All],MATCH(AF$3,Таблица9[#Headers],0),0)/VLOOKUP($AA145,Таблица19[#All],MATCH(AF$3,Таблица19[#Headers],0),0),"")</f>
        <v/>
      </c>
    </row>
    <row r="146" spans="1:32">
      <c r="A146" t="s">
        <v>157</v>
      </c>
      <c r="B146" s="10">
        <v>62925</v>
      </c>
      <c r="C146" s="10">
        <v>13484</v>
      </c>
      <c r="D146" s="6">
        <v>0.21428684942391699</v>
      </c>
      <c r="E146" s="3">
        <v>14</v>
      </c>
      <c r="F146" s="3">
        <v>75</v>
      </c>
      <c r="G146" s="16">
        <v>13</v>
      </c>
      <c r="H146" s="10">
        <v>5118</v>
      </c>
      <c r="I146">
        <v>5</v>
      </c>
      <c r="J146" s="10">
        <v>1037</v>
      </c>
      <c r="N146" t="s">
        <v>276</v>
      </c>
      <c r="O146" s="10">
        <v>18783</v>
      </c>
      <c r="P146" s="10">
        <v>2896</v>
      </c>
      <c r="Q146" s="6">
        <v>0.15418197306074599</v>
      </c>
      <c r="R146" s="3">
        <v>7</v>
      </c>
      <c r="S146" s="3">
        <v>37</v>
      </c>
      <c r="T146" s="3">
        <v>7</v>
      </c>
      <c r="U146" s="23">
        <v>2792</v>
      </c>
      <c r="V146">
        <v>5</v>
      </c>
      <c r="W146" s="10">
        <v>414</v>
      </c>
      <c r="AA146" t="s">
        <v>157</v>
      </c>
      <c r="AB146" s="6" t="str">
        <f>IFERROR(VLOOKUP($AA146,Таблица9[#All],MATCH(AB$3,Таблица9[#Headers],0),0)/VLOOKUP($AA146,Таблица19[#All],MATCH(AB$3,Таблица19[#Headers],0),0),"")</f>
        <v/>
      </c>
      <c r="AC146" s="6" t="str">
        <f>IFERROR(VLOOKUP($AA146,Таблица9[#All],MATCH(AC$3,Таблица9[#Headers],0),0)/VLOOKUP($AA146,Таблица19[#All],MATCH(AC$3,Таблица19[#Headers],0),0),"")</f>
        <v/>
      </c>
      <c r="AD146" s="6" t="str">
        <f>IFERROR(VLOOKUP($AA146,Таблица9[#All],MATCH(AD$3,Таблица9[#Headers],0),0)/VLOOKUP($AA146,Таблица19[#All],MATCH(AD$3,Таблица19[#Headers],0),0),"")</f>
        <v/>
      </c>
      <c r="AE146" s="6" t="str">
        <f>IFERROR(VLOOKUP($AA146,Таблица9[#All],MATCH(AE$3,Таблица9[#Headers],0),0)/VLOOKUP($AA146,Таблица19[#All],MATCH(AE$3,Таблица19[#Headers],0),0),"")</f>
        <v/>
      </c>
      <c r="AF146" s="6" t="str">
        <f>IFERROR(VLOOKUP($AA146,Таблица9[#All],MATCH(AF$3,Таблица9[#Headers],0),0)/VLOOKUP($AA146,Таблица19[#All],MATCH(AF$3,Таблица19[#Headers],0),0),"")</f>
        <v/>
      </c>
    </row>
    <row r="147" spans="1:32">
      <c r="A147" t="s">
        <v>294</v>
      </c>
      <c r="B147" s="10">
        <v>58881</v>
      </c>
      <c r="C147" s="10">
        <v>6409</v>
      </c>
      <c r="D147" s="6">
        <v>0.10884665681628999</v>
      </c>
      <c r="E147" s="3">
        <v>17</v>
      </c>
      <c r="F147" s="3">
        <v>78</v>
      </c>
      <c r="G147" s="16">
        <v>9</v>
      </c>
      <c r="H147" s="10">
        <v>3678</v>
      </c>
      <c r="I147">
        <v>5</v>
      </c>
      <c r="J147" s="10">
        <v>712</v>
      </c>
      <c r="N147" t="s">
        <v>293</v>
      </c>
      <c r="O147" s="10">
        <v>28138</v>
      </c>
      <c r="P147" s="10">
        <v>3292</v>
      </c>
      <c r="Q147" s="6">
        <v>0.116994811287227</v>
      </c>
      <c r="R147" s="3">
        <v>8</v>
      </c>
      <c r="S147" s="3">
        <v>31</v>
      </c>
      <c r="T147" s="3">
        <v>7</v>
      </c>
      <c r="U147" s="23">
        <v>3566</v>
      </c>
      <c r="V147">
        <v>4</v>
      </c>
      <c r="W147" s="10">
        <v>470</v>
      </c>
      <c r="AA147" t="s">
        <v>294</v>
      </c>
      <c r="AB147" s="6">
        <f>IFERROR(VLOOKUP($AA147,Таблица9[#All],MATCH(AB$3,Таблица9[#Headers],0),0)/VLOOKUP($AA147,Таблица19[#All],MATCH(AB$3,Таблица19[#Headers],0),0),"")</f>
        <v>0.8591226371834717</v>
      </c>
      <c r="AC147" s="6">
        <f>IFERROR(VLOOKUP($AA147,Таблица9[#All],MATCH(AC$3,Таблица9[#Headers],0),0)/VLOOKUP($AA147,Таблица19[#All],MATCH(AC$3,Таблица19[#Headers],0),0),"")</f>
        <v>0.96629739428928074</v>
      </c>
      <c r="AD147" s="6">
        <f>IFERROR(VLOOKUP($AA147,Таблица9[#All],MATCH(AD$3,Таблица9[#Headers],0),0)/VLOOKUP($AA147,Таблица19[#All],MATCH(AD$3,Таблица19[#Headers],0),0),"")</f>
        <v>0.88235294117647056</v>
      </c>
      <c r="AE147" s="6">
        <f>IFERROR(VLOOKUP($AA147,Таблица9[#All],MATCH(AE$3,Таблица9[#Headers],0),0)/VLOOKUP($AA147,Таблица19[#All],MATCH(AE$3,Таблица19[#Headers],0),0),"")</f>
        <v>0.94871794871794868</v>
      </c>
      <c r="AF147" s="6">
        <f>IFERROR(VLOOKUP($AA147,Таблица9[#All],MATCH(AF$3,Таблица9[#Headers],0),0)/VLOOKUP($AA147,Таблица19[#All],MATCH(AF$3,Таблица19[#Headers],0),0),"")</f>
        <v>0.88888888888888884</v>
      </c>
    </row>
    <row r="148" spans="1:32">
      <c r="A148" t="s">
        <v>126</v>
      </c>
      <c r="B148" s="10">
        <v>57946</v>
      </c>
      <c r="C148" s="10">
        <v>9838</v>
      </c>
      <c r="D148" s="6">
        <v>0.169778759534739</v>
      </c>
      <c r="E148" s="3">
        <v>22</v>
      </c>
      <c r="F148" s="3">
        <v>81</v>
      </c>
      <c r="G148" s="16">
        <v>17</v>
      </c>
      <c r="H148" s="10">
        <v>2884</v>
      </c>
      <c r="I148">
        <v>4</v>
      </c>
      <c r="J148" s="10">
        <v>579</v>
      </c>
      <c r="N148" t="s">
        <v>294</v>
      </c>
      <c r="O148" s="10">
        <v>50586</v>
      </c>
      <c r="P148" s="10">
        <v>6193</v>
      </c>
      <c r="Q148" s="6">
        <v>0.12242517692642201</v>
      </c>
      <c r="R148" s="3">
        <v>15</v>
      </c>
      <c r="S148" s="3">
        <v>74</v>
      </c>
      <c r="T148" s="3">
        <v>8</v>
      </c>
      <c r="U148" s="23">
        <v>3406</v>
      </c>
      <c r="V148">
        <v>5</v>
      </c>
      <c r="W148" s="10">
        <v>774</v>
      </c>
      <c r="AA148" t="s">
        <v>126</v>
      </c>
      <c r="AB148" s="6">
        <f>IFERROR(VLOOKUP($AA148,Таблица9[#All],MATCH(AB$3,Таблица9[#Headers],0),0)/VLOOKUP($AA148,Таблица19[#All],MATCH(AB$3,Таблица19[#Headers],0),0),"")</f>
        <v>0.63093224726469477</v>
      </c>
      <c r="AC148" s="6">
        <f>IFERROR(VLOOKUP($AA148,Таблица9[#All],MATCH(AC$3,Таблица9[#Headers],0),0)/VLOOKUP($AA148,Таблица19[#All],MATCH(AC$3,Таблица19[#Headers],0),0),"")</f>
        <v>0.48902215897540152</v>
      </c>
      <c r="AD148" s="6">
        <f>IFERROR(VLOOKUP($AA148,Таблица9[#All],MATCH(AD$3,Таблица9[#Headers],0),0)/VLOOKUP($AA148,Таблица19[#All],MATCH(AD$3,Таблица19[#Headers],0),0),"")</f>
        <v>0.59090909090909094</v>
      </c>
      <c r="AE148" s="6">
        <f>IFERROR(VLOOKUP($AA148,Таблица9[#All],MATCH(AE$3,Таблица9[#Headers],0),0)/VLOOKUP($AA148,Таблица19[#All],MATCH(AE$3,Таблица19[#Headers],0),0),"")</f>
        <v>0.44444444444444442</v>
      </c>
      <c r="AF148" s="6">
        <f>IFERROR(VLOOKUP($AA148,Таблица9[#All],MATCH(AF$3,Таблица9[#Headers],0),0)/VLOOKUP($AA148,Таблица19[#All],MATCH(AF$3,Таблица19[#Headers],0),0),"")</f>
        <v>0.6470588235294118</v>
      </c>
    </row>
    <row r="149" spans="1:32">
      <c r="A149" t="s">
        <v>139</v>
      </c>
      <c r="B149" s="10">
        <v>57362</v>
      </c>
      <c r="C149" s="10">
        <v>9822</v>
      </c>
      <c r="D149" s="6">
        <v>0.17122833931871201</v>
      </c>
      <c r="E149" s="3">
        <v>28</v>
      </c>
      <c r="F149" s="3">
        <v>79</v>
      </c>
      <c r="G149" s="16">
        <v>24</v>
      </c>
      <c r="H149" s="10">
        <v>2349</v>
      </c>
      <c r="I149">
        <v>3</v>
      </c>
      <c r="J149" s="10">
        <v>409</v>
      </c>
      <c r="N149" t="s">
        <v>295</v>
      </c>
      <c r="O149" s="10">
        <v>30479</v>
      </c>
      <c r="P149" s="10">
        <v>2286</v>
      </c>
      <c r="Q149" s="6">
        <v>7.5002460710653196E-2</v>
      </c>
      <c r="R149" s="3">
        <v>9</v>
      </c>
      <c r="S149" s="3">
        <v>43</v>
      </c>
      <c r="T149" s="3">
        <v>5</v>
      </c>
      <c r="U149" s="23">
        <v>3598</v>
      </c>
      <c r="V149">
        <v>5</v>
      </c>
      <c r="W149" s="10">
        <v>457</v>
      </c>
      <c r="AA149" t="s">
        <v>139</v>
      </c>
      <c r="AB149" s="6" t="str">
        <f>IFERROR(VLOOKUP($AA149,Таблица9[#All],MATCH(AB$3,Таблица9[#Headers],0),0)/VLOOKUP($AA149,Таблица19[#All],MATCH(AB$3,Таблица19[#Headers],0),0),"")</f>
        <v/>
      </c>
      <c r="AC149" s="6" t="str">
        <f>IFERROR(VLOOKUP($AA149,Таблица9[#All],MATCH(AC$3,Таблица9[#Headers],0),0)/VLOOKUP($AA149,Таблица19[#All],MATCH(AC$3,Таблица19[#Headers],0),0),"")</f>
        <v/>
      </c>
      <c r="AD149" s="6" t="str">
        <f>IFERROR(VLOOKUP($AA149,Таблица9[#All],MATCH(AD$3,Таблица9[#Headers],0),0)/VLOOKUP($AA149,Таблица19[#All],MATCH(AD$3,Таблица19[#Headers],0),0),"")</f>
        <v/>
      </c>
      <c r="AE149" s="6" t="str">
        <f>IFERROR(VLOOKUP($AA149,Таблица9[#All],MATCH(AE$3,Таблица9[#Headers],0),0)/VLOOKUP($AA149,Таблица19[#All],MATCH(AE$3,Таблица19[#Headers],0),0),"")</f>
        <v/>
      </c>
      <c r="AF149" s="6" t="str">
        <f>IFERROR(VLOOKUP($AA149,Таблица9[#All],MATCH(AF$3,Таблица9[#Headers],0),0)/VLOOKUP($AA149,Таблица19[#All],MATCH(AF$3,Таблица19[#Headers],0),0),"")</f>
        <v/>
      </c>
    </row>
    <row r="150" spans="1:32">
      <c r="A150" t="s">
        <v>216</v>
      </c>
      <c r="B150" s="10">
        <v>53916</v>
      </c>
      <c r="C150" s="10">
        <v>6745</v>
      </c>
      <c r="D150" s="6">
        <v>0.12510201053490599</v>
      </c>
      <c r="E150" s="3">
        <v>22</v>
      </c>
      <c r="F150" s="3">
        <v>102</v>
      </c>
      <c r="G150" s="16">
        <v>21</v>
      </c>
      <c r="H150" s="10">
        <v>2611</v>
      </c>
      <c r="I150">
        <v>5</v>
      </c>
      <c r="J150" s="10">
        <v>321</v>
      </c>
      <c r="N150" t="s">
        <v>301</v>
      </c>
      <c r="O150" s="10">
        <v>7765</v>
      </c>
      <c r="P150" s="10">
        <v>1342</v>
      </c>
      <c r="Q150" s="6">
        <v>0.172826786864133</v>
      </c>
      <c r="R150" s="3">
        <v>3</v>
      </c>
      <c r="S150" s="3">
        <v>32</v>
      </c>
      <c r="T150" s="3">
        <v>1</v>
      </c>
      <c r="U150" s="23">
        <v>2637</v>
      </c>
      <c r="V150">
        <v>11</v>
      </c>
      <c r="W150" s="10">
        <v>1342</v>
      </c>
      <c r="AA150" t="s">
        <v>216</v>
      </c>
      <c r="AB150" s="6" t="str">
        <f>IFERROR(VLOOKUP($AA150,Таблица9[#All],MATCH(AB$3,Таблица9[#Headers],0),0)/VLOOKUP($AA150,Таблица19[#All],MATCH(AB$3,Таблица19[#Headers],0),0),"")</f>
        <v/>
      </c>
      <c r="AC150" s="6" t="str">
        <f>IFERROR(VLOOKUP($AA150,Таблица9[#All],MATCH(AC$3,Таблица9[#Headers],0),0)/VLOOKUP($AA150,Таблица19[#All],MATCH(AC$3,Таблица19[#Headers],0),0),"")</f>
        <v/>
      </c>
      <c r="AD150" s="6" t="str">
        <f>IFERROR(VLOOKUP($AA150,Таблица9[#All],MATCH(AD$3,Таблица9[#Headers],0),0)/VLOOKUP($AA150,Таблица19[#All],MATCH(AD$3,Таблица19[#Headers],0),0),"")</f>
        <v/>
      </c>
      <c r="AE150" s="6" t="str">
        <f>IFERROR(VLOOKUP($AA150,Таблица9[#All],MATCH(AE$3,Таблица9[#Headers],0),0)/VLOOKUP($AA150,Таблица19[#All],MATCH(AE$3,Таблица19[#Headers],0),0),"")</f>
        <v/>
      </c>
      <c r="AF150" s="6" t="str">
        <f>IFERROR(VLOOKUP($AA150,Таблица9[#All],MATCH(AF$3,Таблица9[#Headers],0),0)/VLOOKUP($AA150,Таблица19[#All],MATCH(AF$3,Таблица19[#Headers],0),0),"")</f>
        <v/>
      </c>
    </row>
    <row r="151" spans="1:32">
      <c r="A151" t="s">
        <v>241</v>
      </c>
      <c r="B151" s="10">
        <v>53073</v>
      </c>
      <c r="C151" s="10">
        <v>8794</v>
      </c>
      <c r="D151" s="6">
        <v>0.16569630508921601</v>
      </c>
      <c r="E151" s="3">
        <v>24</v>
      </c>
      <c r="F151" s="3">
        <v>82</v>
      </c>
      <c r="G151" s="16">
        <v>20</v>
      </c>
      <c r="H151" s="10">
        <v>2550</v>
      </c>
      <c r="I151">
        <v>3</v>
      </c>
      <c r="J151" s="10">
        <v>440</v>
      </c>
      <c r="N151" t="s">
        <v>307</v>
      </c>
      <c r="O151" s="10">
        <v>1040</v>
      </c>
      <c r="P151" s="10">
        <v>241</v>
      </c>
      <c r="Q151" s="6">
        <v>0.23173076923076899</v>
      </c>
      <c r="R151" s="3">
        <v>1</v>
      </c>
      <c r="S151" s="3">
        <v>1</v>
      </c>
      <c r="T151" s="3">
        <v>1</v>
      </c>
      <c r="U151" s="23">
        <v>3889</v>
      </c>
      <c r="V151">
        <v>1</v>
      </c>
      <c r="W151" s="10">
        <v>241</v>
      </c>
      <c r="AA151" t="s">
        <v>241</v>
      </c>
      <c r="AB151" s="6" t="str">
        <f>IFERROR(VLOOKUP($AA151,Таблица9[#All],MATCH(AB$3,Таблица9[#Headers],0),0)/VLOOKUP($AA151,Таблица19[#All],MATCH(AB$3,Таблица19[#Headers],0),0),"")</f>
        <v/>
      </c>
      <c r="AC151" s="6" t="str">
        <f>IFERROR(VLOOKUP($AA151,Таблица9[#All],MATCH(AC$3,Таблица9[#Headers],0),0)/VLOOKUP($AA151,Таблица19[#All],MATCH(AC$3,Таблица19[#Headers],0),0),"")</f>
        <v/>
      </c>
      <c r="AD151" s="6" t="str">
        <f>IFERROR(VLOOKUP($AA151,Таблица9[#All],MATCH(AD$3,Таблица9[#Headers],0),0)/VLOOKUP($AA151,Таблица19[#All],MATCH(AD$3,Таблица19[#Headers],0),0),"")</f>
        <v/>
      </c>
      <c r="AE151" s="6" t="str">
        <f>IFERROR(VLOOKUP($AA151,Таблица9[#All],MATCH(AE$3,Таблица9[#Headers],0),0)/VLOOKUP($AA151,Таблица19[#All],MATCH(AE$3,Таблица19[#Headers],0),0),"")</f>
        <v/>
      </c>
      <c r="AF151" s="6" t="str">
        <f>IFERROR(VLOOKUP($AA151,Таблица9[#All],MATCH(AF$3,Таблица9[#Headers],0),0)/VLOOKUP($AA151,Таблица19[#All],MATCH(AF$3,Таблица19[#Headers],0),0),"")</f>
        <v/>
      </c>
    </row>
    <row r="152" spans="1:32">
      <c r="A152" t="s">
        <v>188</v>
      </c>
      <c r="B152" s="10">
        <v>52648</v>
      </c>
      <c r="C152" s="10">
        <v>13554</v>
      </c>
      <c r="D152" s="6">
        <v>0.257445676948792</v>
      </c>
      <c r="E152" s="3">
        <v>13</v>
      </c>
      <c r="F152" s="3">
        <v>23</v>
      </c>
      <c r="G152" s="16">
        <v>12</v>
      </c>
      <c r="H152" s="10">
        <v>4677</v>
      </c>
      <c r="I152">
        <v>2</v>
      </c>
      <c r="J152" s="10">
        <v>1130</v>
      </c>
      <c r="N152" t="s">
        <v>284</v>
      </c>
      <c r="O152" s="10">
        <v>20537</v>
      </c>
      <c r="P152" s="10">
        <v>1498</v>
      </c>
      <c r="Q152" s="6">
        <v>7.2941520183084196E-2</v>
      </c>
      <c r="R152" s="3">
        <v>7</v>
      </c>
      <c r="S152" s="3">
        <v>17</v>
      </c>
      <c r="T152" s="3">
        <v>7</v>
      </c>
      <c r="U152" s="23">
        <v>3011</v>
      </c>
      <c r="V152">
        <v>2</v>
      </c>
      <c r="W152" s="10">
        <v>214</v>
      </c>
      <c r="AA152" t="s">
        <v>188</v>
      </c>
      <c r="AB152" s="6" t="str">
        <f>IFERROR(VLOOKUP($AA152,Таблица9[#All],MATCH(AB$3,Таблица9[#Headers],0),0)/VLOOKUP($AA152,Таблица19[#All],MATCH(AB$3,Таблица19[#Headers],0),0),"")</f>
        <v/>
      </c>
      <c r="AC152" s="6" t="str">
        <f>IFERROR(VLOOKUP($AA152,Таблица9[#All],MATCH(AC$3,Таблица9[#Headers],0),0)/VLOOKUP($AA152,Таблица19[#All],MATCH(AC$3,Таблица19[#Headers],0),0),"")</f>
        <v/>
      </c>
      <c r="AD152" s="6" t="str">
        <f>IFERROR(VLOOKUP($AA152,Таблица9[#All],MATCH(AD$3,Таблица9[#Headers],0),0)/VLOOKUP($AA152,Таблица19[#All],MATCH(AD$3,Таблица19[#Headers],0),0),"")</f>
        <v/>
      </c>
      <c r="AE152" s="6" t="str">
        <f>IFERROR(VLOOKUP($AA152,Таблица9[#All],MATCH(AE$3,Таблица9[#Headers],0),0)/VLOOKUP($AA152,Таблица19[#All],MATCH(AE$3,Таблица19[#Headers],0),0),"")</f>
        <v/>
      </c>
      <c r="AF152" s="6" t="str">
        <f>IFERROR(VLOOKUP($AA152,Таблица9[#All],MATCH(AF$3,Таблица9[#Headers],0),0)/VLOOKUP($AA152,Таблица19[#All],MATCH(AF$3,Таблица19[#Headers],0),0),"")</f>
        <v/>
      </c>
    </row>
    <row r="153" spans="1:32">
      <c r="A153" t="s">
        <v>156</v>
      </c>
      <c r="B153" s="10">
        <v>51985</v>
      </c>
      <c r="C153" s="10">
        <v>15870</v>
      </c>
      <c r="D153" s="6">
        <v>0.30528036933730801</v>
      </c>
      <c r="E153" s="3">
        <v>10</v>
      </c>
      <c r="F153" s="3">
        <v>64</v>
      </c>
      <c r="G153" s="16">
        <v>9</v>
      </c>
      <c r="H153" s="10">
        <v>6768</v>
      </c>
      <c r="I153">
        <v>6</v>
      </c>
      <c r="J153" s="10">
        <v>1763</v>
      </c>
      <c r="N153" t="s">
        <v>315</v>
      </c>
      <c r="O153" s="10">
        <v>5041</v>
      </c>
      <c r="P153" s="10">
        <v>971</v>
      </c>
      <c r="Q153" s="6">
        <v>0.19262051180321299</v>
      </c>
      <c r="R153" s="3">
        <v>2</v>
      </c>
      <c r="S153" s="3">
        <v>11</v>
      </c>
      <c r="T153" s="3">
        <v>1</v>
      </c>
      <c r="U153" s="23">
        <v>2570</v>
      </c>
      <c r="V153">
        <v>6</v>
      </c>
      <c r="W153" s="10">
        <v>971</v>
      </c>
      <c r="AA153" t="s">
        <v>156</v>
      </c>
      <c r="AB153" s="6" t="str">
        <f>IFERROR(VLOOKUP($AA153,Таблица9[#All],MATCH(AB$3,Таблица9[#Headers],0),0)/VLOOKUP($AA153,Таблица19[#All],MATCH(AB$3,Таблица19[#Headers],0),0),"")</f>
        <v/>
      </c>
      <c r="AC153" s="6" t="str">
        <f>IFERROR(VLOOKUP($AA153,Таблица9[#All],MATCH(AC$3,Таблица9[#Headers],0),0)/VLOOKUP($AA153,Таблица19[#All],MATCH(AC$3,Таблица19[#Headers],0),0),"")</f>
        <v/>
      </c>
      <c r="AD153" s="6" t="str">
        <f>IFERROR(VLOOKUP($AA153,Таблица9[#All],MATCH(AD$3,Таблица9[#Headers],0),0)/VLOOKUP($AA153,Таблица19[#All],MATCH(AD$3,Таблица19[#Headers],0),0),"")</f>
        <v/>
      </c>
      <c r="AE153" s="6" t="str">
        <f>IFERROR(VLOOKUP($AA153,Таблица9[#All],MATCH(AE$3,Таблица9[#Headers],0),0)/VLOOKUP($AA153,Таблица19[#All],MATCH(AE$3,Таблица19[#Headers],0),0),"")</f>
        <v/>
      </c>
      <c r="AF153" s="6" t="str">
        <f>IFERROR(VLOOKUP($AA153,Таблица9[#All],MATCH(AF$3,Таблица9[#Headers],0),0)/VLOOKUP($AA153,Таблица19[#All],MATCH(AF$3,Таблица19[#Headers],0),0),"")</f>
        <v/>
      </c>
    </row>
    <row r="154" spans="1:32">
      <c r="A154" t="s">
        <v>289</v>
      </c>
      <c r="B154" s="10">
        <v>49282</v>
      </c>
      <c r="C154" s="10">
        <v>8175</v>
      </c>
      <c r="D154" s="6">
        <v>0.16588206647457401</v>
      </c>
      <c r="E154" s="3">
        <v>13</v>
      </c>
      <c r="F154" s="3">
        <v>80</v>
      </c>
      <c r="G154" s="16">
        <v>7</v>
      </c>
      <c r="H154" s="10">
        <v>5023</v>
      </c>
      <c r="I154">
        <v>6</v>
      </c>
      <c r="J154" s="10">
        <v>1168</v>
      </c>
      <c r="N154" t="s">
        <v>317</v>
      </c>
      <c r="O154" s="10">
        <v>43682</v>
      </c>
      <c r="P154" s="10">
        <v>13664</v>
      </c>
      <c r="Q154" s="6">
        <v>0.31280619019275602</v>
      </c>
      <c r="R154" s="3">
        <v>10</v>
      </c>
      <c r="S154" s="3">
        <v>11</v>
      </c>
      <c r="T154" s="3">
        <v>10</v>
      </c>
      <c r="U154" s="23">
        <v>4368</v>
      </c>
      <c r="V154">
        <v>1</v>
      </c>
      <c r="W154" s="10">
        <v>1366</v>
      </c>
      <c r="AA154" t="s">
        <v>289</v>
      </c>
      <c r="AB154" s="6" t="str">
        <f>IFERROR(VLOOKUP($AA154,Таблица9[#All],MATCH(AB$3,Таблица9[#Headers],0),0)/VLOOKUP($AA154,Таблица19[#All],MATCH(AB$3,Таблица19[#Headers],0),0),"")</f>
        <v/>
      </c>
      <c r="AC154" s="6" t="str">
        <f>IFERROR(VLOOKUP($AA154,Таблица9[#All],MATCH(AC$3,Таблица9[#Headers],0),0)/VLOOKUP($AA154,Таблица19[#All],MATCH(AC$3,Таблица19[#Headers],0),0),"")</f>
        <v/>
      </c>
      <c r="AD154" s="6" t="str">
        <f>IFERROR(VLOOKUP($AA154,Таблица9[#All],MATCH(AD$3,Таблица9[#Headers],0),0)/VLOOKUP($AA154,Таблица19[#All],MATCH(AD$3,Таблица19[#Headers],0),0),"")</f>
        <v/>
      </c>
      <c r="AE154" s="6" t="str">
        <f>IFERROR(VLOOKUP($AA154,Таблица9[#All],MATCH(AE$3,Таблица9[#Headers],0),0)/VLOOKUP($AA154,Таблица19[#All],MATCH(AE$3,Таблица19[#Headers],0),0),"")</f>
        <v/>
      </c>
      <c r="AF154" s="6" t="str">
        <f>IFERROR(VLOOKUP($AA154,Таблица9[#All],MATCH(AF$3,Таблица9[#Headers],0),0)/VLOOKUP($AA154,Таблица19[#All],MATCH(AF$3,Таблица19[#Headers],0),0),"")</f>
        <v/>
      </c>
    </row>
    <row r="155" spans="1:32">
      <c r="A155" t="s">
        <v>342</v>
      </c>
      <c r="B155" s="10">
        <v>48671</v>
      </c>
      <c r="C155" s="10">
        <v>6031</v>
      </c>
      <c r="D155" s="6">
        <v>0.123913624129358</v>
      </c>
      <c r="E155" s="3">
        <v>8</v>
      </c>
      <c r="F155" s="3">
        <v>96</v>
      </c>
      <c r="G155" s="16">
        <v>4</v>
      </c>
      <c r="H155" s="10">
        <v>6484</v>
      </c>
      <c r="I155">
        <v>12</v>
      </c>
      <c r="J155" s="10">
        <v>1508</v>
      </c>
      <c r="N155" t="s">
        <v>324</v>
      </c>
      <c r="O155" s="10">
        <v>24343</v>
      </c>
      <c r="P155" s="10">
        <v>7499</v>
      </c>
      <c r="Q155" s="6">
        <v>0.30805570389845099</v>
      </c>
      <c r="R155" s="3">
        <v>12</v>
      </c>
      <c r="S155" s="3">
        <v>21</v>
      </c>
      <c r="T155" s="3">
        <v>11</v>
      </c>
      <c r="U155" s="23">
        <v>2598</v>
      </c>
      <c r="V155">
        <v>2</v>
      </c>
      <c r="W155" s="10">
        <v>682</v>
      </c>
      <c r="AA155" t="s">
        <v>342</v>
      </c>
      <c r="AB155" s="6">
        <f>IFERROR(VLOOKUP($AA155,Таблица9[#All],MATCH(AB$3,Таблица9[#Headers],0),0)/VLOOKUP($AA155,Таблица19[#All],MATCH(AB$3,Таблица19[#Headers],0),0),"")</f>
        <v>0.13435105093382096</v>
      </c>
      <c r="AC155" s="6">
        <f>IFERROR(VLOOKUP($AA155,Таблица9[#All],MATCH(AC$3,Таблица9[#Headers],0),0)/VLOOKUP($AA155,Таблица19[#All],MATCH(AC$3,Таблица19[#Headers],0),0),"")</f>
        <v>0.11275078759741336</v>
      </c>
      <c r="AD155" s="6">
        <f>IFERROR(VLOOKUP($AA155,Таблица9[#All],MATCH(AD$3,Таблица9[#Headers],0),0)/VLOOKUP($AA155,Таблица19[#All],MATCH(AD$3,Таблица19[#Headers],0),0),"")</f>
        <v>0.125</v>
      </c>
      <c r="AE155" s="6">
        <f>IFERROR(VLOOKUP($AA155,Таблица9[#All],MATCH(AE$3,Таблица9[#Headers],0),0)/VLOOKUP($AA155,Таблица19[#All],MATCH(AE$3,Таблица19[#Headers],0),0),"")</f>
        <v>0.20833333333333334</v>
      </c>
      <c r="AF155" s="6">
        <f>IFERROR(VLOOKUP($AA155,Таблица9[#All],MATCH(AF$3,Таблица9[#Headers],0),0)/VLOOKUP($AA155,Таблица19[#All],MATCH(AF$3,Таблица19[#Headers],0),0),"")</f>
        <v>0.25</v>
      </c>
    </row>
    <row r="156" spans="1:32">
      <c r="A156" t="s">
        <v>209</v>
      </c>
      <c r="B156" s="10">
        <v>48389</v>
      </c>
      <c r="C156" s="10">
        <v>9176</v>
      </c>
      <c r="D156" s="6">
        <v>0.18962987455826699</v>
      </c>
      <c r="E156" s="3">
        <v>12</v>
      </c>
      <c r="F156" s="3">
        <v>32</v>
      </c>
      <c r="G156" s="16">
        <v>12</v>
      </c>
      <c r="H156" s="10">
        <v>4878</v>
      </c>
      <c r="I156">
        <v>3</v>
      </c>
      <c r="J156" s="10">
        <v>765</v>
      </c>
      <c r="N156" t="s">
        <v>325</v>
      </c>
      <c r="O156" s="10">
        <v>16566</v>
      </c>
      <c r="P156" s="10">
        <v>2538</v>
      </c>
      <c r="Q156" s="6">
        <v>0.15320536037667501</v>
      </c>
      <c r="R156" s="3">
        <v>7</v>
      </c>
      <c r="S156" s="3">
        <v>19</v>
      </c>
      <c r="T156" s="3">
        <v>4</v>
      </c>
      <c r="U156" s="23">
        <v>2416</v>
      </c>
      <c r="V156">
        <v>3</v>
      </c>
      <c r="W156" s="10">
        <v>634</v>
      </c>
      <c r="AA156" t="s">
        <v>209</v>
      </c>
      <c r="AB156" s="6" t="str">
        <f>IFERROR(VLOOKUP($AA156,Таблица9[#All],MATCH(AB$3,Таблица9[#Headers],0),0)/VLOOKUP($AA156,Таблица19[#All],MATCH(AB$3,Таблица19[#Headers],0),0),"")</f>
        <v/>
      </c>
      <c r="AC156" s="6" t="str">
        <f>IFERROR(VLOOKUP($AA156,Таблица9[#All],MATCH(AC$3,Таблица9[#Headers],0),0)/VLOOKUP($AA156,Таблица19[#All],MATCH(AC$3,Таблица19[#Headers],0),0),"")</f>
        <v/>
      </c>
      <c r="AD156" s="6" t="str">
        <f>IFERROR(VLOOKUP($AA156,Таблица9[#All],MATCH(AD$3,Таблица9[#Headers],0),0)/VLOOKUP($AA156,Таблица19[#All],MATCH(AD$3,Таблица19[#Headers],0),0),"")</f>
        <v/>
      </c>
      <c r="AE156" s="6" t="str">
        <f>IFERROR(VLOOKUP($AA156,Таблица9[#All],MATCH(AE$3,Таблица9[#Headers],0),0)/VLOOKUP($AA156,Таблица19[#All],MATCH(AE$3,Таблица19[#Headers],0),0),"")</f>
        <v/>
      </c>
      <c r="AF156" s="6" t="str">
        <f>IFERROR(VLOOKUP($AA156,Таблица9[#All],MATCH(AF$3,Таблица9[#Headers],0),0)/VLOOKUP($AA156,Таблица19[#All],MATCH(AF$3,Таблица19[#Headers],0),0),"")</f>
        <v/>
      </c>
    </row>
    <row r="157" spans="1:32">
      <c r="A157" t="s">
        <v>186</v>
      </c>
      <c r="B157" s="10">
        <v>47309</v>
      </c>
      <c r="C157" s="10">
        <v>9237</v>
      </c>
      <c r="D157" s="6">
        <v>0.19524826143017099</v>
      </c>
      <c r="E157" s="3">
        <v>9</v>
      </c>
      <c r="F157" s="3">
        <v>114</v>
      </c>
      <c r="G157" s="16">
        <v>8</v>
      </c>
      <c r="H157" s="10">
        <v>6812</v>
      </c>
      <c r="I157">
        <v>13</v>
      </c>
      <c r="J157" s="10">
        <v>1155</v>
      </c>
      <c r="N157" t="s">
        <v>236</v>
      </c>
      <c r="O157" s="10">
        <v>350</v>
      </c>
      <c r="P157" s="10">
        <v>51</v>
      </c>
      <c r="Q157" s="6">
        <v>0.14571428571428499</v>
      </c>
      <c r="R157" s="3">
        <v>1</v>
      </c>
      <c r="S157" s="3">
        <v>2</v>
      </c>
      <c r="T157" s="3">
        <v>1</v>
      </c>
      <c r="U157" s="23">
        <v>399</v>
      </c>
      <c r="V157">
        <v>2</v>
      </c>
      <c r="W157" s="10">
        <v>51</v>
      </c>
      <c r="AA157" t="s">
        <v>186</v>
      </c>
      <c r="AB157" s="6" t="str">
        <f>IFERROR(VLOOKUP($AA157,Таблица9[#All],MATCH(AB$3,Таблица9[#Headers],0),0)/VLOOKUP($AA157,Таблица19[#All],MATCH(AB$3,Таблица19[#Headers],0),0),"")</f>
        <v/>
      </c>
      <c r="AC157" s="6" t="str">
        <f>IFERROR(VLOOKUP($AA157,Таблица9[#All],MATCH(AC$3,Таблица9[#Headers],0),0)/VLOOKUP($AA157,Таблица19[#All],MATCH(AC$3,Таблица19[#Headers],0),0),"")</f>
        <v/>
      </c>
      <c r="AD157" s="6" t="str">
        <f>IFERROR(VLOOKUP($AA157,Таблица9[#All],MATCH(AD$3,Таблица9[#Headers],0),0)/VLOOKUP($AA157,Таблица19[#All],MATCH(AD$3,Таблица19[#Headers],0),0),"")</f>
        <v/>
      </c>
      <c r="AE157" s="6" t="str">
        <f>IFERROR(VLOOKUP($AA157,Таблица9[#All],MATCH(AE$3,Таблица9[#Headers],0),0)/VLOOKUP($AA157,Таблица19[#All],MATCH(AE$3,Таблица19[#Headers],0),0),"")</f>
        <v/>
      </c>
      <c r="AF157" s="6" t="str">
        <f>IFERROR(VLOOKUP($AA157,Таблица9[#All],MATCH(AF$3,Таблица9[#Headers],0),0)/VLOOKUP($AA157,Таблица19[#All],MATCH(AF$3,Таблица19[#Headers],0),0),"")</f>
        <v/>
      </c>
    </row>
    <row r="158" spans="1:32">
      <c r="A158" t="s">
        <v>190</v>
      </c>
      <c r="B158" s="10">
        <v>46912</v>
      </c>
      <c r="C158" s="10">
        <v>9361</v>
      </c>
      <c r="D158" s="6">
        <v>0.199543826739427</v>
      </c>
      <c r="E158" s="3">
        <v>11</v>
      </c>
      <c r="F158" s="3">
        <v>68</v>
      </c>
      <c r="G158" s="16">
        <v>10</v>
      </c>
      <c r="H158" s="10">
        <v>4578</v>
      </c>
      <c r="I158">
        <v>6</v>
      </c>
      <c r="J158" s="10">
        <v>936</v>
      </c>
      <c r="N158" t="s">
        <v>329</v>
      </c>
      <c r="O158" s="10">
        <v>7992</v>
      </c>
      <c r="P158" s="10">
        <v>2405</v>
      </c>
      <c r="Q158" s="6">
        <v>0.30092592592592499</v>
      </c>
      <c r="R158" s="3">
        <v>2</v>
      </c>
      <c r="S158" s="3">
        <v>2</v>
      </c>
      <c r="T158" s="3">
        <v>2</v>
      </c>
      <c r="U158" s="23">
        <v>4045</v>
      </c>
      <c r="V158">
        <v>1</v>
      </c>
      <c r="W158" s="10">
        <v>1202</v>
      </c>
      <c r="AA158" t="s">
        <v>190</v>
      </c>
      <c r="AB158" s="6">
        <f>IFERROR(VLOOKUP($AA158,Таблица9[#All],MATCH(AB$3,Таблица9[#Headers],0),0)/VLOOKUP($AA158,Таблица19[#All],MATCH(AB$3,Таблица19[#Headers],0),0),"")</f>
        <v>5.4634208731241474E-2</v>
      </c>
      <c r="AC158" s="6">
        <f>IFERROR(VLOOKUP($AA158,Таблица9[#All],MATCH(AC$3,Таблица9[#Headers],0),0)/VLOOKUP($AA158,Таблица19[#All],MATCH(AC$3,Таблица19[#Headers],0),0),"")</f>
        <v>2.6920200833244312E-2</v>
      </c>
      <c r="AD158" s="6">
        <f>IFERROR(VLOOKUP($AA158,Таблица9[#All],MATCH(AD$3,Таблица9[#Headers],0),0)/VLOOKUP($AA158,Таблица19[#All],MATCH(AD$3,Таблица19[#Headers],0),0),"")</f>
        <v>0.18181818181818182</v>
      </c>
      <c r="AE158" s="6">
        <f>IFERROR(VLOOKUP($AA158,Таблица9[#All],MATCH(AE$3,Таблица9[#Headers],0),0)/VLOOKUP($AA158,Таблица19[#All],MATCH(AE$3,Таблица19[#Headers],0),0),"")</f>
        <v>0.11764705882352941</v>
      </c>
      <c r="AF158" s="6">
        <f>IFERROR(VLOOKUP($AA158,Таблица9[#All],MATCH(AF$3,Таблица9[#Headers],0),0)/VLOOKUP($AA158,Таблица19[#All],MATCH(AF$3,Таблица19[#Headers],0),0),"")</f>
        <v>0.2</v>
      </c>
    </row>
    <row r="159" spans="1:32">
      <c r="A159" t="s">
        <v>176</v>
      </c>
      <c r="B159" s="10">
        <v>46357</v>
      </c>
      <c r="C159" s="10">
        <v>14171</v>
      </c>
      <c r="D159" s="6">
        <v>0.30569277563259001</v>
      </c>
      <c r="E159" s="3">
        <v>11</v>
      </c>
      <c r="F159" s="3">
        <v>72</v>
      </c>
      <c r="G159" s="16">
        <v>8</v>
      </c>
      <c r="H159" s="10">
        <v>4603</v>
      </c>
      <c r="I159">
        <v>7</v>
      </c>
      <c r="J159" s="10">
        <v>1771</v>
      </c>
      <c r="N159" t="s">
        <v>332</v>
      </c>
      <c r="O159" s="10">
        <v>2479</v>
      </c>
      <c r="P159" s="10">
        <v>277</v>
      </c>
      <c r="Q159" s="6">
        <v>0.111738604275917</v>
      </c>
      <c r="R159" s="3">
        <v>1</v>
      </c>
      <c r="S159" s="3">
        <v>4</v>
      </c>
      <c r="T159" s="3">
        <v>1</v>
      </c>
      <c r="U159" s="23">
        <v>2528</v>
      </c>
      <c r="V159">
        <v>4</v>
      </c>
      <c r="W159" s="10">
        <v>277</v>
      </c>
      <c r="AA159" t="s">
        <v>176</v>
      </c>
      <c r="AB159" s="6">
        <f>IFERROR(VLOOKUP($AA159,Таблица9[#All],MATCH(AB$3,Таблица9[#Headers],0),0)/VLOOKUP($AA159,Таблица19[#All],MATCH(AB$3,Таблица19[#Headers],0),0),"")</f>
        <v>0.76980822745216471</v>
      </c>
      <c r="AC159" s="6">
        <f>IFERROR(VLOOKUP($AA159,Таблица9[#All],MATCH(AC$3,Таблица9[#Headers],0),0)/VLOOKUP($AA159,Таблица19[#All],MATCH(AC$3,Таблица19[#Headers],0),0),"")</f>
        <v>0.7961329475689789</v>
      </c>
      <c r="AD159" s="6">
        <f>IFERROR(VLOOKUP($AA159,Таблица9[#All],MATCH(AD$3,Таблица9[#Headers],0),0)/VLOOKUP($AA159,Таблица19[#All],MATCH(AD$3,Таблица19[#Headers],0),0),"")</f>
        <v>0.63636363636363635</v>
      </c>
      <c r="AE159" s="6">
        <f>IFERROR(VLOOKUP($AA159,Таблица9[#All],MATCH(AE$3,Таблица9[#Headers],0),0)/VLOOKUP($AA159,Таблица19[#All],MATCH(AE$3,Таблица19[#Headers],0),0),"")</f>
        <v>0.61111111111111116</v>
      </c>
      <c r="AF159" s="6">
        <f>IFERROR(VLOOKUP($AA159,Таблица9[#All],MATCH(AF$3,Таблица9[#Headers],0),0)/VLOOKUP($AA159,Таблица19[#All],MATCH(AF$3,Таблица19[#Headers],0),0),"")</f>
        <v>0.875</v>
      </c>
    </row>
    <row r="160" spans="1:32">
      <c r="A160" t="s">
        <v>239</v>
      </c>
      <c r="B160" s="10">
        <v>45818</v>
      </c>
      <c r="C160" s="10">
        <v>12835</v>
      </c>
      <c r="D160" s="6">
        <v>0.28013007988126898</v>
      </c>
      <c r="E160" s="3">
        <v>9</v>
      </c>
      <c r="F160" s="3">
        <v>39</v>
      </c>
      <c r="G160" s="16">
        <v>9</v>
      </c>
      <c r="H160" s="10">
        <v>6091</v>
      </c>
      <c r="I160">
        <v>4</v>
      </c>
      <c r="J160" s="10">
        <v>1426</v>
      </c>
      <c r="N160" t="s">
        <v>335</v>
      </c>
      <c r="O160" s="10">
        <v>3675</v>
      </c>
      <c r="P160" s="10">
        <v>-799</v>
      </c>
      <c r="Q160" s="6">
        <v>-0.21741496598639401</v>
      </c>
      <c r="R160" s="3">
        <v>1</v>
      </c>
      <c r="S160" s="3">
        <v>3</v>
      </c>
      <c r="T160" s="3">
        <v>1</v>
      </c>
      <c r="U160" s="23">
        <v>3724</v>
      </c>
      <c r="V160">
        <v>3</v>
      </c>
      <c r="W160" s="10">
        <v>-799</v>
      </c>
      <c r="AA160" t="s">
        <v>239</v>
      </c>
      <c r="AB160" s="6" t="str">
        <f>IFERROR(VLOOKUP($AA160,Таблица9[#All],MATCH(AB$3,Таблица9[#Headers],0),0)/VLOOKUP($AA160,Таблица19[#All],MATCH(AB$3,Таблица19[#Headers],0),0),"")</f>
        <v/>
      </c>
      <c r="AC160" s="6" t="str">
        <f>IFERROR(VLOOKUP($AA160,Таблица9[#All],MATCH(AC$3,Таблица9[#Headers],0),0)/VLOOKUP($AA160,Таблица19[#All],MATCH(AC$3,Таблица19[#Headers],0),0),"")</f>
        <v/>
      </c>
      <c r="AD160" s="6" t="str">
        <f>IFERROR(VLOOKUP($AA160,Таблица9[#All],MATCH(AD$3,Таблица9[#Headers],0),0)/VLOOKUP($AA160,Таблица19[#All],MATCH(AD$3,Таблица19[#Headers],0),0),"")</f>
        <v/>
      </c>
      <c r="AE160" s="6" t="str">
        <f>IFERROR(VLOOKUP($AA160,Таблица9[#All],MATCH(AE$3,Таблица9[#Headers],0),0)/VLOOKUP($AA160,Таблица19[#All],MATCH(AE$3,Таблица19[#Headers],0),0),"")</f>
        <v/>
      </c>
      <c r="AF160" s="6" t="str">
        <f>IFERROR(VLOOKUP($AA160,Таблица9[#All],MATCH(AF$3,Таблица9[#Headers],0),0)/VLOOKUP($AA160,Таблица19[#All],MATCH(AF$3,Таблица19[#Headers],0),0),"")</f>
        <v/>
      </c>
    </row>
    <row r="161" spans="1:32">
      <c r="A161" t="s">
        <v>322</v>
      </c>
      <c r="B161" s="10">
        <v>45684</v>
      </c>
      <c r="C161" s="10">
        <v>6458</v>
      </c>
      <c r="D161" s="6">
        <v>0.14136240259171701</v>
      </c>
      <c r="E161" s="3">
        <v>13</v>
      </c>
      <c r="F161" s="3">
        <v>62</v>
      </c>
      <c r="G161" s="16">
        <v>10</v>
      </c>
      <c r="H161" s="10">
        <v>3876</v>
      </c>
      <c r="I161">
        <v>5</v>
      </c>
      <c r="J161" s="10">
        <v>646</v>
      </c>
      <c r="N161" t="s">
        <v>303</v>
      </c>
      <c r="O161" s="10">
        <v>19369</v>
      </c>
      <c r="P161" s="10">
        <v>2827</v>
      </c>
      <c r="Q161" s="6">
        <v>0.145954876348804</v>
      </c>
      <c r="R161" s="3">
        <v>9</v>
      </c>
      <c r="S161" s="3">
        <v>61</v>
      </c>
      <c r="T161" s="3">
        <v>7</v>
      </c>
      <c r="U161" s="23">
        <v>2190</v>
      </c>
      <c r="V161">
        <v>7</v>
      </c>
      <c r="W161" s="10">
        <v>404</v>
      </c>
      <c r="AA161" t="s">
        <v>322</v>
      </c>
      <c r="AB161" s="6" t="str">
        <f>IFERROR(VLOOKUP($AA161,Таблица9[#All],MATCH(AB$3,Таблица9[#Headers],0),0)/VLOOKUP($AA161,Таблица19[#All],MATCH(AB$3,Таблица19[#Headers],0),0),"")</f>
        <v/>
      </c>
      <c r="AC161" s="6" t="str">
        <f>IFERROR(VLOOKUP($AA161,Таблица9[#All],MATCH(AC$3,Таблица9[#Headers],0),0)/VLOOKUP($AA161,Таблица19[#All],MATCH(AC$3,Таблица19[#Headers],0),0),"")</f>
        <v/>
      </c>
      <c r="AD161" s="6" t="str">
        <f>IFERROR(VLOOKUP($AA161,Таблица9[#All],MATCH(AD$3,Таблица9[#Headers],0),0)/VLOOKUP($AA161,Таблица19[#All],MATCH(AD$3,Таблица19[#Headers],0),0),"")</f>
        <v/>
      </c>
      <c r="AE161" s="6" t="str">
        <f>IFERROR(VLOOKUP($AA161,Таблица9[#All],MATCH(AE$3,Таблица9[#Headers],0),0)/VLOOKUP($AA161,Таблица19[#All],MATCH(AE$3,Таблица19[#Headers],0),0),"")</f>
        <v/>
      </c>
      <c r="AF161" s="6" t="str">
        <f>IFERROR(VLOOKUP($AA161,Таблица9[#All],MATCH(AF$3,Таблица9[#Headers],0),0)/VLOOKUP($AA161,Таблица19[#All],MATCH(AF$3,Таблица19[#Headers],0),0),"")</f>
        <v/>
      </c>
    </row>
    <row r="162" spans="1:32">
      <c r="A162" t="s">
        <v>168</v>
      </c>
      <c r="B162" s="10">
        <v>44962</v>
      </c>
      <c r="C162" s="10">
        <v>4700</v>
      </c>
      <c r="D162" s="6">
        <v>0.10453271651616899</v>
      </c>
      <c r="E162" s="3">
        <v>2</v>
      </c>
      <c r="F162" s="3">
        <v>38</v>
      </c>
      <c r="G162" s="16">
        <v>1</v>
      </c>
      <c r="H162" s="10">
        <v>22580</v>
      </c>
      <c r="I162">
        <v>19</v>
      </c>
      <c r="J162" s="10">
        <v>4700</v>
      </c>
      <c r="N162" t="s">
        <v>337</v>
      </c>
      <c r="O162" s="10">
        <v>1905</v>
      </c>
      <c r="P162" s="10">
        <v>615</v>
      </c>
      <c r="Q162" s="6">
        <v>0.32283464566929099</v>
      </c>
      <c r="R162" s="3">
        <v>1</v>
      </c>
      <c r="S162" s="3">
        <v>2</v>
      </c>
      <c r="T162" s="3">
        <v>1</v>
      </c>
      <c r="U162" s="23">
        <v>1954</v>
      </c>
      <c r="V162">
        <v>2</v>
      </c>
      <c r="W162" s="10">
        <v>615</v>
      </c>
      <c r="AA162" t="s">
        <v>168</v>
      </c>
      <c r="AB162" s="6">
        <f>IFERROR(VLOOKUP($AA162,Таблица9[#All],MATCH(AB$3,Таблица9[#Headers],0),0)/VLOOKUP($AA162,Таблица19[#All],MATCH(AB$3,Таблица19[#Headers],0),0),"")</f>
        <v>1</v>
      </c>
      <c r="AC162" s="6">
        <f>IFERROR(VLOOKUP($AA162,Таблица9[#All],MATCH(AC$3,Таблица9[#Headers],0),0)/VLOOKUP($AA162,Таблица19[#All],MATCH(AC$3,Таблица19[#Headers],0),0),"")</f>
        <v>1</v>
      </c>
      <c r="AD162" s="6">
        <f>IFERROR(VLOOKUP($AA162,Таблица9[#All],MATCH(AD$3,Таблица9[#Headers],0),0)/VLOOKUP($AA162,Таблица19[#All],MATCH(AD$3,Таблица19[#Headers],0),0),"")</f>
        <v>1</v>
      </c>
      <c r="AE162" s="6">
        <f>IFERROR(VLOOKUP($AA162,Таблица9[#All],MATCH(AE$3,Таблица9[#Headers],0),0)/VLOOKUP($AA162,Таблица19[#All],MATCH(AE$3,Таблица19[#Headers],0),0),"")</f>
        <v>1</v>
      </c>
      <c r="AF162" s="6">
        <f>IFERROR(VLOOKUP($AA162,Таблица9[#All],MATCH(AF$3,Таблица9[#Headers],0),0)/VLOOKUP($AA162,Таблица19[#All],MATCH(AF$3,Таблица19[#Headers],0),0),"")</f>
        <v>1</v>
      </c>
    </row>
    <row r="163" spans="1:32">
      <c r="A163" t="s">
        <v>206</v>
      </c>
      <c r="B163" s="10">
        <v>44240</v>
      </c>
      <c r="C163" s="10">
        <v>8188</v>
      </c>
      <c r="D163" s="6">
        <v>0.18508137432187999</v>
      </c>
      <c r="E163" s="3">
        <v>16</v>
      </c>
      <c r="F163" s="3">
        <v>54</v>
      </c>
      <c r="G163" s="16">
        <v>8</v>
      </c>
      <c r="H163" s="10">
        <v>2881</v>
      </c>
      <c r="I163">
        <v>3</v>
      </c>
      <c r="J163" s="10">
        <v>1024</v>
      </c>
      <c r="N163" t="s">
        <v>340</v>
      </c>
      <c r="O163" s="10">
        <v>28482</v>
      </c>
      <c r="P163" s="10">
        <v>6222</v>
      </c>
      <c r="Q163" s="6">
        <v>0.218453760269644</v>
      </c>
      <c r="R163" s="3">
        <v>4</v>
      </c>
      <c r="S163" s="3">
        <v>18</v>
      </c>
      <c r="T163" s="3">
        <v>4</v>
      </c>
      <c r="U163" s="23">
        <v>7207</v>
      </c>
      <c r="V163">
        <v>4</v>
      </c>
      <c r="W163" s="10">
        <v>1556</v>
      </c>
      <c r="AA163" t="s">
        <v>206</v>
      </c>
      <c r="AB163" s="6">
        <f>IFERROR(VLOOKUP($AA163,Таблица9[#All],MATCH(AB$3,Таблица9[#Headers],0),0)/VLOOKUP($AA163,Таблица19[#All],MATCH(AB$3,Таблица19[#Headers],0),0),"")</f>
        <v>0.93718354430379747</v>
      </c>
      <c r="AC163" s="6">
        <f>IFERROR(VLOOKUP($AA163,Таблица9[#All],MATCH(AC$3,Таблица9[#Headers],0),0)/VLOOKUP($AA163,Таблица19[#All],MATCH(AC$3,Таблица19[#Headers],0),0),"")</f>
        <v>0.90192965315095264</v>
      </c>
      <c r="AD163" s="6">
        <f>IFERROR(VLOOKUP($AA163,Таблица9[#All],MATCH(AD$3,Таблица9[#Headers],0),0)/VLOOKUP($AA163,Таблица19[#All],MATCH(AD$3,Таблица19[#Headers],0),0),"")</f>
        <v>0.875</v>
      </c>
      <c r="AE163" s="6">
        <f>IFERROR(VLOOKUP($AA163,Таблица9[#All],MATCH(AE$3,Таблица9[#Headers],0),0)/VLOOKUP($AA163,Таблица19[#All],MATCH(AE$3,Таблица19[#Headers],0),0),"")</f>
        <v>0.90740740740740744</v>
      </c>
      <c r="AF163" s="6">
        <f>IFERROR(VLOOKUP($AA163,Таблица9[#All],MATCH(AF$3,Таблица9[#Headers],0),0)/VLOOKUP($AA163,Таблица19[#All],MATCH(AF$3,Таблица19[#Headers],0),0),"")</f>
        <v>0.75</v>
      </c>
    </row>
    <row r="164" spans="1:32">
      <c r="A164" t="s">
        <v>271</v>
      </c>
      <c r="B164" s="10">
        <v>43836</v>
      </c>
      <c r="C164" s="10">
        <v>12337</v>
      </c>
      <c r="D164" s="6">
        <v>0.28143534994068797</v>
      </c>
      <c r="E164" s="3">
        <v>13</v>
      </c>
      <c r="F164" s="3">
        <v>38</v>
      </c>
      <c r="G164" s="16">
        <v>12</v>
      </c>
      <c r="H164" s="10">
        <v>3741</v>
      </c>
      <c r="I164">
        <v>3</v>
      </c>
      <c r="J164" s="10">
        <v>1028</v>
      </c>
      <c r="N164" t="s">
        <v>314</v>
      </c>
      <c r="O164" s="10">
        <v>2430</v>
      </c>
      <c r="P164" s="10">
        <v>300</v>
      </c>
      <c r="Q164" s="6">
        <v>0.12345679012345601</v>
      </c>
      <c r="R164" s="3">
        <v>1</v>
      </c>
      <c r="S164" s="3">
        <v>5</v>
      </c>
      <c r="T164" s="3">
        <v>1</v>
      </c>
      <c r="U164" s="23">
        <v>2529</v>
      </c>
      <c r="V164">
        <v>5</v>
      </c>
      <c r="W164" s="10">
        <v>300</v>
      </c>
      <c r="AA164" t="s">
        <v>271</v>
      </c>
      <c r="AB164" s="6">
        <f>IFERROR(VLOOKUP($AA164,Таблица9[#All],MATCH(AB$3,Таблица9[#Headers],0),0)/VLOOKUP($AA164,Таблица19[#All],MATCH(AB$3,Таблица19[#Headers],0),0),"")</f>
        <v>0.89093439182407153</v>
      </c>
      <c r="AC164" s="6">
        <f>IFERROR(VLOOKUP($AA164,Таблица9[#All],MATCH(AC$3,Таблица9[#Headers],0),0)/VLOOKUP($AA164,Таблица19[#All],MATCH(AC$3,Таблица19[#Headers],0),0),"")</f>
        <v>0.92429277782280939</v>
      </c>
      <c r="AD164" s="6">
        <f>IFERROR(VLOOKUP($AA164,Таблица9[#All],MATCH(AD$3,Таблица9[#Headers],0),0)/VLOOKUP($AA164,Таблица19[#All],MATCH(AD$3,Таблица19[#Headers],0),0),"")</f>
        <v>0.84615384615384615</v>
      </c>
      <c r="AE164" s="6">
        <f>IFERROR(VLOOKUP($AA164,Таблица9[#All],MATCH(AE$3,Таблица9[#Headers],0),0)/VLOOKUP($AA164,Таблица19[#All],MATCH(AE$3,Таблица19[#Headers],0),0),"")</f>
        <v>0.84210526315789469</v>
      </c>
      <c r="AF164" s="6">
        <f>IFERROR(VLOOKUP($AA164,Таблица9[#All],MATCH(AF$3,Таблица9[#Headers],0),0)/VLOOKUP($AA164,Таблица19[#All],MATCH(AF$3,Таблица19[#Headers],0),0),"")</f>
        <v>0.83333333333333337</v>
      </c>
    </row>
    <row r="165" spans="1:32">
      <c r="A165" t="s">
        <v>293</v>
      </c>
      <c r="B165" s="10">
        <v>40457</v>
      </c>
      <c r="C165" s="10">
        <v>5406</v>
      </c>
      <c r="D165" s="6">
        <v>0.133623353189806</v>
      </c>
      <c r="E165" s="3">
        <v>11</v>
      </c>
      <c r="F165" s="3">
        <v>39</v>
      </c>
      <c r="G165" s="16">
        <v>10</v>
      </c>
      <c r="H165" s="10">
        <v>3872</v>
      </c>
      <c r="I165">
        <v>4</v>
      </c>
      <c r="J165" s="10">
        <v>541</v>
      </c>
      <c r="N165" t="s">
        <v>342</v>
      </c>
      <c r="O165" s="10">
        <v>6539</v>
      </c>
      <c r="P165" s="10">
        <v>680</v>
      </c>
      <c r="Q165" s="6">
        <v>0.103991435999388</v>
      </c>
      <c r="R165" s="3">
        <v>1</v>
      </c>
      <c r="S165" s="3">
        <v>20</v>
      </c>
      <c r="T165" s="3">
        <v>1</v>
      </c>
      <c r="U165" s="23">
        <v>5108</v>
      </c>
      <c r="V165">
        <v>20</v>
      </c>
      <c r="W165" s="10">
        <v>680</v>
      </c>
      <c r="AA165" t="s">
        <v>293</v>
      </c>
      <c r="AB165" s="6">
        <f>IFERROR(VLOOKUP($AA165,Таблица9[#All],MATCH(AB$3,Таблица9[#Headers],0),0)/VLOOKUP($AA165,Таблица19[#All],MATCH(AB$3,Таблица19[#Headers],0),0),"")</f>
        <v>0.69550386830461974</v>
      </c>
      <c r="AC165" s="6">
        <f>IFERROR(VLOOKUP($AA165,Таблица9[#All],MATCH(AC$3,Таблица9[#Headers],0),0)/VLOOKUP($AA165,Таблица19[#All],MATCH(AC$3,Таблица19[#Headers],0),0),"")</f>
        <v>0.60895301516833145</v>
      </c>
      <c r="AD165" s="6">
        <f>IFERROR(VLOOKUP($AA165,Таблица9[#All],MATCH(AD$3,Таблица9[#Headers],0),0)/VLOOKUP($AA165,Таблица19[#All],MATCH(AD$3,Таблица19[#Headers],0),0),"")</f>
        <v>0.72727272727272729</v>
      </c>
      <c r="AE165" s="6">
        <f>IFERROR(VLOOKUP($AA165,Таблица9[#All],MATCH(AE$3,Таблица9[#Headers],0),0)/VLOOKUP($AA165,Таблица19[#All],MATCH(AE$3,Таблица19[#Headers],0),0),"")</f>
        <v>0.79487179487179482</v>
      </c>
      <c r="AF165" s="6">
        <f>IFERROR(VLOOKUP($AA165,Таблица9[#All],MATCH(AF$3,Таблица9[#Headers],0),0)/VLOOKUP($AA165,Таблица19[#All],MATCH(AF$3,Таблица19[#Headers],0),0),"")</f>
        <v>0.7</v>
      </c>
    </row>
    <row r="166" spans="1:32">
      <c r="A166" t="s">
        <v>250</v>
      </c>
      <c r="B166" s="10">
        <v>39832</v>
      </c>
      <c r="C166" s="10">
        <v>5202</v>
      </c>
      <c r="D166" s="6">
        <v>0.130598513757782</v>
      </c>
      <c r="E166" s="3">
        <v>8</v>
      </c>
      <c r="F166" s="3">
        <v>46</v>
      </c>
      <c r="G166" s="16">
        <v>7</v>
      </c>
      <c r="H166" s="10">
        <v>5616</v>
      </c>
      <c r="I166">
        <v>6</v>
      </c>
      <c r="J166" s="10">
        <v>743</v>
      </c>
      <c r="N166" t="s">
        <v>344</v>
      </c>
      <c r="O166" s="10">
        <v>13988</v>
      </c>
      <c r="P166" s="10">
        <v>1353</v>
      </c>
      <c r="Q166" s="6">
        <v>9.67257649413783E-2</v>
      </c>
      <c r="R166" s="3">
        <v>4</v>
      </c>
      <c r="S166" s="3">
        <v>76</v>
      </c>
      <c r="T166" s="3">
        <v>2</v>
      </c>
      <c r="U166" s="23">
        <v>3546</v>
      </c>
      <c r="V166">
        <v>19</v>
      </c>
      <c r="W166" s="10">
        <v>676</v>
      </c>
      <c r="AA166" t="s">
        <v>250</v>
      </c>
      <c r="AB166" s="6" t="str">
        <f>IFERROR(VLOOKUP($AA166,Таблица9[#All],MATCH(AB$3,Таблица9[#Headers],0),0)/VLOOKUP($AA166,Таблица19[#All],MATCH(AB$3,Таблица19[#Headers],0),0),"")</f>
        <v/>
      </c>
      <c r="AC166" s="6" t="str">
        <f>IFERROR(VLOOKUP($AA166,Таблица9[#All],MATCH(AC$3,Таблица9[#Headers],0),0)/VLOOKUP($AA166,Таблица19[#All],MATCH(AC$3,Таблица19[#Headers],0),0),"")</f>
        <v/>
      </c>
      <c r="AD166" s="6" t="str">
        <f>IFERROR(VLOOKUP($AA166,Таблица9[#All],MATCH(AD$3,Таблица9[#Headers],0),0)/VLOOKUP($AA166,Таблица19[#All],MATCH(AD$3,Таблица19[#Headers],0),0),"")</f>
        <v/>
      </c>
      <c r="AE166" s="6" t="str">
        <f>IFERROR(VLOOKUP($AA166,Таблица9[#All],MATCH(AE$3,Таблица9[#Headers],0),0)/VLOOKUP($AA166,Таблица19[#All],MATCH(AE$3,Таблица19[#Headers],0),0),"")</f>
        <v/>
      </c>
      <c r="AF166" s="6" t="str">
        <f>IFERROR(VLOOKUP($AA166,Таблица9[#All],MATCH(AF$3,Таблица9[#Headers],0),0)/VLOOKUP($AA166,Таблица19[#All],MATCH(AF$3,Таблица19[#Headers],0),0),"")</f>
        <v/>
      </c>
    </row>
    <row r="167" spans="1:32">
      <c r="A167" t="s">
        <v>160</v>
      </c>
      <c r="B167" s="10">
        <v>39687</v>
      </c>
      <c r="C167" s="10">
        <v>5549</v>
      </c>
      <c r="D167" s="6">
        <v>0.13981908433491999</v>
      </c>
      <c r="E167" s="3">
        <v>12</v>
      </c>
      <c r="F167" s="3">
        <v>30</v>
      </c>
      <c r="G167" s="16">
        <v>10</v>
      </c>
      <c r="H167" s="10">
        <v>3932</v>
      </c>
      <c r="I167">
        <v>2</v>
      </c>
      <c r="J167" s="10">
        <v>555</v>
      </c>
      <c r="N167" t="s">
        <v>351</v>
      </c>
      <c r="O167" s="10">
        <v>2100</v>
      </c>
      <c r="P167" s="10">
        <v>680</v>
      </c>
      <c r="Q167" s="6">
        <v>0.32380952380952299</v>
      </c>
      <c r="R167" s="3">
        <v>1</v>
      </c>
      <c r="S167" s="3">
        <v>1</v>
      </c>
      <c r="T167" s="3">
        <v>1</v>
      </c>
      <c r="U167" s="23">
        <v>2199</v>
      </c>
      <c r="V167">
        <v>1</v>
      </c>
      <c r="W167" s="10">
        <v>680</v>
      </c>
      <c r="AA167" t="s">
        <v>160</v>
      </c>
      <c r="AB167" s="6" t="str">
        <f>IFERROR(VLOOKUP($AA167,Таблица9[#All],MATCH(AB$3,Таблица9[#Headers],0),0)/VLOOKUP($AA167,Таблица19[#All],MATCH(AB$3,Таблица19[#Headers],0),0),"")</f>
        <v/>
      </c>
      <c r="AC167" s="6" t="str">
        <f>IFERROR(VLOOKUP($AA167,Таблица9[#All],MATCH(AC$3,Таблица9[#Headers],0),0)/VLOOKUP($AA167,Таблица19[#All],MATCH(AC$3,Таблица19[#Headers],0),0),"")</f>
        <v/>
      </c>
      <c r="AD167" s="6" t="str">
        <f>IFERROR(VLOOKUP($AA167,Таблица9[#All],MATCH(AD$3,Таблица9[#Headers],0),0)/VLOOKUP($AA167,Таблица19[#All],MATCH(AD$3,Таблица19[#Headers],0),0),"")</f>
        <v/>
      </c>
      <c r="AE167" s="6" t="str">
        <f>IFERROR(VLOOKUP($AA167,Таблица9[#All],MATCH(AE$3,Таблица9[#Headers],0),0)/VLOOKUP($AA167,Таблица19[#All],MATCH(AE$3,Таблица19[#Headers],0),0),"")</f>
        <v/>
      </c>
      <c r="AF167" s="6" t="str">
        <f>IFERROR(VLOOKUP($AA167,Таблица9[#All],MATCH(AF$3,Таблица9[#Headers],0),0)/VLOOKUP($AA167,Таблица19[#All],MATCH(AF$3,Таблица19[#Headers],0),0),"")</f>
        <v/>
      </c>
    </row>
    <row r="168" spans="1:32">
      <c r="A168" t="s">
        <v>285</v>
      </c>
      <c r="B168" s="10">
        <v>38308</v>
      </c>
      <c r="C168" s="10">
        <v>5919</v>
      </c>
      <c r="D168" s="6">
        <v>0.15451080714211099</v>
      </c>
      <c r="E168" s="3">
        <v>8</v>
      </c>
      <c r="F168" s="3">
        <v>56</v>
      </c>
      <c r="G168" s="16">
        <v>7</v>
      </c>
      <c r="H168" s="10">
        <v>5457</v>
      </c>
      <c r="I168">
        <v>7</v>
      </c>
      <c r="J168" s="10">
        <v>846</v>
      </c>
      <c r="N168" t="s">
        <v>355</v>
      </c>
      <c r="O168" s="10">
        <v>4260</v>
      </c>
      <c r="P168" s="10">
        <v>1606</v>
      </c>
      <c r="Q168" s="6">
        <v>0.37699530516431901</v>
      </c>
      <c r="R168" s="3">
        <v>1</v>
      </c>
      <c r="S168" s="3">
        <v>1</v>
      </c>
      <c r="T168" s="3">
        <v>1</v>
      </c>
      <c r="U168" s="23">
        <v>4309</v>
      </c>
      <c r="V168">
        <v>1</v>
      </c>
      <c r="W168" s="10">
        <v>1606</v>
      </c>
      <c r="AA168" t="s">
        <v>285</v>
      </c>
      <c r="AB168" s="6" t="str">
        <f>IFERROR(VLOOKUP($AA168,Таблица9[#All],MATCH(AB$3,Таблица9[#Headers],0),0)/VLOOKUP($AA168,Таблица19[#All],MATCH(AB$3,Таблица19[#Headers],0),0),"")</f>
        <v/>
      </c>
      <c r="AC168" s="6" t="str">
        <f>IFERROR(VLOOKUP($AA168,Таблица9[#All],MATCH(AC$3,Таблица9[#Headers],0),0)/VLOOKUP($AA168,Таблица19[#All],MATCH(AC$3,Таблица19[#Headers],0),0),"")</f>
        <v/>
      </c>
      <c r="AD168" s="6" t="str">
        <f>IFERROR(VLOOKUP($AA168,Таблица9[#All],MATCH(AD$3,Таблица9[#Headers],0),0)/VLOOKUP($AA168,Таблица19[#All],MATCH(AD$3,Таблица19[#Headers],0),0),"")</f>
        <v/>
      </c>
      <c r="AE168" s="6" t="str">
        <f>IFERROR(VLOOKUP($AA168,Таблица9[#All],MATCH(AE$3,Таблица9[#Headers],0),0)/VLOOKUP($AA168,Таблица19[#All],MATCH(AE$3,Таблица19[#Headers],0),0),"")</f>
        <v/>
      </c>
      <c r="AF168" s="6" t="str">
        <f>IFERROR(VLOOKUP($AA168,Таблица9[#All],MATCH(AF$3,Таблица9[#Headers],0),0)/VLOOKUP($AA168,Таблица19[#All],MATCH(AF$3,Таблица19[#Headers],0),0),"")</f>
        <v/>
      </c>
    </row>
    <row r="169" spans="1:32">
      <c r="A169" t="s">
        <v>280</v>
      </c>
      <c r="B169" s="10">
        <v>37018</v>
      </c>
      <c r="C169" s="10">
        <v>4714</v>
      </c>
      <c r="D169" s="6">
        <v>0.12734345453563101</v>
      </c>
      <c r="E169" s="3">
        <v>10</v>
      </c>
      <c r="F169" s="3">
        <v>79</v>
      </c>
      <c r="G169" s="16">
        <v>8</v>
      </c>
      <c r="H169" s="10">
        <v>3922</v>
      </c>
      <c r="I169">
        <v>8</v>
      </c>
      <c r="J169" s="10">
        <v>589</v>
      </c>
      <c r="N169" t="s">
        <v>361</v>
      </c>
      <c r="O169" s="10">
        <v>16218</v>
      </c>
      <c r="P169" s="10">
        <v>434</v>
      </c>
      <c r="Q169" s="6">
        <v>2.67603896904673E-2</v>
      </c>
      <c r="R169" s="3">
        <v>6</v>
      </c>
      <c r="S169" s="3">
        <v>24</v>
      </c>
      <c r="T169" s="3">
        <v>6</v>
      </c>
      <c r="U169" s="23">
        <v>2752</v>
      </c>
      <c r="V169">
        <v>4</v>
      </c>
      <c r="W169" s="10">
        <v>72</v>
      </c>
      <c r="AA169" t="s">
        <v>280</v>
      </c>
      <c r="AB169" s="6" t="str">
        <f>IFERROR(VLOOKUP($AA169,Таблица9[#All],MATCH(AB$3,Таблица9[#Headers],0),0)/VLOOKUP($AA169,Таблица19[#All],MATCH(AB$3,Таблица19[#Headers],0),0),"")</f>
        <v/>
      </c>
      <c r="AC169" s="6" t="str">
        <f>IFERROR(VLOOKUP($AA169,Таблица9[#All],MATCH(AC$3,Таблица9[#Headers],0),0)/VLOOKUP($AA169,Таблица19[#All],MATCH(AC$3,Таблица19[#Headers],0),0),"")</f>
        <v/>
      </c>
      <c r="AD169" s="6" t="str">
        <f>IFERROR(VLOOKUP($AA169,Таблица9[#All],MATCH(AD$3,Таблица9[#Headers],0),0)/VLOOKUP($AA169,Таблица19[#All],MATCH(AD$3,Таблица19[#Headers],0),0),"")</f>
        <v/>
      </c>
      <c r="AE169" s="6" t="str">
        <f>IFERROR(VLOOKUP($AA169,Таблица9[#All],MATCH(AE$3,Таблица9[#Headers],0),0)/VLOOKUP($AA169,Таблица19[#All],MATCH(AE$3,Таблица19[#Headers],0),0),"")</f>
        <v/>
      </c>
      <c r="AF169" s="6" t="str">
        <f>IFERROR(VLOOKUP($AA169,Таблица9[#All],MATCH(AF$3,Таблица9[#Headers],0),0)/VLOOKUP($AA169,Таблица19[#All],MATCH(AF$3,Таблица19[#Headers],0),0),"")</f>
        <v/>
      </c>
    </row>
    <row r="170" spans="1:32">
      <c r="A170" t="s">
        <v>214</v>
      </c>
      <c r="B170" s="10">
        <v>36998</v>
      </c>
      <c r="C170" s="10">
        <v>4571</v>
      </c>
      <c r="D170" s="6">
        <v>0.123547218768582</v>
      </c>
      <c r="E170" s="3">
        <v>6</v>
      </c>
      <c r="F170" s="3">
        <v>10</v>
      </c>
      <c r="G170" s="16">
        <v>5</v>
      </c>
      <c r="H170" s="10">
        <v>7505</v>
      </c>
      <c r="I170">
        <v>2</v>
      </c>
      <c r="J170" s="10">
        <v>914</v>
      </c>
      <c r="N170" t="s">
        <v>366</v>
      </c>
      <c r="O170" s="10">
        <v>993</v>
      </c>
      <c r="P170" s="10">
        <v>307</v>
      </c>
      <c r="Q170" s="6">
        <v>0.30916414904330303</v>
      </c>
      <c r="R170" s="3">
        <v>1</v>
      </c>
      <c r="S170" s="3">
        <v>8</v>
      </c>
      <c r="T170" s="3">
        <v>1</v>
      </c>
      <c r="U170" s="23">
        <v>1042</v>
      </c>
      <c r="V170">
        <v>8</v>
      </c>
      <c r="W170" s="10">
        <v>307</v>
      </c>
      <c r="AA170" t="s">
        <v>214</v>
      </c>
      <c r="AB170" s="6" t="str">
        <f>IFERROR(VLOOKUP($AA170,Таблица9[#All],MATCH(AB$3,Таблица9[#Headers],0),0)/VLOOKUP($AA170,Таблица19[#All],MATCH(AB$3,Таблица19[#Headers],0),0),"")</f>
        <v/>
      </c>
      <c r="AC170" s="6" t="str">
        <f>IFERROR(VLOOKUP($AA170,Таблица9[#All],MATCH(AC$3,Таблица9[#Headers],0),0)/VLOOKUP($AA170,Таблица19[#All],MATCH(AC$3,Таблица19[#Headers],0),0),"")</f>
        <v/>
      </c>
      <c r="AD170" s="6" t="str">
        <f>IFERROR(VLOOKUP($AA170,Таблица9[#All],MATCH(AD$3,Таблица9[#Headers],0),0)/VLOOKUP($AA170,Таблица19[#All],MATCH(AD$3,Таблица19[#Headers],0),0),"")</f>
        <v/>
      </c>
      <c r="AE170" s="6" t="str">
        <f>IFERROR(VLOOKUP($AA170,Таблица9[#All],MATCH(AE$3,Таблица9[#Headers],0),0)/VLOOKUP($AA170,Таблица19[#All],MATCH(AE$3,Таблица19[#Headers],0),0),"")</f>
        <v/>
      </c>
      <c r="AF170" s="6" t="str">
        <f>IFERROR(VLOOKUP($AA170,Таблица9[#All],MATCH(AF$3,Таблица9[#Headers],0),0)/VLOOKUP($AA170,Таблица19[#All],MATCH(AF$3,Таблица19[#Headers],0),0),"")</f>
        <v/>
      </c>
    </row>
    <row r="171" spans="1:32">
      <c r="A171" t="s">
        <v>299</v>
      </c>
      <c r="B171" s="10">
        <v>36856</v>
      </c>
      <c r="C171" s="10">
        <v>8039</v>
      </c>
      <c r="D171" s="6">
        <v>0.218119166485782</v>
      </c>
      <c r="E171" s="3">
        <v>21</v>
      </c>
      <c r="F171" s="3">
        <v>120</v>
      </c>
      <c r="G171" s="16">
        <v>17</v>
      </c>
      <c r="H171" s="10">
        <v>2058</v>
      </c>
      <c r="I171">
        <v>6</v>
      </c>
      <c r="J171" s="10">
        <v>473</v>
      </c>
      <c r="N171" t="s">
        <v>375</v>
      </c>
      <c r="O171" s="10">
        <v>30505</v>
      </c>
      <c r="P171" s="10">
        <v>4252</v>
      </c>
      <c r="Q171" s="6">
        <v>0.13938698574004199</v>
      </c>
      <c r="R171" s="3">
        <v>4</v>
      </c>
      <c r="S171" s="3">
        <v>47</v>
      </c>
      <c r="T171" s="3">
        <v>4</v>
      </c>
      <c r="U171" s="23">
        <v>7725</v>
      </c>
      <c r="V171">
        <v>12</v>
      </c>
      <c r="W171" s="10">
        <v>1063</v>
      </c>
      <c r="AA171" t="s">
        <v>299</v>
      </c>
      <c r="AB171" s="6" t="str">
        <f>IFERROR(VLOOKUP($AA171,Таблица9[#All],MATCH(AB$3,Таблица9[#Headers],0),0)/VLOOKUP($AA171,Таблица19[#All],MATCH(AB$3,Таблица19[#Headers],0),0),"")</f>
        <v/>
      </c>
      <c r="AC171" s="6" t="str">
        <f>IFERROR(VLOOKUP($AA171,Таблица9[#All],MATCH(AC$3,Таблица9[#Headers],0),0)/VLOOKUP($AA171,Таблица19[#All],MATCH(AC$3,Таблица19[#Headers],0),0),"")</f>
        <v/>
      </c>
      <c r="AD171" s="6" t="str">
        <f>IFERROR(VLOOKUP($AA171,Таблица9[#All],MATCH(AD$3,Таблица9[#Headers],0),0)/VLOOKUP($AA171,Таблица19[#All],MATCH(AD$3,Таблица19[#Headers],0),0),"")</f>
        <v/>
      </c>
      <c r="AE171" s="6" t="str">
        <f>IFERROR(VLOOKUP($AA171,Таблица9[#All],MATCH(AE$3,Таблица9[#Headers],0),0)/VLOOKUP($AA171,Таблица19[#All],MATCH(AE$3,Таблица19[#Headers],0),0),"")</f>
        <v/>
      </c>
      <c r="AF171" s="6" t="str">
        <f>IFERROR(VLOOKUP($AA171,Таблица9[#All],MATCH(AF$3,Таблица9[#Headers],0),0)/VLOOKUP($AA171,Таблица19[#All],MATCH(AF$3,Таблица19[#Headers],0),0),"")</f>
        <v/>
      </c>
    </row>
    <row r="172" spans="1:32">
      <c r="A172" t="s">
        <v>346</v>
      </c>
      <c r="B172" s="10">
        <v>36499</v>
      </c>
      <c r="C172" s="10">
        <v>8803</v>
      </c>
      <c r="D172" s="6">
        <v>0.241184689991506</v>
      </c>
      <c r="E172" s="3">
        <v>1</v>
      </c>
      <c r="F172" s="3">
        <v>1</v>
      </c>
      <c r="G172" s="16">
        <v>1</v>
      </c>
      <c r="H172" s="10">
        <v>38499</v>
      </c>
      <c r="I172">
        <v>1</v>
      </c>
      <c r="J172" s="10">
        <v>8803</v>
      </c>
      <c r="N172" t="s">
        <v>108</v>
      </c>
      <c r="O172" s="10">
        <v>19834</v>
      </c>
      <c r="P172" s="10">
        <v>2281</v>
      </c>
      <c r="Q172" s="6">
        <v>0.11500453766259899</v>
      </c>
      <c r="R172" s="3">
        <v>1</v>
      </c>
      <c r="S172" s="3">
        <v>1</v>
      </c>
      <c r="T172" s="3">
        <v>1</v>
      </c>
      <c r="U172" s="23">
        <v>19883</v>
      </c>
      <c r="V172">
        <v>1</v>
      </c>
      <c r="W172" s="10">
        <v>2281</v>
      </c>
      <c r="AA172" t="s">
        <v>346</v>
      </c>
      <c r="AB172" s="6" t="str">
        <f>IFERROR(VLOOKUP($AA172,Таблица9[#All],MATCH(AB$3,Таблица9[#Headers],0),0)/VLOOKUP($AA172,Таблица19[#All],MATCH(AB$3,Таблица19[#Headers],0),0),"")</f>
        <v/>
      </c>
      <c r="AC172" s="6" t="str">
        <f>IFERROR(VLOOKUP($AA172,Таблица9[#All],MATCH(AC$3,Таблица9[#Headers],0),0)/VLOOKUP($AA172,Таблица19[#All],MATCH(AC$3,Таблица19[#Headers],0),0),"")</f>
        <v/>
      </c>
      <c r="AD172" s="6" t="str">
        <f>IFERROR(VLOOKUP($AA172,Таблица9[#All],MATCH(AD$3,Таблица9[#Headers],0),0)/VLOOKUP($AA172,Таблица19[#All],MATCH(AD$3,Таблица19[#Headers],0),0),"")</f>
        <v/>
      </c>
      <c r="AE172" s="6" t="str">
        <f>IFERROR(VLOOKUP($AA172,Таблица9[#All],MATCH(AE$3,Таблица9[#Headers],0),0)/VLOOKUP($AA172,Таблица19[#All],MATCH(AE$3,Таблица19[#Headers],0),0),"")</f>
        <v/>
      </c>
      <c r="AF172" s="6" t="str">
        <f>IFERROR(VLOOKUP($AA172,Таблица9[#All],MATCH(AF$3,Таблица9[#Headers],0),0)/VLOOKUP($AA172,Таблица19[#All],MATCH(AF$3,Таблица19[#Headers],0),0),"")</f>
        <v/>
      </c>
    </row>
    <row r="173" spans="1:32">
      <c r="A173" t="s">
        <v>234</v>
      </c>
      <c r="B173" s="10">
        <v>36041</v>
      </c>
      <c r="C173" s="10">
        <v>4235</v>
      </c>
      <c r="D173" s="6">
        <v>0.117505063677478</v>
      </c>
      <c r="E173" s="3">
        <v>9</v>
      </c>
      <c r="F173" s="3">
        <v>34</v>
      </c>
      <c r="G173" s="16">
        <v>7</v>
      </c>
      <c r="H173" s="10">
        <v>4697</v>
      </c>
      <c r="I173">
        <v>4</v>
      </c>
      <c r="J173" s="10">
        <v>605</v>
      </c>
      <c r="N173" t="s">
        <v>358</v>
      </c>
      <c r="O173" s="10">
        <v>1299</v>
      </c>
      <c r="P173" s="10">
        <v>192</v>
      </c>
      <c r="Q173" s="6">
        <v>0.147806004618937</v>
      </c>
      <c r="R173" s="3">
        <v>1</v>
      </c>
      <c r="S173" s="3">
        <v>1</v>
      </c>
      <c r="T173" s="3">
        <v>1</v>
      </c>
      <c r="U173" s="23">
        <v>1398</v>
      </c>
      <c r="V173">
        <v>1</v>
      </c>
      <c r="W173" s="10">
        <v>192</v>
      </c>
      <c r="AA173" t="s">
        <v>234</v>
      </c>
      <c r="AB173" s="6" t="str">
        <f>IFERROR(VLOOKUP($AA173,Таблица9[#All],MATCH(AB$3,Таблица9[#Headers],0),0)/VLOOKUP($AA173,Таблица19[#All],MATCH(AB$3,Таблица19[#Headers],0),0),"")</f>
        <v/>
      </c>
      <c r="AC173" s="6" t="str">
        <f>IFERROR(VLOOKUP($AA173,Таблица9[#All],MATCH(AC$3,Таблица9[#Headers],0),0)/VLOOKUP($AA173,Таблица19[#All],MATCH(AC$3,Таблица19[#Headers],0),0),"")</f>
        <v/>
      </c>
      <c r="AD173" s="6" t="str">
        <f>IFERROR(VLOOKUP($AA173,Таблица9[#All],MATCH(AD$3,Таблица9[#Headers],0),0)/VLOOKUP($AA173,Таблица19[#All],MATCH(AD$3,Таблица19[#Headers],0),0),"")</f>
        <v/>
      </c>
      <c r="AE173" s="6" t="str">
        <f>IFERROR(VLOOKUP($AA173,Таблица9[#All],MATCH(AE$3,Таблица9[#Headers],0),0)/VLOOKUP($AA173,Таблица19[#All],MATCH(AE$3,Таблица19[#Headers],0),0),"")</f>
        <v/>
      </c>
      <c r="AF173" s="6" t="str">
        <f>IFERROR(VLOOKUP($AA173,Таблица9[#All],MATCH(AF$3,Таблица9[#Headers],0),0)/VLOOKUP($AA173,Таблица19[#All],MATCH(AF$3,Таблица19[#Headers],0),0),"")</f>
        <v/>
      </c>
    </row>
    <row r="174" spans="1:32">
      <c r="A174" t="s">
        <v>245</v>
      </c>
      <c r="B174" s="10">
        <v>34299</v>
      </c>
      <c r="C174" s="10">
        <v>7890</v>
      </c>
      <c r="D174" s="6">
        <v>0.23003586110382199</v>
      </c>
      <c r="E174" s="3">
        <v>12</v>
      </c>
      <c r="F174" s="3">
        <v>25</v>
      </c>
      <c r="G174" s="16">
        <v>11</v>
      </c>
      <c r="H174" s="10">
        <v>3481</v>
      </c>
      <c r="I174">
        <v>2</v>
      </c>
      <c r="J174" s="10">
        <v>717</v>
      </c>
      <c r="N174" t="s">
        <v>384</v>
      </c>
      <c r="O174" s="10">
        <v>2248</v>
      </c>
      <c r="P174" s="10">
        <v>782</v>
      </c>
      <c r="Q174" s="6">
        <v>0.34786476868327398</v>
      </c>
      <c r="R174" s="3">
        <v>2</v>
      </c>
      <c r="S174" s="3">
        <v>3</v>
      </c>
      <c r="T174" s="3">
        <v>1</v>
      </c>
      <c r="U174" s="23">
        <v>1173</v>
      </c>
      <c r="V174">
        <v>2</v>
      </c>
      <c r="W174" s="10">
        <v>782</v>
      </c>
      <c r="AA174" t="s">
        <v>245</v>
      </c>
      <c r="AB174" s="6" t="str">
        <f>IFERROR(VLOOKUP($AA174,Таблица9[#All],MATCH(AB$3,Таблица9[#Headers],0),0)/VLOOKUP($AA174,Таблица19[#All],MATCH(AB$3,Таблица19[#Headers],0),0),"")</f>
        <v/>
      </c>
      <c r="AC174" s="6" t="str">
        <f>IFERROR(VLOOKUP($AA174,Таблица9[#All],MATCH(AC$3,Таблица9[#Headers],0),0)/VLOOKUP($AA174,Таблица19[#All],MATCH(AC$3,Таблица19[#Headers],0),0),"")</f>
        <v/>
      </c>
      <c r="AD174" s="6" t="str">
        <f>IFERROR(VLOOKUP($AA174,Таблица9[#All],MATCH(AD$3,Таблица9[#Headers],0),0)/VLOOKUP($AA174,Таблица19[#All],MATCH(AD$3,Таблица19[#Headers],0),0),"")</f>
        <v/>
      </c>
      <c r="AE174" s="6" t="str">
        <f>IFERROR(VLOOKUP($AA174,Таблица9[#All],MATCH(AE$3,Таблица9[#Headers],0),0)/VLOOKUP($AA174,Таблица19[#All],MATCH(AE$3,Таблица19[#Headers],0),0),"")</f>
        <v/>
      </c>
      <c r="AF174" s="6" t="str">
        <f>IFERROR(VLOOKUP($AA174,Таблица9[#All],MATCH(AF$3,Таблица9[#Headers],0),0)/VLOOKUP($AA174,Таблица19[#All],MATCH(AF$3,Таблица19[#Headers],0),0),"")</f>
        <v/>
      </c>
    </row>
    <row r="175" spans="1:32">
      <c r="A175" t="s">
        <v>300</v>
      </c>
      <c r="B175" s="10">
        <v>34267</v>
      </c>
      <c r="C175" s="10">
        <v>2666</v>
      </c>
      <c r="D175" s="6">
        <v>7.7800799603116699E-2</v>
      </c>
      <c r="E175" s="3">
        <v>4</v>
      </c>
      <c r="F175" s="3">
        <v>21</v>
      </c>
      <c r="G175" s="16">
        <v>2</v>
      </c>
      <c r="H175" s="10">
        <v>9208</v>
      </c>
      <c r="I175">
        <v>5</v>
      </c>
      <c r="J175" s="10">
        <v>1333</v>
      </c>
      <c r="N175" t="s">
        <v>385</v>
      </c>
      <c r="O175" s="10">
        <v>14563</v>
      </c>
      <c r="P175" s="10">
        <v>2034</v>
      </c>
      <c r="Q175" s="6">
        <v>0.139669024239511</v>
      </c>
      <c r="R175" s="3">
        <v>7</v>
      </c>
      <c r="S175" s="3">
        <v>26</v>
      </c>
      <c r="T175" s="3">
        <v>3</v>
      </c>
      <c r="U175" s="23">
        <v>2129</v>
      </c>
      <c r="V175">
        <v>4</v>
      </c>
      <c r="W175" s="10">
        <v>678</v>
      </c>
      <c r="AA175" t="s">
        <v>300</v>
      </c>
      <c r="AB175" s="6" t="str">
        <f>IFERROR(VLOOKUP($AA175,Таблица9[#All],MATCH(AB$3,Таблица9[#Headers],0),0)/VLOOKUP($AA175,Таблица19[#All],MATCH(AB$3,Таблица19[#Headers],0),0),"")</f>
        <v/>
      </c>
      <c r="AC175" s="6" t="str">
        <f>IFERROR(VLOOKUP($AA175,Таблица9[#All],MATCH(AC$3,Таблица9[#Headers],0),0)/VLOOKUP($AA175,Таблица19[#All],MATCH(AC$3,Таблица19[#Headers],0),0),"")</f>
        <v/>
      </c>
      <c r="AD175" s="6" t="str">
        <f>IFERROR(VLOOKUP($AA175,Таблица9[#All],MATCH(AD$3,Таблица9[#Headers],0),0)/VLOOKUP($AA175,Таблица19[#All],MATCH(AD$3,Таблица19[#Headers],0),0),"")</f>
        <v/>
      </c>
      <c r="AE175" s="6" t="str">
        <f>IFERROR(VLOOKUP($AA175,Таблица9[#All],MATCH(AE$3,Таблица9[#Headers],0),0)/VLOOKUP($AA175,Таблица19[#All],MATCH(AE$3,Таблица19[#Headers],0),0),"")</f>
        <v/>
      </c>
      <c r="AF175" s="6" t="str">
        <f>IFERROR(VLOOKUP($AA175,Таблица9[#All],MATCH(AF$3,Таблица9[#Headers],0),0)/VLOOKUP($AA175,Таблица19[#All],MATCH(AF$3,Таблица19[#Headers],0),0),"")</f>
        <v/>
      </c>
    </row>
    <row r="176" spans="1:32">
      <c r="A176" t="s">
        <v>180</v>
      </c>
      <c r="B176" s="10">
        <v>32899</v>
      </c>
      <c r="C176" s="10">
        <v>6360</v>
      </c>
      <c r="D176" s="6">
        <v>0.19331894586461501</v>
      </c>
      <c r="E176" s="3">
        <v>9</v>
      </c>
      <c r="F176" s="3">
        <v>38</v>
      </c>
      <c r="G176" s="16">
        <v>7</v>
      </c>
      <c r="H176" s="10">
        <v>4294</v>
      </c>
      <c r="I176">
        <v>4</v>
      </c>
      <c r="J176" s="10">
        <v>909</v>
      </c>
      <c r="N176" t="s">
        <v>304</v>
      </c>
      <c r="O176" s="10">
        <v>20755</v>
      </c>
      <c r="P176" s="10">
        <v>4206</v>
      </c>
      <c r="Q176" s="6">
        <v>0.20264996386412901</v>
      </c>
      <c r="R176" s="3">
        <v>1</v>
      </c>
      <c r="S176" s="3">
        <v>12</v>
      </c>
      <c r="T176" s="3">
        <v>1</v>
      </c>
      <c r="U176" s="23">
        <v>20804</v>
      </c>
      <c r="V176">
        <v>12</v>
      </c>
      <c r="W176" s="10">
        <v>4206</v>
      </c>
      <c r="AA176" t="s">
        <v>180</v>
      </c>
      <c r="AB176" s="6" t="str">
        <f>IFERROR(VLOOKUP($AA176,Таблица9[#All],MATCH(AB$3,Таблица9[#Headers],0),0)/VLOOKUP($AA176,Таблица19[#All],MATCH(AB$3,Таблица19[#Headers],0),0),"")</f>
        <v/>
      </c>
      <c r="AC176" s="6" t="str">
        <f>IFERROR(VLOOKUP($AA176,Таблица9[#All],MATCH(AC$3,Таблица9[#Headers],0),0)/VLOOKUP($AA176,Таблица19[#All],MATCH(AC$3,Таблица19[#Headers],0),0),"")</f>
        <v/>
      </c>
      <c r="AD176" s="6" t="str">
        <f>IFERROR(VLOOKUP($AA176,Таблица9[#All],MATCH(AD$3,Таблица9[#Headers],0),0)/VLOOKUP($AA176,Таблица19[#All],MATCH(AD$3,Таблица19[#Headers],0),0),"")</f>
        <v/>
      </c>
      <c r="AE176" s="6" t="str">
        <f>IFERROR(VLOOKUP($AA176,Таблица9[#All],MATCH(AE$3,Таблица9[#Headers],0),0)/VLOOKUP($AA176,Таблица19[#All],MATCH(AE$3,Таблица19[#Headers],0),0),"")</f>
        <v/>
      </c>
      <c r="AF176" s="6" t="str">
        <f>IFERROR(VLOOKUP($AA176,Таблица9[#All],MATCH(AF$3,Таблица9[#Headers],0),0)/VLOOKUP($AA176,Таблица19[#All],MATCH(AF$3,Таблица19[#Headers],0),0),"")</f>
        <v/>
      </c>
    </row>
    <row r="177" spans="1:32">
      <c r="A177" t="s">
        <v>205</v>
      </c>
      <c r="B177" s="10">
        <v>32568</v>
      </c>
      <c r="C177" s="10">
        <v>6176</v>
      </c>
      <c r="D177" s="6">
        <v>0.18963399656104099</v>
      </c>
      <c r="E177" s="3">
        <v>14</v>
      </c>
      <c r="F177" s="3">
        <v>58</v>
      </c>
      <c r="G177" s="16">
        <v>12</v>
      </c>
      <c r="H177" s="10">
        <v>2666</v>
      </c>
      <c r="I177">
        <v>4</v>
      </c>
      <c r="J177" s="10">
        <v>515</v>
      </c>
      <c r="N177" t="s">
        <v>388</v>
      </c>
      <c r="O177" s="10">
        <v>6070</v>
      </c>
      <c r="P177" s="10">
        <v>835</v>
      </c>
      <c r="Q177" s="6">
        <v>0.137561779242174</v>
      </c>
      <c r="R177" s="3">
        <v>2</v>
      </c>
      <c r="S177" s="3">
        <v>4</v>
      </c>
      <c r="T177" s="3">
        <v>2</v>
      </c>
      <c r="U177" s="23">
        <v>3060</v>
      </c>
      <c r="V177">
        <v>2</v>
      </c>
      <c r="W177" s="10">
        <v>418</v>
      </c>
      <c r="AA177" t="s">
        <v>205</v>
      </c>
      <c r="AB177" s="6" t="str">
        <f>IFERROR(VLOOKUP($AA177,Таблица9[#All],MATCH(AB$3,Таблица9[#Headers],0),0)/VLOOKUP($AA177,Таблица19[#All],MATCH(AB$3,Таблица19[#Headers],0),0),"")</f>
        <v/>
      </c>
      <c r="AC177" s="6" t="str">
        <f>IFERROR(VLOOKUP($AA177,Таблица9[#All],MATCH(AC$3,Таблица9[#Headers],0),0)/VLOOKUP($AA177,Таблица19[#All],MATCH(AC$3,Таблица19[#Headers],0),0),"")</f>
        <v/>
      </c>
      <c r="AD177" s="6" t="str">
        <f>IFERROR(VLOOKUP($AA177,Таблица9[#All],MATCH(AD$3,Таблица9[#Headers],0),0)/VLOOKUP($AA177,Таблица19[#All],MATCH(AD$3,Таблица19[#Headers],0),0),"")</f>
        <v/>
      </c>
      <c r="AE177" s="6" t="str">
        <f>IFERROR(VLOOKUP($AA177,Таблица9[#All],MATCH(AE$3,Таблица9[#Headers],0),0)/VLOOKUP($AA177,Таблица19[#All],MATCH(AE$3,Таблица19[#Headers],0),0),"")</f>
        <v/>
      </c>
      <c r="AF177" s="6" t="str">
        <f>IFERROR(VLOOKUP($AA177,Таблица9[#All],MATCH(AF$3,Таблица9[#Headers],0),0)/VLOOKUP($AA177,Таблица19[#All],MATCH(AF$3,Таблица19[#Headers],0),0),"")</f>
        <v/>
      </c>
    </row>
    <row r="178" spans="1:32">
      <c r="A178" t="s">
        <v>334</v>
      </c>
      <c r="B178" s="10">
        <v>32185</v>
      </c>
      <c r="C178" s="10">
        <v>4081</v>
      </c>
      <c r="D178" s="6">
        <v>0.12679819791828401</v>
      </c>
      <c r="E178" s="3">
        <v>7</v>
      </c>
      <c r="F178" s="3">
        <v>19</v>
      </c>
      <c r="G178" s="16">
        <v>7</v>
      </c>
      <c r="H178" s="10">
        <v>4516</v>
      </c>
      <c r="I178">
        <v>3</v>
      </c>
      <c r="J178" s="10">
        <v>583</v>
      </c>
      <c r="N178" t="s">
        <v>393</v>
      </c>
      <c r="O178" s="10">
        <v>4745</v>
      </c>
      <c r="P178" s="10">
        <v>1654</v>
      </c>
      <c r="Q178" s="6">
        <v>0.34857744994731199</v>
      </c>
      <c r="R178" s="3">
        <v>1</v>
      </c>
      <c r="S178" s="3">
        <v>20</v>
      </c>
      <c r="T178" s="3">
        <v>1</v>
      </c>
      <c r="U178" s="23">
        <v>4248</v>
      </c>
      <c r="V178">
        <v>20</v>
      </c>
      <c r="W178" s="10">
        <v>1654</v>
      </c>
      <c r="AA178" t="s">
        <v>334</v>
      </c>
      <c r="AB178" s="6" t="str">
        <f>IFERROR(VLOOKUP($AA178,Таблица9[#All],MATCH(AB$3,Таблица9[#Headers],0),0)/VLOOKUP($AA178,Таблица19[#All],MATCH(AB$3,Таблица19[#Headers],0),0),"")</f>
        <v/>
      </c>
      <c r="AC178" s="6" t="str">
        <f>IFERROR(VLOOKUP($AA178,Таблица9[#All],MATCH(AC$3,Таблица9[#Headers],0),0)/VLOOKUP($AA178,Таблица19[#All],MATCH(AC$3,Таблица19[#Headers],0),0),"")</f>
        <v/>
      </c>
      <c r="AD178" s="6" t="str">
        <f>IFERROR(VLOOKUP($AA178,Таблица9[#All],MATCH(AD$3,Таблица9[#Headers],0),0)/VLOOKUP($AA178,Таблица19[#All],MATCH(AD$3,Таблица19[#Headers],0),0),"")</f>
        <v/>
      </c>
      <c r="AE178" s="6" t="str">
        <f>IFERROR(VLOOKUP($AA178,Таблица9[#All],MATCH(AE$3,Таблица9[#Headers],0),0)/VLOOKUP($AA178,Таблица19[#All],MATCH(AE$3,Таблица19[#Headers],0),0),"")</f>
        <v/>
      </c>
      <c r="AF178" s="6" t="str">
        <f>IFERROR(VLOOKUP($AA178,Таблица9[#All],MATCH(AF$3,Таблица9[#Headers],0),0)/VLOOKUP($AA178,Таблица19[#All],MATCH(AF$3,Таблица19[#Headers],0),0),"")</f>
        <v/>
      </c>
    </row>
    <row r="179" spans="1:32">
      <c r="A179" t="s">
        <v>320</v>
      </c>
      <c r="B179" s="10">
        <v>32129</v>
      </c>
      <c r="C179" s="10">
        <v>5765</v>
      </c>
      <c r="D179" s="6">
        <v>0.17943291107721901</v>
      </c>
      <c r="E179" s="3">
        <v>7</v>
      </c>
      <c r="F179" s="3">
        <v>36</v>
      </c>
      <c r="G179" s="16">
        <v>7</v>
      </c>
      <c r="H179" s="10">
        <v>5701</v>
      </c>
      <c r="I179">
        <v>5</v>
      </c>
      <c r="J179" s="10">
        <v>824</v>
      </c>
      <c r="N179" t="s">
        <v>400</v>
      </c>
      <c r="O179" s="10">
        <v>2799</v>
      </c>
      <c r="P179" s="10">
        <v>550</v>
      </c>
      <c r="Q179" s="6">
        <v>0.19649874955341101</v>
      </c>
      <c r="R179" s="3">
        <v>1</v>
      </c>
      <c r="S179" s="3">
        <v>1</v>
      </c>
      <c r="T179" s="3">
        <v>1</v>
      </c>
      <c r="U179" s="23">
        <v>2848</v>
      </c>
      <c r="V179">
        <v>1</v>
      </c>
      <c r="W179" s="10">
        <v>550</v>
      </c>
      <c r="AA179" t="s">
        <v>320</v>
      </c>
      <c r="AB179" s="6" t="str">
        <f>IFERROR(VLOOKUP($AA179,Таблица9[#All],MATCH(AB$3,Таблица9[#Headers],0),0)/VLOOKUP($AA179,Таблица19[#All],MATCH(AB$3,Таблица19[#Headers],0),0),"")</f>
        <v/>
      </c>
      <c r="AC179" s="6" t="str">
        <f>IFERROR(VLOOKUP($AA179,Таблица9[#All],MATCH(AC$3,Таблица9[#Headers],0),0)/VLOOKUP($AA179,Таблица19[#All],MATCH(AC$3,Таблица19[#Headers],0),0),"")</f>
        <v/>
      </c>
      <c r="AD179" s="6" t="str">
        <f>IFERROR(VLOOKUP($AA179,Таблица9[#All],MATCH(AD$3,Таблица9[#Headers],0),0)/VLOOKUP($AA179,Таблица19[#All],MATCH(AD$3,Таблица19[#Headers],0),0),"")</f>
        <v/>
      </c>
      <c r="AE179" s="6" t="str">
        <f>IFERROR(VLOOKUP($AA179,Таблица9[#All],MATCH(AE$3,Таблица9[#Headers],0),0)/VLOOKUP($AA179,Таблица19[#All],MATCH(AE$3,Таблица19[#Headers],0),0),"")</f>
        <v/>
      </c>
      <c r="AF179" s="6" t="str">
        <f>IFERROR(VLOOKUP($AA179,Таблица9[#All],MATCH(AF$3,Таблица9[#Headers],0),0)/VLOOKUP($AA179,Таблица19[#All],MATCH(AF$3,Таблица19[#Headers],0),0),"")</f>
        <v/>
      </c>
    </row>
    <row r="180" spans="1:32">
      <c r="A180" t="s">
        <v>389</v>
      </c>
      <c r="B180" s="10">
        <v>32004</v>
      </c>
      <c r="C180" s="10">
        <v>3463</v>
      </c>
      <c r="D180" s="6">
        <v>0.10820522434695599</v>
      </c>
      <c r="E180" s="3">
        <v>3</v>
      </c>
      <c r="F180" s="3">
        <v>62</v>
      </c>
      <c r="G180" s="16">
        <v>2</v>
      </c>
      <c r="H180" s="10">
        <v>11113</v>
      </c>
      <c r="I180">
        <v>21</v>
      </c>
      <c r="J180" s="10">
        <v>1732</v>
      </c>
      <c r="N180" t="s">
        <v>401</v>
      </c>
      <c r="O180" s="10">
        <v>6854</v>
      </c>
      <c r="P180" s="10">
        <v>478</v>
      </c>
      <c r="Q180" s="6">
        <v>6.9740297636416607E-2</v>
      </c>
      <c r="R180" s="3">
        <v>1</v>
      </c>
      <c r="S180" s="3">
        <v>5</v>
      </c>
      <c r="T180" s="3">
        <v>1</v>
      </c>
      <c r="U180" s="23">
        <v>6903</v>
      </c>
      <c r="V180">
        <v>5</v>
      </c>
      <c r="W180" s="10">
        <v>478</v>
      </c>
      <c r="AA180" t="s">
        <v>389</v>
      </c>
      <c r="AB180" s="6" t="str">
        <f>IFERROR(VLOOKUP($AA180,Таблица9[#All],MATCH(AB$3,Таблица9[#Headers],0),0)/VLOOKUP($AA180,Таблица19[#All],MATCH(AB$3,Таблица19[#Headers],0),0),"")</f>
        <v/>
      </c>
      <c r="AC180" s="6" t="str">
        <f>IFERROR(VLOOKUP($AA180,Таблица9[#All],MATCH(AC$3,Таблица9[#Headers],0),0)/VLOOKUP($AA180,Таблица19[#All],MATCH(AC$3,Таблица19[#Headers],0),0),"")</f>
        <v/>
      </c>
      <c r="AD180" s="6" t="str">
        <f>IFERROR(VLOOKUP($AA180,Таблица9[#All],MATCH(AD$3,Таблица9[#Headers],0),0)/VLOOKUP($AA180,Таблица19[#All],MATCH(AD$3,Таблица19[#Headers],0),0),"")</f>
        <v/>
      </c>
      <c r="AE180" s="6" t="str">
        <f>IFERROR(VLOOKUP($AA180,Таблица9[#All],MATCH(AE$3,Таблица9[#Headers],0),0)/VLOOKUP($AA180,Таблица19[#All],MATCH(AE$3,Таблица19[#Headers],0),0),"")</f>
        <v/>
      </c>
      <c r="AF180" s="6" t="str">
        <f>IFERROR(VLOOKUP($AA180,Таблица9[#All],MATCH(AF$3,Таблица9[#Headers],0),0)/VLOOKUP($AA180,Таблица19[#All],MATCH(AF$3,Таблица19[#Headers],0),0),"")</f>
        <v/>
      </c>
    </row>
    <row r="181" spans="1:32">
      <c r="A181" t="s">
        <v>108</v>
      </c>
      <c r="B181" s="10">
        <v>31483</v>
      </c>
      <c r="C181" s="10">
        <v>3923</v>
      </c>
      <c r="D181" s="6">
        <v>0.12460693072451701</v>
      </c>
      <c r="E181" s="3">
        <v>4</v>
      </c>
      <c r="F181" s="3">
        <v>8</v>
      </c>
      <c r="G181" s="16">
        <v>4</v>
      </c>
      <c r="H181" s="10">
        <v>8261</v>
      </c>
      <c r="I181">
        <v>2</v>
      </c>
      <c r="J181" s="10">
        <v>981</v>
      </c>
      <c r="N181" t="s">
        <v>402</v>
      </c>
      <c r="O181" s="10">
        <v>11249</v>
      </c>
      <c r="P181" s="10">
        <v>4281</v>
      </c>
      <c r="Q181" s="6">
        <v>0.38056716152546799</v>
      </c>
      <c r="R181" s="3">
        <v>2</v>
      </c>
      <c r="S181" s="3">
        <v>2</v>
      </c>
      <c r="T181" s="3">
        <v>2</v>
      </c>
      <c r="U181" s="23">
        <v>5674</v>
      </c>
      <c r="V181">
        <v>1</v>
      </c>
      <c r="W181" s="10">
        <v>2140</v>
      </c>
      <c r="AA181" t="s">
        <v>108</v>
      </c>
      <c r="AB181" s="6">
        <f>IFERROR(VLOOKUP($AA181,Таблица9[#All],MATCH(AB$3,Таблица9[#Headers],0),0)/VLOOKUP($AA181,Таблица19[#All],MATCH(AB$3,Таблица19[#Headers],0),0),"")</f>
        <v>0.6299907886796049</v>
      </c>
      <c r="AC181" s="6">
        <f>IFERROR(VLOOKUP($AA181,Таблица9[#All],MATCH(AC$3,Таблица9[#Headers],0),0)/VLOOKUP($AA181,Таблица19[#All],MATCH(AC$3,Таблица19[#Headers],0),0),"")</f>
        <v>0.58144277338771344</v>
      </c>
      <c r="AD181" s="6">
        <f>IFERROR(VLOOKUP($AA181,Таблица9[#All],MATCH(AD$3,Таблица9[#Headers],0),0)/VLOOKUP($AA181,Таблица19[#All],MATCH(AD$3,Таблица19[#Headers],0),0),"")</f>
        <v>0.25</v>
      </c>
      <c r="AE181" s="6">
        <f>IFERROR(VLOOKUP($AA181,Таблица9[#All],MATCH(AE$3,Таблица9[#Headers],0),0)/VLOOKUP($AA181,Таблица19[#All],MATCH(AE$3,Таблица19[#Headers],0),0),"")</f>
        <v>0.125</v>
      </c>
      <c r="AF181" s="6">
        <f>IFERROR(VLOOKUP($AA181,Таблица9[#All],MATCH(AF$3,Таблица9[#Headers],0),0)/VLOOKUP($AA181,Таблица19[#All],MATCH(AF$3,Таблица19[#Headers],0),0),"")</f>
        <v>0.25</v>
      </c>
    </row>
    <row r="182" spans="1:32">
      <c r="A182" t="s">
        <v>220</v>
      </c>
      <c r="B182" s="10">
        <v>31459</v>
      </c>
      <c r="C182" s="10">
        <v>2116</v>
      </c>
      <c r="D182" s="6">
        <v>6.7262150735878407E-2</v>
      </c>
      <c r="E182" s="3">
        <v>5</v>
      </c>
      <c r="F182" s="3">
        <v>21</v>
      </c>
      <c r="G182" s="16">
        <v>4</v>
      </c>
      <c r="H182" s="10">
        <v>6794</v>
      </c>
      <c r="I182">
        <v>4</v>
      </c>
      <c r="J182" s="10">
        <v>529</v>
      </c>
      <c r="N182" t="s">
        <v>404</v>
      </c>
      <c r="O182" s="10">
        <v>10501</v>
      </c>
      <c r="P182" s="10">
        <v>2784</v>
      </c>
      <c r="Q182" s="6">
        <v>0.265117607846871</v>
      </c>
      <c r="R182" s="3">
        <v>3</v>
      </c>
      <c r="S182" s="3">
        <v>24</v>
      </c>
      <c r="T182" s="3">
        <v>3</v>
      </c>
      <c r="U182" s="23">
        <v>4482</v>
      </c>
      <c r="V182">
        <v>8</v>
      </c>
      <c r="W182" s="10">
        <v>928</v>
      </c>
      <c r="AA182" t="s">
        <v>220</v>
      </c>
      <c r="AB182" s="6" t="str">
        <f>IFERROR(VLOOKUP($AA182,Таблица9[#All],MATCH(AB$3,Таблица9[#Headers],0),0)/VLOOKUP($AA182,Таблица19[#All],MATCH(AB$3,Таблица19[#Headers],0),0),"")</f>
        <v/>
      </c>
      <c r="AC182" s="6" t="str">
        <f>IFERROR(VLOOKUP($AA182,Таблица9[#All],MATCH(AC$3,Таблица9[#Headers],0),0)/VLOOKUP($AA182,Таблица19[#All],MATCH(AC$3,Таблица19[#Headers],0),0),"")</f>
        <v/>
      </c>
      <c r="AD182" s="6" t="str">
        <f>IFERROR(VLOOKUP($AA182,Таблица9[#All],MATCH(AD$3,Таблица9[#Headers],0),0)/VLOOKUP($AA182,Таблица19[#All],MATCH(AD$3,Таблица19[#Headers],0),0),"")</f>
        <v/>
      </c>
      <c r="AE182" s="6" t="str">
        <f>IFERROR(VLOOKUP($AA182,Таблица9[#All],MATCH(AE$3,Таблица9[#Headers],0),0)/VLOOKUP($AA182,Таблица19[#All],MATCH(AE$3,Таблица19[#Headers],0),0),"")</f>
        <v/>
      </c>
      <c r="AF182" s="6" t="str">
        <f>IFERROR(VLOOKUP($AA182,Таблица9[#All],MATCH(AF$3,Таблица9[#Headers],0),0)/VLOOKUP($AA182,Таблица19[#All],MATCH(AF$3,Таблица19[#Headers],0),0),"")</f>
        <v/>
      </c>
    </row>
    <row r="183" spans="1:32">
      <c r="A183" t="s">
        <v>375</v>
      </c>
      <c r="B183" s="10">
        <v>30505</v>
      </c>
      <c r="C183" s="10">
        <v>4252</v>
      </c>
      <c r="D183" s="6">
        <v>0.13938698574004199</v>
      </c>
      <c r="E183" s="3">
        <v>4</v>
      </c>
      <c r="F183" s="3">
        <v>47</v>
      </c>
      <c r="G183" s="16">
        <v>4</v>
      </c>
      <c r="H183" s="10">
        <v>7725</v>
      </c>
      <c r="I183">
        <v>12</v>
      </c>
      <c r="J183" s="10">
        <v>1063</v>
      </c>
      <c r="N183" t="s">
        <v>407</v>
      </c>
      <c r="O183" s="10">
        <v>2197</v>
      </c>
      <c r="P183" s="10">
        <v>466</v>
      </c>
      <c r="Q183" s="6">
        <v>0.21210741920800999</v>
      </c>
      <c r="R183" s="3">
        <v>1</v>
      </c>
      <c r="S183" s="3">
        <v>13</v>
      </c>
      <c r="T183" s="3">
        <v>1</v>
      </c>
      <c r="U183" s="23">
        <v>2246</v>
      </c>
      <c r="V183">
        <v>13</v>
      </c>
      <c r="W183" s="10">
        <v>466</v>
      </c>
      <c r="AA183" t="s">
        <v>375</v>
      </c>
      <c r="AB183" s="6">
        <f>IFERROR(VLOOKUP($AA183,Таблица9[#All],MATCH(AB$3,Таблица9[#Headers],0),0)/VLOOKUP($AA183,Таблица19[#All],MATCH(AB$3,Таблица19[#Headers],0),0),"")</f>
        <v>1</v>
      </c>
      <c r="AC183" s="6">
        <f>IFERROR(VLOOKUP($AA183,Таблица9[#All],MATCH(AC$3,Таблица9[#Headers],0),0)/VLOOKUP($AA183,Таблица19[#All],MATCH(AC$3,Таблица19[#Headers],0),0),"")</f>
        <v>1</v>
      </c>
      <c r="AD183" s="6">
        <f>IFERROR(VLOOKUP($AA183,Таблица9[#All],MATCH(AD$3,Таблица9[#Headers],0),0)/VLOOKUP($AA183,Таблица19[#All],MATCH(AD$3,Таблица19[#Headers],0),0),"")</f>
        <v>1</v>
      </c>
      <c r="AE183" s="6">
        <f>IFERROR(VLOOKUP($AA183,Таблица9[#All],MATCH(AE$3,Таблица9[#Headers],0),0)/VLOOKUP($AA183,Таблица19[#All],MATCH(AE$3,Таблица19[#Headers],0),0),"")</f>
        <v>1</v>
      </c>
      <c r="AF183" s="6">
        <f>IFERROR(VLOOKUP($AA183,Таблица9[#All],MATCH(AF$3,Таблица9[#Headers],0),0)/VLOOKUP($AA183,Таблица19[#All],MATCH(AF$3,Таблица19[#Headers],0),0),"")</f>
        <v>1</v>
      </c>
    </row>
    <row r="184" spans="1:32">
      <c r="A184" t="s">
        <v>295</v>
      </c>
      <c r="B184" s="10">
        <v>30479</v>
      </c>
      <c r="C184" s="10">
        <v>2286</v>
      </c>
      <c r="D184" s="6">
        <v>7.5002460710653196E-2</v>
      </c>
      <c r="E184" s="3">
        <v>9</v>
      </c>
      <c r="F184" s="3">
        <v>43</v>
      </c>
      <c r="G184" s="16">
        <v>5</v>
      </c>
      <c r="H184" s="10">
        <v>3598</v>
      </c>
      <c r="I184">
        <v>5</v>
      </c>
      <c r="J184" s="10">
        <v>457</v>
      </c>
      <c r="N184" t="s">
        <v>412</v>
      </c>
      <c r="O184" s="10">
        <v>6189</v>
      </c>
      <c r="P184" s="10">
        <v>-521</v>
      </c>
      <c r="Q184" s="6">
        <v>-8.4181612538374501E-2</v>
      </c>
      <c r="R184" s="3">
        <v>3</v>
      </c>
      <c r="S184" s="3">
        <v>37</v>
      </c>
      <c r="T184" s="3">
        <v>2</v>
      </c>
      <c r="U184" s="23">
        <v>2188</v>
      </c>
      <c r="V184">
        <v>12</v>
      </c>
      <c r="W184" s="10">
        <v>-260</v>
      </c>
      <c r="AA184" t="s">
        <v>295</v>
      </c>
      <c r="AB184" s="6">
        <f>IFERROR(VLOOKUP($AA184,Таблица9[#All],MATCH(AB$3,Таблица9[#Headers],0),0)/VLOOKUP($AA184,Таблица19[#All],MATCH(AB$3,Таблица19[#Headers],0),0),"")</f>
        <v>1</v>
      </c>
      <c r="AC184" s="6">
        <f>IFERROR(VLOOKUP($AA184,Таблица9[#All],MATCH(AC$3,Таблица9[#Headers],0),0)/VLOOKUP($AA184,Таблица19[#All],MATCH(AC$3,Таблица19[#Headers],0),0),"")</f>
        <v>1</v>
      </c>
      <c r="AD184" s="6">
        <f>IFERROR(VLOOKUP($AA184,Таблица9[#All],MATCH(AD$3,Таблица9[#Headers],0),0)/VLOOKUP($AA184,Таблица19[#All],MATCH(AD$3,Таблица19[#Headers],0),0),"")</f>
        <v>1</v>
      </c>
      <c r="AE184" s="6">
        <f>IFERROR(VLOOKUP($AA184,Таблица9[#All],MATCH(AE$3,Таблица9[#Headers],0),0)/VLOOKUP($AA184,Таблица19[#All],MATCH(AE$3,Таблица19[#Headers],0),0),"")</f>
        <v>1</v>
      </c>
      <c r="AF184" s="6">
        <f>IFERROR(VLOOKUP($AA184,Таблица9[#All],MATCH(AF$3,Таблица9[#Headers],0),0)/VLOOKUP($AA184,Таблица19[#All],MATCH(AF$3,Таблица19[#Headers],0),0),"")</f>
        <v>1</v>
      </c>
    </row>
    <row r="185" spans="1:32">
      <c r="A185" t="s">
        <v>284</v>
      </c>
      <c r="B185" s="10">
        <v>30453</v>
      </c>
      <c r="C185" s="10">
        <v>3695</v>
      </c>
      <c r="D185" s="6">
        <v>0.12133451548287499</v>
      </c>
      <c r="E185" s="3">
        <v>9</v>
      </c>
      <c r="F185" s="3">
        <v>30</v>
      </c>
      <c r="G185" s="16">
        <v>7</v>
      </c>
      <c r="H185" s="10">
        <v>3877</v>
      </c>
      <c r="I185">
        <v>3</v>
      </c>
      <c r="J185" s="10">
        <v>528</v>
      </c>
      <c r="N185" t="s">
        <v>418</v>
      </c>
      <c r="O185" s="10">
        <v>645</v>
      </c>
      <c r="P185" s="10">
        <v>58</v>
      </c>
      <c r="Q185" s="6">
        <v>8.9922480620154996E-2</v>
      </c>
      <c r="R185" s="3">
        <v>1</v>
      </c>
      <c r="S185" s="3">
        <v>1</v>
      </c>
      <c r="T185" s="3">
        <v>1</v>
      </c>
      <c r="U185" s="23">
        <v>694</v>
      </c>
      <c r="V185">
        <v>1</v>
      </c>
      <c r="W185" s="10">
        <v>58</v>
      </c>
      <c r="AA185" t="s">
        <v>284</v>
      </c>
      <c r="AB185" s="6">
        <f>IFERROR(VLOOKUP($AA185,Таблица9[#All],MATCH(AB$3,Таблица9[#Headers],0),0)/VLOOKUP($AA185,Таблица19[#All],MATCH(AB$3,Таблица19[#Headers],0),0),"")</f>
        <v>0.67438347617640293</v>
      </c>
      <c r="AC185" s="6">
        <f>IFERROR(VLOOKUP($AA185,Таблица9[#All],MATCH(AC$3,Таблица9[#Headers],0),0)/VLOOKUP($AA185,Таблица19[#All],MATCH(AC$3,Таблица19[#Headers],0),0),"")</f>
        <v>0.4054127198917456</v>
      </c>
      <c r="AD185" s="6">
        <f>IFERROR(VLOOKUP($AA185,Таблица9[#All],MATCH(AD$3,Таблица9[#Headers],0),0)/VLOOKUP($AA185,Таблица19[#All],MATCH(AD$3,Таблица19[#Headers],0),0),"")</f>
        <v>0.77777777777777779</v>
      </c>
      <c r="AE185" s="6">
        <f>IFERROR(VLOOKUP($AA185,Таблица9[#All],MATCH(AE$3,Таблица9[#Headers],0),0)/VLOOKUP($AA185,Таблица19[#All],MATCH(AE$3,Таблица19[#Headers],0),0),"")</f>
        <v>0.56666666666666665</v>
      </c>
      <c r="AF185" s="6">
        <f>IFERROR(VLOOKUP($AA185,Таблица9[#All],MATCH(AF$3,Таблица9[#Headers],0),0)/VLOOKUP($AA185,Таблица19[#All],MATCH(AF$3,Таблица19[#Headers],0),0),"")</f>
        <v>1</v>
      </c>
    </row>
    <row r="186" spans="1:32">
      <c r="A186" t="s">
        <v>213</v>
      </c>
      <c r="B186" s="10">
        <v>29580</v>
      </c>
      <c r="C186" s="10">
        <v>5590</v>
      </c>
      <c r="D186" s="6">
        <v>0.188979039891818</v>
      </c>
      <c r="E186" s="3">
        <v>8</v>
      </c>
      <c r="F186" s="3">
        <v>49</v>
      </c>
      <c r="G186" s="16">
        <v>8</v>
      </c>
      <c r="H186" s="10">
        <v>4586</v>
      </c>
      <c r="I186">
        <v>6</v>
      </c>
      <c r="J186" s="10">
        <v>699</v>
      </c>
      <c r="N186" t="s">
        <v>421</v>
      </c>
      <c r="O186" s="10">
        <v>2976</v>
      </c>
      <c r="P186" s="10">
        <v>965</v>
      </c>
      <c r="Q186" s="6">
        <v>0.324260752688172</v>
      </c>
      <c r="R186" s="3">
        <v>2</v>
      </c>
      <c r="S186" s="3">
        <v>3</v>
      </c>
      <c r="T186" s="3">
        <v>2</v>
      </c>
      <c r="U186" s="23">
        <v>1537</v>
      </c>
      <c r="V186">
        <v>2</v>
      </c>
      <c r="W186" s="10">
        <v>482</v>
      </c>
      <c r="AA186" t="s">
        <v>213</v>
      </c>
      <c r="AB186" s="6">
        <f>IFERROR(VLOOKUP($AA186,Таблица9[#All],MATCH(AB$3,Таблица9[#Headers],0),0)/VLOOKUP($AA186,Таблица19[#All],MATCH(AB$3,Таблица19[#Headers],0),0),"")</f>
        <v>0.7629141311697093</v>
      </c>
      <c r="AC186" s="6">
        <f>IFERROR(VLOOKUP($AA186,Таблица9[#All],MATCH(AC$3,Таблица9[#Headers],0),0)/VLOOKUP($AA186,Таблица19[#All],MATCH(AC$3,Таблица19[#Headers],0),0),"")</f>
        <v>0.74955277280858679</v>
      </c>
      <c r="AD186" s="6">
        <f>IFERROR(VLOOKUP($AA186,Таблица9[#All],MATCH(AD$3,Таблица9[#Headers],0),0)/VLOOKUP($AA186,Таблица19[#All],MATCH(AD$3,Таблица19[#Headers],0),0),"")</f>
        <v>0.625</v>
      </c>
      <c r="AE186" s="6">
        <f>IFERROR(VLOOKUP($AA186,Таблица9[#All],MATCH(AE$3,Таблица9[#Headers],0),0)/VLOOKUP($AA186,Таблица19[#All],MATCH(AE$3,Таблица19[#Headers],0),0),"")</f>
        <v>0.36734693877551022</v>
      </c>
      <c r="AF186" s="6">
        <f>IFERROR(VLOOKUP($AA186,Таблица9[#All],MATCH(AF$3,Таблица9[#Headers],0),0)/VLOOKUP($AA186,Таблица19[#All],MATCH(AF$3,Таблица19[#Headers],0),0),"")</f>
        <v>0.625</v>
      </c>
    </row>
    <row r="187" spans="1:32">
      <c r="A187" t="s">
        <v>324</v>
      </c>
      <c r="B187" s="10">
        <v>29161</v>
      </c>
      <c r="C187" s="10">
        <v>8310</v>
      </c>
      <c r="D187" s="6">
        <v>0.28496965124652701</v>
      </c>
      <c r="E187" s="3">
        <v>14</v>
      </c>
      <c r="F187" s="3">
        <v>26</v>
      </c>
      <c r="G187" s="16">
        <v>12</v>
      </c>
      <c r="H187" s="10">
        <v>2990</v>
      </c>
      <c r="I187">
        <v>2</v>
      </c>
      <c r="J187" s="10">
        <v>692</v>
      </c>
      <c r="N187" t="s">
        <v>296</v>
      </c>
      <c r="O187" s="10">
        <v>3899</v>
      </c>
      <c r="P187" s="10">
        <v>574</v>
      </c>
      <c r="Q187" s="6">
        <v>0.14721723518850899</v>
      </c>
      <c r="R187" s="3">
        <v>1</v>
      </c>
      <c r="S187" s="3">
        <v>6</v>
      </c>
      <c r="T187" s="3">
        <v>1</v>
      </c>
      <c r="U187" s="23">
        <v>3998</v>
      </c>
      <c r="V187">
        <v>6</v>
      </c>
      <c r="W187" s="10">
        <v>574</v>
      </c>
      <c r="AA187" t="s">
        <v>324</v>
      </c>
      <c r="AB187" s="6">
        <f>IFERROR(VLOOKUP($AA187,Таблица9[#All],MATCH(AB$3,Таблица9[#Headers],0),0)/VLOOKUP($AA187,Таблица19[#All],MATCH(AB$3,Таблица19[#Headers],0),0),"")</f>
        <v>0.83477932855526216</v>
      </c>
      <c r="AC187" s="6">
        <f>IFERROR(VLOOKUP($AA187,Таблица9[#All],MATCH(AC$3,Таблица9[#Headers],0),0)/VLOOKUP($AA187,Таблица19[#All],MATCH(AC$3,Таблица19[#Headers],0),0),"")</f>
        <v>0.90240673886883271</v>
      </c>
      <c r="AD187" s="6">
        <f>IFERROR(VLOOKUP($AA187,Таблица9[#All],MATCH(AD$3,Таблица9[#Headers],0),0)/VLOOKUP($AA187,Таблица19[#All],MATCH(AD$3,Таблица19[#Headers],0),0),"")</f>
        <v>0.8571428571428571</v>
      </c>
      <c r="AE187" s="6">
        <f>IFERROR(VLOOKUP($AA187,Таблица9[#All],MATCH(AE$3,Таблица9[#Headers],0),0)/VLOOKUP($AA187,Таблица19[#All],MATCH(AE$3,Таблица19[#Headers],0),0),"")</f>
        <v>0.80769230769230771</v>
      </c>
      <c r="AF187" s="6">
        <f>IFERROR(VLOOKUP($AA187,Таблица9[#All],MATCH(AF$3,Таблица9[#Headers],0),0)/VLOOKUP($AA187,Таблица19[#All],MATCH(AF$3,Таблица19[#Headers],0),0),"")</f>
        <v>0.91666666666666663</v>
      </c>
    </row>
    <row r="188" spans="1:32">
      <c r="A188" t="s">
        <v>270</v>
      </c>
      <c r="B188" s="10">
        <v>29119</v>
      </c>
      <c r="C188" s="10">
        <v>4579</v>
      </c>
      <c r="D188" s="6">
        <v>0.15725127923349</v>
      </c>
      <c r="E188" s="3">
        <v>8</v>
      </c>
      <c r="F188" s="3">
        <v>45</v>
      </c>
      <c r="G188" s="16">
        <v>3</v>
      </c>
      <c r="H188" s="10">
        <v>4417</v>
      </c>
      <c r="I188">
        <v>6</v>
      </c>
      <c r="J188" s="10">
        <v>1526</v>
      </c>
      <c r="N188" t="s">
        <v>427</v>
      </c>
      <c r="O188" s="10">
        <v>9139</v>
      </c>
      <c r="P188" s="10">
        <v>436</v>
      </c>
      <c r="Q188" s="6">
        <v>4.7707626654994999E-2</v>
      </c>
      <c r="R188" s="3">
        <v>1</v>
      </c>
      <c r="S188" s="3">
        <v>1</v>
      </c>
      <c r="T188" s="3">
        <v>1</v>
      </c>
      <c r="U188" s="23">
        <v>9188</v>
      </c>
      <c r="V188">
        <v>1</v>
      </c>
      <c r="W188" s="10">
        <v>436</v>
      </c>
      <c r="AA188" t="s">
        <v>270</v>
      </c>
      <c r="AB188" s="6" t="str">
        <f>IFERROR(VLOOKUP($AA188,Таблица9[#All],MATCH(AB$3,Таблица9[#Headers],0),0)/VLOOKUP($AA188,Таблица19[#All],MATCH(AB$3,Таблица19[#Headers],0),0),"")</f>
        <v/>
      </c>
      <c r="AC188" s="6" t="str">
        <f>IFERROR(VLOOKUP($AA188,Таблица9[#All],MATCH(AC$3,Таблица9[#Headers],0),0)/VLOOKUP($AA188,Таблица19[#All],MATCH(AC$3,Таблица19[#Headers],0),0),"")</f>
        <v/>
      </c>
      <c r="AD188" s="6" t="str">
        <f>IFERROR(VLOOKUP($AA188,Таблица9[#All],MATCH(AD$3,Таблица9[#Headers],0),0)/VLOOKUP($AA188,Таблица19[#All],MATCH(AD$3,Таблица19[#Headers],0),0),"")</f>
        <v/>
      </c>
      <c r="AE188" s="6" t="str">
        <f>IFERROR(VLOOKUP($AA188,Таблица9[#All],MATCH(AE$3,Таблица9[#Headers],0),0)/VLOOKUP($AA188,Таблица19[#All],MATCH(AE$3,Таблица19[#Headers],0),0),"")</f>
        <v/>
      </c>
      <c r="AF188" s="6" t="str">
        <f>IFERROR(VLOOKUP($AA188,Таблица9[#All],MATCH(AF$3,Таблица9[#Headers],0),0)/VLOOKUP($AA188,Таблица19[#All],MATCH(AF$3,Таблица19[#Headers],0),0),"")</f>
        <v/>
      </c>
    </row>
    <row r="189" spans="1:32">
      <c r="A189" t="s">
        <v>290</v>
      </c>
      <c r="B189" s="10">
        <v>29018</v>
      </c>
      <c r="C189" s="10">
        <v>5604</v>
      </c>
      <c r="D189" s="6">
        <v>0.19312151078640799</v>
      </c>
      <c r="E189" s="3">
        <v>12</v>
      </c>
      <c r="F189" s="3">
        <v>34</v>
      </c>
      <c r="G189" s="16">
        <v>9</v>
      </c>
      <c r="H189" s="10">
        <v>2718</v>
      </c>
      <c r="I189">
        <v>3</v>
      </c>
      <c r="J189" s="10">
        <v>623</v>
      </c>
      <c r="N189" t="s">
        <v>431</v>
      </c>
      <c r="O189" s="10">
        <v>1047</v>
      </c>
      <c r="P189" s="10">
        <v>-557</v>
      </c>
      <c r="Q189" s="6">
        <v>-0.53199617956064904</v>
      </c>
      <c r="R189" s="3">
        <v>1</v>
      </c>
      <c r="S189" s="3">
        <v>3</v>
      </c>
      <c r="T189" s="3">
        <v>1</v>
      </c>
      <c r="U189" s="23">
        <v>1096</v>
      </c>
      <c r="V189">
        <v>3</v>
      </c>
      <c r="W189" s="10">
        <v>-557</v>
      </c>
      <c r="AA189" t="s">
        <v>290</v>
      </c>
      <c r="AB189" s="6" t="str">
        <f>IFERROR(VLOOKUP($AA189,Таблица9[#All],MATCH(AB$3,Таблица9[#Headers],0),0)/VLOOKUP($AA189,Таблица19[#All],MATCH(AB$3,Таблица19[#Headers],0),0),"")</f>
        <v/>
      </c>
      <c r="AC189" s="6" t="str">
        <f>IFERROR(VLOOKUP($AA189,Таблица9[#All],MATCH(AC$3,Таблица9[#Headers],0),0)/VLOOKUP($AA189,Таблица19[#All],MATCH(AC$3,Таблица19[#Headers],0),0),"")</f>
        <v/>
      </c>
      <c r="AD189" s="6" t="str">
        <f>IFERROR(VLOOKUP($AA189,Таблица9[#All],MATCH(AD$3,Таблица9[#Headers],0),0)/VLOOKUP($AA189,Таблица19[#All],MATCH(AD$3,Таблица19[#Headers],0),0),"")</f>
        <v/>
      </c>
      <c r="AE189" s="6" t="str">
        <f>IFERROR(VLOOKUP($AA189,Таблица9[#All],MATCH(AE$3,Таблица9[#Headers],0),0)/VLOOKUP($AA189,Таблица19[#All],MATCH(AE$3,Таблица19[#Headers],0),0),"")</f>
        <v/>
      </c>
      <c r="AF189" s="6" t="str">
        <f>IFERROR(VLOOKUP($AA189,Таблица9[#All],MATCH(AF$3,Таблица9[#Headers],0),0)/VLOOKUP($AA189,Таблица19[#All],MATCH(AF$3,Таблица19[#Headers],0),0),"")</f>
        <v/>
      </c>
    </row>
    <row r="190" spans="1:32">
      <c r="A190" t="s">
        <v>304</v>
      </c>
      <c r="B190" s="10">
        <v>29009</v>
      </c>
      <c r="C190" s="10">
        <v>5080</v>
      </c>
      <c r="D190" s="6">
        <v>0.17511806680685299</v>
      </c>
      <c r="E190" s="3">
        <v>2</v>
      </c>
      <c r="F190" s="3">
        <v>16</v>
      </c>
      <c r="G190" s="16">
        <v>1</v>
      </c>
      <c r="H190" s="10">
        <v>14604</v>
      </c>
      <c r="I190">
        <v>8</v>
      </c>
      <c r="J190" s="10">
        <v>5080</v>
      </c>
      <c r="N190" t="s">
        <v>432</v>
      </c>
      <c r="O190" s="10">
        <v>5140</v>
      </c>
      <c r="P190" s="10">
        <v>257</v>
      </c>
      <c r="Q190" s="6">
        <v>0.05</v>
      </c>
      <c r="R190" s="3">
        <v>1</v>
      </c>
      <c r="S190" s="3">
        <v>18</v>
      </c>
      <c r="T190" s="3">
        <v>1</v>
      </c>
      <c r="U190" s="23">
        <v>5239</v>
      </c>
      <c r="V190">
        <v>18</v>
      </c>
      <c r="W190" s="10">
        <v>257</v>
      </c>
      <c r="AA190" t="s">
        <v>304</v>
      </c>
      <c r="AB190" s="6">
        <f>IFERROR(VLOOKUP($AA190,Таблица9[#All],MATCH(AB$3,Таблица9[#Headers],0),0)/VLOOKUP($AA190,Таблица19[#All],MATCH(AB$3,Таблица19[#Headers],0),0),"")</f>
        <v>0.7154676134992588</v>
      </c>
      <c r="AC190" s="6">
        <f>IFERROR(VLOOKUP($AA190,Таблица9[#All],MATCH(AC$3,Таблица9[#Headers],0),0)/VLOOKUP($AA190,Таблица19[#All],MATCH(AC$3,Таблица19[#Headers],0),0),"")</f>
        <v>0.82795275590551176</v>
      </c>
      <c r="AD190" s="6">
        <f>IFERROR(VLOOKUP($AA190,Таблица9[#All],MATCH(AD$3,Таблица9[#Headers],0),0)/VLOOKUP($AA190,Таблица19[#All],MATCH(AD$3,Таблица19[#Headers],0),0),"")</f>
        <v>0.5</v>
      </c>
      <c r="AE190" s="6">
        <f>IFERROR(VLOOKUP($AA190,Таблица9[#All],MATCH(AE$3,Таблица9[#Headers],0),0)/VLOOKUP($AA190,Таблица19[#All],MATCH(AE$3,Таблица19[#Headers],0),0),"")</f>
        <v>0.75</v>
      </c>
      <c r="AF190" s="6">
        <f>IFERROR(VLOOKUP($AA190,Таблица9[#All],MATCH(AF$3,Таблица9[#Headers],0),0)/VLOOKUP($AA190,Таблица19[#All],MATCH(AF$3,Таблица19[#Headers],0),0),"")</f>
        <v>1</v>
      </c>
    </row>
    <row r="191" spans="1:32">
      <c r="A191" t="s">
        <v>100</v>
      </c>
      <c r="B191" s="10">
        <v>28916</v>
      </c>
      <c r="C191" s="10">
        <v>5154</v>
      </c>
      <c r="D191" s="6">
        <v>0.17824042052842701</v>
      </c>
      <c r="E191" s="3">
        <v>8</v>
      </c>
      <c r="F191" s="3">
        <v>18</v>
      </c>
      <c r="G191" s="16">
        <v>5</v>
      </c>
      <c r="H191" s="10">
        <v>3914</v>
      </c>
      <c r="I191">
        <v>2</v>
      </c>
      <c r="J191" s="10">
        <v>1031</v>
      </c>
      <c r="N191" t="s">
        <v>182</v>
      </c>
      <c r="O191" s="10">
        <v>22245</v>
      </c>
      <c r="P191" s="10">
        <v>4985</v>
      </c>
      <c r="Q191" s="6">
        <v>0.224095302315127</v>
      </c>
      <c r="R191" s="3">
        <v>1</v>
      </c>
      <c r="S191" s="3">
        <v>7</v>
      </c>
      <c r="T191" s="3">
        <v>1</v>
      </c>
      <c r="U191" s="23">
        <v>22294</v>
      </c>
      <c r="V191">
        <v>7</v>
      </c>
      <c r="W191" s="10">
        <v>4985</v>
      </c>
      <c r="AA191" t="s">
        <v>100</v>
      </c>
      <c r="AB191" s="6" t="str">
        <f>IFERROR(VLOOKUP($AA191,Таблица9[#All],MATCH(AB$3,Таблица9[#Headers],0),0)/VLOOKUP($AA191,Таблица19[#All],MATCH(AB$3,Таблица19[#Headers],0),0),"")</f>
        <v/>
      </c>
      <c r="AC191" s="6" t="str">
        <f>IFERROR(VLOOKUP($AA191,Таблица9[#All],MATCH(AC$3,Таблица9[#Headers],0),0)/VLOOKUP($AA191,Таблица19[#All],MATCH(AC$3,Таблица19[#Headers],0),0),"")</f>
        <v/>
      </c>
      <c r="AD191" s="6" t="str">
        <f>IFERROR(VLOOKUP($AA191,Таблица9[#All],MATCH(AD$3,Таблица9[#Headers],0),0)/VLOOKUP($AA191,Таблица19[#All],MATCH(AD$3,Таблица19[#Headers],0),0),"")</f>
        <v/>
      </c>
      <c r="AE191" s="6" t="str">
        <f>IFERROR(VLOOKUP($AA191,Таблица9[#All],MATCH(AE$3,Таблица9[#Headers],0),0)/VLOOKUP($AA191,Таблица19[#All],MATCH(AE$3,Таблица19[#Headers],0),0),"")</f>
        <v/>
      </c>
      <c r="AF191" s="6" t="str">
        <f>IFERROR(VLOOKUP($AA191,Таблица9[#All],MATCH(AF$3,Таблица9[#Headers],0),0)/VLOOKUP($AA191,Таблица19[#All],MATCH(AF$3,Таблица19[#Headers],0),0),"")</f>
        <v/>
      </c>
    </row>
    <row r="192" spans="1:32">
      <c r="A192" t="s">
        <v>257</v>
      </c>
      <c r="B192" s="10">
        <v>28872</v>
      </c>
      <c r="C192" s="10">
        <v>7166</v>
      </c>
      <c r="D192" s="6">
        <v>0.248198947076752</v>
      </c>
      <c r="E192" s="3">
        <v>10</v>
      </c>
      <c r="F192" s="3">
        <v>23</v>
      </c>
      <c r="G192" s="16">
        <v>10</v>
      </c>
      <c r="H192" s="10">
        <v>3957</v>
      </c>
      <c r="I192">
        <v>2</v>
      </c>
      <c r="J192" s="10">
        <v>717</v>
      </c>
      <c r="N192" t="s">
        <v>434</v>
      </c>
      <c r="O192" s="10">
        <v>3697</v>
      </c>
      <c r="P192" s="10">
        <v>1042</v>
      </c>
      <c r="Q192" s="6">
        <v>0.281850148769272</v>
      </c>
      <c r="R192" s="3">
        <v>1</v>
      </c>
      <c r="S192" s="3">
        <v>3</v>
      </c>
      <c r="T192" s="3">
        <v>1</v>
      </c>
      <c r="U192" s="23">
        <v>4524</v>
      </c>
      <c r="V192">
        <v>3</v>
      </c>
      <c r="W192" s="10">
        <v>1042</v>
      </c>
      <c r="AA192" t="s">
        <v>257</v>
      </c>
      <c r="AB192" s="6" t="str">
        <f>IFERROR(VLOOKUP($AA192,Таблица9[#All],MATCH(AB$3,Таблица9[#Headers],0),0)/VLOOKUP($AA192,Таблица19[#All],MATCH(AB$3,Таблица19[#Headers],0),0),"")</f>
        <v/>
      </c>
      <c r="AC192" s="6" t="str">
        <f>IFERROR(VLOOKUP($AA192,Таблица9[#All],MATCH(AC$3,Таблица9[#Headers],0),0)/VLOOKUP($AA192,Таблица19[#All],MATCH(AC$3,Таблица19[#Headers],0),0),"")</f>
        <v/>
      </c>
      <c r="AD192" s="6" t="str">
        <f>IFERROR(VLOOKUP($AA192,Таблица9[#All],MATCH(AD$3,Таблица9[#Headers],0),0)/VLOOKUP($AA192,Таблица19[#All],MATCH(AD$3,Таблица19[#Headers],0),0),"")</f>
        <v/>
      </c>
      <c r="AE192" s="6" t="str">
        <f>IFERROR(VLOOKUP($AA192,Таблица9[#All],MATCH(AE$3,Таблица9[#Headers],0),0)/VLOOKUP($AA192,Таблица19[#All],MATCH(AE$3,Таблица19[#Headers],0),0),"")</f>
        <v/>
      </c>
      <c r="AF192" s="6" t="str">
        <f>IFERROR(VLOOKUP($AA192,Таблица9[#All],MATCH(AF$3,Таблица9[#Headers],0),0)/VLOOKUP($AA192,Таблица19[#All],MATCH(AF$3,Таблица19[#Headers],0),0),"")</f>
        <v/>
      </c>
    </row>
    <row r="193" spans="1:32">
      <c r="A193" t="s">
        <v>426</v>
      </c>
      <c r="B193" s="10">
        <v>28844</v>
      </c>
      <c r="C193" s="10">
        <v>7211</v>
      </c>
      <c r="D193" s="6">
        <v>0.25</v>
      </c>
      <c r="E193" s="3">
        <v>1</v>
      </c>
      <c r="F193" s="3">
        <v>1</v>
      </c>
      <c r="G193" s="16">
        <v>1</v>
      </c>
      <c r="H193" s="10">
        <v>31544</v>
      </c>
      <c r="I193">
        <v>1</v>
      </c>
      <c r="J193" s="10">
        <v>7211</v>
      </c>
      <c r="N193" t="s">
        <v>435</v>
      </c>
      <c r="O193" s="10">
        <v>6870</v>
      </c>
      <c r="P193" s="10">
        <v>1532</v>
      </c>
      <c r="Q193" s="6">
        <v>0.22299854439592401</v>
      </c>
      <c r="R193" s="3">
        <v>2</v>
      </c>
      <c r="S193" s="3">
        <v>10</v>
      </c>
      <c r="T193" s="3">
        <v>2</v>
      </c>
      <c r="U193" s="23">
        <v>3480</v>
      </c>
      <c r="V193">
        <v>5</v>
      </c>
      <c r="W193" s="10">
        <v>766</v>
      </c>
      <c r="AA193" t="s">
        <v>426</v>
      </c>
      <c r="AB193" s="6" t="str">
        <f>IFERROR(VLOOKUP($AA193,Таблица9[#All],MATCH(AB$3,Таблица9[#Headers],0),0)/VLOOKUP($AA193,Таблица19[#All],MATCH(AB$3,Таблица19[#Headers],0),0),"")</f>
        <v/>
      </c>
      <c r="AC193" s="6" t="str">
        <f>IFERROR(VLOOKUP($AA193,Таблица9[#All],MATCH(AC$3,Таблица9[#Headers],0),0)/VLOOKUP($AA193,Таблица19[#All],MATCH(AC$3,Таблица19[#Headers],0),0),"")</f>
        <v/>
      </c>
      <c r="AD193" s="6" t="str">
        <f>IFERROR(VLOOKUP($AA193,Таблица9[#All],MATCH(AD$3,Таблица9[#Headers],0),0)/VLOOKUP($AA193,Таблица19[#All],MATCH(AD$3,Таблица19[#Headers],0),0),"")</f>
        <v/>
      </c>
      <c r="AE193" s="6" t="str">
        <f>IFERROR(VLOOKUP($AA193,Таблица9[#All],MATCH(AE$3,Таблица9[#Headers],0),0)/VLOOKUP($AA193,Таблица19[#All],MATCH(AE$3,Таблица19[#Headers],0),0),"")</f>
        <v/>
      </c>
      <c r="AF193" s="6" t="str">
        <f>IFERROR(VLOOKUP($AA193,Таблица9[#All],MATCH(AF$3,Таблица9[#Headers],0),0)/VLOOKUP($AA193,Таблица19[#All],MATCH(AF$3,Таблица19[#Headers],0),0),"")</f>
        <v/>
      </c>
    </row>
    <row r="194" spans="1:32">
      <c r="A194" t="s">
        <v>340</v>
      </c>
      <c r="B194" s="10">
        <v>28482</v>
      </c>
      <c r="C194" s="10">
        <v>6222</v>
      </c>
      <c r="D194" s="6">
        <v>0.218453760269644</v>
      </c>
      <c r="E194" s="3">
        <v>4</v>
      </c>
      <c r="F194" s="3">
        <v>18</v>
      </c>
      <c r="G194" s="16">
        <v>4</v>
      </c>
      <c r="H194" s="10">
        <v>7207</v>
      </c>
      <c r="I194">
        <v>4</v>
      </c>
      <c r="J194" s="10">
        <v>1556</v>
      </c>
      <c r="N194" t="s">
        <v>436</v>
      </c>
      <c r="O194" s="10">
        <v>2836</v>
      </c>
      <c r="P194" s="10">
        <v>-392</v>
      </c>
      <c r="Q194" s="6">
        <v>-0.138222849083215</v>
      </c>
      <c r="R194" s="3">
        <v>2</v>
      </c>
      <c r="S194" s="3">
        <v>3</v>
      </c>
      <c r="T194" s="3">
        <v>1</v>
      </c>
      <c r="U194" s="23">
        <v>1467</v>
      </c>
      <c r="V194">
        <v>2</v>
      </c>
      <c r="W194" s="10">
        <v>-392</v>
      </c>
      <c r="AA194" t="s">
        <v>340</v>
      </c>
      <c r="AB194" s="6">
        <f>IFERROR(VLOOKUP($AA194,Таблица9[#All],MATCH(AB$3,Таблица9[#Headers],0),0)/VLOOKUP($AA194,Таблица19[#All],MATCH(AB$3,Таблица19[#Headers],0),0),"")</f>
        <v>1</v>
      </c>
      <c r="AC194" s="6">
        <f>IFERROR(VLOOKUP($AA194,Таблица9[#All],MATCH(AC$3,Таблица9[#Headers],0),0)/VLOOKUP($AA194,Таблица19[#All],MATCH(AC$3,Таблица19[#Headers],0),0),"")</f>
        <v>1</v>
      </c>
      <c r="AD194" s="6">
        <f>IFERROR(VLOOKUP($AA194,Таблица9[#All],MATCH(AD$3,Таблица9[#Headers],0),0)/VLOOKUP($AA194,Таблица19[#All],MATCH(AD$3,Таблица19[#Headers],0),0),"")</f>
        <v>1</v>
      </c>
      <c r="AE194" s="6">
        <f>IFERROR(VLOOKUP($AA194,Таблица9[#All],MATCH(AE$3,Таблица9[#Headers],0),0)/VLOOKUP($AA194,Таблица19[#All],MATCH(AE$3,Таблица19[#Headers],0),0),"")</f>
        <v>1</v>
      </c>
      <c r="AF194" s="6">
        <f>IFERROR(VLOOKUP($AA194,Таблица9[#All],MATCH(AF$3,Таблица9[#Headers],0),0)/VLOOKUP($AA194,Таблица19[#All],MATCH(AF$3,Таблица19[#Headers],0),0),"")</f>
        <v>1</v>
      </c>
    </row>
    <row r="195" spans="1:32">
      <c r="A195" t="s">
        <v>376</v>
      </c>
      <c r="B195" s="10">
        <v>26767</v>
      </c>
      <c r="C195" s="10">
        <v>2562</v>
      </c>
      <c r="D195" s="6">
        <v>9.5714872791123395E-2</v>
      </c>
      <c r="E195" s="3">
        <v>3</v>
      </c>
      <c r="F195" s="3">
        <v>3</v>
      </c>
      <c r="G195" s="16">
        <v>3</v>
      </c>
      <c r="H195" s="10">
        <v>9856</v>
      </c>
      <c r="I195">
        <v>1</v>
      </c>
      <c r="J195" s="10">
        <v>854</v>
      </c>
      <c r="N195" t="s">
        <v>437</v>
      </c>
      <c r="O195" s="10">
        <v>2259</v>
      </c>
      <c r="P195" s="10">
        <v>49</v>
      </c>
      <c r="Q195" s="6">
        <v>2.1691013722886201E-2</v>
      </c>
      <c r="R195" s="3">
        <v>1</v>
      </c>
      <c r="S195" s="3">
        <v>1</v>
      </c>
      <c r="T195" s="3">
        <v>1</v>
      </c>
      <c r="U195" s="23">
        <v>2308</v>
      </c>
      <c r="V195">
        <v>1</v>
      </c>
      <c r="W195" s="10">
        <v>49</v>
      </c>
      <c r="AA195" t="s">
        <v>376</v>
      </c>
      <c r="AB195" s="6" t="str">
        <f>IFERROR(VLOOKUP($AA195,Таблица9[#All],MATCH(AB$3,Таблица9[#Headers],0),0)/VLOOKUP($AA195,Таблица19[#All],MATCH(AB$3,Таблица19[#Headers],0),0),"")</f>
        <v/>
      </c>
      <c r="AC195" s="6" t="str">
        <f>IFERROR(VLOOKUP($AA195,Таблица9[#All],MATCH(AC$3,Таблица9[#Headers],0),0)/VLOOKUP($AA195,Таблица19[#All],MATCH(AC$3,Таблица19[#Headers],0),0),"")</f>
        <v/>
      </c>
      <c r="AD195" s="6" t="str">
        <f>IFERROR(VLOOKUP($AA195,Таблица9[#All],MATCH(AD$3,Таблица9[#Headers],0),0)/VLOOKUP($AA195,Таблица19[#All],MATCH(AD$3,Таблица19[#Headers],0),0),"")</f>
        <v/>
      </c>
      <c r="AE195" s="6" t="str">
        <f>IFERROR(VLOOKUP($AA195,Таблица9[#All],MATCH(AE$3,Таблица9[#Headers],0),0)/VLOOKUP($AA195,Таблица19[#All],MATCH(AE$3,Таблица19[#Headers],0),0),"")</f>
        <v/>
      </c>
      <c r="AF195" s="6" t="str">
        <f>IFERROR(VLOOKUP($AA195,Таблица9[#All],MATCH(AF$3,Таблица9[#Headers],0),0)/VLOOKUP($AA195,Таблица19[#All],MATCH(AF$3,Таблица19[#Headers],0),0),"")</f>
        <v/>
      </c>
    </row>
    <row r="196" spans="1:32">
      <c r="A196" t="s">
        <v>390</v>
      </c>
      <c r="B196" s="10">
        <v>26434</v>
      </c>
      <c r="C196" s="10">
        <v>232</v>
      </c>
      <c r="D196" s="6">
        <v>8.7765756223046002E-3</v>
      </c>
      <c r="E196" s="3">
        <v>1</v>
      </c>
      <c r="F196" s="3">
        <v>14</v>
      </c>
      <c r="G196" s="16">
        <v>1</v>
      </c>
      <c r="H196" s="10">
        <v>13347</v>
      </c>
      <c r="I196">
        <v>14</v>
      </c>
      <c r="J196" s="10">
        <v>232</v>
      </c>
      <c r="N196" t="s">
        <v>439</v>
      </c>
      <c r="O196" s="10">
        <v>8411</v>
      </c>
      <c r="P196" s="10">
        <v>1881</v>
      </c>
      <c r="Q196" s="6">
        <v>0.22363571513494199</v>
      </c>
      <c r="R196" s="3">
        <v>1</v>
      </c>
      <c r="S196" s="3">
        <v>7</v>
      </c>
      <c r="T196" s="3">
        <v>1</v>
      </c>
      <c r="U196" s="23">
        <v>8460</v>
      </c>
      <c r="V196">
        <v>7</v>
      </c>
      <c r="W196" s="10">
        <v>1881</v>
      </c>
      <c r="AA196" t="s">
        <v>390</v>
      </c>
      <c r="AB196" s="6" t="str">
        <f>IFERROR(VLOOKUP($AA196,Таблица9[#All],MATCH(AB$3,Таблица9[#Headers],0),0)/VLOOKUP($AA196,Таблица19[#All],MATCH(AB$3,Таблица19[#Headers],0),0),"")</f>
        <v/>
      </c>
      <c r="AC196" s="6" t="str">
        <f>IFERROR(VLOOKUP($AA196,Таблица9[#All],MATCH(AC$3,Таблица9[#Headers],0),0)/VLOOKUP($AA196,Таблица19[#All],MATCH(AC$3,Таблица19[#Headers],0),0),"")</f>
        <v/>
      </c>
      <c r="AD196" s="6" t="str">
        <f>IFERROR(VLOOKUP($AA196,Таблица9[#All],MATCH(AD$3,Таблица9[#Headers],0),0)/VLOOKUP($AA196,Таблица19[#All],MATCH(AD$3,Таблица19[#Headers],0),0),"")</f>
        <v/>
      </c>
      <c r="AE196" s="6" t="str">
        <f>IFERROR(VLOOKUP($AA196,Таблица9[#All],MATCH(AE$3,Таблица9[#Headers],0),0)/VLOOKUP($AA196,Таблица19[#All],MATCH(AE$3,Таблица19[#Headers],0),0),"")</f>
        <v/>
      </c>
      <c r="AF196" s="6" t="str">
        <f>IFERROR(VLOOKUP($AA196,Таблица9[#All],MATCH(AF$3,Таблица9[#Headers],0),0)/VLOOKUP($AA196,Таблица19[#All],MATCH(AF$3,Таблица19[#Headers],0),0),"")</f>
        <v/>
      </c>
    </row>
    <row r="197" spans="1:32">
      <c r="A197" t="s">
        <v>203</v>
      </c>
      <c r="B197" s="10">
        <v>26378</v>
      </c>
      <c r="C197" s="10">
        <v>2228</v>
      </c>
      <c r="D197" s="6">
        <v>8.4464326332549799E-2</v>
      </c>
      <c r="E197" s="3">
        <v>5</v>
      </c>
      <c r="F197" s="3">
        <v>26</v>
      </c>
      <c r="G197" s="16">
        <v>5</v>
      </c>
      <c r="H197" s="10">
        <v>5876</v>
      </c>
      <c r="I197">
        <v>5</v>
      </c>
      <c r="J197" s="10">
        <v>446</v>
      </c>
      <c r="N197" t="s">
        <v>254</v>
      </c>
      <c r="O197" s="10">
        <v>991</v>
      </c>
      <c r="P197" s="10">
        <v>396</v>
      </c>
      <c r="Q197" s="6">
        <v>0.39959636730575099</v>
      </c>
      <c r="R197" s="3">
        <v>1</v>
      </c>
      <c r="S197" s="3">
        <v>4</v>
      </c>
      <c r="T197" s="3">
        <v>1</v>
      </c>
      <c r="U197" s="23">
        <v>1040</v>
      </c>
      <c r="V197">
        <v>4</v>
      </c>
      <c r="W197" s="10">
        <v>396</v>
      </c>
      <c r="AA197" t="s">
        <v>203</v>
      </c>
      <c r="AB197" s="6" t="str">
        <f>IFERROR(VLOOKUP($AA197,Таблица9[#All],MATCH(AB$3,Таблица9[#Headers],0),0)/VLOOKUP($AA197,Таблица19[#All],MATCH(AB$3,Таблица19[#Headers],0),0),"")</f>
        <v/>
      </c>
      <c r="AC197" s="6" t="str">
        <f>IFERROR(VLOOKUP($AA197,Таблица9[#All],MATCH(AC$3,Таблица9[#Headers],0),0)/VLOOKUP($AA197,Таблица19[#All],MATCH(AC$3,Таблица19[#Headers],0),0),"")</f>
        <v/>
      </c>
      <c r="AD197" s="6" t="str">
        <f>IFERROR(VLOOKUP($AA197,Таблица9[#All],MATCH(AD$3,Таблица9[#Headers],0),0)/VLOOKUP($AA197,Таблица19[#All],MATCH(AD$3,Таблица19[#Headers],0),0),"")</f>
        <v/>
      </c>
      <c r="AE197" s="6" t="str">
        <f>IFERROR(VLOOKUP($AA197,Таблица9[#All],MATCH(AE$3,Таблица9[#Headers],0),0)/VLOOKUP($AA197,Таблица19[#All],MATCH(AE$3,Таблица19[#Headers],0),0),"")</f>
        <v/>
      </c>
      <c r="AF197" s="6" t="str">
        <f>IFERROR(VLOOKUP($AA197,Таблица9[#All],MATCH(AF$3,Таблица9[#Headers],0),0)/VLOOKUP($AA197,Таблица19[#All],MATCH(AF$3,Таблица19[#Headers],0),0),"")</f>
        <v/>
      </c>
    </row>
    <row r="198" spans="1:32">
      <c r="A198" t="s">
        <v>282</v>
      </c>
      <c r="B198" s="10">
        <v>24852</v>
      </c>
      <c r="C198" s="10">
        <v>-2657</v>
      </c>
      <c r="D198" s="6">
        <v>-0.106912924513117</v>
      </c>
      <c r="E198" s="3">
        <v>2</v>
      </c>
      <c r="F198" s="3">
        <v>14</v>
      </c>
      <c r="G198" s="16">
        <v>2</v>
      </c>
      <c r="H198" s="10">
        <v>13426</v>
      </c>
      <c r="I198">
        <v>7</v>
      </c>
      <c r="J198" s="10">
        <v>-1328</v>
      </c>
      <c r="N198" t="s">
        <v>321</v>
      </c>
      <c r="O198" s="10">
        <v>71802</v>
      </c>
      <c r="P198" s="10">
        <v>10352</v>
      </c>
      <c r="Q198" s="6">
        <v>0.14417425698448499</v>
      </c>
      <c r="R198" s="3">
        <v>16</v>
      </c>
      <c r="S198" s="3">
        <v>57</v>
      </c>
      <c r="T198" s="3">
        <v>16</v>
      </c>
      <c r="U198" s="23">
        <v>4604</v>
      </c>
      <c r="V198">
        <v>4</v>
      </c>
      <c r="W198" s="10">
        <v>647</v>
      </c>
      <c r="AA198" t="s">
        <v>282</v>
      </c>
      <c r="AB198" s="6" t="str">
        <f>IFERROR(VLOOKUP($AA198,Таблица9[#All],MATCH(AB$3,Таблица9[#Headers],0),0)/VLOOKUP($AA198,Таблица19[#All],MATCH(AB$3,Таблица19[#Headers],0),0),"")</f>
        <v/>
      </c>
      <c r="AC198" s="6" t="str">
        <f>IFERROR(VLOOKUP($AA198,Таблица9[#All],MATCH(AC$3,Таблица9[#Headers],0),0)/VLOOKUP($AA198,Таблица19[#All],MATCH(AC$3,Таблица19[#Headers],0),0),"")</f>
        <v/>
      </c>
      <c r="AD198" s="6" t="str">
        <f>IFERROR(VLOOKUP($AA198,Таблица9[#All],MATCH(AD$3,Таблица9[#Headers],0),0)/VLOOKUP($AA198,Таблица19[#All],MATCH(AD$3,Таблица19[#Headers],0),0),"")</f>
        <v/>
      </c>
      <c r="AE198" s="6" t="str">
        <f>IFERROR(VLOOKUP($AA198,Таблица9[#All],MATCH(AE$3,Таблица9[#Headers],0),0)/VLOOKUP($AA198,Таблица19[#All],MATCH(AE$3,Таблица19[#Headers],0),0),"")</f>
        <v/>
      </c>
      <c r="AF198" s="6" t="str">
        <f>IFERROR(VLOOKUP($AA198,Таблица9[#All],MATCH(AF$3,Таблица9[#Headers],0),0)/VLOOKUP($AA198,Таблица19[#All],MATCH(AF$3,Таблица19[#Headers],0),0),"")</f>
        <v/>
      </c>
    </row>
    <row r="199" spans="1:32">
      <c r="A199" t="s">
        <v>303</v>
      </c>
      <c r="B199" s="10">
        <v>24711</v>
      </c>
      <c r="C199" s="10">
        <v>4011</v>
      </c>
      <c r="D199" s="6">
        <v>0.16231637732184001</v>
      </c>
      <c r="E199" s="3">
        <v>12</v>
      </c>
      <c r="F199" s="3">
        <v>76</v>
      </c>
      <c r="G199" s="16">
        <v>8</v>
      </c>
      <c r="H199" s="10">
        <v>2557</v>
      </c>
      <c r="I199">
        <v>6</v>
      </c>
      <c r="J199" s="10">
        <v>501</v>
      </c>
      <c r="N199" t="s">
        <v>442</v>
      </c>
      <c r="O199" s="10">
        <v>9006</v>
      </c>
      <c r="P199" s="10">
        <v>831</v>
      </c>
      <c r="Q199" s="6">
        <v>9.2271818787474993E-2</v>
      </c>
      <c r="R199" s="3">
        <v>1</v>
      </c>
      <c r="S199" s="3">
        <v>11</v>
      </c>
      <c r="T199" s="3">
        <v>1</v>
      </c>
      <c r="U199" s="23">
        <v>9055</v>
      </c>
      <c r="V199">
        <v>11</v>
      </c>
      <c r="W199" s="10">
        <v>831</v>
      </c>
      <c r="AA199" t="s">
        <v>303</v>
      </c>
      <c r="AB199" s="6">
        <f>IFERROR(VLOOKUP($AA199,Таблица9[#All],MATCH(AB$3,Таблица9[#Headers],0),0)/VLOOKUP($AA199,Таблица19[#All],MATCH(AB$3,Таблица19[#Headers],0),0),"")</f>
        <v>0.78382097041803245</v>
      </c>
      <c r="AC199" s="6">
        <f>IFERROR(VLOOKUP($AA199,Таблица9[#All],MATCH(AC$3,Таблица9[#Headers],0),0)/VLOOKUP($AA199,Таблица19[#All],MATCH(AC$3,Таблица19[#Headers],0),0),"")</f>
        <v>0.70481176763899278</v>
      </c>
      <c r="AD199" s="6">
        <f>IFERROR(VLOOKUP($AA199,Таблица9[#All],MATCH(AD$3,Таблица9[#Headers],0),0)/VLOOKUP($AA199,Таблица19[#All],MATCH(AD$3,Таблица19[#Headers],0),0),"")</f>
        <v>0.75</v>
      </c>
      <c r="AE199" s="6">
        <f>IFERROR(VLOOKUP($AA199,Таблица9[#All],MATCH(AE$3,Таблица9[#Headers],0),0)/VLOOKUP($AA199,Таблица19[#All],MATCH(AE$3,Таблица19[#Headers],0),0),"")</f>
        <v>0.80263157894736847</v>
      </c>
      <c r="AF199" s="6">
        <f>IFERROR(VLOOKUP($AA199,Таблица9[#All],MATCH(AF$3,Таблица9[#Headers],0),0)/VLOOKUP($AA199,Таблица19[#All],MATCH(AF$3,Таблица19[#Headers],0),0),"")</f>
        <v>0.875</v>
      </c>
    </row>
    <row r="200" spans="1:32">
      <c r="A200" t="s">
        <v>265</v>
      </c>
      <c r="B200" s="10">
        <v>24689</v>
      </c>
      <c r="C200" s="10">
        <v>2576</v>
      </c>
      <c r="D200" s="6">
        <v>0.104337964275588</v>
      </c>
      <c r="E200" s="3">
        <v>7</v>
      </c>
      <c r="F200" s="3">
        <v>44</v>
      </c>
      <c r="G200" s="16">
        <v>6</v>
      </c>
      <c r="H200" s="10">
        <v>3737</v>
      </c>
      <c r="I200">
        <v>6</v>
      </c>
      <c r="J200" s="10">
        <v>429</v>
      </c>
      <c r="N200" t="s">
        <v>448</v>
      </c>
      <c r="O200" s="10">
        <v>5904</v>
      </c>
      <c r="P200" s="10">
        <v>555</v>
      </c>
      <c r="Q200" s="6">
        <v>9.4004065040650397E-2</v>
      </c>
      <c r="R200" s="3">
        <v>2</v>
      </c>
      <c r="S200" s="3">
        <v>6</v>
      </c>
      <c r="T200" s="3">
        <v>1</v>
      </c>
      <c r="U200" s="23">
        <v>3001</v>
      </c>
      <c r="V200">
        <v>3</v>
      </c>
      <c r="W200" s="10">
        <v>555</v>
      </c>
      <c r="AA200" t="s">
        <v>265</v>
      </c>
      <c r="AB200" s="6" t="str">
        <f>IFERROR(VLOOKUP($AA200,Таблица9[#All],MATCH(AB$3,Таблица9[#Headers],0),0)/VLOOKUP($AA200,Таблица19[#All],MATCH(AB$3,Таблица19[#Headers],0),0),"")</f>
        <v/>
      </c>
      <c r="AC200" s="6" t="str">
        <f>IFERROR(VLOOKUP($AA200,Таблица9[#All],MATCH(AC$3,Таблица9[#Headers],0),0)/VLOOKUP($AA200,Таблица19[#All],MATCH(AC$3,Таблица19[#Headers],0),0),"")</f>
        <v/>
      </c>
      <c r="AD200" s="6" t="str">
        <f>IFERROR(VLOOKUP($AA200,Таблица9[#All],MATCH(AD$3,Таблица9[#Headers],0),0)/VLOOKUP($AA200,Таблица19[#All],MATCH(AD$3,Таблица19[#Headers],0),0),"")</f>
        <v/>
      </c>
      <c r="AE200" s="6" t="str">
        <f>IFERROR(VLOOKUP($AA200,Таблица9[#All],MATCH(AE$3,Таблица9[#Headers],0),0)/VLOOKUP($AA200,Таблица19[#All],MATCH(AE$3,Таблица19[#Headers],0),0),"")</f>
        <v/>
      </c>
      <c r="AF200" s="6" t="str">
        <f>IFERROR(VLOOKUP($AA200,Таблица9[#All],MATCH(AF$3,Таблица9[#Headers],0),0)/VLOOKUP($AA200,Таблица19[#All],MATCH(AF$3,Таблица19[#Headers],0),0),"")</f>
        <v/>
      </c>
    </row>
    <row r="201" spans="1:32">
      <c r="A201" t="s">
        <v>217</v>
      </c>
      <c r="B201" s="10">
        <v>24583</v>
      </c>
      <c r="C201" s="10">
        <v>3327</v>
      </c>
      <c r="D201" s="6">
        <v>0.135337428304112</v>
      </c>
      <c r="E201" s="3">
        <v>7</v>
      </c>
      <c r="F201" s="3">
        <v>50</v>
      </c>
      <c r="G201" s="16">
        <v>7</v>
      </c>
      <c r="H201" s="10">
        <v>4393</v>
      </c>
      <c r="I201">
        <v>7</v>
      </c>
      <c r="J201" s="10">
        <v>475</v>
      </c>
      <c r="N201" t="s">
        <v>449</v>
      </c>
      <c r="O201" s="10">
        <v>2418</v>
      </c>
      <c r="P201" s="10">
        <v>276</v>
      </c>
      <c r="Q201" s="6">
        <v>0.11414392059553299</v>
      </c>
      <c r="R201" s="3">
        <v>1</v>
      </c>
      <c r="S201" s="3">
        <v>4</v>
      </c>
      <c r="T201" s="3">
        <v>1</v>
      </c>
      <c r="U201" s="23">
        <v>2467</v>
      </c>
      <c r="V201">
        <v>4</v>
      </c>
      <c r="W201" s="10">
        <v>276</v>
      </c>
      <c r="AA201" t="s">
        <v>217</v>
      </c>
      <c r="AB201" s="6" t="str">
        <f>IFERROR(VLOOKUP($AA201,Таблица9[#All],MATCH(AB$3,Таблица9[#Headers],0),0)/VLOOKUP($AA201,Таблица19[#All],MATCH(AB$3,Таблица19[#Headers],0),0),"")</f>
        <v/>
      </c>
      <c r="AC201" s="6" t="str">
        <f>IFERROR(VLOOKUP($AA201,Таблица9[#All],MATCH(AC$3,Таблица9[#Headers],0),0)/VLOOKUP($AA201,Таблица19[#All],MATCH(AC$3,Таблица19[#Headers],0),0),"")</f>
        <v/>
      </c>
      <c r="AD201" s="6" t="str">
        <f>IFERROR(VLOOKUP($AA201,Таблица9[#All],MATCH(AD$3,Таблица9[#Headers],0),0)/VLOOKUP($AA201,Таблица19[#All],MATCH(AD$3,Таблица19[#Headers],0),0),"")</f>
        <v/>
      </c>
      <c r="AE201" s="6" t="str">
        <f>IFERROR(VLOOKUP($AA201,Таблица9[#All],MATCH(AE$3,Таблица9[#Headers],0),0)/VLOOKUP($AA201,Таблица19[#All],MATCH(AE$3,Таблица19[#Headers],0),0),"")</f>
        <v/>
      </c>
      <c r="AF201" s="6" t="str">
        <f>IFERROR(VLOOKUP($AA201,Таблица9[#All],MATCH(AF$3,Таблица9[#Headers],0),0)/VLOOKUP($AA201,Таблица19[#All],MATCH(AF$3,Таблица19[#Headers],0),0),"")</f>
        <v/>
      </c>
    </row>
    <row r="202" spans="1:32">
      <c r="A202" t="s">
        <v>253</v>
      </c>
      <c r="B202" s="10">
        <v>24122</v>
      </c>
      <c r="C202" s="10">
        <v>6954</v>
      </c>
      <c r="D202" s="6">
        <v>0.28828455351960802</v>
      </c>
      <c r="E202" s="3">
        <v>5</v>
      </c>
      <c r="F202" s="3">
        <v>12</v>
      </c>
      <c r="G202" s="16">
        <v>5</v>
      </c>
      <c r="H202" s="10">
        <v>5724</v>
      </c>
      <c r="I202">
        <v>2</v>
      </c>
      <c r="J202" s="10">
        <v>1391</v>
      </c>
      <c r="N202" t="s">
        <v>450</v>
      </c>
      <c r="O202" s="10">
        <v>8830</v>
      </c>
      <c r="P202" s="10">
        <v>1329</v>
      </c>
      <c r="Q202" s="6">
        <v>0.150509626274065</v>
      </c>
      <c r="R202" s="3">
        <v>1</v>
      </c>
      <c r="S202" s="3">
        <v>31</v>
      </c>
      <c r="T202" s="3">
        <v>1</v>
      </c>
      <c r="U202" s="23">
        <v>7653</v>
      </c>
      <c r="V202">
        <v>31</v>
      </c>
      <c r="W202" s="10">
        <v>1329</v>
      </c>
      <c r="AA202" t="s">
        <v>253</v>
      </c>
      <c r="AB202" s="6" t="str">
        <f>IFERROR(VLOOKUP($AA202,Таблица9[#All],MATCH(AB$3,Таблица9[#Headers],0),0)/VLOOKUP($AA202,Таблица19[#All],MATCH(AB$3,Таблица19[#Headers],0),0),"")</f>
        <v/>
      </c>
      <c r="AC202" s="6" t="str">
        <f>IFERROR(VLOOKUP($AA202,Таблица9[#All],MATCH(AC$3,Таблица9[#Headers],0),0)/VLOOKUP($AA202,Таблица19[#All],MATCH(AC$3,Таблица19[#Headers],0),0),"")</f>
        <v/>
      </c>
      <c r="AD202" s="6" t="str">
        <f>IFERROR(VLOOKUP($AA202,Таблица9[#All],MATCH(AD$3,Таблица9[#Headers],0),0)/VLOOKUP($AA202,Таблица19[#All],MATCH(AD$3,Таблица19[#Headers],0),0),"")</f>
        <v/>
      </c>
      <c r="AE202" s="6" t="str">
        <f>IFERROR(VLOOKUP($AA202,Таблица9[#All],MATCH(AE$3,Таблица9[#Headers],0),0)/VLOOKUP($AA202,Таблица19[#All],MATCH(AE$3,Таблица19[#Headers],0),0),"")</f>
        <v/>
      </c>
      <c r="AF202" s="6" t="str">
        <f>IFERROR(VLOOKUP($AA202,Таблица9[#All],MATCH(AF$3,Таблица9[#Headers],0),0)/VLOOKUP($AA202,Таблица19[#All],MATCH(AF$3,Таблица19[#Headers],0),0),"")</f>
        <v/>
      </c>
    </row>
    <row r="203" spans="1:32">
      <c r="A203" t="s">
        <v>401</v>
      </c>
      <c r="B203" s="10">
        <v>23821</v>
      </c>
      <c r="C203" s="10">
        <v>4352</v>
      </c>
      <c r="D203" s="6">
        <v>0.182695940556651</v>
      </c>
      <c r="E203" s="3">
        <v>4</v>
      </c>
      <c r="F203" s="3">
        <v>23</v>
      </c>
      <c r="G203" s="16">
        <v>4</v>
      </c>
      <c r="H203" s="10">
        <v>6112</v>
      </c>
      <c r="I203">
        <v>6</v>
      </c>
      <c r="J203" s="10">
        <v>1088</v>
      </c>
      <c r="N203" t="s">
        <v>451</v>
      </c>
      <c r="O203" s="10">
        <v>3852</v>
      </c>
      <c r="P203" s="10">
        <v>123</v>
      </c>
      <c r="Q203" s="6">
        <v>3.1931464174454798E-2</v>
      </c>
      <c r="R203" s="3">
        <v>1</v>
      </c>
      <c r="S203" s="3">
        <v>7</v>
      </c>
      <c r="T203" s="3">
        <v>1</v>
      </c>
      <c r="U203" s="23">
        <v>3901</v>
      </c>
      <c r="V203">
        <v>7</v>
      </c>
      <c r="W203" s="10">
        <v>123</v>
      </c>
      <c r="AA203" t="s">
        <v>401</v>
      </c>
      <c r="AB203" s="6">
        <f>IFERROR(VLOOKUP($AA203,Таблица9[#All],MATCH(AB$3,Таблица9[#Headers],0),0)/VLOOKUP($AA203,Таблица19[#All],MATCH(AB$3,Таблица19[#Headers],0),0),"")</f>
        <v>0.28772931447042527</v>
      </c>
      <c r="AC203" s="6">
        <f>IFERROR(VLOOKUP($AA203,Таблица9[#All],MATCH(AC$3,Таблица9[#Headers],0),0)/VLOOKUP($AA203,Таблица19[#All],MATCH(AC$3,Таблица19[#Headers],0),0),"")</f>
        <v>0.10983455882352941</v>
      </c>
      <c r="AD203" s="6">
        <f>IFERROR(VLOOKUP($AA203,Таблица9[#All],MATCH(AD$3,Таблица9[#Headers],0),0)/VLOOKUP($AA203,Таблица19[#All],MATCH(AD$3,Таблица19[#Headers],0),0),"")</f>
        <v>0.25</v>
      </c>
      <c r="AE203" s="6">
        <f>IFERROR(VLOOKUP($AA203,Таблица9[#All],MATCH(AE$3,Таблица9[#Headers],0),0)/VLOOKUP($AA203,Таблица19[#All],MATCH(AE$3,Таблица19[#Headers],0),0),"")</f>
        <v>0.21739130434782608</v>
      </c>
      <c r="AF203" s="6">
        <f>IFERROR(VLOOKUP($AA203,Таблица9[#All],MATCH(AF$3,Таблица9[#Headers],0),0)/VLOOKUP($AA203,Таблица19[#All],MATCH(AF$3,Таблица19[#Headers],0),0),"")</f>
        <v>0.25</v>
      </c>
    </row>
    <row r="204" spans="1:32">
      <c r="A204" t="s">
        <v>236</v>
      </c>
      <c r="B204" s="10">
        <v>23744</v>
      </c>
      <c r="C204" s="10">
        <v>7077</v>
      </c>
      <c r="D204" s="6">
        <v>0.29805424528301799</v>
      </c>
      <c r="E204" s="3">
        <v>4</v>
      </c>
      <c r="F204" s="3">
        <v>42</v>
      </c>
      <c r="G204" s="16">
        <v>3</v>
      </c>
      <c r="H204" s="10">
        <v>7759</v>
      </c>
      <c r="I204">
        <v>10</v>
      </c>
      <c r="J204" s="10">
        <v>2359</v>
      </c>
      <c r="N204" t="s">
        <v>453</v>
      </c>
      <c r="O204" s="10">
        <v>2175</v>
      </c>
      <c r="P204" s="10">
        <v>324</v>
      </c>
      <c r="Q204" s="6">
        <v>0.14896551724137899</v>
      </c>
      <c r="R204" s="3">
        <v>1</v>
      </c>
      <c r="S204" s="3">
        <v>5</v>
      </c>
      <c r="T204" s="3">
        <v>1</v>
      </c>
      <c r="U204" s="23">
        <v>2224</v>
      </c>
      <c r="V204">
        <v>5</v>
      </c>
      <c r="W204" s="10">
        <v>324</v>
      </c>
      <c r="AA204" t="s">
        <v>236</v>
      </c>
      <c r="AB204" s="6">
        <f>IFERROR(VLOOKUP($AA204,Таблица9[#All],MATCH(AB$3,Таблица9[#Headers],0),0)/VLOOKUP($AA204,Таблица19[#All],MATCH(AB$3,Таблица19[#Headers],0),0),"")</f>
        <v>1.4740566037735849E-2</v>
      </c>
      <c r="AC204" s="6">
        <f>IFERROR(VLOOKUP($AA204,Таблица9[#All],MATCH(AC$3,Таблица9[#Headers],0),0)/VLOOKUP($AA204,Таблица19[#All],MATCH(AC$3,Таблица19[#Headers],0),0),"")</f>
        <v>7.2064434082238235E-3</v>
      </c>
      <c r="AD204" s="6">
        <f>IFERROR(VLOOKUP($AA204,Таблица9[#All],MATCH(AD$3,Таблица9[#Headers],0),0)/VLOOKUP($AA204,Таблица19[#All],MATCH(AD$3,Таблица19[#Headers],0),0),"")</f>
        <v>0.25</v>
      </c>
      <c r="AE204" s="6">
        <f>IFERROR(VLOOKUP($AA204,Таблица9[#All],MATCH(AE$3,Таблица9[#Headers],0),0)/VLOOKUP($AA204,Таблица19[#All],MATCH(AE$3,Таблица19[#Headers],0),0),"")</f>
        <v>4.7619047619047616E-2</v>
      </c>
      <c r="AF204" s="6">
        <f>IFERROR(VLOOKUP($AA204,Таблица9[#All],MATCH(AF$3,Таблица9[#Headers],0),0)/VLOOKUP($AA204,Таблица19[#All],MATCH(AF$3,Таблица19[#Headers],0),0),"")</f>
        <v>0.33333333333333331</v>
      </c>
    </row>
    <row r="205" spans="1:32">
      <c r="A205" t="s">
        <v>223</v>
      </c>
      <c r="B205" s="10">
        <v>23667</v>
      </c>
      <c r="C205" s="10">
        <v>4650</v>
      </c>
      <c r="D205" s="6">
        <v>0.19647610597033799</v>
      </c>
      <c r="E205" s="3">
        <v>7</v>
      </c>
      <c r="F205" s="3">
        <v>11</v>
      </c>
      <c r="G205" s="16">
        <v>7</v>
      </c>
      <c r="H205" s="10">
        <v>4010</v>
      </c>
      <c r="I205">
        <v>2</v>
      </c>
      <c r="J205" s="10">
        <v>664</v>
      </c>
      <c r="N205" t="s">
        <v>455</v>
      </c>
      <c r="O205" s="10">
        <v>2999</v>
      </c>
      <c r="P205" s="10">
        <v>600</v>
      </c>
      <c r="Q205" s="6">
        <v>0.200066688896298</v>
      </c>
      <c r="R205" s="3">
        <v>1</v>
      </c>
      <c r="S205" s="3">
        <v>1</v>
      </c>
      <c r="T205" s="3">
        <v>1</v>
      </c>
      <c r="U205" s="23">
        <v>3048</v>
      </c>
      <c r="V205">
        <v>1</v>
      </c>
      <c r="W205" s="10">
        <v>600</v>
      </c>
      <c r="AA205" t="s">
        <v>223</v>
      </c>
      <c r="AB205" s="6" t="str">
        <f>IFERROR(VLOOKUP($AA205,Таблица9[#All],MATCH(AB$3,Таблица9[#Headers],0),0)/VLOOKUP($AA205,Таблица19[#All],MATCH(AB$3,Таблица19[#Headers],0),0),"")</f>
        <v/>
      </c>
      <c r="AC205" s="6" t="str">
        <f>IFERROR(VLOOKUP($AA205,Таблица9[#All],MATCH(AC$3,Таблица9[#Headers],0),0)/VLOOKUP($AA205,Таблица19[#All],MATCH(AC$3,Таблица19[#Headers],0),0),"")</f>
        <v/>
      </c>
      <c r="AD205" s="6" t="str">
        <f>IFERROR(VLOOKUP($AA205,Таблица9[#All],MATCH(AD$3,Таблица9[#Headers],0),0)/VLOOKUP($AA205,Таблица19[#All],MATCH(AD$3,Таблица19[#Headers],0),0),"")</f>
        <v/>
      </c>
      <c r="AE205" s="6" t="str">
        <f>IFERROR(VLOOKUP($AA205,Таблица9[#All],MATCH(AE$3,Таблица9[#Headers],0),0)/VLOOKUP($AA205,Таблица19[#All],MATCH(AE$3,Таблица19[#Headers],0),0),"")</f>
        <v/>
      </c>
      <c r="AF205" s="6" t="str">
        <f>IFERROR(VLOOKUP($AA205,Таблица9[#All],MATCH(AF$3,Таблица9[#Headers],0),0)/VLOOKUP($AA205,Таблица19[#All],MATCH(AF$3,Таблица19[#Headers],0),0),"")</f>
        <v/>
      </c>
    </row>
    <row r="206" spans="1:32">
      <c r="A206" t="s">
        <v>252</v>
      </c>
      <c r="B206" s="10">
        <v>23032</v>
      </c>
      <c r="C206" s="10">
        <v>3603</v>
      </c>
      <c r="D206" s="6">
        <v>0.15643452587703999</v>
      </c>
      <c r="E206" s="3">
        <v>3</v>
      </c>
      <c r="F206" s="3">
        <v>19</v>
      </c>
      <c r="G206" s="16">
        <v>2</v>
      </c>
      <c r="H206" s="10">
        <v>9849</v>
      </c>
      <c r="I206">
        <v>6</v>
      </c>
      <c r="J206" s="10">
        <v>1802</v>
      </c>
      <c r="N206" t="s">
        <v>457</v>
      </c>
      <c r="O206" s="10">
        <v>1533</v>
      </c>
      <c r="P206" s="10">
        <v>257</v>
      </c>
      <c r="Q206" s="6">
        <v>0.16764514024787899</v>
      </c>
      <c r="R206" s="3">
        <v>1</v>
      </c>
      <c r="S206" s="3">
        <v>7</v>
      </c>
      <c r="T206" s="3">
        <v>1</v>
      </c>
      <c r="U206" s="23">
        <v>1632</v>
      </c>
      <c r="V206">
        <v>7</v>
      </c>
      <c r="W206" s="10">
        <v>257</v>
      </c>
      <c r="AA206" t="s">
        <v>252</v>
      </c>
      <c r="AB206" s="6" t="str">
        <f>IFERROR(VLOOKUP($AA206,Таблица9[#All],MATCH(AB$3,Таблица9[#Headers],0),0)/VLOOKUP($AA206,Таблица19[#All],MATCH(AB$3,Таблица19[#Headers],0),0),"")</f>
        <v/>
      </c>
      <c r="AC206" s="6" t="str">
        <f>IFERROR(VLOOKUP($AA206,Таблица9[#All],MATCH(AC$3,Таблица9[#Headers],0),0)/VLOOKUP($AA206,Таблица19[#All],MATCH(AC$3,Таблица19[#Headers],0),0),"")</f>
        <v/>
      </c>
      <c r="AD206" s="6" t="str">
        <f>IFERROR(VLOOKUP($AA206,Таблица9[#All],MATCH(AD$3,Таблица9[#Headers],0),0)/VLOOKUP($AA206,Таблица19[#All],MATCH(AD$3,Таблица19[#Headers],0),0),"")</f>
        <v/>
      </c>
      <c r="AE206" s="6" t="str">
        <f>IFERROR(VLOOKUP($AA206,Таблица9[#All],MATCH(AE$3,Таблица9[#Headers],0),0)/VLOOKUP($AA206,Таблица19[#All],MATCH(AE$3,Таблица19[#Headers],0),0),"")</f>
        <v/>
      </c>
      <c r="AF206" s="6" t="str">
        <f>IFERROR(VLOOKUP($AA206,Таблица9[#All],MATCH(AF$3,Таблица9[#Headers],0),0)/VLOOKUP($AA206,Таблица19[#All],MATCH(AF$3,Таблица19[#Headers],0),0),"")</f>
        <v/>
      </c>
    </row>
    <row r="207" spans="1:32">
      <c r="A207" t="s">
        <v>374</v>
      </c>
      <c r="B207" s="10">
        <v>22865</v>
      </c>
      <c r="C207" s="10">
        <v>6128</v>
      </c>
      <c r="D207" s="6">
        <v>0.268007872293899</v>
      </c>
      <c r="E207" s="3">
        <v>3</v>
      </c>
      <c r="F207" s="3">
        <v>7</v>
      </c>
      <c r="G207" s="16">
        <v>3</v>
      </c>
      <c r="H207" s="10">
        <v>8638</v>
      </c>
      <c r="I207">
        <v>2</v>
      </c>
      <c r="J207" s="10">
        <v>2043</v>
      </c>
      <c r="N207" t="s">
        <v>458</v>
      </c>
      <c r="O207" s="10">
        <v>3302</v>
      </c>
      <c r="P207" s="10">
        <v>463</v>
      </c>
      <c r="Q207" s="6">
        <v>0.14021804966686799</v>
      </c>
      <c r="R207" s="3">
        <v>1</v>
      </c>
      <c r="S207" s="3">
        <v>8</v>
      </c>
      <c r="T207" s="3">
        <v>1</v>
      </c>
      <c r="U207" s="23">
        <v>3351</v>
      </c>
      <c r="V207">
        <v>8</v>
      </c>
      <c r="W207" s="10">
        <v>463</v>
      </c>
      <c r="AA207" t="s">
        <v>374</v>
      </c>
      <c r="AB207" s="6" t="str">
        <f>IFERROR(VLOOKUP($AA207,Таблица9[#All],MATCH(AB$3,Таблица9[#Headers],0),0)/VLOOKUP($AA207,Таблица19[#All],MATCH(AB$3,Таблица19[#Headers],0),0),"")</f>
        <v/>
      </c>
      <c r="AC207" s="6" t="str">
        <f>IFERROR(VLOOKUP($AA207,Таблица9[#All],MATCH(AC$3,Таблица9[#Headers],0),0)/VLOOKUP($AA207,Таблица19[#All],MATCH(AC$3,Таблица19[#Headers],0),0),"")</f>
        <v/>
      </c>
      <c r="AD207" s="6" t="str">
        <f>IFERROR(VLOOKUP($AA207,Таблица9[#All],MATCH(AD$3,Таблица9[#Headers],0),0)/VLOOKUP($AA207,Таблица19[#All],MATCH(AD$3,Таблица19[#Headers],0),0),"")</f>
        <v/>
      </c>
      <c r="AE207" s="6" t="str">
        <f>IFERROR(VLOOKUP($AA207,Таблица9[#All],MATCH(AE$3,Таблица9[#Headers],0),0)/VLOOKUP($AA207,Таблица19[#All],MATCH(AE$3,Таблица19[#Headers],0),0),"")</f>
        <v/>
      </c>
      <c r="AF207" s="6" t="str">
        <f>IFERROR(VLOOKUP($AA207,Таблица9[#All],MATCH(AF$3,Таблица9[#Headers],0),0)/VLOOKUP($AA207,Таблица19[#All],MATCH(AF$3,Таблица19[#Headers],0),0),"")</f>
        <v/>
      </c>
    </row>
    <row r="208" spans="1:32">
      <c r="A208" t="s">
        <v>266</v>
      </c>
      <c r="B208" s="10">
        <v>22140</v>
      </c>
      <c r="C208" s="10">
        <v>4455</v>
      </c>
      <c r="D208" s="6">
        <v>0.20121951219512099</v>
      </c>
      <c r="E208" s="3">
        <v>1</v>
      </c>
      <c r="F208" s="3">
        <v>4</v>
      </c>
      <c r="G208" s="16">
        <v>1</v>
      </c>
      <c r="H208" s="10">
        <v>35889</v>
      </c>
      <c r="I208">
        <v>4</v>
      </c>
      <c r="J208" s="10">
        <v>4455</v>
      </c>
      <c r="N208" t="s">
        <v>464</v>
      </c>
      <c r="O208" s="10">
        <v>2691</v>
      </c>
      <c r="P208" s="10">
        <v>336</v>
      </c>
      <c r="Q208" s="6">
        <v>0.124860646599777</v>
      </c>
      <c r="R208" s="3">
        <v>1</v>
      </c>
      <c r="S208" s="3">
        <v>6</v>
      </c>
      <c r="T208" s="3">
        <v>1</v>
      </c>
      <c r="U208" s="23">
        <v>2740</v>
      </c>
      <c r="V208">
        <v>6</v>
      </c>
      <c r="W208" s="10">
        <v>336</v>
      </c>
      <c r="AA208" t="s">
        <v>266</v>
      </c>
      <c r="AB208" s="6" t="str">
        <f>IFERROR(VLOOKUP($AA208,Таблица9[#All],MATCH(AB$3,Таблица9[#Headers],0),0)/VLOOKUP($AA208,Таблица19[#All],MATCH(AB$3,Таблица19[#Headers],0),0),"")</f>
        <v/>
      </c>
      <c r="AC208" s="6" t="str">
        <f>IFERROR(VLOOKUP($AA208,Таблица9[#All],MATCH(AC$3,Таблица9[#Headers],0),0)/VLOOKUP($AA208,Таблица19[#All],MATCH(AC$3,Таблица19[#Headers],0),0),"")</f>
        <v/>
      </c>
      <c r="AD208" s="6" t="str">
        <f>IFERROR(VLOOKUP($AA208,Таблица9[#All],MATCH(AD$3,Таблица9[#Headers],0),0)/VLOOKUP($AA208,Таблица19[#All],MATCH(AD$3,Таблица19[#Headers],0),0),"")</f>
        <v/>
      </c>
      <c r="AE208" s="6" t="str">
        <f>IFERROR(VLOOKUP($AA208,Таблица9[#All],MATCH(AE$3,Таблица9[#Headers],0),0)/VLOOKUP($AA208,Таблица19[#All],MATCH(AE$3,Таблица19[#Headers],0),0),"")</f>
        <v/>
      </c>
      <c r="AF208" s="6" t="str">
        <f>IFERROR(VLOOKUP($AA208,Таблица9[#All],MATCH(AF$3,Таблица9[#Headers],0),0)/VLOOKUP($AA208,Таблица19[#All],MATCH(AF$3,Таблица19[#Headers],0),0),"")</f>
        <v/>
      </c>
    </row>
    <row r="209" spans="1:32">
      <c r="A209" t="s">
        <v>363</v>
      </c>
      <c r="B209" s="10">
        <v>22118</v>
      </c>
      <c r="C209" s="10">
        <v>3565</v>
      </c>
      <c r="D209" s="6">
        <v>0.16118093860204299</v>
      </c>
      <c r="E209" s="3">
        <v>3</v>
      </c>
      <c r="F209" s="3">
        <v>21</v>
      </c>
      <c r="G209" s="16">
        <v>2</v>
      </c>
      <c r="H209" s="10">
        <v>8715</v>
      </c>
      <c r="I209">
        <v>7</v>
      </c>
      <c r="J209" s="10">
        <v>1782</v>
      </c>
      <c r="N209" t="s">
        <v>468</v>
      </c>
      <c r="O209" s="10">
        <v>7088</v>
      </c>
      <c r="P209" s="10">
        <v>1949</v>
      </c>
      <c r="Q209" s="6">
        <v>0.27497178329571098</v>
      </c>
      <c r="R209" s="3">
        <v>1</v>
      </c>
      <c r="S209" s="3">
        <v>14</v>
      </c>
      <c r="T209" s="3">
        <v>1</v>
      </c>
      <c r="U209" s="23">
        <v>5306</v>
      </c>
      <c r="V209">
        <v>14</v>
      </c>
      <c r="W209" s="10">
        <v>1949</v>
      </c>
      <c r="AA209" t="s">
        <v>363</v>
      </c>
      <c r="AB209" s="6" t="str">
        <f>IFERROR(VLOOKUP($AA209,Таблица9[#All],MATCH(AB$3,Таблица9[#Headers],0),0)/VLOOKUP($AA209,Таблица19[#All],MATCH(AB$3,Таблица19[#Headers],0),0),"")</f>
        <v/>
      </c>
      <c r="AC209" s="6" t="str">
        <f>IFERROR(VLOOKUP($AA209,Таблица9[#All],MATCH(AC$3,Таблица9[#Headers],0),0)/VLOOKUP($AA209,Таблица19[#All],MATCH(AC$3,Таблица19[#Headers],0),0),"")</f>
        <v/>
      </c>
      <c r="AD209" s="6" t="str">
        <f>IFERROR(VLOOKUP($AA209,Таблица9[#All],MATCH(AD$3,Таблица9[#Headers],0),0)/VLOOKUP($AA209,Таблица19[#All],MATCH(AD$3,Таблица19[#Headers],0),0),"")</f>
        <v/>
      </c>
      <c r="AE209" s="6" t="str">
        <f>IFERROR(VLOOKUP($AA209,Таблица9[#All],MATCH(AE$3,Таблица9[#Headers],0),0)/VLOOKUP($AA209,Таблица19[#All],MATCH(AE$3,Таблица19[#Headers],0),0),"")</f>
        <v/>
      </c>
      <c r="AF209" s="6" t="str">
        <f>IFERROR(VLOOKUP($AA209,Таблица9[#All],MATCH(AF$3,Таблица9[#Headers],0),0)/VLOOKUP($AA209,Таблица19[#All],MATCH(AF$3,Таблица19[#Headers],0),0),"")</f>
        <v/>
      </c>
    </row>
    <row r="210" spans="1:32">
      <c r="A210" t="s">
        <v>174</v>
      </c>
      <c r="B210" s="10">
        <v>22048</v>
      </c>
      <c r="C210" s="10">
        <v>5375</v>
      </c>
      <c r="D210" s="6">
        <v>0.243786284470246</v>
      </c>
      <c r="E210" s="3">
        <v>4</v>
      </c>
      <c r="F210" s="3">
        <v>18</v>
      </c>
      <c r="G210" s="16">
        <v>4</v>
      </c>
      <c r="H210" s="10">
        <v>6374</v>
      </c>
      <c r="I210">
        <v>4</v>
      </c>
      <c r="J210" s="10">
        <v>1344</v>
      </c>
      <c r="N210" t="s">
        <v>471</v>
      </c>
      <c r="O210" s="10">
        <v>2871</v>
      </c>
      <c r="P210" s="10">
        <v>644</v>
      </c>
      <c r="Q210" s="6">
        <v>0.22431208638105099</v>
      </c>
      <c r="R210" s="3">
        <v>1</v>
      </c>
      <c r="S210" s="3">
        <v>3</v>
      </c>
      <c r="T210" s="3">
        <v>1</v>
      </c>
      <c r="U210" s="23">
        <v>2920</v>
      </c>
      <c r="V210">
        <v>3</v>
      </c>
      <c r="W210" s="10">
        <v>644</v>
      </c>
      <c r="AA210" t="s">
        <v>174</v>
      </c>
      <c r="AB210" s="6" t="str">
        <f>IFERROR(VLOOKUP($AA210,Таблица9[#All],MATCH(AB$3,Таблица9[#Headers],0),0)/VLOOKUP($AA210,Таблица19[#All],MATCH(AB$3,Таблица19[#Headers],0),0),"")</f>
        <v/>
      </c>
      <c r="AC210" s="6" t="str">
        <f>IFERROR(VLOOKUP($AA210,Таблица9[#All],MATCH(AC$3,Таблица9[#Headers],0),0)/VLOOKUP($AA210,Таблица19[#All],MATCH(AC$3,Таблица19[#Headers],0),0),"")</f>
        <v/>
      </c>
      <c r="AD210" s="6" t="str">
        <f>IFERROR(VLOOKUP($AA210,Таблица9[#All],MATCH(AD$3,Таблица9[#Headers],0),0)/VLOOKUP($AA210,Таблица19[#All],MATCH(AD$3,Таблица19[#Headers],0),0),"")</f>
        <v/>
      </c>
      <c r="AE210" s="6" t="str">
        <f>IFERROR(VLOOKUP($AA210,Таблица9[#All],MATCH(AE$3,Таблица9[#Headers],0),0)/VLOOKUP($AA210,Таблица19[#All],MATCH(AE$3,Таблица19[#Headers],0),0),"")</f>
        <v/>
      </c>
      <c r="AF210" s="6" t="str">
        <f>IFERROR(VLOOKUP($AA210,Таблица9[#All],MATCH(AF$3,Таблица9[#Headers],0),0)/VLOOKUP($AA210,Таблица19[#All],MATCH(AF$3,Таблица19[#Headers],0),0),"")</f>
        <v/>
      </c>
    </row>
    <row r="211" spans="1:32">
      <c r="A211" t="s">
        <v>177</v>
      </c>
      <c r="B211" s="10">
        <v>22022</v>
      </c>
      <c r="C211" s="10">
        <v>3231</v>
      </c>
      <c r="D211" s="6">
        <v>0.14671691944419199</v>
      </c>
      <c r="E211" s="3">
        <v>10</v>
      </c>
      <c r="F211" s="3">
        <v>22</v>
      </c>
      <c r="G211" s="16">
        <v>7</v>
      </c>
      <c r="H211" s="10">
        <v>2739</v>
      </c>
      <c r="I211">
        <v>2</v>
      </c>
      <c r="J211" s="10">
        <v>462</v>
      </c>
      <c r="N211" t="s">
        <v>478</v>
      </c>
      <c r="O211" s="10">
        <v>4468</v>
      </c>
      <c r="P211" s="10">
        <v>699</v>
      </c>
      <c r="Q211" s="6">
        <v>0.15644583706356299</v>
      </c>
      <c r="R211" s="3">
        <v>2</v>
      </c>
      <c r="S211" s="3">
        <v>3</v>
      </c>
      <c r="T211" s="3">
        <v>2</v>
      </c>
      <c r="U211" s="23">
        <v>2394</v>
      </c>
      <c r="V211">
        <v>2</v>
      </c>
      <c r="W211" s="10">
        <v>350</v>
      </c>
      <c r="AA211" t="s">
        <v>177</v>
      </c>
      <c r="AB211" s="6" t="str">
        <f>IFERROR(VLOOKUP($AA211,Таблица9[#All],MATCH(AB$3,Таблица9[#Headers],0),0)/VLOOKUP($AA211,Таблица19[#All],MATCH(AB$3,Таблица19[#Headers],0),0),"")</f>
        <v/>
      </c>
      <c r="AC211" s="6" t="str">
        <f>IFERROR(VLOOKUP($AA211,Таблица9[#All],MATCH(AC$3,Таблица9[#Headers],0),0)/VLOOKUP($AA211,Таблица19[#All],MATCH(AC$3,Таблица19[#Headers],0),0),"")</f>
        <v/>
      </c>
      <c r="AD211" s="6" t="str">
        <f>IFERROR(VLOOKUP($AA211,Таблица9[#All],MATCH(AD$3,Таблица9[#Headers],0),0)/VLOOKUP($AA211,Таблица19[#All],MATCH(AD$3,Таблица19[#Headers],0),0),"")</f>
        <v/>
      </c>
      <c r="AE211" s="6" t="str">
        <f>IFERROR(VLOOKUP($AA211,Таблица9[#All],MATCH(AE$3,Таблица9[#Headers],0),0)/VLOOKUP($AA211,Таблица19[#All],MATCH(AE$3,Таблица19[#Headers],0),0),"")</f>
        <v/>
      </c>
      <c r="AF211" s="6" t="str">
        <f>IFERROR(VLOOKUP($AA211,Таблица9[#All],MATCH(AF$3,Таблица9[#Headers],0),0)/VLOOKUP($AA211,Таблица19[#All],MATCH(AF$3,Таблица19[#Headers],0),0),"")</f>
        <v/>
      </c>
    </row>
    <row r="212" spans="1:32">
      <c r="A212" t="s">
        <v>189</v>
      </c>
      <c r="B212" s="10">
        <v>21218</v>
      </c>
      <c r="C212" s="10">
        <v>3630</v>
      </c>
      <c r="D212" s="6">
        <v>0.171081157507776</v>
      </c>
      <c r="E212" s="3">
        <v>10</v>
      </c>
      <c r="F212" s="3">
        <v>29</v>
      </c>
      <c r="G212" s="16">
        <v>9</v>
      </c>
      <c r="H212" s="10">
        <v>2422</v>
      </c>
      <c r="I212">
        <v>3</v>
      </c>
      <c r="J212" s="10">
        <v>403</v>
      </c>
      <c r="N212" t="s">
        <v>482</v>
      </c>
      <c r="O212" s="10">
        <v>646</v>
      </c>
      <c r="P212" s="10">
        <v>55</v>
      </c>
      <c r="Q212" s="6">
        <v>8.51393188854489E-2</v>
      </c>
      <c r="R212" s="3">
        <v>1</v>
      </c>
      <c r="S212" s="3">
        <v>3</v>
      </c>
      <c r="T212" s="3">
        <v>1</v>
      </c>
      <c r="U212" s="23">
        <v>695</v>
      </c>
      <c r="V212">
        <v>3</v>
      </c>
      <c r="W212" s="10">
        <v>55</v>
      </c>
      <c r="AA212" t="s">
        <v>189</v>
      </c>
      <c r="AB212" s="6" t="str">
        <f>IFERROR(VLOOKUP($AA212,Таблица9[#All],MATCH(AB$3,Таблица9[#Headers],0),0)/VLOOKUP($AA212,Таблица19[#All],MATCH(AB$3,Таблица19[#Headers],0),0),"")</f>
        <v/>
      </c>
      <c r="AC212" s="6" t="str">
        <f>IFERROR(VLOOKUP($AA212,Таблица9[#All],MATCH(AC$3,Таблица9[#Headers],0),0)/VLOOKUP($AA212,Таблица19[#All],MATCH(AC$3,Таблица19[#Headers],0),0),"")</f>
        <v/>
      </c>
      <c r="AD212" s="6" t="str">
        <f>IFERROR(VLOOKUP($AA212,Таблица9[#All],MATCH(AD$3,Таблица9[#Headers],0),0)/VLOOKUP($AA212,Таблица19[#All],MATCH(AD$3,Таблица19[#Headers],0),0),"")</f>
        <v/>
      </c>
      <c r="AE212" s="6" t="str">
        <f>IFERROR(VLOOKUP($AA212,Таблица9[#All],MATCH(AE$3,Таблица9[#Headers],0),0)/VLOOKUP($AA212,Таблица19[#All],MATCH(AE$3,Таблица19[#Headers],0),0),"")</f>
        <v/>
      </c>
      <c r="AF212" s="6" t="str">
        <f>IFERROR(VLOOKUP($AA212,Таблица9[#All],MATCH(AF$3,Таблица9[#Headers],0),0)/VLOOKUP($AA212,Таблица19[#All],MATCH(AF$3,Таблица19[#Headers],0),0),"")</f>
        <v/>
      </c>
    </row>
    <row r="213" spans="1:32">
      <c r="A213" t="s">
        <v>263</v>
      </c>
      <c r="B213" s="10">
        <v>21009</v>
      </c>
      <c r="C213" s="10">
        <v>4683</v>
      </c>
      <c r="D213" s="6">
        <v>0.222904469513065</v>
      </c>
      <c r="E213" s="3">
        <v>5</v>
      </c>
      <c r="F213" s="3">
        <v>33</v>
      </c>
      <c r="G213" s="16">
        <v>5</v>
      </c>
      <c r="H213" s="10">
        <v>4872</v>
      </c>
      <c r="I213">
        <v>7</v>
      </c>
      <c r="J213" s="10">
        <v>937</v>
      </c>
      <c r="N213" t="s">
        <v>483</v>
      </c>
      <c r="O213" s="10">
        <v>676</v>
      </c>
      <c r="P213" s="10">
        <v>138</v>
      </c>
      <c r="Q213" s="6">
        <v>0.20414201183431899</v>
      </c>
      <c r="R213" s="3">
        <v>1</v>
      </c>
      <c r="S213" s="3">
        <v>3</v>
      </c>
      <c r="T213" s="3">
        <v>1</v>
      </c>
      <c r="U213" s="23">
        <v>725</v>
      </c>
      <c r="V213">
        <v>3</v>
      </c>
      <c r="W213" s="10">
        <v>138</v>
      </c>
      <c r="AA213" t="s">
        <v>263</v>
      </c>
      <c r="AB213" s="6" t="str">
        <f>IFERROR(VLOOKUP($AA213,Таблица9[#All],MATCH(AB$3,Таблица9[#Headers],0),0)/VLOOKUP($AA213,Таблица19[#All],MATCH(AB$3,Таблица19[#Headers],0),0),"")</f>
        <v/>
      </c>
      <c r="AC213" s="6" t="str">
        <f>IFERROR(VLOOKUP($AA213,Таблица9[#All],MATCH(AC$3,Таблица9[#Headers],0),0)/VLOOKUP($AA213,Таблица19[#All],MATCH(AC$3,Таблица19[#Headers],0),0),"")</f>
        <v/>
      </c>
      <c r="AD213" s="6" t="str">
        <f>IFERROR(VLOOKUP($AA213,Таблица9[#All],MATCH(AD$3,Таблица9[#Headers],0),0)/VLOOKUP($AA213,Таблица19[#All],MATCH(AD$3,Таблица19[#Headers],0),0),"")</f>
        <v/>
      </c>
      <c r="AE213" s="6" t="str">
        <f>IFERROR(VLOOKUP($AA213,Таблица9[#All],MATCH(AE$3,Таблица9[#Headers],0),0)/VLOOKUP($AA213,Таблица19[#All],MATCH(AE$3,Таблица19[#Headers],0),0),"")</f>
        <v/>
      </c>
      <c r="AF213" s="6" t="str">
        <f>IFERROR(VLOOKUP($AA213,Таблица9[#All],MATCH(AF$3,Таблица9[#Headers],0),0)/VLOOKUP($AA213,Таблица19[#All],MATCH(AF$3,Таблица19[#Headers],0),0),"")</f>
        <v/>
      </c>
    </row>
    <row r="214" spans="1:32">
      <c r="A214" t="s">
        <v>192</v>
      </c>
      <c r="B214" s="10">
        <v>20854</v>
      </c>
      <c r="C214" s="10">
        <v>5082</v>
      </c>
      <c r="D214" s="6">
        <v>0.243694255298743</v>
      </c>
      <c r="E214" s="3">
        <v>8</v>
      </c>
      <c r="F214" s="3">
        <v>26</v>
      </c>
      <c r="G214" s="16">
        <v>6</v>
      </c>
      <c r="H214" s="10">
        <v>3342</v>
      </c>
      <c r="I214">
        <v>3</v>
      </c>
      <c r="J214" s="10">
        <v>847</v>
      </c>
      <c r="N214" t="s">
        <v>489</v>
      </c>
      <c r="O214" s="10">
        <v>2448</v>
      </c>
      <c r="P214" s="10">
        <v>221</v>
      </c>
      <c r="Q214" s="6">
        <v>9.0277777777777707E-2</v>
      </c>
      <c r="R214" s="3">
        <v>1</v>
      </c>
      <c r="S214" s="3">
        <v>6</v>
      </c>
      <c r="T214" s="3">
        <v>1</v>
      </c>
      <c r="U214" s="23">
        <v>2448</v>
      </c>
      <c r="V214">
        <v>6</v>
      </c>
      <c r="W214" s="10">
        <v>221</v>
      </c>
      <c r="AA214" t="s">
        <v>192</v>
      </c>
      <c r="AB214" s="6" t="str">
        <f>IFERROR(VLOOKUP($AA214,Таблица9[#All],MATCH(AB$3,Таблица9[#Headers],0),0)/VLOOKUP($AA214,Таблица19[#All],MATCH(AB$3,Таблица19[#Headers],0),0),"")</f>
        <v/>
      </c>
      <c r="AC214" s="6" t="str">
        <f>IFERROR(VLOOKUP($AA214,Таблица9[#All],MATCH(AC$3,Таблица9[#Headers],0),0)/VLOOKUP($AA214,Таблица19[#All],MATCH(AC$3,Таблица19[#Headers],0),0),"")</f>
        <v/>
      </c>
      <c r="AD214" s="6" t="str">
        <f>IFERROR(VLOOKUP($AA214,Таблица9[#All],MATCH(AD$3,Таблица9[#Headers],0),0)/VLOOKUP($AA214,Таблица19[#All],MATCH(AD$3,Таблица19[#Headers],0),0),"")</f>
        <v/>
      </c>
      <c r="AE214" s="6" t="str">
        <f>IFERROR(VLOOKUP($AA214,Таблица9[#All],MATCH(AE$3,Таблица9[#Headers],0),0)/VLOOKUP($AA214,Таблица19[#All],MATCH(AE$3,Таблица19[#Headers],0),0),"")</f>
        <v/>
      </c>
      <c r="AF214" s="6" t="str">
        <f>IFERROR(VLOOKUP($AA214,Таблица9[#All],MATCH(AF$3,Таблица9[#Headers],0),0)/VLOOKUP($AA214,Таблица19[#All],MATCH(AF$3,Таблица19[#Headers],0),0),"")</f>
        <v/>
      </c>
    </row>
    <row r="215" spans="1:32">
      <c r="A215" t="s">
        <v>179</v>
      </c>
      <c r="B215" s="10">
        <v>20776</v>
      </c>
      <c r="C215" s="10">
        <v>1646</v>
      </c>
      <c r="D215" s="6">
        <v>7.9226030034655295E-2</v>
      </c>
      <c r="E215" s="3">
        <v>8</v>
      </c>
      <c r="F215" s="3">
        <v>21</v>
      </c>
      <c r="G215" s="16">
        <v>7</v>
      </c>
      <c r="H215" s="10">
        <v>3147</v>
      </c>
      <c r="I215">
        <v>3</v>
      </c>
      <c r="J215" s="10">
        <v>235</v>
      </c>
      <c r="AA215" t="s">
        <v>179</v>
      </c>
      <c r="AB215" s="6" t="str">
        <f>IFERROR(VLOOKUP($AA215,Таблица9[#All],MATCH(AB$3,Таблица9[#Headers],0),0)/VLOOKUP($AA215,Таблица19[#All],MATCH(AB$3,Таблица19[#Headers],0),0),"")</f>
        <v/>
      </c>
      <c r="AC215" s="6" t="str">
        <f>IFERROR(VLOOKUP($AA215,Таблица9[#All],MATCH(AC$3,Таблица9[#Headers],0),0)/VLOOKUP($AA215,Таблица19[#All],MATCH(AC$3,Таблица19[#Headers],0),0),"")</f>
        <v/>
      </c>
      <c r="AD215" s="6" t="str">
        <f>IFERROR(VLOOKUP($AA215,Таблица9[#All],MATCH(AD$3,Таблица9[#Headers],0),0)/VLOOKUP($AA215,Таблица19[#All],MATCH(AD$3,Таблица19[#Headers],0),0),"")</f>
        <v/>
      </c>
      <c r="AE215" s="6" t="str">
        <f>IFERROR(VLOOKUP($AA215,Таблица9[#All],MATCH(AE$3,Таблица9[#Headers],0),0)/VLOOKUP($AA215,Таблица19[#All],MATCH(AE$3,Таблица19[#Headers],0),0),"")</f>
        <v/>
      </c>
      <c r="AF215" s="6" t="str">
        <f>IFERROR(VLOOKUP($AA215,Таблица9[#All],MATCH(AF$3,Таблица9[#Headers],0),0)/VLOOKUP($AA215,Таблица19[#All],MATCH(AF$3,Таблица19[#Headers],0),0),"")</f>
        <v/>
      </c>
    </row>
    <row r="216" spans="1:32">
      <c r="A216" t="s">
        <v>200</v>
      </c>
      <c r="B216" s="10">
        <v>19999</v>
      </c>
      <c r="C216" s="10">
        <v>3635</v>
      </c>
      <c r="D216" s="6">
        <v>0.18175908795439699</v>
      </c>
      <c r="E216" s="3">
        <v>2</v>
      </c>
      <c r="F216" s="3">
        <v>2</v>
      </c>
      <c r="G216" s="16">
        <v>2</v>
      </c>
      <c r="H216" s="10">
        <v>11074</v>
      </c>
      <c r="I216">
        <v>1</v>
      </c>
      <c r="J216" s="10">
        <v>1818</v>
      </c>
      <c r="AA216" t="s">
        <v>200</v>
      </c>
      <c r="AB216" s="6" t="str">
        <f>IFERROR(VLOOKUP($AA216,Таблица9[#All],MATCH(AB$3,Таблица9[#Headers],0),0)/VLOOKUP($AA216,Таблица19[#All],MATCH(AB$3,Таблица19[#Headers],0),0),"")</f>
        <v/>
      </c>
      <c r="AC216" s="6" t="str">
        <f>IFERROR(VLOOKUP($AA216,Таблица9[#All],MATCH(AC$3,Таблица9[#Headers],0),0)/VLOOKUP($AA216,Таблица19[#All],MATCH(AC$3,Таблица19[#Headers],0),0),"")</f>
        <v/>
      </c>
      <c r="AD216" s="6" t="str">
        <f>IFERROR(VLOOKUP($AA216,Таблица9[#All],MATCH(AD$3,Таблица9[#Headers],0),0)/VLOOKUP($AA216,Таблица19[#All],MATCH(AD$3,Таблица19[#Headers],0),0),"")</f>
        <v/>
      </c>
      <c r="AE216" s="6" t="str">
        <f>IFERROR(VLOOKUP($AA216,Таблица9[#All],MATCH(AE$3,Таблица9[#Headers],0),0)/VLOOKUP($AA216,Таблица19[#All],MATCH(AE$3,Таблица19[#Headers],0),0),"")</f>
        <v/>
      </c>
      <c r="AF216" s="6" t="str">
        <f>IFERROR(VLOOKUP($AA216,Таблица9[#All],MATCH(AF$3,Таблица9[#Headers],0),0)/VLOOKUP($AA216,Таблица19[#All],MATCH(AF$3,Таблица19[#Headers],0),0),"")</f>
        <v/>
      </c>
    </row>
    <row r="217" spans="1:32">
      <c r="A217" t="s">
        <v>232</v>
      </c>
      <c r="B217" s="10">
        <v>19990</v>
      </c>
      <c r="C217" s="10">
        <v>2434</v>
      </c>
      <c r="D217" s="6">
        <v>0.12176088044022</v>
      </c>
      <c r="E217" s="3">
        <v>1</v>
      </c>
      <c r="F217" s="3">
        <v>1</v>
      </c>
      <c r="G217" s="16">
        <v>1</v>
      </c>
      <c r="H217" s="10">
        <v>21990</v>
      </c>
      <c r="I217">
        <v>1</v>
      </c>
      <c r="J217" s="10">
        <v>2434</v>
      </c>
      <c r="AA217" t="s">
        <v>232</v>
      </c>
      <c r="AB217" s="6" t="str">
        <f>IFERROR(VLOOKUP($AA217,Таблица9[#All],MATCH(AB$3,Таблица9[#Headers],0),0)/VLOOKUP($AA217,Таблица19[#All],MATCH(AB$3,Таблица19[#Headers],0),0),"")</f>
        <v/>
      </c>
      <c r="AC217" s="6" t="str">
        <f>IFERROR(VLOOKUP($AA217,Таблица9[#All],MATCH(AC$3,Таблица9[#Headers],0),0)/VLOOKUP($AA217,Таблица19[#All],MATCH(AC$3,Таблица19[#Headers],0),0),"")</f>
        <v/>
      </c>
      <c r="AD217" s="6" t="str">
        <f>IFERROR(VLOOKUP($AA217,Таблица9[#All],MATCH(AD$3,Таблица9[#Headers],0),0)/VLOOKUP($AA217,Таблица19[#All],MATCH(AD$3,Таблица19[#Headers],0),0),"")</f>
        <v/>
      </c>
      <c r="AE217" s="6" t="str">
        <f>IFERROR(VLOOKUP($AA217,Таблица9[#All],MATCH(AE$3,Таблица9[#Headers],0),0)/VLOOKUP($AA217,Таблица19[#All],MATCH(AE$3,Таблица19[#Headers],0),0),"")</f>
        <v/>
      </c>
      <c r="AF217" s="6" t="str">
        <f>IFERROR(VLOOKUP($AA217,Таблица9[#All],MATCH(AF$3,Таблица9[#Headers],0),0)/VLOOKUP($AA217,Таблица19[#All],MATCH(AF$3,Таблица19[#Headers],0),0),"")</f>
        <v/>
      </c>
    </row>
    <row r="218" spans="1:32">
      <c r="A218" t="s">
        <v>380</v>
      </c>
      <c r="B218" s="10">
        <v>19906</v>
      </c>
      <c r="C218" s="10">
        <v>4207</v>
      </c>
      <c r="D218" s="6">
        <v>0.21134331357379599</v>
      </c>
      <c r="E218" s="3">
        <v>2</v>
      </c>
      <c r="F218" s="3">
        <v>4</v>
      </c>
      <c r="G218" s="16">
        <v>2</v>
      </c>
      <c r="H218" s="10">
        <v>11348</v>
      </c>
      <c r="I218">
        <v>2</v>
      </c>
      <c r="J218" s="10">
        <v>2104</v>
      </c>
      <c r="AA218" t="s">
        <v>380</v>
      </c>
      <c r="AB218" s="6" t="str">
        <f>IFERROR(VLOOKUP($AA218,Таблица9[#All],MATCH(AB$3,Таблица9[#Headers],0),0)/VLOOKUP($AA218,Таблица19[#All],MATCH(AB$3,Таблица19[#Headers],0),0),"")</f>
        <v/>
      </c>
      <c r="AC218" s="6" t="str">
        <f>IFERROR(VLOOKUP($AA218,Таблица9[#All],MATCH(AC$3,Таблица9[#Headers],0),0)/VLOOKUP($AA218,Таблица19[#All],MATCH(AC$3,Таблица19[#Headers],0),0),"")</f>
        <v/>
      </c>
      <c r="AD218" s="6" t="str">
        <f>IFERROR(VLOOKUP($AA218,Таблица9[#All],MATCH(AD$3,Таблица9[#Headers],0),0)/VLOOKUP($AA218,Таблица19[#All],MATCH(AD$3,Таблица19[#Headers],0),0),"")</f>
        <v/>
      </c>
      <c r="AE218" s="6" t="str">
        <f>IFERROR(VLOOKUP($AA218,Таблица9[#All],MATCH(AE$3,Таблица9[#Headers],0),0)/VLOOKUP($AA218,Таблица19[#All],MATCH(AE$3,Таблица19[#Headers],0),0),"")</f>
        <v/>
      </c>
      <c r="AF218" s="6" t="str">
        <f>IFERROR(VLOOKUP($AA218,Таблица9[#All],MATCH(AF$3,Таблица9[#Headers],0),0)/VLOOKUP($AA218,Таблица19[#All],MATCH(AF$3,Таблица19[#Headers],0),0),"")</f>
        <v/>
      </c>
    </row>
    <row r="219" spans="1:32">
      <c r="A219" t="s">
        <v>267</v>
      </c>
      <c r="B219" s="10">
        <v>19283</v>
      </c>
      <c r="C219" s="10">
        <v>3242</v>
      </c>
      <c r="D219" s="6">
        <v>0.16812736607374301</v>
      </c>
      <c r="E219" s="3">
        <v>4</v>
      </c>
      <c r="F219" s="3">
        <v>5</v>
      </c>
      <c r="G219" s="16">
        <v>4</v>
      </c>
      <c r="H219" s="10">
        <v>6521</v>
      </c>
      <c r="I219">
        <v>1</v>
      </c>
      <c r="J219" s="10">
        <v>810</v>
      </c>
      <c r="AA219" t="s">
        <v>267</v>
      </c>
      <c r="AB219" s="6" t="str">
        <f>IFERROR(VLOOKUP($AA219,Таблица9[#All],MATCH(AB$3,Таблица9[#Headers],0),0)/VLOOKUP($AA219,Таблица19[#All],MATCH(AB$3,Таблица19[#Headers],0),0),"")</f>
        <v/>
      </c>
      <c r="AC219" s="6" t="str">
        <f>IFERROR(VLOOKUP($AA219,Таблица9[#All],MATCH(AC$3,Таблица9[#Headers],0),0)/VLOOKUP($AA219,Таблица19[#All],MATCH(AC$3,Таблица19[#Headers],0),0),"")</f>
        <v/>
      </c>
      <c r="AD219" s="6" t="str">
        <f>IFERROR(VLOOKUP($AA219,Таблица9[#All],MATCH(AD$3,Таблица9[#Headers],0),0)/VLOOKUP($AA219,Таблица19[#All],MATCH(AD$3,Таблица19[#Headers],0),0),"")</f>
        <v/>
      </c>
      <c r="AE219" s="6" t="str">
        <f>IFERROR(VLOOKUP($AA219,Таблица9[#All],MATCH(AE$3,Таблица9[#Headers],0),0)/VLOOKUP($AA219,Таблица19[#All],MATCH(AE$3,Таблица19[#Headers],0),0),"")</f>
        <v/>
      </c>
      <c r="AF219" s="6" t="str">
        <f>IFERROR(VLOOKUP($AA219,Таблица9[#All],MATCH(AF$3,Таблица9[#Headers],0),0)/VLOOKUP($AA219,Таблица19[#All],MATCH(AF$3,Таблица19[#Headers],0),0),"")</f>
        <v/>
      </c>
    </row>
    <row r="220" spans="1:32">
      <c r="A220" t="s">
        <v>287</v>
      </c>
      <c r="B220" s="10">
        <v>19061</v>
      </c>
      <c r="C220" s="10">
        <v>4792</v>
      </c>
      <c r="D220" s="6">
        <v>0.25140338911914301</v>
      </c>
      <c r="E220" s="3">
        <v>8</v>
      </c>
      <c r="F220" s="3">
        <v>55</v>
      </c>
      <c r="G220" s="16">
        <v>6</v>
      </c>
      <c r="H220" s="10">
        <v>2697</v>
      </c>
      <c r="I220">
        <v>7</v>
      </c>
      <c r="J220" s="10">
        <v>799</v>
      </c>
      <c r="AA220" t="s">
        <v>287</v>
      </c>
      <c r="AB220" s="6" t="str">
        <f>IFERROR(VLOOKUP($AA220,Таблица9[#All],MATCH(AB$3,Таблица9[#Headers],0),0)/VLOOKUP($AA220,Таблица19[#All],MATCH(AB$3,Таблица19[#Headers],0),0),"")</f>
        <v/>
      </c>
      <c r="AC220" s="6" t="str">
        <f>IFERROR(VLOOKUP($AA220,Таблица9[#All],MATCH(AC$3,Таблица9[#Headers],0),0)/VLOOKUP($AA220,Таблица19[#All],MATCH(AC$3,Таблица19[#Headers],0),0),"")</f>
        <v/>
      </c>
      <c r="AD220" s="6" t="str">
        <f>IFERROR(VLOOKUP($AA220,Таблица9[#All],MATCH(AD$3,Таблица9[#Headers],0),0)/VLOOKUP($AA220,Таблица19[#All],MATCH(AD$3,Таблица19[#Headers],0),0),"")</f>
        <v/>
      </c>
      <c r="AE220" s="6" t="str">
        <f>IFERROR(VLOOKUP($AA220,Таблица9[#All],MATCH(AE$3,Таблица9[#Headers],0),0)/VLOOKUP($AA220,Таблица19[#All],MATCH(AE$3,Таблица19[#Headers],0),0),"")</f>
        <v/>
      </c>
      <c r="AF220" s="6" t="str">
        <f>IFERROR(VLOOKUP($AA220,Таблица9[#All],MATCH(AF$3,Таблица9[#Headers],0),0)/VLOOKUP($AA220,Таблица19[#All],MATCH(AF$3,Таблица19[#Headers],0),0),"")</f>
        <v/>
      </c>
    </row>
    <row r="221" spans="1:32">
      <c r="A221" t="s">
        <v>291</v>
      </c>
      <c r="B221" s="10">
        <v>18678</v>
      </c>
      <c r="C221" s="10">
        <v>5217</v>
      </c>
      <c r="D221" s="6">
        <v>0.27931256023128798</v>
      </c>
      <c r="E221" s="3">
        <v>3</v>
      </c>
      <c r="F221" s="3">
        <v>33</v>
      </c>
      <c r="G221" s="16">
        <v>3</v>
      </c>
      <c r="H221" s="10">
        <v>6976</v>
      </c>
      <c r="I221">
        <v>11</v>
      </c>
      <c r="J221" s="10">
        <v>1739</v>
      </c>
      <c r="AA221" t="s">
        <v>291</v>
      </c>
      <c r="AB221" s="6" t="str">
        <f>IFERROR(VLOOKUP($AA221,Таблица9[#All],MATCH(AB$3,Таблица9[#Headers],0),0)/VLOOKUP($AA221,Таблица19[#All],MATCH(AB$3,Таблица19[#Headers],0),0),"")</f>
        <v/>
      </c>
      <c r="AC221" s="6" t="str">
        <f>IFERROR(VLOOKUP($AA221,Таблица9[#All],MATCH(AC$3,Таблица9[#Headers],0),0)/VLOOKUP($AA221,Таблица19[#All],MATCH(AC$3,Таблица19[#Headers],0),0),"")</f>
        <v/>
      </c>
      <c r="AD221" s="6" t="str">
        <f>IFERROR(VLOOKUP($AA221,Таблица9[#All],MATCH(AD$3,Таблица9[#Headers],0),0)/VLOOKUP($AA221,Таблица19[#All],MATCH(AD$3,Таблица19[#Headers],0),0),"")</f>
        <v/>
      </c>
      <c r="AE221" s="6" t="str">
        <f>IFERROR(VLOOKUP($AA221,Таблица9[#All],MATCH(AE$3,Таблица9[#Headers],0),0)/VLOOKUP($AA221,Таблица19[#All],MATCH(AE$3,Таблица19[#Headers],0),0),"")</f>
        <v/>
      </c>
      <c r="AF221" s="6" t="str">
        <f>IFERROR(VLOOKUP($AA221,Таблица9[#All],MATCH(AF$3,Таблица9[#Headers],0),0)/VLOOKUP($AA221,Таблица19[#All],MATCH(AF$3,Таблица19[#Headers],0),0),"")</f>
        <v/>
      </c>
    </row>
    <row r="222" spans="1:32">
      <c r="A222" t="s">
        <v>369</v>
      </c>
      <c r="B222" s="10">
        <v>17990</v>
      </c>
      <c r="C222" s="10">
        <v>1145</v>
      </c>
      <c r="D222" s="6">
        <v>6.3646470261256194E-2</v>
      </c>
      <c r="E222" s="3">
        <v>4</v>
      </c>
      <c r="F222" s="3">
        <v>20</v>
      </c>
      <c r="G222" s="16">
        <v>4</v>
      </c>
      <c r="H222" s="10">
        <v>4920</v>
      </c>
      <c r="I222">
        <v>5</v>
      </c>
      <c r="J222" s="10">
        <v>286</v>
      </c>
      <c r="AA222" t="s">
        <v>369</v>
      </c>
      <c r="AB222" s="6" t="str">
        <f>IFERROR(VLOOKUP($AA222,Таблица9[#All],MATCH(AB$3,Таблица9[#Headers],0),0)/VLOOKUP($AA222,Таблица19[#All],MATCH(AB$3,Таблица19[#Headers],0),0),"")</f>
        <v/>
      </c>
      <c r="AC222" s="6" t="str">
        <f>IFERROR(VLOOKUP($AA222,Таблица9[#All],MATCH(AC$3,Таблица9[#Headers],0),0)/VLOOKUP($AA222,Таблица19[#All],MATCH(AC$3,Таблица19[#Headers],0),0),"")</f>
        <v/>
      </c>
      <c r="AD222" s="6" t="str">
        <f>IFERROR(VLOOKUP($AA222,Таблица9[#All],MATCH(AD$3,Таблица9[#Headers],0),0)/VLOOKUP($AA222,Таблица19[#All],MATCH(AD$3,Таблица19[#Headers],0),0),"")</f>
        <v/>
      </c>
      <c r="AE222" s="6" t="str">
        <f>IFERROR(VLOOKUP($AA222,Таблица9[#All],MATCH(AE$3,Таблица9[#Headers],0),0)/VLOOKUP($AA222,Таблица19[#All],MATCH(AE$3,Таблица19[#Headers],0),0),"")</f>
        <v/>
      </c>
      <c r="AF222" s="6" t="str">
        <f>IFERROR(VLOOKUP($AA222,Таблица9[#All],MATCH(AF$3,Таблица9[#Headers],0),0)/VLOOKUP($AA222,Таблица19[#All],MATCH(AF$3,Таблица19[#Headers],0),0),"")</f>
        <v/>
      </c>
    </row>
    <row r="223" spans="1:32">
      <c r="A223" t="s">
        <v>277</v>
      </c>
      <c r="B223" s="10">
        <v>17943</v>
      </c>
      <c r="C223" s="10">
        <v>6155</v>
      </c>
      <c r="D223" s="6">
        <v>0.34303070835423199</v>
      </c>
      <c r="E223" s="3">
        <v>5</v>
      </c>
      <c r="F223" s="3">
        <v>27</v>
      </c>
      <c r="G223" s="16">
        <v>4</v>
      </c>
      <c r="H223" s="10">
        <v>5297</v>
      </c>
      <c r="I223">
        <v>5</v>
      </c>
      <c r="J223" s="10">
        <v>1539</v>
      </c>
      <c r="AA223" t="s">
        <v>277</v>
      </c>
      <c r="AB223" s="6">
        <f>IFERROR(VLOOKUP($AA223,Таблица9[#All],MATCH(AB$3,Таблица9[#Headers],0),0)/VLOOKUP($AA223,Таблица19[#All],MATCH(AB$3,Таблица19[#Headers],0),0),"")</f>
        <v>0.30530011703728471</v>
      </c>
      <c r="AC223" s="6">
        <f>IFERROR(VLOOKUP($AA223,Таблица9[#All],MATCH(AC$3,Таблица9[#Headers],0),0)/VLOOKUP($AA223,Таблица19[#All],MATCH(AC$3,Таблица19[#Headers],0),0),"")</f>
        <v>0.19756295694557272</v>
      </c>
      <c r="AD223" s="6">
        <f>IFERROR(VLOOKUP($AA223,Таблица9[#All],MATCH(AD$3,Таблица9[#Headers],0),0)/VLOOKUP($AA223,Таблица19[#All],MATCH(AD$3,Таблица19[#Headers],0),0),"")</f>
        <v>0.6</v>
      </c>
      <c r="AE223" s="6">
        <f>IFERROR(VLOOKUP($AA223,Таблица9[#All],MATCH(AE$3,Таблица9[#Headers],0),0)/VLOOKUP($AA223,Таблица19[#All],MATCH(AE$3,Таблица19[#Headers],0),0),"")</f>
        <v>0.51851851851851849</v>
      </c>
      <c r="AF223" s="6">
        <f>IFERROR(VLOOKUP($AA223,Таблица9[#All],MATCH(AF$3,Таблица9[#Headers],0),0)/VLOOKUP($AA223,Таблица19[#All],MATCH(AF$3,Таблица19[#Headers],0),0),"")</f>
        <v>0.75</v>
      </c>
    </row>
    <row r="224" spans="1:32">
      <c r="A224" t="s">
        <v>166</v>
      </c>
      <c r="B224" s="10">
        <v>17574</v>
      </c>
      <c r="C224" s="10">
        <v>4791</v>
      </c>
      <c r="D224" s="6">
        <v>0.272618641174462</v>
      </c>
      <c r="E224" s="3">
        <v>4</v>
      </c>
      <c r="F224" s="3">
        <v>7</v>
      </c>
      <c r="G224" s="16">
        <v>4</v>
      </c>
      <c r="H224" s="10">
        <v>4981</v>
      </c>
      <c r="I224">
        <v>2</v>
      </c>
      <c r="J224" s="10">
        <v>1198</v>
      </c>
      <c r="AA224" t="s">
        <v>166</v>
      </c>
      <c r="AB224" s="6" t="str">
        <f>IFERROR(VLOOKUP($AA224,Таблица9[#All],MATCH(AB$3,Таблица9[#Headers],0),0)/VLOOKUP($AA224,Таблица19[#All],MATCH(AB$3,Таблица19[#Headers],0),0),"")</f>
        <v/>
      </c>
      <c r="AC224" s="6" t="str">
        <f>IFERROR(VLOOKUP($AA224,Таблица9[#All],MATCH(AC$3,Таблица9[#Headers],0),0)/VLOOKUP($AA224,Таблица19[#All],MATCH(AC$3,Таблица19[#Headers],0),0),"")</f>
        <v/>
      </c>
      <c r="AD224" s="6" t="str">
        <f>IFERROR(VLOOKUP($AA224,Таблица9[#All],MATCH(AD$3,Таблица9[#Headers],0),0)/VLOOKUP($AA224,Таблица19[#All],MATCH(AD$3,Таблица19[#Headers],0),0),"")</f>
        <v/>
      </c>
      <c r="AE224" s="6" t="str">
        <f>IFERROR(VLOOKUP($AA224,Таблица9[#All],MATCH(AE$3,Таблица9[#Headers],0),0)/VLOOKUP($AA224,Таблица19[#All],MATCH(AE$3,Таблица19[#Headers],0),0),"")</f>
        <v/>
      </c>
      <c r="AF224" s="6" t="str">
        <f>IFERROR(VLOOKUP($AA224,Таблица9[#All],MATCH(AF$3,Таблица9[#Headers],0),0)/VLOOKUP($AA224,Таблица19[#All],MATCH(AF$3,Таблица19[#Headers],0),0),"")</f>
        <v/>
      </c>
    </row>
    <row r="225" spans="1:32">
      <c r="A225" t="s">
        <v>138</v>
      </c>
      <c r="B225" s="10">
        <v>17540</v>
      </c>
      <c r="C225" s="10">
        <v>2531</v>
      </c>
      <c r="D225" s="6">
        <v>0.14429874572405901</v>
      </c>
      <c r="E225" s="3">
        <v>6</v>
      </c>
      <c r="F225" s="3">
        <v>42</v>
      </c>
      <c r="G225" s="16">
        <v>4</v>
      </c>
      <c r="H225" s="10">
        <v>3223</v>
      </c>
      <c r="I225">
        <v>7</v>
      </c>
      <c r="J225" s="10">
        <v>633</v>
      </c>
      <c r="AA225" t="s">
        <v>138</v>
      </c>
      <c r="AB225" s="6" t="str">
        <f>IFERROR(VLOOKUP($AA225,Таблица9[#All],MATCH(AB$3,Таблица9[#Headers],0),0)/VLOOKUP($AA225,Таблица19[#All],MATCH(AB$3,Таблица19[#Headers],0),0),"")</f>
        <v/>
      </c>
      <c r="AC225" s="6" t="str">
        <f>IFERROR(VLOOKUP($AA225,Таблица9[#All],MATCH(AC$3,Таблица9[#Headers],0),0)/VLOOKUP($AA225,Таблица19[#All],MATCH(AC$3,Таблица19[#Headers],0),0),"")</f>
        <v/>
      </c>
      <c r="AD225" s="6" t="str">
        <f>IFERROR(VLOOKUP($AA225,Таблица9[#All],MATCH(AD$3,Таблица9[#Headers],0),0)/VLOOKUP($AA225,Таблица19[#All],MATCH(AD$3,Таблица19[#Headers],0),0),"")</f>
        <v/>
      </c>
      <c r="AE225" s="6" t="str">
        <f>IFERROR(VLOOKUP($AA225,Таблица9[#All],MATCH(AE$3,Таблица9[#Headers],0),0)/VLOOKUP($AA225,Таблица19[#All],MATCH(AE$3,Таблица19[#Headers],0),0),"")</f>
        <v/>
      </c>
      <c r="AF225" s="6" t="str">
        <f>IFERROR(VLOOKUP($AA225,Таблица9[#All],MATCH(AF$3,Таблица9[#Headers],0),0)/VLOOKUP($AA225,Таблица19[#All],MATCH(AF$3,Таблица19[#Headers],0),0),"")</f>
        <v/>
      </c>
    </row>
    <row r="226" spans="1:32">
      <c r="A226" t="s">
        <v>385</v>
      </c>
      <c r="B226" s="10">
        <v>17481</v>
      </c>
      <c r="C226" s="10">
        <v>2747</v>
      </c>
      <c r="D226" s="6">
        <v>0.157142039929065</v>
      </c>
      <c r="E226" s="3">
        <v>8</v>
      </c>
      <c r="F226" s="3">
        <v>39</v>
      </c>
      <c r="G226" s="16">
        <v>3</v>
      </c>
      <c r="H226" s="10">
        <v>2651</v>
      </c>
      <c r="I226">
        <v>5</v>
      </c>
      <c r="J226" s="10">
        <v>916</v>
      </c>
      <c r="AA226" t="s">
        <v>385</v>
      </c>
      <c r="AB226" s="6">
        <f>IFERROR(VLOOKUP($AA226,Таблица9[#All],MATCH(AB$3,Таблица9[#Headers],0),0)/VLOOKUP($AA226,Таблица19[#All],MATCH(AB$3,Таблица19[#Headers],0),0),"")</f>
        <v>0.83307591098907385</v>
      </c>
      <c r="AC226" s="6">
        <f>IFERROR(VLOOKUP($AA226,Таблица9[#All],MATCH(AC$3,Таблица9[#Headers],0),0)/VLOOKUP($AA226,Таблица19[#All],MATCH(AC$3,Таблица19[#Headers],0),0),"")</f>
        <v>0.74044412085911904</v>
      </c>
      <c r="AD226" s="6">
        <f>IFERROR(VLOOKUP($AA226,Таблица9[#All],MATCH(AD$3,Таблица9[#Headers],0),0)/VLOOKUP($AA226,Таблица19[#All],MATCH(AD$3,Таблица19[#Headers],0),0),"")</f>
        <v>0.875</v>
      </c>
      <c r="AE226" s="6">
        <f>IFERROR(VLOOKUP($AA226,Таблица9[#All],MATCH(AE$3,Таблица9[#Headers],0),0)/VLOOKUP($AA226,Таблица19[#All],MATCH(AE$3,Таблица19[#Headers],0),0),"")</f>
        <v>0.66666666666666663</v>
      </c>
      <c r="AF226" s="6">
        <f>IFERROR(VLOOKUP($AA226,Таблица9[#All],MATCH(AF$3,Таблица9[#Headers],0),0)/VLOOKUP($AA226,Таблица19[#All],MATCH(AF$3,Таблица19[#Headers],0),0),"")</f>
        <v>1</v>
      </c>
    </row>
    <row r="227" spans="1:32">
      <c r="A227" t="s">
        <v>297</v>
      </c>
      <c r="B227" s="10">
        <v>17075</v>
      </c>
      <c r="C227" s="10">
        <v>3756</v>
      </c>
      <c r="D227" s="6">
        <v>0.21997071742313301</v>
      </c>
      <c r="E227" s="3">
        <v>5</v>
      </c>
      <c r="F227" s="3">
        <v>14</v>
      </c>
      <c r="G227" s="16">
        <v>5</v>
      </c>
      <c r="H227" s="10">
        <v>4135</v>
      </c>
      <c r="I227">
        <v>3</v>
      </c>
      <c r="J227" s="10">
        <v>751</v>
      </c>
      <c r="AA227" t="s">
        <v>297</v>
      </c>
      <c r="AB227" s="6" t="str">
        <f>IFERROR(VLOOKUP($AA227,Таблица9[#All],MATCH(AB$3,Таблица9[#Headers],0),0)/VLOOKUP($AA227,Таблица19[#All],MATCH(AB$3,Таблица19[#Headers],0),0),"")</f>
        <v/>
      </c>
      <c r="AC227" s="6" t="str">
        <f>IFERROR(VLOOKUP($AA227,Таблица9[#All],MATCH(AC$3,Таблица9[#Headers],0),0)/VLOOKUP($AA227,Таблица19[#All],MATCH(AC$3,Таблица19[#Headers],0),0),"")</f>
        <v/>
      </c>
      <c r="AD227" s="6" t="str">
        <f>IFERROR(VLOOKUP($AA227,Таблица9[#All],MATCH(AD$3,Таблица9[#Headers],0),0)/VLOOKUP($AA227,Таблица19[#All],MATCH(AD$3,Таблица19[#Headers],0),0),"")</f>
        <v/>
      </c>
      <c r="AE227" s="6" t="str">
        <f>IFERROR(VLOOKUP($AA227,Таблица9[#All],MATCH(AE$3,Таблица9[#Headers],0),0)/VLOOKUP($AA227,Таблица19[#All],MATCH(AE$3,Таблица19[#Headers],0),0),"")</f>
        <v/>
      </c>
      <c r="AF227" s="6" t="str">
        <f>IFERROR(VLOOKUP($AA227,Таблица9[#All],MATCH(AF$3,Таблица9[#Headers],0),0)/VLOOKUP($AA227,Таблица19[#All],MATCH(AF$3,Таблица19[#Headers],0),0),"")</f>
        <v/>
      </c>
    </row>
    <row r="228" spans="1:32">
      <c r="A228" t="s">
        <v>243</v>
      </c>
      <c r="B228" s="10">
        <v>16939</v>
      </c>
      <c r="C228" s="10">
        <v>3069</v>
      </c>
      <c r="D228" s="6">
        <v>0.18117952653639499</v>
      </c>
      <c r="E228" s="3">
        <v>8</v>
      </c>
      <c r="F228" s="3">
        <v>26</v>
      </c>
      <c r="G228" s="16">
        <v>8</v>
      </c>
      <c r="H228" s="10">
        <v>2417</v>
      </c>
      <c r="I228">
        <v>3</v>
      </c>
      <c r="J228" s="10">
        <v>384</v>
      </c>
      <c r="AA228" t="s">
        <v>243</v>
      </c>
      <c r="AB228" s="6" t="str">
        <f>IFERROR(VLOOKUP($AA228,Таблица9[#All],MATCH(AB$3,Таблица9[#Headers],0),0)/VLOOKUP($AA228,Таблица19[#All],MATCH(AB$3,Таблица19[#Headers],0),0),"")</f>
        <v/>
      </c>
      <c r="AC228" s="6" t="str">
        <f>IFERROR(VLOOKUP($AA228,Таблица9[#All],MATCH(AC$3,Таблица9[#Headers],0),0)/VLOOKUP($AA228,Таблица19[#All],MATCH(AC$3,Таблица19[#Headers],0),0),"")</f>
        <v/>
      </c>
      <c r="AD228" s="6" t="str">
        <f>IFERROR(VLOOKUP($AA228,Таблица9[#All],MATCH(AD$3,Таблица9[#Headers],0),0)/VLOOKUP($AA228,Таблица19[#All],MATCH(AD$3,Таблица19[#Headers],0),0),"")</f>
        <v/>
      </c>
      <c r="AE228" s="6" t="str">
        <f>IFERROR(VLOOKUP($AA228,Таблица9[#All],MATCH(AE$3,Таблица9[#Headers],0),0)/VLOOKUP($AA228,Таблица19[#All],MATCH(AE$3,Таблица19[#Headers],0),0),"")</f>
        <v/>
      </c>
      <c r="AF228" s="6" t="str">
        <f>IFERROR(VLOOKUP($AA228,Таблица9[#All],MATCH(AF$3,Таблица9[#Headers],0),0)/VLOOKUP($AA228,Таблица19[#All],MATCH(AF$3,Таблица19[#Headers],0),0),"")</f>
        <v/>
      </c>
    </row>
    <row r="229" spans="1:32">
      <c r="A229" t="s">
        <v>187</v>
      </c>
      <c r="B229" s="10">
        <v>16581</v>
      </c>
      <c r="C229" s="10">
        <v>2671</v>
      </c>
      <c r="D229" s="6">
        <v>0.16108799228032</v>
      </c>
      <c r="E229" s="3">
        <v>6</v>
      </c>
      <c r="F229" s="3">
        <v>34</v>
      </c>
      <c r="G229" s="16">
        <v>5</v>
      </c>
      <c r="H229" s="10">
        <v>2906</v>
      </c>
      <c r="I229">
        <v>6</v>
      </c>
      <c r="J229" s="10">
        <v>534</v>
      </c>
      <c r="AA229" t="s">
        <v>187</v>
      </c>
      <c r="AB229" s="6">
        <f>IFERROR(VLOOKUP($AA229,Таблица9[#All],MATCH(AB$3,Таблица9[#Headers],0),0)/VLOOKUP($AA229,Таблица19[#All],MATCH(AB$3,Таблица19[#Headers],0),0),"")</f>
        <v>1</v>
      </c>
      <c r="AC229" s="6">
        <f>IFERROR(VLOOKUP($AA229,Таблица9[#All],MATCH(AC$3,Таблица9[#Headers],0),0)/VLOOKUP($AA229,Таблица19[#All],MATCH(AC$3,Таблица19[#Headers],0),0),"")</f>
        <v>1</v>
      </c>
      <c r="AD229" s="6">
        <f>IFERROR(VLOOKUP($AA229,Таблица9[#All],MATCH(AD$3,Таблица9[#Headers],0),0)/VLOOKUP($AA229,Таблица19[#All],MATCH(AD$3,Таблица19[#Headers],0),0),"")</f>
        <v>1</v>
      </c>
      <c r="AE229" s="6">
        <f>IFERROR(VLOOKUP($AA229,Таблица9[#All],MATCH(AE$3,Таблица9[#Headers],0),0)/VLOOKUP($AA229,Таблица19[#All],MATCH(AE$3,Таблица19[#Headers],0),0),"")</f>
        <v>1</v>
      </c>
      <c r="AF229" s="6">
        <f>IFERROR(VLOOKUP($AA229,Таблица9[#All],MATCH(AF$3,Таблица9[#Headers],0),0)/VLOOKUP($AA229,Таблица19[#All],MATCH(AF$3,Таблица19[#Headers],0),0),"")</f>
        <v>1</v>
      </c>
    </row>
    <row r="230" spans="1:32">
      <c r="A230" t="s">
        <v>325</v>
      </c>
      <c r="B230" s="10">
        <v>16566</v>
      </c>
      <c r="C230" s="10">
        <v>2538</v>
      </c>
      <c r="D230" s="6">
        <v>0.15320536037667501</v>
      </c>
      <c r="E230" s="3">
        <v>7</v>
      </c>
      <c r="F230" s="3">
        <v>19</v>
      </c>
      <c r="G230" s="16">
        <v>4</v>
      </c>
      <c r="H230" s="10">
        <v>2416</v>
      </c>
      <c r="I230">
        <v>3</v>
      </c>
      <c r="J230" s="10">
        <v>634</v>
      </c>
      <c r="AA230" t="s">
        <v>325</v>
      </c>
      <c r="AB230" s="6">
        <f>IFERROR(VLOOKUP($AA230,Таблица9[#All],MATCH(AB$3,Таблица9[#Headers],0),0)/VLOOKUP($AA230,Таблица19[#All],MATCH(AB$3,Таблица19[#Headers],0),0),"")</f>
        <v>1</v>
      </c>
      <c r="AC230" s="6">
        <f>IFERROR(VLOOKUP($AA230,Таблица9[#All],MATCH(AC$3,Таблица9[#Headers],0),0)/VLOOKUP($AA230,Таблица19[#All],MATCH(AC$3,Таблица19[#Headers],0),0),"")</f>
        <v>1</v>
      </c>
      <c r="AD230" s="6">
        <f>IFERROR(VLOOKUP($AA230,Таблица9[#All],MATCH(AD$3,Таблица9[#Headers],0),0)/VLOOKUP($AA230,Таблица19[#All],MATCH(AD$3,Таблица19[#Headers],0),0),"")</f>
        <v>1</v>
      </c>
      <c r="AE230" s="6">
        <f>IFERROR(VLOOKUP($AA230,Таблица9[#All],MATCH(AE$3,Таблица9[#Headers],0),0)/VLOOKUP($AA230,Таблица19[#All],MATCH(AE$3,Таблица19[#Headers],0),0),"")</f>
        <v>1</v>
      </c>
      <c r="AF230" s="6">
        <f>IFERROR(VLOOKUP($AA230,Таблица9[#All],MATCH(AF$3,Таблица9[#Headers],0),0)/VLOOKUP($AA230,Таблица19[#All],MATCH(AF$3,Таблица19[#Headers],0),0),"")</f>
        <v>1</v>
      </c>
    </row>
    <row r="231" spans="1:32">
      <c r="A231" t="s">
        <v>392</v>
      </c>
      <c r="B231" s="10">
        <v>16517</v>
      </c>
      <c r="C231" s="10">
        <v>5140</v>
      </c>
      <c r="D231" s="6">
        <v>0.31119452685112298</v>
      </c>
      <c r="E231" s="3">
        <v>5</v>
      </c>
      <c r="F231" s="3">
        <v>15</v>
      </c>
      <c r="G231" s="16">
        <v>4</v>
      </c>
      <c r="H231" s="10">
        <v>3951</v>
      </c>
      <c r="I231">
        <v>3</v>
      </c>
      <c r="J231" s="10">
        <v>1285</v>
      </c>
      <c r="AA231" t="s">
        <v>392</v>
      </c>
      <c r="AB231" s="6" t="str">
        <f>IFERROR(VLOOKUP($AA231,Таблица9[#All],MATCH(AB$3,Таблица9[#Headers],0),0)/VLOOKUP($AA231,Таблица19[#All],MATCH(AB$3,Таблица19[#Headers],0),0),"")</f>
        <v/>
      </c>
      <c r="AC231" s="6" t="str">
        <f>IFERROR(VLOOKUP($AA231,Таблица9[#All],MATCH(AC$3,Таблица9[#Headers],0),0)/VLOOKUP($AA231,Таблица19[#All],MATCH(AC$3,Таблица19[#Headers],0),0),"")</f>
        <v/>
      </c>
      <c r="AD231" s="6" t="str">
        <f>IFERROR(VLOOKUP($AA231,Таблица9[#All],MATCH(AD$3,Таблица9[#Headers],0),0)/VLOOKUP($AA231,Таблица19[#All],MATCH(AD$3,Таблица19[#Headers],0),0),"")</f>
        <v/>
      </c>
      <c r="AE231" s="6" t="str">
        <f>IFERROR(VLOOKUP($AA231,Таблица9[#All],MATCH(AE$3,Таблица9[#Headers],0),0)/VLOOKUP($AA231,Таблица19[#All],MATCH(AE$3,Таблица19[#Headers],0),0),"")</f>
        <v/>
      </c>
      <c r="AF231" s="6" t="str">
        <f>IFERROR(VLOOKUP($AA231,Таблица9[#All],MATCH(AF$3,Таблица9[#Headers],0),0)/VLOOKUP($AA231,Таблица19[#All],MATCH(AF$3,Таблица19[#Headers],0),0),"")</f>
        <v/>
      </c>
    </row>
    <row r="232" spans="1:32">
      <c r="A232" t="s">
        <v>361</v>
      </c>
      <c r="B232" s="10">
        <v>16218</v>
      </c>
      <c r="C232" s="10">
        <v>434</v>
      </c>
      <c r="D232" s="6">
        <v>2.67603896904673E-2</v>
      </c>
      <c r="E232" s="3">
        <v>6</v>
      </c>
      <c r="F232" s="3">
        <v>24</v>
      </c>
      <c r="G232" s="16">
        <v>6</v>
      </c>
      <c r="H232" s="10">
        <v>2752</v>
      </c>
      <c r="I232">
        <v>4</v>
      </c>
      <c r="J232" s="10">
        <v>72</v>
      </c>
      <c r="AA232" t="s">
        <v>361</v>
      </c>
      <c r="AB232" s="6">
        <f>IFERROR(VLOOKUP($AA232,Таблица9[#All],MATCH(AB$3,Таблица9[#Headers],0),0)/VLOOKUP($AA232,Таблица19[#All],MATCH(AB$3,Таблица19[#Headers],0),0),"")</f>
        <v>1</v>
      </c>
      <c r="AC232" s="6">
        <f>IFERROR(VLOOKUP($AA232,Таблица9[#All],MATCH(AC$3,Таблица9[#Headers],0),0)/VLOOKUP($AA232,Таблица19[#All],MATCH(AC$3,Таблица19[#Headers],0),0),"")</f>
        <v>1</v>
      </c>
      <c r="AD232" s="6">
        <f>IFERROR(VLOOKUP($AA232,Таблица9[#All],MATCH(AD$3,Таблица9[#Headers],0),0)/VLOOKUP($AA232,Таблица19[#All],MATCH(AD$3,Таблица19[#Headers],0),0),"")</f>
        <v>1</v>
      </c>
      <c r="AE232" s="6">
        <f>IFERROR(VLOOKUP($AA232,Таблица9[#All],MATCH(AE$3,Таблица9[#Headers],0),0)/VLOOKUP($AA232,Таблица19[#All],MATCH(AE$3,Таблица19[#Headers],0),0),"")</f>
        <v>1</v>
      </c>
      <c r="AF232" s="6">
        <f>IFERROR(VLOOKUP($AA232,Таблица9[#All],MATCH(AF$3,Таблица9[#Headers],0),0)/VLOOKUP($AA232,Таблица19[#All],MATCH(AF$3,Таблица19[#Headers],0),0),"")</f>
        <v>1</v>
      </c>
    </row>
    <row r="233" spans="1:32">
      <c r="A233" t="s">
        <v>240</v>
      </c>
      <c r="B233" s="10">
        <v>15868</v>
      </c>
      <c r="C233" s="10">
        <v>1902</v>
      </c>
      <c r="D233" s="6">
        <v>0.119863876985127</v>
      </c>
      <c r="E233" s="3">
        <v>3</v>
      </c>
      <c r="F233" s="3">
        <v>41</v>
      </c>
      <c r="G233" s="16">
        <v>2</v>
      </c>
      <c r="H233" s="10">
        <v>6160</v>
      </c>
      <c r="I233">
        <v>14</v>
      </c>
      <c r="J233" s="10">
        <v>951</v>
      </c>
      <c r="AA233" t="s">
        <v>240</v>
      </c>
      <c r="AB233" s="6" t="str">
        <f>IFERROR(VLOOKUP($AA233,Таблица9[#All],MATCH(AB$3,Таблица9[#Headers],0),0)/VLOOKUP($AA233,Таблица19[#All],MATCH(AB$3,Таблица19[#Headers],0),0),"")</f>
        <v/>
      </c>
      <c r="AC233" s="6" t="str">
        <f>IFERROR(VLOOKUP($AA233,Таблица9[#All],MATCH(AC$3,Таблица9[#Headers],0),0)/VLOOKUP($AA233,Таблица19[#All],MATCH(AC$3,Таблица19[#Headers],0),0),"")</f>
        <v/>
      </c>
      <c r="AD233" s="6" t="str">
        <f>IFERROR(VLOOKUP($AA233,Таблица9[#All],MATCH(AD$3,Таблица9[#Headers],0),0)/VLOOKUP($AA233,Таблица19[#All],MATCH(AD$3,Таблица19[#Headers],0),0),"")</f>
        <v/>
      </c>
      <c r="AE233" s="6" t="str">
        <f>IFERROR(VLOOKUP($AA233,Таблица9[#All],MATCH(AE$3,Таблица9[#Headers],0),0)/VLOOKUP($AA233,Таблица19[#All],MATCH(AE$3,Таблица19[#Headers],0),0),"")</f>
        <v/>
      </c>
      <c r="AF233" s="6" t="str">
        <f>IFERROR(VLOOKUP($AA233,Таблица9[#All],MATCH(AF$3,Таблица9[#Headers],0),0)/VLOOKUP($AA233,Таблица19[#All],MATCH(AF$3,Таблица19[#Headers],0),0),"")</f>
        <v/>
      </c>
    </row>
    <row r="234" spans="1:32">
      <c r="A234" t="s">
        <v>368</v>
      </c>
      <c r="B234" s="10">
        <v>15739</v>
      </c>
      <c r="C234" s="10">
        <v>2151</v>
      </c>
      <c r="D234" s="6">
        <v>0.136666878454793</v>
      </c>
      <c r="E234" s="3">
        <v>2</v>
      </c>
      <c r="F234" s="3">
        <v>2</v>
      </c>
      <c r="G234" s="16">
        <v>2</v>
      </c>
      <c r="H234" s="10">
        <v>8594</v>
      </c>
      <c r="I234">
        <v>1</v>
      </c>
      <c r="J234" s="10">
        <v>1076</v>
      </c>
      <c r="AA234" t="s">
        <v>368</v>
      </c>
      <c r="AB234" s="6" t="str">
        <f>IFERROR(VLOOKUP($AA234,Таблица9[#All],MATCH(AB$3,Таблица9[#Headers],0),0)/VLOOKUP($AA234,Таблица19[#All],MATCH(AB$3,Таблица19[#Headers],0),0),"")</f>
        <v/>
      </c>
      <c r="AC234" s="6" t="str">
        <f>IFERROR(VLOOKUP($AA234,Таблица9[#All],MATCH(AC$3,Таблица9[#Headers],0),0)/VLOOKUP($AA234,Таблица19[#All],MATCH(AC$3,Таблица19[#Headers],0),0),"")</f>
        <v/>
      </c>
      <c r="AD234" s="6" t="str">
        <f>IFERROR(VLOOKUP($AA234,Таблица9[#All],MATCH(AD$3,Таблица9[#Headers],0),0)/VLOOKUP($AA234,Таблица19[#All],MATCH(AD$3,Таблица19[#Headers],0),0),"")</f>
        <v/>
      </c>
      <c r="AE234" s="6" t="str">
        <f>IFERROR(VLOOKUP($AA234,Таблица9[#All],MATCH(AE$3,Таблица9[#Headers],0),0)/VLOOKUP($AA234,Таблица19[#All],MATCH(AE$3,Таблица19[#Headers],0),0),"")</f>
        <v/>
      </c>
      <c r="AF234" s="6" t="str">
        <f>IFERROR(VLOOKUP($AA234,Таблица9[#All],MATCH(AF$3,Таблица9[#Headers],0),0)/VLOOKUP($AA234,Таблица19[#All],MATCH(AF$3,Таблица19[#Headers],0),0),"")</f>
        <v/>
      </c>
    </row>
    <row r="235" spans="1:32">
      <c r="A235" t="s">
        <v>441</v>
      </c>
      <c r="B235" s="10">
        <v>15284</v>
      </c>
      <c r="C235" s="10">
        <v>2660</v>
      </c>
      <c r="D235" s="6">
        <v>0.174038209892698</v>
      </c>
      <c r="E235" s="3">
        <v>1</v>
      </c>
      <c r="F235" s="3">
        <v>7</v>
      </c>
      <c r="G235" s="16">
        <v>1</v>
      </c>
      <c r="H235" s="10">
        <v>15333</v>
      </c>
      <c r="I235">
        <v>7</v>
      </c>
      <c r="J235" s="10">
        <v>2660</v>
      </c>
      <c r="AA235" t="s">
        <v>441</v>
      </c>
      <c r="AB235" s="6" t="str">
        <f>IFERROR(VLOOKUP($AA235,Таблица9[#All],MATCH(AB$3,Таблица9[#Headers],0),0)/VLOOKUP($AA235,Таблица19[#All],MATCH(AB$3,Таблица19[#Headers],0),0),"")</f>
        <v/>
      </c>
      <c r="AC235" s="6" t="str">
        <f>IFERROR(VLOOKUP($AA235,Таблица9[#All],MATCH(AC$3,Таблица9[#Headers],0),0)/VLOOKUP($AA235,Таблица19[#All],MATCH(AC$3,Таблица19[#Headers],0),0),"")</f>
        <v/>
      </c>
      <c r="AD235" s="6" t="str">
        <f>IFERROR(VLOOKUP($AA235,Таблица9[#All],MATCH(AD$3,Таблица9[#Headers],0),0)/VLOOKUP($AA235,Таблица19[#All],MATCH(AD$3,Таблица19[#Headers],0),0),"")</f>
        <v/>
      </c>
      <c r="AE235" s="6" t="str">
        <f>IFERROR(VLOOKUP($AA235,Таблица9[#All],MATCH(AE$3,Таблица9[#Headers],0),0)/VLOOKUP($AA235,Таблица19[#All],MATCH(AE$3,Таблица19[#Headers],0),0),"")</f>
        <v/>
      </c>
      <c r="AF235" s="6" t="str">
        <f>IFERROR(VLOOKUP($AA235,Таблица9[#All],MATCH(AF$3,Таблица9[#Headers],0),0)/VLOOKUP($AA235,Таблица19[#All],MATCH(AF$3,Таблица19[#Headers],0),0),"")</f>
        <v/>
      </c>
    </row>
    <row r="236" spans="1:32">
      <c r="A236" t="s">
        <v>218</v>
      </c>
      <c r="B236" s="10">
        <v>15098</v>
      </c>
      <c r="C236" s="10">
        <v>1642</v>
      </c>
      <c r="D236" s="6">
        <v>0.10875612663928901</v>
      </c>
      <c r="E236" s="3">
        <v>4</v>
      </c>
      <c r="F236" s="3">
        <v>25</v>
      </c>
      <c r="G236" s="16">
        <v>1</v>
      </c>
      <c r="H236" s="10">
        <v>3824</v>
      </c>
      <c r="I236">
        <v>6</v>
      </c>
      <c r="J236" s="10">
        <v>1642</v>
      </c>
      <c r="AA236" t="s">
        <v>218</v>
      </c>
      <c r="AB236" s="6">
        <f>IFERROR(VLOOKUP($AA236,Таблица9[#All],MATCH(AB$3,Таблица9[#Headers],0),0)/VLOOKUP($AA236,Таблица19[#All],MATCH(AB$3,Таблица19[#Headers],0),0),"")</f>
        <v>1</v>
      </c>
      <c r="AC236" s="6">
        <f>IFERROR(VLOOKUP($AA236,Таблица9[#All],MATCH(AC$3,Таблица9[#Headers],0),0)/VLOOKUP($AA236,Таблица19[#All],MATCH(AC$3,Таблица19[#Headers],0),0),"")</f>
        <v>1</v>
      </c>
      <c r="AD236" s="6">
        <f>IFERROR(VLOOKUP($AA236,Таблица9[#All],MATCH(AD$3,Таблица9[#Headers],0),0)/VLOOKUP($AA236,Таблица19[#All],MATCH(AD$3,Таблица19[#Headers],0),0),"")</f>
        <v>1</v>
      </c>
      <c r="AE236" s="6">
        <f>IFERROR(VLOOKUP($AA236,Таблица9[#All],MATCH(AE$3,Таблица9[#Headers],0),0)/VLOOKUP($AA236,Таблица19[#All],MATCH(AE$3,Таблица19[#Headers],0),0),"")</f>
        <v>1</v>
      </c>
      <c r="AF236" s="6">
        <f>IFERROR(VLOOKUP($AA236,Таблица9[#All],MATCH(AF$3,Таблица9[#Headers],0),0)/VLOOKUP($AA236,Таблица19[#All],MATCH(AF$3,Таблица19[#Headers],0),0),"")</f>
        <v>1</v>
      </c>
    </row>
    <row r="237" spans="1:32">
      <c r="A237" t="s">
        <v>306</v>
      </c>
      <c r="B237" s="10">
        <v>15072</v>
      </c>
      <c r="C237" s="10">
        <v>4916</v>
      </c>
      <c r="D237" s="6">
        <v>0.326167728237791</v>
      </c>
      <c r="E237" s="3">
        <v>2</v>
      </c>
      <c r="F237" s="3">
        <v>47</v>
      </c>
      <c r="G237" s="16">
        <v>2</v>
      </c>
      <c r="H237" s="10">
        <v>8561</v>
      </c>
      <c r="I237">
        <v>24</v>
      </c>
      <c r="J237" s="10">
        <v>2458</v>
      </c>
      <c r="AA237" t="s">
        <v>306</v>
      </c>
      <c r="AB237" s="6" t="str">
        <f>IFERROR(VLOOKUP($AA237,Таблица9[#All],MATCH(AB$3,Таблица9[#Headers],0),0)/VLOOKUP($AA237,Таблица19[#All],MATCH(AB$3,Таблица19[#Headers],0),0),"")</f>
        <v/>
      </c>
      <c r="AC237" s="6" t="str">
        <f>IFERROR(VLOOKUP($AA237,Таблица9[#All],MATCH(AC$3,Таблица9[#Headers],0),0)/VLOOKUP($AA237,Таблица19[#All],MATCH(AC$3,Таблица19[#Headers],0),0),"")</f>
        <v/>
      </c>
      <c r="AD237" s="6" t="str">
        <f>IFERROR(VLOOKUP($AA237,Таблица9[#All],MATCH(AD$3,Таблица9[#Headers],0),0)/VLOOKUP($AA237,Таблица19[#All],MATCH(AD$3,Таблица19[#Headers],0),0),"")</f>
        <v/>
      </c>
      <c r="AE237" s="6" t="str">
        <f>IFERROR(VLOOKUP($AA237,Таблица9[#All],MATCH(AE$3,Таблица9[#Headers],0),0)/VLOOKUP($AA237,Таблица19[#All],MATCH(AE$3,Таблица19[#Headers],0),0),"")</f>
        <v/>
      </c>
      <c r="AF237" s="6" t="str">
        <f>IFERROR(VLOOKUP($AA237,Таблица9[#All],MATCH(AF$3,Таблица9[#Headers],0),0)/VLOOKUP($AA237,Таблица19[#All],MATCH(AF$3,Таблица19[#Headers],0),0),"")</f>
        <v/>
      </c>
    </row>
    <row r="238" spans="1:32">
      <c r="A238" t="s">
        <v>269</v>
      </c>
      <c r="B238" s="10">
        <v>14613</v>
      </c>
      <c r="C238" s="10">
        <v>1645</v>
      </c>
      <c r="D238" s="6">
        <v>0.112570998426058</v>
      </c>
      <c r="E238" s="3">
        <v>4</v>
      </c>
      <c r="F238" s="3">
        <v>12</v>
      </c>
      <c r="G238" s="16">
        <v>3</v>
      </c>
      <c r="H238" s="10">
        <v>5016</v>
      </c>
      <c r="I238">
        <v>3</v>
      </c>
      <c r="J238" s="10">
        <v>548</v>
      </c>
      <c r="AA238" t="s">
        <v>269</v>
      </c>
      <c r="AB238" s="6" t="str">
        <f>IFERROR(VLOOKUP($AA238,Таблица9[#All],MATCH(AB$3,Таблица9[#Headers],0),0)/VLOOKUP($AA238,Таблица19[#All],MATCH(AB$3,Таблица19[#Headers],0),0),"")</f>
        <v/>
      </c>
      <c r="AC238" s="6" t="str">
        <f>IFERROR(VLOOKUP($AA238,Таблица9[#All],MATCH(AC$3,Таблица9[#Headers],0),0)/VLOOKUP($AA238,Таблица19[#All],MATCH(AC$3,Таблица19[#Headers],0),0),"")</f>
        <v/>
      </c>
      <c r="AD238" s="6" t="str">
        <f>IFERROR(VLOOKUP($AA238,Таблица9[#All],MATCH(AD$3,Таблица9[#Headers],0),0)/VLOOKUP($AA238,Таблица19[#All],MATCH(AD$3,Таблица19[#Headers],0),0),"")</f>
        <v/>
      </c>
      <c r="AE238" s="6" t="str">
        <f>IFERROR(VLOOKUP($AA238,Таблица9[#All],MATCH(AE$3,Таблица9[#Headers],0),0)/VLOOKUP($AA238,Таблица19[#All],MATCH(AE$3,Таблица19[#Headers],0),0),"")</f>
        <v/>
      </c>
      <c r="AF238" s="6" t="str">
        <f>IFERROR(VLOOKUP($AA238,Таблица9[#All],MATCH(AF$3,Таблица9[#Headers],0),0)/VLOOKUP($AA238,Таблица19[#All],MATCH(AF$3,Таблица19[#Headers],0),0),"")</f>
        <v/>
      </c>
    </row>
    <row r="239" spans="1:32">
      <c r="A239" t="s">
        <v>228</v>
      </c>
      <c r="B239" s="10">
        <v>14323</v>
      </c>
      <c r="C239" s="10">
        <v>1681</v>
      </c>
      <c r="D239" s="6">
        <v>0.117363680793129</v>
      </c>
      <c r="E239" s="3">
        <v>6</v>
      </c>
      <c r="F239" s="3">
        <v>15</v>
      </c>
      <c r="G239" s="16">
        <v>6</v>
      </c>
      <c r="H239" s="10">
        <v>4128</v>
      </c>
      <c r="I239">
        <v>2</v>
      </c>
      <c r="J239" s="10">
        <v>280</v>
      </c>
      <c r="AA239" t="s">
        <v>228</v>
      </c>
      <c r="AB239" s="6" t="str">
        <f>IFERROR(VLOOKUP($AA239,Таблица9[#All],MATCH(AB$3,Таблица9[#Headers],0),0)/VLOOKUP($AA239,Таблица19[#All],MATCH(AB$3,Таблица19[#Headers],0),0),"")</f>
        <v/>
      </c>
      <c r="AC239" s="6" t="str">
        <f>IFERROR(VLOOKUP($AA239,Таблица9[#All],MATCH(AC$3,Таблица9[#Headers],0),0)/VLOOKUP($AA239,Таблица19[#All],MATCH(AC$3,Таблица19[#Headers],0),0),"")</f>
        <v/>
      </c>
      <c r="AD239" s="6" t="str">
        <f>IFERROR(VLOOKUP($AA239,Таблица9[#All],MATCH(AD$3,Таблица9[#Headers],0),0)/VLOOKUP($AA239,Таблица19[#All],MATCH(AD$3,Таблица19[#Headers],0),0),"")</f>
        <v/>
      </c>
      <c r="AE239" s="6" t="str">
        <f>IFERROR(VLOOKUP($AA239,Таблица9[#All],MATCH(AE$3,Таблица9[#Headers],0),0)/VLOOKUP($AA239,Таблица19[#All],MATCH(AE$3,Таблица19[#Headers],0),0),"")</f>
        <v/>
      </c>
      <c r="AF239" s="6" t="str">
        <f>IFERROR(VLOOKUP($AA239,Таблица9[#All],MATCH(AF$3,Таблица9[#Headers],0),0)/VLOOKUP($AA239,Таблица19[#All],MATCH(AF$3,Таблица19[#Headers],0),0),"")</f>
        <v/>
      </c>
    </row>
    <row r="240" spans="1:32">
      <c r="A240" t="s">
        <v>152</v>
      </c>
      <c r="B240" s="10">
        <v>14021</v>
      </c>
      <c r="C240" s="10">
        <v>3086</v>
      </c>
      <c r="D240" s="6">
        <v>0.220098423792882</v>
      </c>
      <c r="E240" s="3">
        <v>4</v>
      </c>
      <c r="F240" s="3">
        <v>19</v>
      </c>
      <c r="G240" s="16">
        <v>3</v>
      </c>
      <c r="H240" s="10">
        <v>4355</v>
      </c>
      <c r="I240">
        <v>5</v>
      </c>
      <c r="J240" s="10">
        <v>1029</v>
      </c>
      <c r="AA240" t="s">
        <v>152</v>
      </c>
      <c r="AB240" s="6" t="str">
        <f>IFERROR(VLOOKUP($AA240,Таблица9[#All],MATCH(AB$3,Таблица9[#Headers],0),0)/VLOOKUP($AA240,Таблица19[#All],MATCH(AB$3,Таблица19[#Headers],0),0),"")</f>
        <v/>
      </c>
      <c r="AC240" s="6" t="str">
        <f>IFERROR(VLOOKUP($AA240,Таблица9[#All],MATCH(AC$3,Таблица9[#Headers],0),0)/VLOOKUP($AA240,Таблица19[#All],MATCH(AC$3,Таблица19[#Headers],0),0),"")</f>
        <v/>
      </c>
      <c r="AD240" s="6" t="str">
        <f>IFERROR(VLOOKUP($AA240,Таблица9[#All],MATCH(AD$3,Таблица9[#Headers],0),0)/VLOOKUP($AA240,Таблица19[#All],MATCH(AD$3,Таблица19[#Headers],0),0),"")</f>
        <v/>
      </c>
      <c r="AE240" s="6" t="str">
        <f>IFERROR(VLOOKUP($AA240,Таблица9[#All],MATCH(AE$3,Таблица9[#Headers],0),0)/VLOOKUP($AA240,Таблица19[#All],MATCH(AE$3,Таблица19[#Headers],0),0),"")</f>
        <v/>
      </c>
      <c r="AF240" s="6" t="str">
        <f>IFERROR(VLOOKUP($AA240,Таблица9[#All],MATCH(AF$3,Таблица9[#Headers],0),0)/VLOOKUP($AA240,Таблица19[#All],MATCH(AF$3,Таблица19[#Headers],0),0),"")</f>
        <v/>
      </c>
    </row>
    <row r="241" spans="1:32">
      <c r="A241" t="s">
        <v>344</v>
      </c>
      <c r="B241" s="10">
        <v>13988</v>
      </c>
      <c r="C241" s="10">
        <v>1353</v>
      </c>
      <c r="D241" s="6">
        <v>9.67257649413783E-2</v>
      </c>
      <c r="E241" s="3">
        <v>4</v>
      </c>
      <c r="F241" s="3">
        <v>76</v>
      </c>
      <c r="G241" s="16">
        <v>2</v>
      </c>
      <c r="H241" s="10">
        <v>3546</v>
      </c>
      <c r="I241">
        <v>19</v>
      </c>
      <c r="J241" s="10">
        <v>676</v>
      </c>
      <c r="AA241" t="s">
        <v>344</v>
      </c>
      <c r="AB241" s="6">
        <f>IFERROR(VLOOKUP($AA241,Таблица9[#All],MATCH(AB$3,Таблица9[#Headers],0),0)/VLOOKUP($AA241,Таблица19[#All],MATCH(AB$3,Таблица19[#Headers],0),0),"")</f>
        <v>1</v>
      </c>
      <c r="AC241" s="6">
        <f>IFERROR(VLOOKUP($AA241,Таблица9[#All],MATCH(AC$3,Таблица9[#Headers],0),0)/VLOOKUP($AA241,Таблица19[#All],MATCH(AC$3,Таблица19[#Headers],0),0),"")</f>
        <v>1</v>
      </c>
      <c r="AD241" s="6">
        <f>IFERROR(VLOOKUP($AA241,Таблица9[#All],MATCH(AD$3,Таблица9[#Headers],0),0)/VLOOKUP($AA241,Таблица19[#All],MATCH(AD$3,Таблица19[#Headers],0),0),"")</f>
        <v>1</v>
      </c>
      <c r="AE241" s="6">
        <f>IFERROR(VLOOKUP($AA241,Таблица9[#All],MATCH(AE$3,Таблица9[#Headers],0),0)/VLOOKUP($AA241,Таблица19[#All],MATCH(AE$3,Таблица19[#Headers],0),0),"")</f>
        <v>1</v>
      </c>
      <c r="AF241" s="6">
        <f>IFERROR(VLOOKUP($AA241,Таблица9[#All],MATCH(AF$3,Таблица9[#Headers],0),0)/VLOOKUP($AA241,Таблица19[#All],MATCH(AF$3,Таблица19[#Headers],0),0),"")</f>
        <v>1</v>
      </c>
    </row>
    <row r="242" spans="1:32">
      <c r="A242" t="s">
        <v>312</v>
      </c>
      <c r="B242" s="10">
        <v>13939</v>
      </c>
      <c r="C242" s="10">
        <v>3952</v>
      </c>
      <c r="D242" s="6">
        <v>0.28352105602984401</v>
      </c>
      <c r="E242" s="3">
        <v>6</v>
      </c>
      <c r="F242" s="3">
        <v>32</v>
      </c>
      <c r="G242" s="16">
        <v>3</v>
      </c>
      <c r="H242" s="10">
        <v>3163</v>
      </c>
      <c r="I242">
        <v>5</v>
      </c>
      <c r="J242" s="10">
        <v>1317</v>
      </c>
      <c r="AA242" t="s">
        <v>312</v>
      </c>
      <c r="AB242" s="6" t="str">
        <f>IFERROR(VLOOKUP($AA242,Таблица9[#All],MATCH(AB$3,Таблица9[#Headers],0),0)/VLOOKUP($AA242,Таблица19[#All],MATCH(AB$3,Таблица19[#Headers],0),0),"")</f>
        <v/>
      </c>
      <c r="AC242" s="6" t="str">
        <f>IFERROR(VLOOKUP($AA242,Таблица9[#All],MATCH(AC$3,Таблица9[#Headers],0),0)/VLOOKUP($AA242,Таблица19[#All],MATCH(AC$3,Таблица19[#Headers],0),0),"")</f>
        <v/>
      </c>
      <c r="AD242" s="6" t="str">
        <f>IFERROR(VLOOKUP($AA242,Таблица9[#All],MATCH(AD$3,Таблица9[#Headers],0),0)/VLOOKUP($AA242,Таблица19[#All],MATCH(AD$3,Таблица19[#Headers],0),0),"")</f>
        <v/>
      </c>
      <c r="AE242" s="6" t="str">
        <f>IFERROR(VLOOKUP($AA242,Таблица9[#All],MATCH(AE$3,Таблица9[#Headers],0),0)/VLOOKUP($AA242,Таблица19[#All],MATCH(AE$3,Таблица19[#Headers],0),0),"")</f>
        <v/>
      </c>
      <c r="AF242" s="6" t="str">
        <f>IFERROR(VLOOKUP($AA242,Таблица9[#All],MATCH(AF$3,Таблица9[#Headers],0),0)/VLOOKUP($AA242,Таблица19[#All],MATCH(AF$3,Таблица19[#Headers],0),0),"")</f>
        <v/>
      </c>
    </row>
    <row r="243" spans="1:32">
      <c r="A243" t="s">
        <v>302</v>
      </c>
      <c r="B243" s="10">
        <v>13884</v>
      </c>
      <c r="C243" s="10">
        <v>3863</v>
      </c>
      <c r="D243" s="6">
        <v>0.27823393834629701</v>
      </c>
      <c r="E243" s="3">
        <v>4</v>
      </c>
      <c r="F243" s="3">
        <v>12</v>
      </c>
      <c r="G243" s="16">
        <v>4</v>
      </c>
      <c r="H243" s="10">
        <v>5446</v>
      </c>
      <c r="I243">
        <v>3</v>
      </c>
      <c r="J243" s="10">
        <v>966</v>
      </c>
      <c r="AA243" t="s">
        <v>302</v>
      </c>
      <c r="AB243" s="6" t="str">
        <f>IFERROR(VLOOKUP($AA243,Таблица9[#All],MATCH(AB$3,Таблица9[#Headers],0),0)/VLOOKUP($AA243,Таблица19[#All],MATCH(AB$3,Таблица19[#Headers],0),0),"")</f>
        <v/>
      </c>
      <c r="AC243" s="6" t="str">
        <f>IFERROR(VLOOKUP($AA243,Таблица9[#All],MATCH(AC$3,Таблица9[#Headers],0),0)/VLOOKUP($AA243,Таблица19[#All],MATCH(AC$3,Таблица19[#Headers],0),0),"")</f>
        <v/>
      </c>
      <c r="AD243" s="6" t="str">
        <f>IFERROR(VLOOKUP($AA243,Таблица9[#All],MATCH(AD$3,Таблица9[#Headers],0),0)/VLOOKUP($AA243,Таблица19[#All],MATCH(AD$3,Таблица19[#Headers],0),0),"")</f>
        <v/>
      </c>
      <c r="AE243" s="6" t="str">
        <f>IFERROR(VLOOKUP($AA243,Таблица9[#All],MATCH(AE$3,Таблица9[#Headers],0),0)/VLOOKUP($AA243,Таблица19[#All],MATCH(AE$3,Таблица19[#Headers],0),0),"")</f>
        <v/>
      </c>
      <c r="AF243" s="6" t="str">
        <f>IFERROR(VLOOKUP($AA243,Таблица9[#All],MATCH(AF$3,Таблица9[#Headers],0),0)/VLOOKUP($AA243,Таблица19[#All],MATCH(AF$3,Таблица19[#Headers],0),0),"")</f>
        <v/>
      </c>
    </row>
    <row r="244" spans="1:32">
      <c r="A244" t="s">
        <v>273</v>
      </c>
      <c r="B244" s="10">
        <v>13616</v>
      </c>
      <c r="C244" s="10">
        <v>2189</v>
      </c>
      <c r="D244" s="6">
        <v>0.16076674500587501</v>
      </c>
      <c r="E244" s="3">
        <v>6</v>
      </c>
      <c r="F244" s="3">
        <v>10</v>
      </c>
      <c r="G244" s="16">
        <v>6</v>
      </c>
      <c r="H244" s="10">
        <v>2918</v>
      </c>
      <c r="I244">
        <v>2</v>
      </c>
      <c r="J244" s="10">
        <v>365</v>
      </c>
      <c r="AA244" t="s">
        <v>273</v>
      </c>
      <c r="AB244" s="6" t="str">
        <f>IFERROR(VLOOKUP($AA244,Таблица9[#All],MATCH(AB$3,Таблица9[#Headers],0),0)/VLOOKUP($AA244,Таблица19[#All],MATCH(AB$3,Таблица19[#Headers],0),0),"")</f>
        <v/>
      </c>
      <c r="AC244" s="6" t="str">
        <f>IFERROR(VLOOKUP($AA244,Таблица9[#All],MATCH(AC$3,Таблица9[#Headers],0),0)/VLOOKUP($AA244,Таблица19[#All],MATCH(AC$3,Таблица19[#Headers],0),0),"")</f>
        <v/>
      </c>
      <c r="AD244" s="6" t="str">
        <f>IFERROR(VLOOKUP($AA244,Таблица9[#All],MATCH(AD$3,Таблица9[#Headers],0),0)/VLOOKUP($AA244,Таблица19[#All],MATCH(AD$3,Таблица19[#Headers],0),0),"")</f>
        <v/>
      </c>
      <c r="AE244" s="6" t="str">
        <f>IFERROR(VLOOKUP($AA244,Таблица9[#All],MATCH(AE$3,Таблица9[#Headers],0),0)/VLOOKUP($AA244,Таблица19[#All],MATCH(AE$3,Таблица19[#Headers],0),0),"")</f>
        <v/>
      </c>
      <c r="AF244" s="6" t="str">
        <f>IFERROR(VLOOKUP($AA244,Таблица9[#All],MATCH(AF$3,Таблица9[#Headers],0),0)/VLOOKUP($AA244,Таблица19[#All],MATCH(AF$3,Таблица19[#Headers],0),0),"")</f>
        <v/>
      </c>
    </row>
    <row r="245" spans="1:32">
      <c r="A245" t="s">
        <v>433</v>
      </c>
      <c r="B245" s="10">
        <v>13383</v>
      </c>
      <c r="C245" s="10">
        <v>2524</v>
      </c>
      <c r="D245" s="6">
        <v>0.18859747440783001</v>
      </c>
      <c r="E245" s="3">
        <v>5</v>
      </c>
      <c r="F245" s="3">
        <v>16</v>
      </c>
      <c r="G245" s="16">
        <v>3</v>
      </c>
      <c r="H245" s="10">
        <v>2683</v>
      </c>
      <c r="I245">
        <v>3</v>
      </c>
      <c r="J245" s="10">
        <v>841</v>
      </c>
      <c r="AA245" t="s">
        <v>433</v>
      </c>
      <c r="AB245" s="6" t="str">
        <f>IFERROR(VLOOKUP($AA245,Таблица9[#All],MATCH(AB$3,Таблица9[#Headers],0),0)/VLOOKUP($AA245,Таблица19[#All],MATCH(AB$3,Таблица19[#Headers],0),0),"")</f>
        <v/>
      </c>
      <c r="AC245" s="6" t="str">
        <f>IFERROR(VLOOKUP($AA245,Таблица9[#All],MATCH(AC$3,Таблица9[#Headers],0),0)/VLOOKUP($AA245,Таблица19[#All],MATCH(AC$3,Таблица19[#Headers],0),0),"")</f>
        <v/>
      </c>
      <c r="AD245" s="6" t="str">
        <f>IFERROR(VLOOKUP($AA245,Таблица9[#All],MATCH(AD$3,Таблица9[#Headers],0),0)/VLOOKUP($AA245,Таблица19[#All],MATCH(AD$3,Таблица19[#Headers],0),0),"")</f>
        <v/>
      </c>
      <c r="AE245" s="6" t="str">
        <f>IFERROR(VLOOKUP($AA245,Таблица9[#All],MATCH(AE$3,Таблица9[#Headers],0),0)/VLOOKUP($AA245,Таблица19[#All],MATCH(AE$3,Таблица19[#Headers],0),0),"")</f>
        <v/>
      </c>
      <c r="AF245" s="6" t="str">
        <f>IFERROR(VLOOKUP($AA245,Таблица9[#All],MATCH(AF$3,Таблица9[#Headers],0),0)/VLOOKUP($AA245,Таблица19[#All],MATCH(AF$3,Таблица19[#Headers],0),0),"")</f>
        <v/>
      </c>
    </row>
    <row r="246" spans="1:32">
      <c r="A246" t="s">
        <v>196</v>
      </c>
      <c r="B246" s="10">
        <v>13351</v>
      </c>
      <c r="C246" s="10">
        <v>1629</v>
      </c>
      <c r="D246" s="6">
        <v>0.122013332334656</v>
      </c>
      <c r="E246" s="3">
        <v>2</v>
      </c>
      <c r="F246" s="3">
        <v>18</v>
      </c>
      <c r="G246" s="16">
        <v>1</v>
      </c>
      <c r="H246" s="10">
        <v>7236</v>
      </c>
      <c r="I246">
        <v>9</v>
      </c>
      <c r="J246" s="10">
        <v>1629</v>
      </c>
      <c r="AA246" t="s">
        <v>196</v>
      </c>
      <c r="AB246" s="6" t="str">
        <f>IFERROR(VLOOKUP($AA246,Таблица9[#All],MATCH(AB$3,Таблица9[#Headers],0),0)/VLOOKUP($AA246,Таблица19[#All],MATCH(AB$3,Таблица19[#Headers],0),0),"")</f>
        <v/>
      </c>
      <c r="AC246" s="6" t="str">
        <f>IFERROR(VLOOKUP($AA246,Таблица9[#All],MATCH(AC$3,Таблица9[#Headers],0),0)/VLOOKUP($AA246,Таблица19[#All],MATCH(AC$3,Таблица19[#Headers],0),0),"")</f>
        <v/>
      </c>
      <c r="AD246" s="6" t="str">
        <f>IFERROR(VLOOKUP($AA246,Таблица9[#All],MATCH(AD$3,Таблица9[#Headers],0),0)/VLOOKUP($AA246,Таблица19[#All],MATCH(AD$3,Таблица19[#Headers],0),0),"")</f>
        <v/>
      </c>
      <c r="AE246" s="6" t="str">
        <f>IFERROR(VLOOKUP($AA246,Таблица9[#All],MATCH(AE$3,Таблица9[#Headers],0),0)/VLOOKUP($AA246,Таблица19[#All],MATCH(AE$3,Таблица19[#Headers],0),0),"")</f>
        <v/>
      </c>
      <c r="AF246" s="6" t="str">
        <f>IFERROR(VLOOKUP($AA246,Таблица9[#All],MATCH(AF$3,Таблица9[#Headers],0),0)/VLOOKUP($AA246,Таблица19[#All],MATCH(AF$3,Таблица19[#Headers],0),0),"")</f>
        <v/>
      </c>
    </row>
    <row r="247" spans="1:32">
      <c r="A247" t="s">
        <v>191</v>
      </c>
      <c r="B247" s="10">
        <v>13262</v>
      </c>
      <c r="C247" s="10">
        <v>3642</v>
      </c>
      <c r="D247" s="6">
        <v>0.274619212788418</v>
      </c>
      <c r="E247" s="3">
        <v>6</v>
      </c>
      <c r="F247" s="3">
        <v>13</v>
      </c>
      <c r="G247" s="16">
        <v>5</v>
      </c>
      <c r="H247" s="10">
        <v>2827</v>
      </c>
      <c r="I247">
        <v>2</v>
      </c>
      <c r="J247" s="10">
        <v>728</v>
      </c>
      <c r="AA247" t="s">
        <v>191</v>
      </c>
      <c r="AB247" s="6" t="str">
        <f>IFERROR(VLOOKUP($AA247,Таблица9[#All],MATCH(AB$3,Таблица9[#Headers],0),0)/VLOOKUP($AA247,Таблица19[#All],MATCH(AB$3,Таблица19[#Headers],0),0),"")</f>
        <v/>
      </c>
      <c r="AC247" s="6" t="str">
        <f>IFERROR(VLOOKUP($AA247,Таблица9[#All],MATCH(AC$3,Таблица9[#Headers],0),0)/VLOOKUP($AA247,Таблица19[#All],MATCH(AC$3,Таблица19[#Headers],0),0),"")</f>
        <v/>
      </c>
      <c r="AD247" s="6" t="str">
        <f>IFERROR(VLOOKUP($AA247,Таблица9[#All],MATCH(AD$3,Таблица9[#Headers],0),0)/VLOOKUP($AA247,Таблица19[#All],MATCH(AD$3,Таблица19[#Headers],0),0),"")</f>
        <v/>
      </c>
      <c r="AE247" s="6" t="str">
        <f>IFERROR(VLOOKUP($AA247,Таблица9[#All],MATCH(AE$3,Таблица9[#Headers],0),0)/VLOOKUP($AA247,Таблица19[#All],MATCH(AE$3,Таблица19[#Headers],0),0),"")</f>
        <v/>
      </c>
      <c r="AF247" s="6" t="str">
        <f>IFERROR(VLOOKUP($AA247,Таблица9[#All],MATCH(AF$3,Таблица9[#Headers],0),0)/VLOOKUP($AA247,Таблица19[#All],MATCH(AF$3,Таблица19[#Headers],0),0),"")</f>
        <v/>
      </c>
    </row>
    <row r="248" spans="1:32">
      <c r="A248" t="s">
        <v>486</v>
      </c>
      <c r="B248" s="10">
        <v>13227</v>
      </c>
      <c r="C248" s="10">
        <v>7952</v>
      </c>
      <c r="D248" s="6">
        <v>0.60119452634762205</v>
      </c>
      <c r="E248" s="3">
        <v>1</v>
      </c>
      <c r="F248" s="3">
        <v>3</v>
      </c>
      <c r="G248" s="16">
        <v>1</v>
      </c>
      <c r="H248" s="10">
        <v>14527</v>
      </c>
      <c r="I248">
        <v>3</v>
      </c>
      <c r="J248" s="10">
        <v>7952</v>
      </c>
      <c r="AA248" t="s">
        <v>486</v>
      </c>
      <c r="AB248" s="6" t="str">
        <f>IFERROR(VLOOKUP($AA248,Таблица9[#All],MATCH(AB$3,Таблица9[#Headers],0),0)/VLOOKUP($AA248,Таблица19[#All],MATCH(AB$3,Таблица19[#Headers],0),0),"")</f>
        <v/>
      </c>
      <c r="AC248" s="6" t="str">
        <f>IFERROR(VLOOKUP($AA248,Таблица9[#All],MATCH(AC$3,Таблица9[#Headers],0),0)/VLOOKUP($AA248,Таблица19[#All],MATCH(AC$3,Таблица19[#Headers],0),0),"")</f>
        <v/>
      </c>
      <c r="AD248" s="6" t="str">
        <f>IFERROR(VLOOKUP($AA248,Таблица9[#All],MATCH(AD$3,Таблица9[#Headers],0),0)/VLOOKUP($AA248,Таблица19[#All],MATCH(AD$3,Таблица19[#Headers],0),0),"")</f>
        <v/>
      </c>
      <c r="AE248" s="6" t="str">
        <f>IFERROR(VLOOKUP($AA248,Таблица9[#All],MATCH(AE$3,Таблица9[#Headers],0),0)/VLOOKUP($AA248,Таблица19[#All],MATCH(AE$3,Таблица19[#Headers],0),0),"")</f>
        <v/>
      </c>
      <c r="AF248" s="6" t="str">
        <f>IFERROR(VLOOKUP($AA248,Таблица9[#All],MATCH(AF$3,Таблица9[#Headers],0),0)/VLOOKUP($AA248,Таблица19[#All],MATCH(AF$3,Таблица19[#Headers],0),0),"")</f>
        <v/>
      </c>
    </row>
    <row r="249" spans="1:32">
      <c r="A249" t="s">
        <v>249</v>
      </c>
      <c r="B249" s="10">
        <v>13187</v>
      </c>
      <c r="C249" s="10">
        <v>1949</v>
      </c>
      <c r="D249" s="6">
        <v>0.14779707287480001</v>
      </c>
      <c r="E249" s="3">
        <v>4</v>
      </c>
      <c r="F249" s="3">
        <v>42</v>
      </c>
      <c r="G249" s="16">
        <v>2</v>
      </c>
      <c r="H249" s="10">
        <v>3466</v>
      </c>
      <c r="I249">
        <v>10</v>
      </c>
      <c r="J249" s="10">
        <v>974</v>
      </c>
      <c r="AA249" t="s">
        <v>249</v>
      </c>
      <c r="AB249" s="6">
        <f>IFERROR(VLOOKUP($AA249,Таблица9[#All],MATCH(AB$3,Таблица9[#Headers],0),0)/VLOOKUP($AA249,Таблица19[#All],MATCH(AB$3,Таблица19[#Headers],0),0),"")</f>
        <v>1</v>
      </c>
      <c r="AC249" s="6">
        <f>IFERROR(VLOOKUP($AA249,Таблица9[#All],MATCH(AC$3,Таблица9[#Headers],0),0)/VLOOKUP($AA249,Таблица19[#All],MATCH(AC$3,Таблица19[#Headers],0),0),"")</f>
        <v>1</v>
      </c>
      <c r="AD249" s="6">
        <f>IFERROR(VLOOKUP($AA249,Таблица9[#All],MATCH(AD$3,Таблица9[#Headers],0),0)/VLOOKUP($AA249,Таблица19[#All],MATCH(AD$3,Таблица19[#Headers],0),0),"")</f>
        <v>1</v>
      </c>
      <c r="AE249" s="6">
        <f>IFERROR(VLOOKUP($AA249,Таблица9[#All],MATCH(AE$3,Таблица9[#Headers],0),0)/VLOOKUP($AA249,Таблица19[#All],MATCH(AE$3,Таблица19[#Headers],0),0),"")</f>
        <v>1</v>
      </c>
      <c r="AF249" s="6">
        <f>IFERROR(VLOOKUP($AA249,Таблица9[#All],MATCH(AF$3,Таблица9[#Headers],0),0)/VLOOKUP($AA249,Таблица19[#All],MATCH(AF$3,Таблица19[#Headers],0),0),"")</f>
        <v>1</v>
      </c>
    </row>
    <row r="250" spans="1:32">
      <c r="A250" t="s">
        <v>130</v>
      </c>
      <c r="B250" s="10">
        <v>13160</v>
      </c>
      <c r="C250" s="10">
        <v>3340</v>
      </c>
      <c r="D250" s="6">
        <v>0.25379939209726399</v>
      </c>
      <c r="E250" s="3">
        <v>6</v>
      </c>
      <c r="F250" s="3">
        <v>41</v>
      </c>
      <c r="G250" s="16">
        <v>3</v>
      </c>
      <c r="H250" s="10">
        <v>2567</v>
      </c>
      <c r="I250">
        <v>7</v>
      </c>
      <c r="J250" s="10">
        <v>1113</v>
      </c>
      <c r="AA250" t="s">
        <v>130</v>
      </c>
      <c r="AB250" s="6">
        <f>IFERROR(VLOOKUP($AA250,Таблица9[#All],MATCH(AB$3,Таблица9[#Headers],0),0)/VLOOKUP($AA250,Таблица19[#All],MATCH(AB$3,Таблица19[#Headers],0),0),"")</f>
        <v>1</v>
      </c>
      <c r="AC250" s="6">
        <f>IFERROR(VLOOKUP($AA250,Таблица9[#All],MATCH(AC$3,Таблица9[#Headers],0),0)/VLOOKUP($AA250,Таблица19[#All],MATCH(AC$3,Таблица19[#Headers],0),0),"")</f>
        <v>1</v>
      </c>
      <c r="AD250" s="6">
        <f>IFERROR(VLOOKUP($AA250,Таблица9[#All],MATCH(AD$3,Таблица9[#Headers],0),0)/VLOOKUP($AA250,Таблица19[#All],MATCH(AD$3,Таблица19[#Headers],0),0),"")</f>
        <v>1</v>
      </c>
      <c r="AE250" s="6">
        <f>IFERROR(VLOOKUP($AA250,Таблица9[#All],MATCH(AE$3,Таблица9[#Headers],0),0)/VLOOKUP($AA250,Таблица19[#All],MATCH(AE$3,Таблица19[#Headers],0),0),"")</f>
        <v>1</v>
      </c>
      <c r="AF250" s="6">
        <f>IFERROR(VLOOKUP($AA250,Таблица9[#All],MATCH(AF$3,Таблица9[#Headers],0),0)/VLOOKUP($AA250,Таблица19[#All],MATCH(AF$3,Таблица19[#Headers],0),0),"")</f>
        <v>1</v>
      </c>
    </row>
    <row r="251" spans="1:32">
      <c r="A251" t="s">
        <v>147</v>
      </c>
      <c r="B251" s="10">
        <v>13107</v>
      </c>
      <c r="C251" s="10">
        <v>1685</v>
      </c>
      <c r="D251" s="6">
        <v>0.12855725947966701</v>
      </c>
      <c r="E251" s="3">
        <v>4</v>
      </c>
      <c r="F251" s="3">
        <v>12</v>
      </c>
      <c r="G251" s="16">
        <v>4</v>
      </c>
      <c r="H251" s="10">
        <v>3827</v>
      </c>
      <c r="I251">
        <v>3</v>
      </c>
      <c r="J251" s="10">
        <v>421</v>
      </c>
      <c r="AA251" t="s">
        <v>147</v>
      </c>
      <c r="AB251" s="6" t="str">
        <f>IFERROR(VLOOKUP($AA251,Таблица9[#All],MATCH(AB$3,Таблица9[#Headers],0),0)/VLOOKUP($AA251,Таблица19[#All],MATCH(AB$3,Таблица19[#Headers],0),0),"")</f>
        <v/>
      </c>
      <c r="AC251" s="6" t="str">
        <f>IFERROR(VLOOKUP($AA251,Таблица9[#All],MATCH(AC$3,Таблица9[#Headers],0),0)/VLOOKUP($AA251,Таблица19[#All],MATCH(AC$3,Таблица19[#Headers],0),0),"")</f>
        <v/>
      </c>
      <c r="AD251" s="6" t="str">
        <f>IFERROR(VLOOKUP($AA251,Таблица9[#All],MATCH(AD$3,Таблица9[#Headers],0),0)/VLOOKUP($AA251,Таблица19[#All],MATCH(AD$3,Таблица19[#Headers],0),0),"")</f>
        <v/>
      </c>
      <c r="AE251" s="6" t="str">
        <f>IFERROR(VLOOKUP($AA251,Таблица9[#All],MATCH(AE$3,Таблица9[#Headers],0),0)/VLOOKUP($AA251,Таблица19[#All],MATCH(AE$3,Таблица19[#Headers],0),0),"")</f>
        <v/>
      </c>
      <c r="AF251" s="6" t="str">
        <f>IFERROR(VLOOKUP($AA251,Таблица9[#All],MATCH(AF$3,Таблица9[#Headers],0),0)/VLOOKUP($AA251,Таблица19[#All],MATCH(AF$3,Таблица19[#Headers],0),0),"")</f>
        <v/>
      </c>
    </row>
    <row r="252" spans="1:32">
      <c r="A252" t="s">
        <v>404</v>
      </c>
      <c r="B252" s="10">
        <v>13102</v>
      </c>
      <c r="C252" s="10">
        <v>2891</v>
      </c>
      <c r="D252" s="6">
        <v>0.22065333536864601</v>
      </c>
      <c r="E252" s="3">
        <v>4</v>
      </c>
      <c r="F252" s="3">
        <v>40</v>
      </c>
      <c r="G252" s="16">
        <v>3</v>
      </c>
      <c r="H252" s="10">
        <v>4050</v>
      </c>
      <c r="I252">
        <v>10</v>
      </c>
      <c r="J252" s="10">
        <v>964</v>
      </c>
      <c r="AA252" t="s">
        <v>404</v>
      </c>
      <c r="AB252" s="6">
        <f>IFERROR(VLOOKUP($AA252,Таблица9[#All],MATCH(AB$3,Таблица9[#Headers],0),0)/VLOOKUP($AA252,Таблица19[#All],MATCH(AB$3,Таблица19[#Headers],0),0),"")</f>
        <v>0.80148068997099675</v>
      </c>
      <c r="AC252" s="6">
        <f>IFERROR(VLOOKUP($AA252,Таблица9[#All],MATCH(AC$3,Таблица9[#Headers],0),0)/VLOOKUP($AA252,Таблица19[#All],MATCH(AC$3,Таблица19[#Headers],0),0),"")</f>
        <v>0.96298858526461428</v>
      </c>
      <c r="AD252" s="6">
        <f>IFERROR(VLOOKUP($AA252,Таблица9[#All],MATCH(AD$3,Таблица9[#Headers],0),0)/VLOOKUP($AA252,Таблица19[#All],MATCH(AD$3,Таблица19[#Headers],0),0),"")</f>
        <v>0.75</v>
      </c>
      <c r="AE252" s="6">
        <f>IFERROR(VLOOKUP($AA252,Таблица9[#All],MATCH(AE$3,Таблица9[#Headers],0),0)/VLOOKUP($AA252,Таблица19[#All],MATCH(AE$3,Таблица19[#Headers],0),0),"")</f>
        <v>0.6</v>
      </c>
      <c r="AF252" s="6">
        <f>IFERROR(VLOOKUP($AA252,Таблица9[#All],MATCH(AF$3,Таблица9[#Headers],0),0)/VLOOKUP($AA252,Таблица19[#All],MATCH(AF$3,Таблица19[#Headers],0),0),"")</f>
        <v>1</v>
      </c>
    </row>
    <row r="253" spans="1:32">
      <c r="A253" t="s">
        <v>272</v>
      </c>
      <c r="B253" s="10">
        <v>12957</v>
      </c>
      <c r="C253" s="10">
        <v>834</v>
      </c>
      <c r="D253" s="6">
        <v>6.4366751562861702E-2</v>
      </c>
      <c r="E253" s="3">
        <v>5</v>
      </c>
      <c r="F253" s="3">
        <v>8</v>
      </c>
      <c r="G253" s="16">
        <v>4</v>
      </c>
      <c r="H253" s="10">
        <v>3141</v>
      </c>
      <c r="I253">
        <v>2</v>
      </c>
      <c r="J253" s="10">
        <v>208</v>
      </c>
      <c r="AA253" t="s">
        <v>272</v>
      </c>
      <c r="AB253" s="6" t="str">
        <f>IFERROR(VLOOKUP($AA253,Таблица9[#All],MATCH(AB$3,Таблица9[#Headers],0),0)/VLOOKUP($AA253,Таблица19[#All],MATCH(AB$3,Таблица19[#Headers],0),0),"")</f>
        <v/>
      </c>
      <c r="AC253" s="6" t="str">
        <f>IFERROR(VLOOKUP($AA253,Таблица9[#All],MATCH(AC$3,Таблица9[#Headers],0),0)/VLOOKUP($AA253,Таблица19[#All],MATCH(AC$3,Таблица19[#Headers],0),0),"")</f>
        <v/>
      </c>
      <c r="AD253" s="6" t="str">
        <f>IFERROR(VLOOKUP($AA253,Таблица9[#All],MATCH(AD$3,Таблица9[#Headers],0),0)/VLOOKUP($AA253,Таблица19[#All],MATCH(AD$3,Таблица19[#Headers],0),0),"")</f>
        <v/>
      </c>
      <c r="AE253" s="6" t="str">
        <f>IFERROR(VLOOKUP($AA253,Таблица9[#All],MATCH(AE$3,Таблица9[#Headers],0),0)/VLOOKUP($AA253,Таблица19[#All],MATCH(AE$3,Таблица19[#Headers],0),0),"")</f>
        <v/>
      </c>
      <c r="AF253" s="6" t="str">
        <f>IFERROR(VLOOKUP($AA253,Таблица9[#All],MATCH(AF$3,Таблица9[#Headers],0),0)/VLOOKUP($AA253,Таблица19[#All],MATCH(AF$3,Таблица19[#Headers],0),0),"")</f>
        <v/>
      </c>
    </row>
    <row r="254" spans="1:32">
      <c r="A254" t="s">
        <v>231</v>
      </c>
      <c r="B254" s="10">
        <v>12755</v>
      </c>
      <c r="C254" s="10">
        <v>1433</v>
      </c>
      <c r="D254" s="6">
        <v>0.11234809878479</v>
      </c>
      <c r="E254" s="3">
        <v>3</v>
      </c>
      <c r="F254" s="3">
        <v>13</v>
      </c>
      <c r="G254" s="16">
        <v>2</v>
      </c>
      <c r="H254" s="10">
        <v>4852</v>
      </c>
      <c r="I254">
        <v>4</v>
      </c>
      <c r="J254" s="10">
        <v>716</v>
      </c>
      <c r="AA254" t="s">
        <v>231</v>
      </c>
      <c r="AB254" s="6" t="str">
        <f>IFERROR(VLOOKUP($AA254,Таблица9[#All],MATCH(AB$3,Таблица9[#Headers],0),0)/VLOOKUP($AA254,Таблица19[#All],MATCH(AB$3,Таблица19[#Headers],0),0),"")</f>
        <v/>
      </c>
      <c r="AC254" s="6" t="str">
        <f>IFERROR(VLOOKUP($AA254,Таблица9[#All],MATCH(AC$3,Таблица9[#Headers],0),0)/VLOOKUP($AA254,Таблица19[#All],MATCH(AC$3,Таблица19[#Headers],0),0),"")</f>
        <v/>
      </c>
      <c r="AD254" s="6" t="str">
        <f>IFERROR(VLOOKUP($AA254,Таблица9[#All],MATCH(AD$3,Таблица9[#Headers],0),0)/VLOOKUP($AA254,Таблица19[#All],MATCH(AD$3,Таблица19[#Headers],0),0),"")</f>
        <v/>
      </c>
      <c r="AE254" s="6" t="str">
        <f>IFERROR(VLOOKUP($AA254,Таблица9[#All],MATCH(AE$3,Таблица9[#Headers],0),0)/VLOOKUP($AA254,Таблица19[#All],MATCH(AE$3,Таблица19[#Headers],0),0),"")</f>
        <v/>
      </c>
      <c r="AF254" s="6" t="str">
        <f>IFERROR(VLOOKUP($AA254,Таблица9[#All],MATCH(AF$3,Таблица9[#Headers],0),0)/VLOOKUP($AA254,Таблица19[#All],MATCH(AF$3,Таблица19[#Headers],0),0),"")</f>
        <v/>
      </c>
    </row>
    <row r="255" spans="1:32">
      <c r="A255" t="s">
        <v>417</v>
      </c>
      <c r="B255" s="10">
        <v>12726</v>
      </c>
      <c r="C255" s="10">
        <v>3632</v>
      </c>
      <c r="D255" s="6">
        <v>0.28539996856828498</v>
      </c>
      <c r="E255" s="3">
        <v>1</v>
      </c>
      <c r="F255" s="3">
        <v>24</v>
      </c>
      <c r="G255" s="16">
        <v>1</v>
      </c>
      <c r="H255" s="10">
        <v>13726</v>
      </c>
      <c r="I255">
        <v>24</v>
      </c>
      <c r="J255" s="10">
        <v>3632</v>
      </c>
      <c r="AA255" t="s">
        <v>417</v>
      </c>
      <c r="AB255" s="6" t="str">
        <f>IFERROR(VLOOKUP($AA255,Таблица9[#All],MATCH(AB$3,Таблица9[#Headers],0),0)/VLOOKUP($AA255,Таблица19[#All],MATCH(AB$3,Таблица19[#Headers],0),0),"")</f>
        <v/>
      </c>
      <c r="AC255" s="6" t="str">
        <f>IFERROR(VLOOKUP($AA255,Таблица9[#All],MATCH(AC$3,Таблица9[#Headers],0),0)/VLOOKUP($AA255,Таблица19[#All],MATCH(AC$3,Таблица19[#Headers],0),0),"")</f>
        <v/>
      </c>
      <c r="AD255" s="6" t="str">
        <f>IFERROR(VLOOKUP($AA255,Таблица9[#All],MATCH(AD$3,Таблица9[#Headers],0),0)/VLOOKUP($AA255,Таблица19[#All],MATCH(AD$3,Таблица19[#Headers],0),0),"")</f>
        <v/>
      </c>
      <c r="AE255" s="6" t="str">
        <f>IFERROR(VLOOKUP($AA255,Таблица9[#All],MATCH(AE$3,Таблица9[#Headers],0),0)/VLOOKUP($AA255,Таблица19[#All],MATCH(AE$3,Таблица19[#Headers],0),0),"")</f>
        <v/>
      </c>
      <c r="AF255" s="6" t="str">
        <f>IFERROR(VLOOKUP($AA255,Таблица9[#All],MATCH(AF$3,Таблица9[#Headers],0),0)/VLOOKUP($AA255,Таблица19[#All],MATCH(AF$3,Таблица19[#Headers],0),0),"")</f>
        <v/>
      </c>
    </row>
    <row r="256" spans="1:32">
      <c r="A256" t="s">
        <v>323</v>
      </c>
      <c r="B256" s="10">
        <v>12713</v>
      </c>
      <c r="C256" s="10">
        <v>1791</v>
      </c>
      <c r="D256" s="6">
        <v>0.14087941477228</v>
      </c>
      <c r="E256" s="3">
        <v>4</v>
      </c>
      <c r="F256" s="3">
        <v>23</v>
      </c>
      <c r="G256" s="16">
        <v>3</v>
      </c>
      <c r="H256" s="10">
        <v>3601</v>
      </c>
      <c r="I256">
        <v>6</v>
      </c>
      <c r="J256" s="10">
        <v>597</v>
      </c>
      <c r="AA256" t="s">
        <v>323</v>
      </c>
      <c r="AB256" s="6" t="str">
        <f>IFERROR(VLOOKUP($AA256,Таблица9[#All],MATCH(AB$3,Таблица9[#Headers],0),0)/VLOOKUP($AA256,Таблица19[#All],MATCH(AB$3,Таблица19[#Headers],0),0),"")</f>
        <v/>
      </c>
      <c r="AC256" s="6" t="str">
        <f>IFERROR(VLOOKUP($AA256,Таблица9[#All],MATCH(AC$3,Таблица9[#Headers],0),0)/VLOOKUP($AA256,Таблица19[#All],MATCH(AC$3,Таблица19[#Headers],0),0),"")</f>
        <v/>
      </c>
      <c r="AD256" s="6" t="str">
        <f>IFERROR(VLOOKUP($AA256,Таблица9[#All],MATCH(AD$3,Таблица9[#Headers],0),0)/VLOOKUP($AA256,Таблица19[#All],MATCH(AD$3,Таблица19[#Headers],0),0),"")</f>
        <v/>
      </c>
      <c r="AE256" s="6" t="str">
        <f>IFERROR(VLOOKUP($AA256,Таблица9[#All],MATCH(AE$3,Таблица9[#Headers],0),0)/VLOOKUP($AA256,Таблица19[#All],MATCH(AE$3,Таблица19[#Headers],0),0),"")</f>
        <v/>
      </c>
      <c r="AF256" s="6" t="str">
        <f>IFERROR(VLOOKUP($AA256,Таблица9[#All],MATCH(AF$3,Таблица9[#Headers],0),0)/VLOOKUP($AA256,Таблица19[#All],MATCH(AF$3,Таблица19[#Headers],0),0),"")</f>
        <v/>
      </c>
    </row>
    <row r="257" spans="1:32">
      <c r="A257" t="s">
        <v>352</v>
      </c>
      <c r="B257" s="10">
        <v>12502</v>
      </c>
      <c r="C257" s="10">
        <v>1653</v>
      </c>
      <c r="D257" s="6">
        <v>0.13221884498480199</v>
      </c>
      <c r="E257" s="3">
        <v>2</v>
      </c>
      <c r="F257" s="3">
        <v>10</v>
      </c>
      <c r="G257" s="16">
        <v>2</v>
      </c>
      <c r="H257" s="10">
        <v>7001</v>
      </c>
      <c r="I257">
        <v>5</v>
      </c>
      <c r="J257" s="10">
        <v>826</v>
      </c>
      <c r="AA257" t="s">
        <v>352</v>
      </c>
      <c r="AB257" s="6" t="str">
        <f>IFERROR(VLOOKUP($AA257,Таблица9[#All],MATCH(AB$3,Таблица9[#Headers],0),0)/VLOOKUP($AA257,Таблица19[#All],MATCH(AB$3,Таблица19[#Headers],0),0),"")</f>
        <v/>
      </c>
      <c r="AC257" s="6" t="str">
        <f>IFERROR(VLOOKUP($AA257,Таблица9[#All],MATCH(AC$3,Таблица9[#Headers],0),0)/VLOOKUP($AA257,Таблица19[#All],MATCH(AC$3,Таблица19[#Headers],0),0),"")</f>
        <v/>
      </c>
      <c r="AD257" s="6" t="str">
        <f>IFERROR(VLOOKUP($AA257,Таблица9[#All],MATCH(AD$3,Таблица9[#Headers],0),0)/VLOOKUP($AA257,Таблица19[#All],MATCH(AD$3,Таблица19[#Headers],0),0),"")</f>
        <v/>
      </c>
      <c r="AE257" s="6" t="str">
        <f>IFERROR(VLOOKUP($AA257,Таблица9[#All],MATCH(AE$3,Таблица9[#Headers],0),0)/VLOOKUP($AA257,Таблица19[#All],MATCH(AE$3,Таблица19[#Headers],0),0),"")</f>
        <v/>
      </c>
      <c r="AF257" s="6" t="str">
        <f>IFERROR(VLOOKUP($AA257,Таблица9[#All],MATCH(AF$3,Таблица9[#Headers],0),0)/VLOOKUP($AA257,Таблица19[#All],MATCH(AF$3,Таблица19[#Headers],0),0),"")</f>
        <v/>
      </c>
    </row>
    <row r="258" spans="1:32">
      <c r="A258" t="s">
        <v>279</v>
      </c>
      <c r="B258" s="10">
        <v>12451</v>
      </c>
      <c r="C258" s="10">
        <v>2911</v>
      </c>
      <c r="D258" s="6">
        <v>0.233796482210264</v>
      </c>
      <c r="E258" s="3">
        <v>2</v>
      </c>
      <c r="F258" s="3">
        <v>20</v>
      </c>
      <c r="G258" s="16">
        <v>2</v>
      </c>
      <c r="H258" s="10">
        <v>7954</v>
      </c>
      <c r="I258">
        <v>10</v>
      </c>
      <c r="J258" s="10">
        <v>1456</v>
      </c>
      <c r="AA258" t="s">
        <v>279</v>
      </c>
      <c r="AB258" s="6" t="str">
        <f>IFERROR(VLOOKUP($AA258,Таблица9[#All],MATCH(AB$3,Таблица9[#Headers],0),0)/VLOOKUP($AA258,Таблица19[#All],MATCH(AB$3,Таблица19[#Headers],0),0),"")</f>
        <v/>
      </c>
      <c r="AC258" s="6" t="str">
        <f>IFERROR(VLOOKUP($AA258,Таблица9[#All],MATCH(AC$3,Таблица9[#Headers],0),0)/VLOOKUP($AA258,Таблица19[#All],MATCH(AC$3,Таблица19[#Headers],0),0),"")</f>
        <v/>
      </c>
      <c r="AD258" s="6" t="str">
        <f>IFERROR(VLOOKUP($AA258,Таблица9[#All],MATCH(AD$3,Таблица9[#Headers],0),0)/VLOOKUP($AA258,Таблица19[#All],MATCH(AD$3,Таблица19[#Headers],0),0),"")</f>
        <v/>
      </c>
      <c r="AE258" s="6" t="str">
        <f>IFERROR(VLOOKUP($AA258,Таблица9[#All],MATCH(AE$3,Таблица9[#Headers],0),0)/VLOOKUP($AA258,Таблица19[#All],MATCH(AE$3,Таблица19[#Headers],0),0),"")</f>
        <v/>
      </c>
      <c r="AF258" s="6" t="str">
        <f>IFERROR(VLOOKUP($AA258,Таблица9[#All],MATCH(AF$3,Таблица9[#Headers],0),0)/VLOOKUP($AA258,Таблица19[#All],MATCH(AF$3,Таблица19[#Headers],0),0),"")</f>
        <v/>
      </c>
    </row>
    <row r="259" spans="1:32">
      <c r="A259" t="s">
        <v>377</v>
      </c>
      <c r="B259" s="10">
        <v>12450</v>
      </c>
      <c r="C259" s="10">
        <v>6465</v>
      </c>
      <c r="D259" s="6">
        <v>0.51927710843373498</v>
      </c>
      <c r="E259" s="3">
        <v>1</v>
      </c>
      <c r="F259" s="3">
        <v>1</v>
      </c>
      <c r="G259" s="16">
        <v>1</v>
      </c>
      <c r="H259" s="10">
        <v>14950</v>
      </c>
      <c r="I259">
        <v>1</v>
      </c>
      <c r="J259" s="10">
        <v>6465</v>
      </c>
      <c r="AA259" t="s">
        <v>377</v>
      </c>
      <c r="AB259" s="6" t="str">
        <f>IFERROR(VLOOKUP($AA259,Таблица9[#All],MATCH(AB$3,Таблица9[#Headers],0),0)/VLOOKUP($AA259,Таблица19[#All],MATCH(AB$3,Таблица19[#Headers],0),0),"")</f>
        <v/>
      </c>
      <c r="AC259" s="6" t="str">
        <f>IFERROR(VLOOKUP($AA259,Таблица9[#All],MATCH(AC$3,Таблица9[#Headers],0),0)/VLOOKUP($AA259,Таблица19[#All],MATCH(AC$3,Таблица19[#Headers],0),0),"")</f>
        <v/>
      </c>
      <c r="AD259" s="6" t="str">
        <f>IFERROR(VLOOKUP($AA259,Таблица9[#All],MATCH(AD$3,Таблица9[#Headers],0),0)/VLOOKUP($AA259,Таблица19[#All],MATCH(AD$3,Таблица19[#Headers],0),0),"")</f>
        <v/>
      </c>
      <c r="AE259" s="6" t="str">
        <f>IFERROR(VLOOKUP($AA259,Таблица9[#All],MATCH(AE$3,Таблица9[#Headers],0),0)/VLOOKUP($AA259,Таблица19[#All],MATCH(AE$3,Таблица19[#Headers],0),0),"")</f>
        <v/>
      </c>
      <c r="AF259" s="6" t="str">
        <f>IFERROR(VLOOKUP($AA259,Таблица9[#All],MATCH(AF$3,Таблица9[#Headers],0),0)/VLOOKUP($AA259,Таблица19[#All],MATCH(AF$3,Таблица19[#Headers],0),0),"")</f>
        <v/>
      </c>
    </row>
    <row r="260" spans="1:32">
      <c r="A260" t="s">
        <v>414</v>
      </c>
      <c r="B260" s="10">
        <v>12100</v>
      </c>
      <c r="C260" s="10">
        <v>2024</v>
      </c>
      <c r="D260" s="6">
        <v>0.16727272727272699</v>
      </c>
      <c r="E260" s="3">
        <v>1</v>
      </c>
      <c r="F260" s="3">
        <v>1</v>
      </c>
      <c r="G260" s="16">
        <v>1</v>
      </c>
      <c r="H260" s="10">
        <v>24100</v>
      </c>
      <c r="I260">
        <v>1</v>
      </c>
      <c r="J260" s="10">
        <v>2024</v>
      </c>
      <c r="AA260" t="s">
        <v>414</v>
      </c>
      <c r="AB260" s="6" t="str">
        <f>IFERROR(VLOOKUP($AA260,Таблица9[#All],MATCH(AB$3,Таблица9[#Headers],0),0)/VLOOKUP($AA260,Таблица19[#All],MATCH(AB$3,Таблица19[#Headers],0),0),"")</f>
        <v/>
      </c>
      <c r="AC260" s="6" t="str">
        <f>IFERROR(VLOOKUP($AA260,Таблица9[#All],MATCH(AC$3,Таблица9[#Headers],0),0)/VLOOKUP($AA260,Таблица19[#All],MATCH(AC$3,Таблица19[#Headers],0),0),"")</f>
        <v/>
      </c>
      <c r="AD260" s="6" t="str">
        <f>IFERROR(VLOOKUP($AA260,Таблица9[#All],MATCH(AD$3,Таблица9[#Headers],0),0)/VLOOKUP($AA260,Таблица19[#All],MATCH(AD$3,Таблица19[#Headers],0),0),"")</f>
        <v/>
      </c>
      <c r="AE260" s="6" t="str">
        <f>IFERROR(VLOOKUP($AA260,Таблица9[#All],MATCH(AE$3,Таблица9[#Headers],0),0)/VLOOKUP($AA260,Таблица19[#All],MATCH(AE$3,Таблица19[#Headers],0),0),"")</f>
        <v/>
      </c>
      <c r="AF260" s="6" t="str">
        <f>IFERROR(VLOOKUP($AA260,Таблица9[#All],MATCH(AF$3,Таблица9[#Headers],0),0)/VLOOKUP($AA260,Таблица19[#All],MATCH(AF$3,Таблица19[#Headers],0),0),"")</f>
        <v/>
      </c>
    </row>
    <row r="261" spans="1:32">
      <c r="A261" t="s">
        <v>247</v>
      </c>
      <c r="B261" s="10">
        <v>12088</v>
      </c>
      <c r="C261" s="10">
        <v>2760</v>
      </c>
      <c r="D261" s="6">
        <v>0.22832561217736599</v>
      </c>
      <c r="E261" s="3">
        <v>6</v>
      </c>
      <c r="F261" s="3">
        <v>19</v>
      </c>
      <c r="G261" s="16">
        <v>6</v>
      </c>
      <c r="H261" s="10">
        <v>3356</v>
      </c>
      <c r="I261">
        <v>3</v>
      </c>
      <c r="J261" s="10">
        <v>460</v>
      </c>
      <c r="AA261" t="s">
        <v>247</v>
      </c>
      <c r="AB261" s="6" t="str">
        <f>IFERROR(VLOOKUP($AA261,Таблица9[#All],MATCH(AB$3,Таблица9[#Headers],0),0)/VLOOKUP($AA261,Таблица19[#All],MATCH(AB$3,Таблица19[#Headers],0),0),"")</f>
        <v/>
      </c>
      <c r="AC261" s="6" t="str">
        <f>IFERROR(VLOOKUP($AA261,Таблица9[#All],MATCH(AC$3,Таблица9[#Headers],0),0)/VLOOKUP($AA261,Таблица19[#All],MATCH(AC$3,Таблица19[#Headers],0),0),"")</f>
        <v/>
      </c>
      <c r="AD261" s="6" t="str">
        <f>IFERROR(VLOOKUP($AA261,Таблица9[#All],MATCH(AD$3,Таблица9[#Headers],0),0)/VLOOKUP($AA261,Таблица19[#All],MATCH(AD$3,Таблица19[#Headers],0),0),"")</f>
        <v/>
      </c>
      <c r="AE261" s="6" t="str">
        <f>IFERROR(VLOOKUP($AA261,Таблица9[#All],MATCH(AE$3,Таблица9[#Headers],0),0)/VLOOKUP($AA261,Таблица19[#All],MATCH(AE$3,Таблица19[#Headers],0),0),"")</f>
        <v/>
      </c>
      <c r="AF261" s="6" t="str">
        <f>IFERROR(VLOOKUP($AA261,Таблица9[#All],MATCH(AF$3,Таблица9[#Headers],0),0)/VLOOKUP($AA261,Таблица19[#All],MATCH(AF$3,Таблица19[#Headers],0),0),"")</f>
        <v/>
      </c>
    </row>
    <row r="262" spans="1:32">
      <c r="A262" t="s">
        <v>423</v>
      </c>
      <c r="B262" s="10">
        <v>12043</v>
      </c>
      <c r="C262" s="10">
        <v>2753</v>
      </c>
      <c r="D262" s="6">
        <v>0.22859752553350399</v>
      </c>
      <c r="E262" s="3">
        <v>1</v>
      </c>
      <c r="F262" s="3">
        <v>14</v>
      </c>
      <c r="G262" s="16">
        <v>1</v>
      </c>
      <c r="H262" s="10">
        <v>13843</v>
      </c>
      <c r="I262">
        <v>14</v>
      </c>
      <c r="J262" s="10">
        <v>2753</v>
      </c>
      <c r="AA262" t="s">
        <v>423</v>
      </c>
      <c r="AB262" s="6" t="str">
        <f>IFERROR(VLOOKUP($AA262,Таблица9[#All],MATCH(AB$3,Таблица9[#Headers],0),0)/VLOOKUP($AA262,Таблица19[#All],MATCH(AB$3,Таблица19[#Headers],0),0),"")</f>
        <v/>
      </c>
      <c r="AC262" s="6" t="str">
        <f>IFERROR(VLOOKUP($AA262,Таблица9[#All],MATCH(AC$3,Таблица9[#Headers],0),0)/VLOOKUP($AA262,Таблица19[#All],MATCH(AC$3,Таблица19[#Headers],0),0),"")</f>
        <v/>
      </c>
      <c r="AD262" s="6" t="str">
        <f>IFERROR(VLOOKUP($AA262,Таблица9[#All],MATCH(AD$3,Таблица9[#Headers],0),0)/VLOOKUP($AA262,Таблица19[#All],MATCH(AD$3,Таблица19[#Headers],0),0),"")</f>
        <v/>
      </c>
      <c r="AE262" s="6" t="str">
        <f>IFERROR(VLOOKUP($AA262,Таблица9[#All],MATCH(AE$3,Таблица9[#Headers],0),0)/VLOOKUP($AA262,Таблица19[#All],MATCH(AE$3,Таблица19[#Headers],0),0),"")</f>
        <v/>
      </c>
      <c r="AF262" s="6" t="str">
        <f>IFERROR(VLOOKUP($AA262,Таблица9[#All],MATCH(AF$3,Таблица9[#Headers],0),0)/VLOOKUP($AA262,Таблица19[#All],MATCH(AF$3,Таблица19[#Headers],0),0),"")</f>
        <v/>
      </c>
    </row>
    <row r="263" spans="1:32">
      <c r="A263" t="s">
        <v>255</v>
      </c>
      <c r="B263" s="10">
        <v>12000</v>
      </c>
      <c r="C263" s="10">
        <v>-1578</v>
      </c>
      <c r="D263" s="6">
        <v>-0.13150000000000001</v>
      </c>
      <c r="E263" s="3">
        <v>1</v>
      </c>
      <c r="F263" s="3">
        <v>1</v>
      </c>
      <c r="G263" s="16">
        <v>1</v>
      </c>
      <c r="H263" s="10">
        <v>12450</v>
      </c>
      <c r="I263">
        <v>1</v>
      </c>
      <c r="J263" s="10">
        <v>-1578</v>
      </c>
      <c r="AA263" t="s">
        <v>255</v>
      </c>
      <c r="AB263" s="6" t="str">
        <f>IFERROR(VLOOKUP($AA263,Таблица9[#All],MATCH(AB$3,Таблица9[#Headers],0),0)/VLOOKUP($AA263,Таблица19[#All],MATCH(AB$3,Таблица19[#Headers],0),0),"")</f>
        <v/>
      </c>
      <c r="AC263" s="6" t="str">
        <f>IFERROR(VLOOKUP($AA263,Таблица9[#All],MATCH(AC$3,Таблица9[#Headers],0),0)/VLOOKUP($AA263,Таблица19[#All],MATCH(AC$3,Таблица19[#Headers],0),0),"")</f>
        <v/>
      </c>
      <c r="AD263" s="6" t="str">
        <f>IFERROR(VLOOKUP($AA263,Таблица9[#All],MATCH(AD$3,Таблица9[#Headers],0),0)/VLOOKUP($AA263,Таблица19[#All],MATCH(AD$3,Таблица19[#Headers],0),0),"")</f>
        <v/>
      </c>
      <c r="AE263" s="6" t="str">
        <f>IFERROR(VLOOKUP($AA263,Таблица9[#All],MATCH(AE$3,Таблица9[#Headers],0),0)/VLOOKUP($AA263,Таблица19[#All],MATCH(AE$3,Таблица19[#Headers],0),0),"")</f>
        <v/>
      </c>
      <c r="AF263" s="6" t="str">
        <f>IFERROR(VLOOKUP($AA263,Таблица9[#All],MATCH(AF$3,Таблица9[#Headers],0),0)/VLOOKUP($AA263,Таблица19[#All],MATCH(AF$3,Таблица19[#Headers],0),0),"")</f>
        <v/>
      </c>
    </row>
    <row r="264" spans="1:32">
      <c r="A264" t="s">
        <v>278</v>
      </c>
      <c r="B264" s="10">
        <v>11961</v>
      </c>
      <c r="C264" s="10">
        <v>1300</v>
      </c>
      <c r="D264" s="6">
        <v>0.108686564668505</v>
      </c>
      <c r="E264" s="3">
        <v>3</v>
      </c>
      <c r="F264" s="3">
        <v>12</v>
      </c>
      <c r="G264" s="16">
        <v>3</v>
      </c>
      <c r="H264" s="10">
        <v>4937</v>
      </c>
      <c r="I264">
        <v>4</v>
      </c>
      <c r="J264" s="10">
        <v>433</v>
      </c>
      <c r="AA264" t="s">
        <v>278</v>
      </c>
      <c r="AB264" s="6" t="str">
        <f>IFERROR(VLOOKUP($AA264,Таблица9[#All],MATCH(AB$3,Таблица9[#Headers],0),0)/VLOOKUP($AA264,Таблица19[#All],MATCH(AB$3,Таблица19[#Headers],0),0),"")</f>
        <v/>
      </c>
      <c r="AC264" s="6" t="str">
        <f>IFERROR(VLOOKUP($AA264,Таблица9[#All],MATCH(AC$3,Таблица9[#Headers],0),0)/VLOOKUP($AA264,Таблица19[#All],MATCH(AC$3,Таблица19[#Headers],0),0),"")</f>
        <v/>
      </c>
      <c r="AD264" s="6" t="str">
        <f>IFERROR(VLOOKUP($AA264,Таблица9[#All],MATCH(AD$3,Таблица9[#Headers],0),0)/VLOOKUP($AA264,Таблица19[#All],MATCH(AD$3,Таблица19[#Headers],0),0),"")</f>
        <v/>
      </c>
      <c r="AE264" s="6" t="str">
        <f>IFERROR(VLOOKUP($AA264,Таблица9[#All],MATCH(AE$3,Таблица9[#Headers],0),0)/VLOOKUP($AA264,Таблица19[#All],MATCH(AE$3,Таблица19[#Headers],0),0),"")</f>
        <v/>
      </c>
      <c r="AF264" s="6" t="str">
        <f>IFERROR(VLOOKUP($AA264,Таблица9[#All],MATCH(AF$3,Таблица9[#Headers],0),0)/VLOOKUP($AA264,Таблица19[#All],MATCH(AF$3,Таблица19[#Headers],0),0),"")</f>
        <v/>
      </c>
    </row>
    <row r="265" spans="1:32">
      <c r="A265" t="s">
        <v>339</v>
      </c>
      <c r="B265" s="10">
        <v>11888</v>
      </c>
      <c r="C265" s="10">
        <v>3257</v>
      </c>
      <c r="D265" s="6">
        <v>0.27397375504710603</v>
      </c>
      <c r="E265" s="3">
        <v>2</v>
      </c>
      <c r="F265" s="3">
        <v>5</v>
      </c>
      <c r="G265" s="16">
        <v>2</v>
      </c>
      <c r="H265" s="10">
        <v>6894</v>
      </c>
      <c r="I265">
        <v>2</v>
      </c>
      <c r="J265" s="10">
        <v>1628</v>
      </c>
      <c r="AA265" t="s">
        <v>339</v>
      </c>
      <c r="AB265" s="6" t="str">
        <f>IFERROR(VLOOKUP($AA265,Таблица9[#All],MATCH(AB$3,Таблица9[#Headers],0),0)/VLOOKUP($AA265,Таблица19[#All],MATCH(AB$3,Таблица19[#Headers],0),0),"")</f>
        <v/>
      </c>
      <c r="AC265" s="6" t="str">
        <f>IFERROR(VLOOKUP($AA265,Таблица9[#All],MATCH(AC$3,Таблица9[#Headers],0),0)/VLOOKUP($AA265,Таблица19[#All],MATCH(AC$3,Таблица19[#Headers],0),0),"")</f>
        <v/>
      </c>
      <c r="AD265" s="6" t="str">
        <f>IFERROR(VLOOKUP($AA265,Таблица9[#All],MATCH(AD$3,Таблица9[#Headers],0),0)/VLOOKUP($AA265,Таблица19[#All],MATCH(AD$3,Таблица19[#Headers],0),0),"")</f>
        <v/>
      </c>
      <c r="AE265" s="6" t="str">
        <f>IFERROR(VLOOKUP($AA265,Таблица9[#All],MATCH(AE$3,Таблица9[#Headers],0),0)/VLOOKUP($AA265,Таблица19[#All],MATCH(AE$3,Таблица19[#Headers],0),0),"")</f>
        <v/>
      </c>
      <c r="AF265" s="6" t="str">
        <f>IFERROR(VLOOKUP($AA265,Таблица9[#All],MATCH(AF$3,Таблица9[#Headers],0),0)/VLOOKUP($AA265,Таблица19[#All],MATCH(AF$3,Таблица19[#Headers],0),0),"")</f>
        <v/>
      </c>
    </row>
    <row r="266" spans="1:32">
      <c r="A266" t="s">
        <v>226</v>
      </c>
      <c r="B266" s="10">
        <v>11887</v>
      </c>
      <c r="C266" s="10">
        <v>2420</v>
      </c>
      <c r="D266" s="6">
        <v>0.20358374695045001</v>
      </c>
      <c r="E266" s="3">
        <v>1</v>
      </c>
      <c r="F266" s="3">
        <v>3</v>
      </c>
      <c r="G266" s="16">
        <v>1</v>
      </c>
      <c r="H266" s="10">
        <v>11936</v>
      </c>
      <c r="I266">
        <v>3</v>
      </c>
      <c r="J266" s="10">
        <v>2420</v>
      </c>
      <c r="AA266" t="s">
        <v>226</v>
      </c>
      <c r="AB266" s="6">
        <f>IFERROR(VLOOKUP($AA266,Таблица9[#All],MATCH(AB$3,Таблица9[#Headers],0),0)/VLOOKUP($AA266,Таблица19[#All],MATCH(AB$3,Таблица19[#Headers],0),0),"")</f>
        <v>1</v>
      </c>
      <c r="AC266" s="6">
        <f>IFERROR(VLOOKUP($AA266,Таблица9[#All],MATCH(AC$3,Таблица9[#Headers],0),0)/VLOOKUP($AA266,Таблица19[#All],MATCH(AC$3,Таблица19[#Headers],0),0),"")</f>
        <v>1</v>
      </c>
      <c r="AD266" s="6">
        <f>IFERROR(VLOOKUP($AA266,Таблица9[#All],MATCH(AD$3,Таблица9[#Headers],0),0)/VLOOKUP($AA266,Таблица19[#All],MATCH(AD$3,Таблица19[#Headers],0),0),"")</f>
        <v>1</v>
      </c>
      <c r="AE266" s="6">
        <f>IFERROR(VLOOKUP($AA266,Таблица9[#All],MATCH(AE$3,Таблица9[#Headers],0),0)/VLOOKUP($AA266,Таблица19[#All],MATCH(AE$3,Таблица19[#Headers],0),0),"")</f>
        <v>1</v>
      </c>
      <c r="AF266" s="6">
        <f>IFERROR(VLOOKUP($AA266,Таблица9[#All],MATCH(AF$3,Таблица9[#Headers],0),0)/VLOOKUP($AA266,Таблица19[#All],MATCH(AF$3,Таблица19[#Headers],0),0),"")</f>
        <v>1</v>
      </c>
    </row>
    <row r="267" spans="1:32">
      <c r="A267" t="s">
        <v>330</v>
      </c>
      <c r="B267" s="10">
        <v>11739</v>
      </c>
      <c r="C267" s="10">
        <v>2159</v>
      </c>
      <c r="D267" s="6">
        <v>0.18391685833546201</v>
      </c>
      <c r="E267" s="3">
        <v>4</v>
      </c>
      <c r="F267" s="3">
        <v>20</v>
      </c>
      <c r="G267" s="16">
        <v>4</v>
      </c>
      <c r="H267" s="10">
        <v>3485</v>
      </c>
      <c r="I267">
        <v>5</v>
      </c>
      <c r="J267" s="10">
        <v>540</v>
      </c>
      <c r="AA267" t="s">
        <v>330</v>
      </c>
      <c r="AB267" s="6" t="str">
        <f>IFERROR(VLOOKUP($AA267,Таблица9[#All],MATCH(AB$3,Таблица9[#Headers],0),0)/VLOOKUP($AA267,Таблица19[#All],MATCH(AB$3,Таблица19[#Headers],0),0),"")</f>
        <v/>
      </c>
      <c r="AC267" s="6" t="str">
        <f>IFERROR(VLOOKUP($AA267,Таблица9[#All],MATCH(AC$3,Таблица9[#Headers],0),0)/VLOOKUP($AA267,Таблица19[#All],MATCH(AC$3,Таблица19[#Headers],0),0),"")</f>
        <v/>
      </c>
      <c r="AD267" s="6" t="str">
        <f>IFERROR(VLOOKUP($AA267,Таблица9[#All],MATCH(AD$3,Таблица9[#Headers],0),0)/VLOOKUP($AA267,Таблица19[#All],MATCH(AD$3,Таблица19[#Headers],0),0),"")</f>
        <v/>
      </c>
      <c r="AE267" s="6" t="str">
        <f>IFERROR(VLOOKUP($AA267,Таблица9[#All],MATCH(AE$3,Таблица9[#Headers],0),0)/VLOOKUP($AA267,Таблица19[#All],MATCH(AE$3,Таблица19[#Headers],0),0),"")</f>
        <v/>
      </c>
      <c r="AF267" s="6" t="str">
        <f>IFERROR(VLOOKUP($AA267,Таблица9[#All],MATCH(AF$3,Таблица9[#Headers],0),0)/VLOOKUP($AA267,Таблица19[#All],MATCH(AF$3,Таблица19[#Headers],0),0),"")</f>
        <v/>
      </c>
    </row>
    <row r="268" spans="1:32">
      <c r="A268" t="s">
        <v>283</v>
      </c>
      <c r="B268" s="10">
        <v>11573</v>
      </c>
      <c r="C268" s="10">
        <v>-624</v>
      </c>
      <c r="D268" s="6">
        <v>-5.3918603646418303E-2</v>
      </c>
      <c r="E268" s="3">
        <v>3</v>
      </c>
      <c r="F268" s="3">
        <v>10</v>
      </c>
      <c r="G268" s="16">
        <v>3</v>
      </c>
      <c r="H268" s="10">
        <v>4408</v>
      </c>
      <c r="I268">
        <v>3</v>
      </c>
      <c r="J268" s="10">
        <v>-208</v>
      </c>
      <c r="AA268" t="s">
        <v>283</v>
      </c>
      <c r="AB268" s="6" t="str">
        <f>IFERROR(VLOOKUP($AA268,Таблица9[#All],MATCH(AB$3,Таблица9[#Headers],0),0)/VLOOKUP($AA268,Таблица19[#All],MATCH(AB$3,Таблица19[#Headers],0),0),"")</f>
        <v/>
      </c>
      <c r="AC268" s="6" t="str">
        <f>IFERROR(VLOOKUP($AA268,Таблица9[#All],MATCH(AC$3,Таблица9[#Headers],0),0)/VLOOKUP($AA268,Таблица19[#All],MATCH(AC$3,Таблица19[#Headers],0),0),"")</f>
        <v/>
      </c>
      <c r="AD268" s="6" t="str">
        <f>IFERROR(VLOOKUP($AA268,Таблица9[#All],MATCH(AD$3,Таблица9[#Headers],0),0)/VLOOKUP($AA268,Таблица19[#All],MATCH(AD$3,Таблица19[#Headers],0),0),"")</f>
        <v/>
      </c>
      <c r="AE268" s="6" t="str">
        <f>IFERROR(VLOOKUP($AA268,Таблица9[#All],MATCH(AE$3,Таблица9[#Headers],0),0)/VLOOKUP($AA268,Таблица19[#All],MATCH(AE$3,Таблица19[#Headers],0),0),"")</f>
        <v/>
      </c>
      <c r="AF268" s="6" t="str">
        <f>IFERROR(VLOOKUP($AA268,Таблица9[#All],MATCH(AF$3,Таблица9[#Headers],0),0)/VLOOKUP($AA268,Таблица19[#All],MATCH(AF$3,Таблица19[#Headers],0),0),"")</f>
        <v/>
      </c>
    </row>
    <row r="269" spans="1:32">
      <c r="A269" t="s">
        <v>402</v>
      </c>
      <c r="B269" s="10">
        <v>11249</v>
      </c>
      <c r="C269" s="10">
        <v>4281</v>
      </c>
      <c r="D269" s="6">
        <v>0.38056716152546799</v>
      </c>
      <c r="E269" s="3">
        <v>2</v>
      </c>
      <c r="F269" s="3">
        <v>2</v>
      </c>
      <c r="G269" s="16">
        <v>2</v>
      </c>
      <c r="H269" s="10">
        <v>5674</v>
      </c>
      <c r="I269">
        <v>1</v>
      </c>
      <c r="J269" s="10">
        <v>2140</v>
      </c>
      <c r="AA269" t="s">
        <v>402</v>
      </c>
      <c r="AB269" s="6">
        <f>IFERROR(VLOOKUP($AA269,Таблица9[#All],MATCH(AB$3,Таблица9[#Headers],0),0)/VLOOKUP($AA269,Таблица19[#All],MATCH(AB$3,Таблица19[#Headers],0),0),"")</f>
        <v>1</v>
      </c>
      <c r="AC269" s="6">
        <f>IFERROR(VLOOKUP($AA269,Таблица9[#All],MATCH(AC$3,Таблица9[#Headers],0),0)/VLOOKUP($AA269,Таблица19[#All],MATCH(AC$3,Таблица19[#Headers],0),0),"")</f>
        <v>1</v>
      </c>
      <c r="AD269" s="6">
        <f>IFERROR(VLOOKUP($AA269,Таблица9[#All],MATCH(AD$3,Таблица9[#Headers],0),0)/VLOOKUP($AA269,Таблица19[#All],MATCH(AD$3,Таблица19[#Headers],0),0),"")</f>
        <v>1</v>
      </c>
      <c r="AE269" s="6">
        <f>IFERROR(VLOOKUP($AA269,Таблица9[#All],MATCH(AE$3,Таблица9[#Headers],0),0)/VLOOKUP($AA269,Таблица19[#All],MATCH(AE$3,Таблица19[#Headers],0),0),"")</f>
        <v>1</v>
      </c>
      <c r="AF269" s="6">
        <f>IFERROR(VLOOKUP($AA269,Таблица9[#All],MATCH(AF$3,Таблица9[#Headers],0),0)/VLOOKUP($AA269,Таблица19[#All],MATCH(AF$3,Таблица19[#Headers],0),0),"")</f>
        <v>1</v>
      </c>
    </row>
    <row r="270" spans="1:32">
      <c r="A270" t="s">
        <v>326</v>
      </c>
      <c r="B270" s="10">
        <v>11017</v>
      </c>
      <c r="C270" s="10">
        <v>1102</v>
      </c>
      <c r="D270" s="6">
        <v>0.10002723064355</v>
      </c>
      <c r="E270" s="3">
        <v>3</v>
      </c>
      <c r="F270" s="3">
        <v>4</v>
      </c>
      <c r="G270" s="16">
        <v>3</v>
      </c>
      <c r="H270" s="10">
        <v>4455</v>
      </c>
      <c r="I270">
        <v>1</v>
      </c>
      <c r="J270" s="10">
        <v>367</v>
      </c>
      <c r="AA270" t="s">
        <v>326</v>
      </c>
      <c r="AB270" s="6" t="str">
        <f>IFERROR(VLOOKUP($AA270,Таблица9[#All],MATCH(AB$3,Таблица9[#Headers],0),0)/VLOOKUP($AA270,Таблица19[#All],MATCH(AB$3,Таблица19[#Headers],0),0),"")</f>
        <v/>
      </c>
      <c r="AC270" s="6" t="str">
        <f>IFERROR(VLOOKUP($AA270,Таблица9[#All],MATCH(AC$3,Таблица9[#Headers],0),0)/VLOOKUP($AA270,Таблица19[#All],MATCH(AC$3,Таблица19[#Headers],0),0),"")</f>
        <v/>
      </c>
      <c r="AD270" s="6" t="str">
        <f>IFERROR(VLOOKUP($AA270,Таблица9[#All],MATCH(AD$3,Таблица9[#Headers],0),0)/VLOOKUP($AA270,Таблица19[#All],MATCH(AD$3,Таблица19[#Headers],0),0),"")</f>
        <v/>
      </c>
      <c r="AE270" s="6" t="str">
        <f>IFERROR(VLOOKUP($AA270,Таблица9[#All],MATCH(AE$3,Таблица9[#Headers],0),0)/VLOOKUP($AA270,Таблица19[#All],MATCH(AE$3,Таблица19[#Headers],0),0),"")</f>
        <v/>
      </c>
      <c r="AF270" s="6" t="str">
        <f>IFERROR(VLOOKUP($AA270,Таблица9[#All],MATCH(AF$3,Таблица9[#Headers],0),0)/VLOOKUP($AA270,Таблица19[#All],MATCH(AF$3,Таблица19[#Headers],0),0),"")</f>
        <v/>
      </c>
    </row>
    <row r="271" spans="1:32">
      <c r="A271" t="s">
        <v>343</v>
      </c>
      <c r="B271" s="10">
        <v>10399</v>
      </c>
      <c r="C271" s="10">
        <v>1354</v>
      </c>
      <c r="D271" s="6">
        <v>0.13020482738724801</v>
      </c>
      <c r="E271" s="3">
        <v>4</v>
      </c>
      <c r="F271" s="3">
        <v>15</v>
      </c>
      <c r="G271" s="16">
        <v>4</v>
      </c>
      <c r="H271" s="10">
        <v>2967</v>
      </c>
      <c r="I271">
        <v>4</v>
      </c>
      <c r="J271" s="10">
        <v>338</v>
      </c>
      <c r="AA271" t="s">
        <v>343</v>
      </c>
      <c r="AB271" s="6" t="str">
        <f>IFERROR(VLOOKUP($AA271,Таблица9[#All],MATCH(AB$3,Таблица9[#Headers],0),0)/VLOOKUP($AA271,Таблица19[#All],MATCH(AB$3,Таблица19[#Headers],0),0),"")</f>
        <v/>
      </c>
      <c r="AC271" s="6" t="str">
        <f>IFERROR(VLOOKUP($AA271,Таблица9[#All],MATCH(AC$3,Таблица9[#Headers],0),0)/VLOOKUP($AA271,Таблица19[#All],MATCH(AC$3,Таблица19[#Headers],0),0),"")</f>
        <v/>
      </c>
      <c r="AD271" s="6" t="str">
        <f>IFERROR(VLOOKUP($AA271,Таблица9[#All],MATCH(AD$3,Таблица9[#Headers],0),0)/VLOOKUP($AA271,Таблица19[#All],MATCH(AD$3,Таблица19[#Headers],0),0),"")</f>
        <v/>
      </c>
      <c r="AE271" s="6" t="str">
        <f>IFERROR(VLOOKUP($AA271,Таблица9[#All],MATCH(AE$3,Таблица9[#Headers],0),0)/VLOOKUP($AA271,Таблица19[#All],MATCH(AE$3,Таблица19[#Headers],0),0),"")</f>
        <v/>
      </c>
      <c r="AF271" s="6" t="str">
        <f>IFERROR(VLOOKUP($AA271,Таблица9[#All],MATCH(AF$3,Таблица9[#Headers],0),0)/VLOOKUP($AA271,Таблица19[#All],MATCH(AF$3,Таблица19[#Headers],0),0),"")</f>
        <v/>
      </c>
    </row>
    <row r="272" spans="1:32">
      <c r="A272" t="s">
        <v>268</v>
      </c>
      <c r="B272" s="10">
        <v>10333</v>
      </c>
      <c r="C272" s="10">
        <v>200</v>
      </c>
      <c r="D272" s="6">
        <v>1.9355463079454099E-2</v>
      </c>
      <c r="E272" s="3">
        <v>5</v>
      </c>
      <c r="F272" s="3">
        <v>28</v>
      </c>
      <c r="G272" s="16">
        <v>4</v>
      </c>
      <c r="H272" s="10">
        <v>2617</v>
      </c>
      <c r="I272">
        <v>6</v>
      </c>
      <c r="J272" s="10">
        <v>50</v>
      </c>
      <c r="AA272" t="s">
        <v>268</v>
      </c>
      <c r="AB272" s="6" t="str">
        <f>IFERROR(VLOOKUP($AA272,Таблица9[#All],MATCH(AB$3,Таблица9[#Headers],0),0)/VLOOKUP($AA272,Таблица19[#All],MATCH(AB$3,Таблица19[#Headers],0),0),"")</f>
        <v/>
      </c>
      <c r="AC272" s="6" t="str">
        <f>IFERROR(VLOOKUP($AA272,Таблица9[#All],MATCH(AC$3,Таблица9[#Headers],0),0)/VLOOKUP($AA272,Таблица19[#All],MATCH(AC$3,Таблица19[#Headers],0),0),"")</f>
        <v/>
      </c>
      <c r="AD272" s="6" t="str">
        <f>IFERROR(VLOOKUP($AA272,Таблица9[#All],MATCH(AD$3,Таблица9[#Headers],0),0)/VLOOKUP($AA272,Таблица19[#All],MATCH(AD$3,Таблица19[#Headers],0),0),"")</f>
        <v/>
      </c>
      <c r="AE272" s="6" t="str">
        <f>IFERROR(VLOOKUP($AA272,Таблица9[#All],MATCH(AE$3,Таблица9[#Headers],0),0)/VLOOKUP($AA272,Таблица19[#All],MATCH(AE$3,Таблица19[#Headers],0),0),"")</f>
        <v/>
      </c>
      <c r="AF272" s="6" t="str">
        <f>IFERROR(VLOOKUP($AA272,Таблица9[#All],MATCH(AF$3,Таблица9[#Headers],0),0)/VLOOKUP($AA272,Таблица19[#All],MATCH(AF$3,Таблица19[#Headers],0),0),"")</f>
        <v/>
      </c>
    </row>
    <row r="273" spans="1:32">
      <c r="A273" t="s">
        <v>359</v>
      </c>
      <c r="B273" s="10">
        <v>9959</v>
      </c>
      <c r="C273" s="10">
        <v>2505</v>
      </c>
      <c r="D273" s="6">
        <v>0.25153127824078703</v>
      </c>
      <c r="E273" s="3">
        <v>2</v>
      </c>
      <c r="F273" s="3">
        <v>20</v>
      </c>
      <c r="G273" s="16">
        <v>2</v>
      </c>
      <c r="H273" s="10">
        <v>6104</v>
      </c>
      <c r="I273">
        <v>10</v>
      </c>
      <c r="J273" s="10">
        <v>1252</v>
      </c>
      <c r="AA273" t="s">
        <v>359</v>
      </c>
      <c r="AB273" s="6" t="str">
        <f>IFERROR(VLOOKUP($AA273,Таблица9[#All],MATCH(AB$3,Таблица9[#Headers],0),0)/VLOOKUP($AA273,Таблица19[#All],MATCH(AB$3,Таблица19[#Headers],0),0),"")</f>
        <v/>
      </c>
      <c r="AC273" s="6" t="str">
        <f>IFERROR(VLOOKUP($AA273,Таблица9[#All],MATCH(AC$3,Таблица9[#Headers],0),0)/VLOOKUP($AA273,Таблица19[#All],MATCH(AC$3,Таблица19[#Headers],0),0),"")</f>
        <v/>
      </c>
      <c r="AD273" s="6" t="str">
        <f>IFERROR(VLOOKUP($AA273,Таблица9[#All],MATCH(AD$3,Таблица9[#Headers],0),0)/VLOOKUP($AA273,Таблица19[#All],MATCH(AD$3,Таблица19[#Headers],0),0),"")</f>
        <v/>
      </c>
      <c r="AE273" s="6" t="str">
        <f>IFERROR(VLOOKUP($AA273,Таблица9[#All],MATCH(AE$3,Таблица9[#Headers],0),0)/VLOOKUP($AA273,Таблица19[#All],MATCH(AE$3,Таблица19[#Headers],0),0),"")</f>
        <v/>
      </c>
      <c r="AF273" s="6" t="str">
        <f>IFERROR(VLOOKUP($AA273,Таблица9[#All],MATCH(AF$3,Таблица9[#Headers],0),0)/VLOOKUP($AA273,Таблица19[#All],MATCH(AF$3,Таблица19[#Headers],0),0),"")</f>
        <v/>
      </c>
    </row>
    <row r="274" spans="1:32">
      <c r="A274" t="s">
        <v>456</v>
      </c>
      <c r="B274" s="10">
        <v>9872</v>
      </c>
      <c r="C274" s="10">
        <v>948</v>
      </c>
      <c r="D274" s="6">
        <v>9.6029173419773101E-2</v>
      </c>
      <c r="E274" s="3">
        <v>2</v>
      </c>
      <c r="F274" s="3">
        <v>52</v>
      </c>
      <c r="G274" s="16">
        <v>1</v>
      </c>
      <c r="H274" s="10">
        <v>5936</v>
      </c>
      <c r="I274">
        <v>26</v>
      </c>
      <c r="J274" s="10">
        <v>948</v>
      </c>
      <c r="AA274" t="s">
        <v>456</v>
      </c>
      <c r="AB274" s="6" t="str">
        <f>IFERROR(VLOOKUP($AA274,Таблица9[#All],MATCH(AB$3,Таблица9[#Headers],0),0)/VLOOKUP($AA274,Таблица19[#All],MATCH(AB$3,Таблица19[#Headers],0),0),"")</f>
        <v/>
      </c>
      <c r="AC274" s="6" t="str">
        <f>IFERROR(VLOOKUP($AA274,Таблица9[#All],MATCH(AC$3,Таблица9[#Headers],0),0)/VLOOKUP($AA274,Таблица19[#All],MATCH(AC$3,Таблица19[#Headers],0),0),"")</f>
        <v/>
      </c>
      <c r="AD274" s="6" t="str">
        <f>IFERROR(VLOOKUP($AA274,Таблица9[#All],MATCH(AD$3,Таблица9[#Headers],0),0)/VLOOKUP($AA274,Таблица19[#All],MATCH(AD$3,Таблица19[#Headers],0),0),"")</f>
        <v/>
      </c>
      <c r="AE274" s="6" t="str">
        <f>IFERROR(VLOOKUP($AA274,Таблица9[#All],MATCH(AE$3,Таблица9[#Headers],0),0)/VLOOKUP($AA274,Таблица19[#All],MATCH(AE$3,Таблица19[#Headers],0),0),"")</f>
        <v/>
      </c>
      <c r="AF274" s="6" t="str">
        <f>IFERROR(VLOOKUP($AA274,Таблица9[#All],MATCH(AF$3,Таблица9[#Headers],0),0)/VLOOKUP($AA274,Таблица19[#All],MATCH(AF$3,Таблица19[#Headers],0),0),"")</f>
        <v/>
      </c>
    </row>
    <row r="275" spans="1:32">
      <c r="A275" t="s">
        <v>331</v>
      </c>
      <c r="B275" s="10">
        <v>9834</v>
      </c>
      <c r="C275" s="10">
        <v>1065</v>
      </c>
      <c r="D275" s="6">
        <v>0.10829774252593</v>
      </c>
      <c r="E275" s="3">
        <v>2</v>
      </c>
      <c r="F275" s="3">
        <v>5</v>
      </c>
      <c r="G275" s="16">
        <v>2</v>
      </c>
      <c r="H275" s="10">
        <v>5667</v>
      </c>
      <c r="I275">
        <v>2</v>
      </c>
      <c r="J275" s="10">
        <v>532</v>
      </c>
      <c r="AA275" t="s">
        <v>331</v>
      </c>
      <c r="AB275" s="6" t="str">
        <f>IFERROR(VLOOKUP($AA275,Таблица9[#All],MATCH(AB$3,Таблица9[#Headers],0),0)/VLOOKUP($AA275,Таблица19[#All],MATCH(AB$3,Таблица19[#Headers],0),0),"")</f>
        <v/>
      </c>
      <c r="AC275" s="6" t="str">
        <f>IFERROR(VLOOKUP($AA275,Таблица9[#All],MATCH(AC$3,Таблица9[#Headers],0),0)/VLOOKUP($AA275,Таблица19[#All],MATCH(AC$3,Таблица19[#Headers],0),0),"")</f>
        <v/>
      </c>
      <c r="AD275" s="6" t="str">
        <f>IFERROR(VLOOKUP($AA275,Таблица9[#All],MATCH(AD$3,Таблица9[#Headers],0),0)/VLOOKUP($AA275,Таблица19[#All],MATCH(AD$3,Таблица19[#Headers],0),0),"")</f>
        <v/>
      </c>
      <c r="AE275" s="6" t="str">
        <f>IFERROR(VLOOKUP($AA275,Таблица9[#All],MATCH(AE$3,Таблица9[#Headers],0),0)/VLOOKUP($AA275,Таблица19[#All],MATCH(AE$3,Таблица19[#Headers],0),0),"")</f>
        <v/>
      </c>
      <c r="AF275" s="6" t="str">
        <f>IFERROR(VLOOKUP($AA275,Таблица9[#All],MATCH(AF$3,Таблица9[#Headers],0),0)/VLOOKUP($AA275,Таблица19[#All],MATCH(AF$3,Таблица19[#Headers],0),0),"")</f>
        <v/>
      </c>
    </row>
    <row r="276" spans="1:32">
      <c r="A276" t="s">
        <v>230</v>
      </c>
      <c r="B276" s="10">
        <v>9767</v>
      </c>
      <c r="C276" s="10">
        <v>-393</v>
      </c>
      <c r="D276" s="6">
        <v>-4.0237534555134603E-2</v>
      </c>
      <c r="E276" s="3">
        <v>4</v>
      </c>
      <c r="F276" s="3">
        <v>20</v>
      </c>
      <c r="G276" s="16">
        <v>4</v>
      </c>
      <c r="H276" s="10">
        <v>2491</v>
      </c>
      <c r="I276">
        <v>5</v>
      </c>
      <c r="J276" s="10">
        <v>-98</v>
      </c>
      <c r="AA276" t="s">
        <v>230</v>
      </c>
      <c r="AB276" s="6">
        <f>IFERROR(VLOOKUP($AA276,Таблица9[#All],MATCH(AB$3,Таблица9[#Headers],0),0)/VLOOKUP($AA276,Таблица19[#All],MATCH(AB$3,Таблица19[#Headers],0),0),"")</f>
        <v>1</v>
      </c>
      <c r="AC276" s="6">
        <f>IFERROR(VLOOKUP($AA276,Таблица9[#All],MATCH(AC$3,Таблица9[#Headers],0),0)/VLOOKUP($AA276,Таблица19[#All],MATCH(AC$3,Таблица19[#Headers],0),0),"")</f>
        <v>1</v>
      </c>
      <c r="AD276" s="6">
        <f>IFERROR(VLOOKUP($AA276,Таблица9[#All],MATCH(AD$3,Таблица9[#Headers],0),0)/VLOOKUP($AA276,Таблица19[#All],MATCH(AD$3,Таблица19[#Headers],0),0),"")</f>
        <v>1</v>
      </c>
      <c r="AE276" s="6">
        <f>IFERROR(VLOOKUP($AA276,Таблица9[#All],MATCH(AE$3,Таблица9[#Headers],0),0)/VLOOKUP($AA276,Таблица19[#All],MATCH(AE$3,Таблица19[#Headers],0),0),"")</f>
        <v>1</v>
      </c>
      <c r="AF276" s="6">
        <f>IFERROR(VLOOKUP($AA276,Таблица9[#All],MATCH(AF$3,Таблица9[#Headers],0),0)/VLOOKUP($AA276,Таблица19[#All],MATCH(AF$3,Таблица19[#Headers],0),0),"")</f>
        <v>1</v>
      </c>
    </row>
    <row r="277" spans="1:32">
      <c r="A277" t="s">
        <v>140</v>
      </c>
      <c r="B277" s="10">
        <v>9321</v>
      </c>
      <c r="C277" s="10">
        <v>82</v>
      </c>
      <c r="D277" s="6">
        <v>8.7973393412723901E-3</v>
      </c>
      <c r="E277" s="3">
        <v>10</v>
      </c>
      <c r="F277" s="3">
        <v>48</v>
      </c>
      <c r="G277" s="16">
        <v>1</v>
      </c>
      <c r="H277" s="10">
        <v>1574</v>
      </c>
      <c r="I277">
        <v>5</v>
      </c>
      <c r="J277" s="10">
        <v>82</v>
      </c>
      <c r="AA277" t="s">
        <v>140</v>
      </c>
      <c r="AB277" s="6" t="str">
        <f>IFERROR(VLOOKUP($AA277,Таблица9[#All],MATCH(AB$3,Таблица9[#Headers],0),0)/VLOOKUP($AA277,Таблица19[#All],MATCH(AB$3,Таблица19[#Headers],0),0),"")</f>
        <v/>
      </c>
      <c r="AC277" s="6" t="str">
        <f>IFERROR(VLOOKUP($AA277,Таблица9[#All],MATCH(AC$3,Таблица9[#Headers],0),0)/VLOOKUP($AA277,Таблица19[#All],MATCH(AC$3,Таблица19[#Headers],0),0),"")</f>
        <v/>
      </c>
      <c r="AD277" s="6" t="str">
        <f>IFERROR(VLOOKUP($AA277,Таблица9[#All],MATCH(AD$3,Таблица9[#Headers],0),0)/VLOOKUP($AA277,Таблица19[#All],MATCH(AD$3,Таблица19[#Headers],0),0),"")</f>
        <v/>
      </c>
      <c r="AE277" s="6" t="str">
        <f>IFERROR(VLOOKUP($AA277,Таблица9[#All],MATCH(AE$3,Таблица9[#Headers],0),0)/VLOOKUP($AA277,Таблица19[#All],MATCH(AE$3,Таблица19[#Headers],0),0),"")</f>
        <v/>
      </c>
      <c r="AF277" s="6" t="str">
        <f>IFERROR(VLOOKUP($AA277,Таблица9[#All],MATCH(AF$3,Таблица9[#Headers],0),0)/VLOOKUP($AA277,Таблица19[#All],MATCH(AF$3,Таблица19[#Headers],0),0),"")</f>
        <v/>
      </c>
    </row>
    <row r="278" spans="1:32">
      <c r="A278" t="s">
        <v>367</v>
      </c>
      <c r="B278" s="10">
        <v>9288</v>
      </c>
      <c r="C278" s="10">
        <v>1916</v>
      </c>
      <c r="D278" s="6">
        <v>0.20628768303186901</v>
      </c>
      <c r="E278" s="3">
        <v>2</v>
      </c>
      <c r="F278" s="3">
        <v>13</v>
      </c>
      <c r="G278" s="16">
        <v>1</v>
      </c>
      <c r="H278" s="10">
        <v>5594</v>
      </c>
      <c r="I278">
        <v>6</v>
      </c>
      <c r="J278" s="10">
        <v>1916</v>
      </c>
      <c r="AA278" t="s">
        <v>367</v>
      </c>
      <c r="AB278" s="6" t="str">
        <f>IFERROR(VLOOKUP($AA278,Таблица9[#All],MATCH(AB$3,Таблица9[#Headers],0),0)/VLOOKUP($AA278,Таблица19[#All],MATCH(AB$3,Таблица19[#Headers],0),0),"")</f>
        <v/>
      </c>
      <c r="AC278" s="6" t="str">
        <f>IFERROR(VLOOKUP($AA278,Таблица9[#All],MATCH(AC$3,Таблица9[#Headers],0),0)/VLOOKUP($AA278,Таблица19[#All],MATCH(AC$3,Таблица19[#Headers],0),0),"")</f>
        <v/>
      </c>
      <c r="AD278" s="6" t="str">
        <f>IFERROR(VLOOKUP($AA278,Таблица9[#All],MATCH(AD$3,Таблица9[#Headers],0),0)/VLOOKUP($AA278,Таблица19[#All],MATCH(AD$3,Таблица19[#Headers],0),0),"")</f>
        <v/>
      </c>
      <c r="AE278" s="6" t="str">
        <f>IFERROR(VLOOKUP($AA278,Таблица9[#All],MATCH(AE$3,Таблица9[#Headers],0),0)/VLOOKUP($AA278,Таблица19[#All],MATCH(AE$3,Таблица19[#Headers],0),0),"")</f>
        <v/>
      </c>
      <c r="AF278" s="6" t="str">
        <f>IFERROR(VLOOKUP($AA278,Таблица9[#All],MATCH(AF$3,Таблица9[#Headers],0),0)/VLOOKUP($AA278,Таблица19[#All],MATCH(AF$3,Таблица19[#Headers],0),0),"")</f>
        <v/>
      </c>
    </row>
    <row r="279" spans="1:32">
      <c r="A279" t="s">
        <v>301</v>
      </c>
      <c r="B279" s="10">
        <v>9285</v>
      </c>
      <c r="C279" s="10">
        <v>1532</v>
      </c>
      <c r="D279" s="6">
        <v>0.16499730748519101</v>
      </c>
      <c r="E279" s="3">
        <v>4</v>
      </c>
      <c r="F279" s="3">
        <v>33</v>
      </c>
      <c r="G279" s="16">
        <v>1</v>
      </c>
      <c r="H279" s="10">
        <v>3945</v>
      </c>
      <c r="I279">
        <v>8</v>
      </c>
      <c r="J279" s="10">
        <v>1532</v>
      </c>
      <c r="AA279" t="s">
        <v>301</v>
      </c>
      <c r="AB279" s="6">
        <f>IFERROR(VLOOKUP($AA279,Таблица9[#All],MATCH(AB$3,Таблица9[#Headers],0),0)/VLOOKUP($AA279,Таблица19[#All],MATCH(AB$3,Таблица19[#Headers],0),0),"")</f>
        <v>0.83629509962304793</v>
      </c>
      <c r="AC279" s="6">
        <f>IFERROR(VLOOKUP($AA279,Таблица9[#All],MATCH(AC$3,Таблица9[#Headers],0),0)/VLOOKUP($AA279,Таблица19[#All],MATCH(AC$3,Таблица19[#Headers],0),0),"")</f>
        <v>0.87597911227154046</v>
      </c>
      <c r="AD279" s="6">
        <f>IFERROR(VLOOKUP($AA279,Таблица9[#All],MATCH(AD$3,Таблица9[#Headers],0),0)/VLOOKUP($AA279,Таблица19[#All],MATCH(AD$3,Таблица19[#Headers],0),0),"")</f>
        <v>0.75</v>
      </c>
      <c r="AE279" s="6">
        <f>IFERROR(VLOOKUP($AA279,Таблица9[#All],MATCH(AE$3,Таблица9[#Headers],0),0)/VLOOKUP($AA279,Таблица19[#All],MATCH(AE$3,Таблица19[#Headers],0),0),"")</f>
        <v>0.96969696969696972</v>
      </c>
      <c r="AF279" s="6">
        <f>IFERROR(VLOOKUP($AA279,Таблица9[#All],MATCH(AF$3,Таблица9[#Headers],0),0)/VLOOKUP($AA279,Таблица19[#All],MATCH(AF$3,Таблица19[#Headers],0),0),"")</f>
        <v>1</v>
      </c>
    </row>
    <row r="280" spans="1:32">
      <c r="A280" t="s">
        <v>211</v>
      </c>
      <c r="B280" s="10">
        <v>9279</v>
      </c>
      <c r="C280" s="10">
        <v>2211</v>
      </c>
      <c r="D280" s="6">
        <v>0.238279987067571</v>
      </c>
      <c r="E280" s="3">
        <v>2</v>
      </c>
      <c r="F280" s="3">
        <v>6</v>
      </c>
      <c r="G280" s="16">
        <v>2</v>
      </c>
      <c r="H280" s="10">
        <v>4615</v>
      </c>
      <c r="I280">
        <v>3</v>
      </c>
      <c r="J280" s="10">
        <v>1106</v>
      </c>
      <c r="AA280" t="s">
        <v>211</v>
      </c>
      <c r="AB280" s="6" t="str">
        <f>IFERROR(VLOOKUP($AA280,Таблица9[#All],MATCH(AB$3,Таблица9[#Headers],0),0)/VLOOKUP($AA280,Таблица19[#All],MATCH(AB$3,Таблица19[#Headers],0),0),"")</f>
        <v/>
      </c>
      <c r="AC280" s="6" t="str">
        <f>IFERROR(VLOOKUP($AA280,Таблица9[#All],MATCH(AC$3,Таблица9[#Headers],0),0)/VLOOKUP($AA280,Таблица19[#All],MATCH(AC$3,Таблица19[#Headers],0),0),"")</f>
        <v/>
      </c>
      <c r="AD280" s="6" t="str">
        <f>IFERROR(VLOOKUP($AA280,Таблица9[#All],MATCH(AD$3,Таблица9[#Headers],0),0)/VLOOKUP($AA280,Таблица19[#All],MATCH(AD$3,Таблица19[#Headers],0),0),"")</f>
        <v/>
      </c>
      <c r="AE280" s="6" t="str">
        <f>IFERROR(VLOOKUP($AA280,Таблица9[#All],MATCH(AE$3,Таблица9[#Headers],0),0)/VLOOKUP($AA280,Таблица19[#All],MATCH(AE$3,Таблица19[#Headers],0),0),"")</f>
        <v/>
      </c>
      <c r="AF280" s="6" t="str">
        <f>IFERROR(VLOOKUP($AA280,Таблица9[#All],MATCH(AF$3,Таблица9[#Headers],0),0)/VLOOKUP($AA280,Таблица19[#All],MATCH(AF$3,Таблица19[#Headers],0),0),"")</f>
        <v/>
      </c>
    </row>
    <row r="281" spans="1:32">
      <c r="A281" t="s">
        <v>204</v>
      </c>
      <c r="B281" s="10">
        <v>9257</v>
      </c>
      <c r="C281" s="10">
        <v>2556</v>
      </c>
      <c r="D281" s="6">
        <v>0.27611537215080401</v>
      </c>
      <c r="E281" s="3">
        <v>5</v>
      </c>
      <c r="F281" s="3">
        <v>12</v>
      </c>
      <c r="G281" s="16">
        <v>4</v>
      </c>
      <c r="H281" s="10">
        <v>6116</v>
      </c>
      <c r="I281">
        <v>2</v>
      </c>
      <c r="J281" s="10">
        <v>639</v>
      </c>
      <c r="AA281" t="s">
        <v>204</v>
      </c>
      <c r="AB281" s="6" t="str">
        <f>IFERROR(VLOOKUP($AA281,Таблица9[#All],MATCH(AB$3,Таблица9[#Headers],0),0)/VLOOKUP($AA281,Таблица19[#All],MATCH(AB$3,Таблица19[#Headers],0),0),"")</f>
        <v/>
      </c>
      <c r="AC281" s="6" t="str">
        <f>IFERROR(VLOOKUP($AA281,Таблица9[#All],MATCH(AC$3,Таблица9[#Headers],0),0)/VLOOKUP($AA281,Таблица19[#All],MATCH(AC$3,Таблица19[#Headers],0),0),"")</f>
        <v/>
      </c>
      <c r="AD281" s="6" t="str">
        <f>IFERROR(VLOOKUP($AA281,Таблица9[#All],MATCH(AD$3,Таблица9[#Headers],0),0)/VLOOKUP($AA281,Таблица19[#All],MATCH(AD$3,Таблица19[#Headers],0),0),"")</f>
        <v/>
      </c>
      <c r="AE281" s="6" t="str">
        <f>IFERROR(VLOOKUP($AA281,Таблица9[#All],MATCH(AE$3,Таблица9[#Headers],0),0)/VLOOKUP($AA281,Таблица19[#All],MATCH(AE$3,Таблица19[#Headers],0),0),"")</f>
        <v/>
      </c>
      <c r="AF281" s="6" t="str">
        <f>IFERROR(VLOOKUP($AA281,Таблица9[#All],MATCH(AF$3,Таблица9[#Headers],0),0)/VLOOKUP($AA281,Таблица19[#All],MATCH(AF$3,Таблица19[#Headers],0),0),"")</f>
        <v/>
      </c>
    </row>
    <row r="282" spans="1:32">
      <c r="A282" t="s">
        <v>427</v>
      </c>
      <c r="B282" s="10">
        <v>9139</v>
      </c>
      <c r="C282" s="10">
        <v>436</v>
      </c>
      <c r="D282" s="6">
        <v>4.7707626654994999E-2</v>
      </c>
      <c r="E282" s="3">
        <v>1</v>
      </c>
      <c r="F282" s="3">
        <v>1</v>
      </c>
      <c r="G282" s="16">
        <v>1</v>
      </c>
      <c r="H282" s="10">
        <v>9188</v>
      </c>
      <c r="I282">
        <v>1</v>
      </c>
      <c r="J282" s="10">
        <v>436</v>
      </c>
      <c r="AA282" t="s">
        <v>427</v>
      </c>
      <c r="AB282" s="6">
        <f>IFERROR(VLOOKUP($AA282,Таблица9[#All],MATCH(AB$3,Таблица9[#Headers],0),0)/VLOOKUP($AA282,Таблица19[#All],MATCH(AB$3,Таблица19[#Headers],0),0),"")</f>
        <v>1</v>
      </c>
      <c r="AC282" s="6">
        <f>IFERROR(VLOOKUP($AA282,Таблица9[#All],MATCH(AC$3,Таблица9[#Headers],0),0)/VLOOKUP($AA282,Таблица19[#All],MATCH(AC$3,Таблица19[#Headers],0),0),"")</f>
        <v>1</v>
      </c>
      <c r="AD282" s="6">
        <f>IFERROR(VLOOKUP($AA282,Таблица9[#All],MATCH(AD$3,Таблица9[#Headers],0),0)/VLOOKUP($AA282,Таблица19[#All],MATCH(AD$3,Таблица19[#Headers],0),0),"")</f>
        <v>1</v>
      </c>
      <c r="AE282" s="6">
        <f>IFERROR(VLOOKUP($AA282,Таблица9[#All],MATCH(AE$3,Таблица9[#Headers],0),0)/VLOOKUP($AA282,Таблица19[#All],MATCH(AE$3,Таблица19[#Headers],0),0),"")</f>
        <v>1</v>
      </c>
      <c r="AF282" s="6">
        <f>IFERROR(VLOOKUP($AA282,Таблица9[#All],MATCH(AF$3,Таблица9[#Headers],0),0)/VLOOKUP($AA282,Таблица19[#All],MATCH(AF$3,Таблица19[#Headers],0),0),"")</f>
        <v>1</v>
      </c>
    </row>
    <row r="283" spans="1:32">
      <c r="A283" t="s">
        <v>415</v>
      </c>
      <c r="B283" s="10">
        <v>9129</v>
      </c>
      <c r="C283" s="10">
        <v>2712</v>
      </c>
      <c r="D283" s="6">
        <v>0.29707525468287799</v>
      </c>
      <c r="E283" s="3">
        <v>1</v>
      </c>
      <c r="F283" s="3">
        <v>19</v>
      </c>
      <c r="G283" s="16">
        <v>1</v>
      </c>
      <c r="H283" s="10">
        <v>10079</v>
      </c>
      <c r="I283">
        <v>19</v>
      </c>
      <c r="J283" s="10">
        <v>2712</v>
      </c>
      <c r="AA283" t="s">
        <v>415</v>
      </c>
      <c r="AB283" s="6" t="str">
        <f>IFERROR(VLOOKUP($AA283,Таблица9[#All],MATCH(AB$3,Таблица9[#Headers],0),0)/VLOOKUP($AA283,Таблица19[#All],MATCH(AB$3,Таблица19[#Headers],0),0),"")</f>
        <v/>
      </c>
      <c r="AC283" s="6" t="str">
        <f>IFERROR(VLOOKUP($AA283,Таблица9[#All],MATCH(AC$3,Таблица9[#Headers],0),0)/VLOOKUP($AA283,Таблица19[#All],MATCH(AC$3,Таблица19[#Headers],0),0),"")</f>
        <v/>
      </c>
      <c r="AD283" s="6" t="str">
        <f>IFERROR(VLOOKUP($AA283,Таблица9[#All],MATCH(AD$3,Таблица9[#Headers],0),0)/VLOOKUP($AA283,Таблица19[#All],MATCH(AD$3,Таблица19[#Headers],0),0),"")</f>
        <v/>
      </c>
      <c r="AE283" s="6" t="str">
        <f>IFERROR(VLOOKUP($AA283,Таблица9[#All],MATCH(AE$3,Таблица9[#Headers],0),0)/VLOOKUP($AA283,Таблица19[#All],MATCH(AE$3,Таблица19[#Headers],0),0),"")</f>
        <v/>
      </c>
      <c r="AF283" s="6" t="str">
        <f>IFERROR(VLOOKUP($AA283,Таблица9[#All],MATCH(AF$3,Таблица9[#Headers],0),0)/VLOOKUP($AA283,Таблица19[#All],MATCH(AF$3,Таблица19[#Headers],0),0),"")</f>
        <v/>
      </c>
    </row>
    <row r="284" spans="1:32">
      <c r="A284" t="s">
        <v>442</v>
      </c>
      <c r="B284" s="10">
        <v>9006</v>
      </c>
      <c r="C284" s="10">
        <v>831</v>
      </c>
      <c r="D284" s="6">
        <v>9.2271818787474993E-2</v>
      </c>
      <c r="E284" s="3">
        <v>1</v>
      </c>
      <c r="F284" s="3">
        <v>11</v>
      </c>
      <c r="G284" s="16">
        <v>1</v>
      </c>
      <c r="H284" s="10">
        <v>9055</v>
      </c>
      <c r="I284">
        <v>11</v>
      </c>
      <c r="J284" s="10">
        <v>831</v>
      </c>
      <c r="AA284" t="s">
        <v>442</v>
      </c>
      <c r="AB284" s="6">
        <f>IFERROR(VLOOKUP($AA284,Таблица9[#All],MATCH(AB$3,Таблица9[#Headers],0),0)/VLOOKUP($AA284,Таблица19[#All],MATCH(AB$3,Таблица19[#Headers],0),0),"")</f>
        <v>1</v>
      </c>
      <c r="AC284" s="6">
        <f>IFERROR(VLOOKUP($AA284,Таблица9[#All],MATCH(AC$3,Таблица9[#Headers],0),0)/VLOOKUP($AA284,Таблица19[#All],MATCH(AC$3,Таблица19[#Headers],0),0),"")</f>
        <v>1</v>
      </c>
      <c r="AD284" s="6">
        <f>IFERROR(VLOOKUP($AA284,Таблица9[#All],MATCH(AD$3,Таблица9[#Headers],0),0)/VLOOKUP($AA284,Таблица19[#All],MATCH(AD$3,Таблица19[#Headers],0),0),"")</f>
        <v>1</v>
      </c>
      <c r="AE284" s="6">
        <f>IFERROR(VLOOKUP($AA284,Таблица9[#All],MATCH(AE$3,Таблица9[#Headers],0),0)/VLOOKUP($AA284,Таблица19[#All],MATCH(AE$3,Таблица19[#Headers],0),0),"")</f>
        <v>1</v>
      </c>
      <c r="AF284" s="6">
        <f>IFERROR(VLOOKUP($AA284,Таблица9[#All],MATCH(AF$3,Таблица9[#Headers],0),0)/VLOOKUP($AA284,Таблица19[#All],MATCH(AF$3,Таблица19[#Headers],0),0),"")</f>
        <v>1</v>
      </c>
    </row>
    <row r="285" spans="1:32">
      <c r="A285" t="s">
        <v>372</v>
      </c>
      <c r="B285" s="10">
        <v>8965</v>
      </c>
      <c r="C285" s="10">
        <v>1009</v>
      </c>
      <c r="D285" s="6">
        <v>0.112548800892359</v>
      </c>
      <c r="E285" s="3">
        <v>3</v>
      </c>
      <c r="F285" s="3">
        <v>8</v>
      </c>
      <c r="G285" s="16">
        <v>3</v>
      </c>
      <c r="H285" s="10">
        <v>4072</v>
      </c>
      <c r="I285">
        <v>3</v>
      </c>
      <c r="J285" s="10">
        <v>336</v>
      </c>
      <c r="AA285" t="s">
        <v>372</v>
      </c>
      <c r="AB285" s="6" t="str">
        <f>IFERROR(VLOOKUP($AA285,Таблица9[#All],MATCH(AB$3,Таблица9[#Headers],0),0)/VLOOKUP($AA285,Таблица19[#All],MATCH(AB$3,Таблица19[#Headers],0),0),"")</f>
        <v/>
      </c>
      <c r="AC285" s="6" t="str">
        <f>IFERROR(VLOOKUP($AA285,Таблица9[#All],MATCH(AC$3,Таблица9[#Headers],0),0)/VLOOKUP($AA285,Таблица19[#All],MATCH(AC$3,Таблица19[#Headers],0),0),"")</f>
        <v/>
      </c>
      <c r="AD285" s="6" t="str">
        <f>IFERROR(VLOOKUP($AA285,Таблица9[#All],MATCH(AD$3,Таблица9[#Headers],0),0)/VLOOKUP($AA285,Таблица19[#All],MATCH(AD$3,Таблица19[#Headers],0),0),"")</f>
        <v/>
      </c>
      <c r="AE285" s="6" t="str">
        <f>IFERROR(VLOOKUP($AA285,Таблица9[#All],MATCH(AE$3,Таблица9[#Headers],0),0)/VLOOKUP($AA285,Таблица19[#All],MATCH(AE$3,Таблица19[#Headers],0),0),"")</f>
        <v/>
      </c>
      <c r="AF285" s="6" t="str">
        <f>IFERROR(VLOOKUP($AA285,Таблица9[#All],MATCH(AF$3,Таблица9[#Headers],0),0)/VLOOKUP($AA285,Таблица19[#All],MATCH(AF$3,Таблица19[#Headers],0),0),"")</f>
        <v/>
      </c>
    </row>
    <row r="286" spans="1:32">
      <c r="A286" t="s">
        <v>193</v>
      </c>
      <c r="B286" s="10">
        <v>8932</v>
      </c>
      <c r="C286" s="10">
        <v>954</v>
      </c>
      <c r="D286" s="6">
        <v>0.10680698611733</v>
      </c>
      <c r="E286" s="3">
        <v>4</v>
      </c>
      <c r="F286" s="3">
        <v>23</v>
      </c>
      <c r="G286" s="16">
        <v>4</v>
      </c>
      <c r="H286" s="10">
        <v>2426</v>
      </c>
      <c r="I286">
        <v>6</v>
      </c>
      <c r="J286" s="10">
        <v>238</v>
      </c>
      <c r="AA286" t="s">
        <v>193</v>
      </c>
      <c r="AB286" s="6" t="str">
        <f>IFERROR(VLOOKUP($AA286,Таблица9[#All],MATCH(AB$3,Таблица9[#Headers],0),0)/VLOOKUP($AA286,Таблица19[#All],MATCH(AB$3,Таблица19[#Headers],0),0),"")</f>
        <v/>
      </c>
      <c r="AC286" s="6" t="str">
        <f>IFERROR(VLOOKUP($AA286,Таблица9[#All],MATCH(AC$3,Таблица9[#Headers],0),0)/VLOOKUP($AA286,Таблица19[#All],MATCH(AC$3,Таблица19[#Headers],0),0),"")</f>
        <v/>
      </c>
      <c r="AD286" s="6" t="str">
        <f>IFERROR(VLOOKUP($AA286,Таблица9[#All],MATCH(AD$3,Таблица9[#Headers],0),0)/VLOOKUP($AA286,Таблица19[#All],MATCH(AD$3,Таблица19[#Headers],0),0),"")</f>
        <v/>
      </c>
      <c r="AE286" s="6" t="str">
        <f>IFERROR(VLOOKUP($AA286,Таблица9[#All],MATCH(AE$3,Таблица9[#Headers],0),0)/VLOOKUP($AA286,Таблица19[#All],MATCH(AE$3,Таблица19[#Headers],0),0),"")</f>
        <v/>
      </c>
      <c r="AF286" s="6" t="str">
        <f>IFERROR(VLOOKUP($AA286,Таблица9[#All],MATCH(AF$3,Таблица9[#Headers],0),0)/VLOOKUP($AA286,Таблица19[#All],MATCH(AF$3,Таблица19[#Headers],0),0),"")</f>
        <v/>
      </c>
    </row>
    <row r="287" spans="1:32">
      <c r="A287" t="s">
        <v>405</v>
      </c>
      <c r="B287" s="10">
        <v>8835</v>
      </c>
      <c r="C287" s="10">
        <v>2020</v>
      </c>
      <c r="D287" s="6">
        <v>0.228636106395019</v>
      </c>
      <c r="E287" s="3">
        <v>2</v>
      </c>
      <c r="F287" s="3">
        <v>6</v>
      </c>
      <c r="G287" s="16">
        <v>2</v>
      </c>
      <c r="H287" s="10">
        <v>5018</v>
      </c>
      <c r="I287">
        <v>3</v>
      </c>
      <c r="J287" s="10">
        <v>1010</v>
      </c>
      <c r="AA287" t="s">
        <v>405</v>
      </c>
      <c r="AB287" s="6" t="str">
        <f>IFERROR(VLOOKUP($AA287,Таблица9[#All],MATCH(AB$3,Таблица9[#Headers],0),0)/VLOOKUP($AA287,Таблица19[#All],MATCH(AB$3,Таблица19[#Headers],0),0),"")</f>
        <v/>
      </c>
      <c r="AC287" s="6" t="str">
        <f>IFERROR(VLOOKUP($AA287,Таблица9[#All],MATCH(AC$3,Таблица9[#Headers],0),0)/VLOOKUP($AA287,Таблица19[#All],MATCH(AC$3,Таблица19[#Headers],0),0),"")</f>
        <v/>
      </c>
      <c r="AD287" s="6" t="str">
        <f>IFERROR(VLOOKUP($AA287,Таблица9[#All],MATCH(AD$3,Таблица9[#Headers],0),0)/VLOOKUP($AA287,Таблица19[#All],MATCH(AD$3,Таблица19[#Headers],0),0),"")</f>
        <v/>
      </c>
      <c r="AE287" s="6" t="str">
        <f>IFERROR(VLOOKUP($AA287,Таблица9[#All],MATCH(AE$3,Таблица9[#Headers],0),0)/VLOOKUP($AA287,Таблица19[#All],MATCH(AE$3,Таблица19[#Headers],0),0),"")</f>
        <v/>
      </c>
      <c r="AF287" s="6" t="str">
        <f>IFERROR(VLOOKUP($AA287,Таблица9[#All],MATCH(AF$3,Таблица9[#Headers],0),0)/VLOOKUP($AA287,Таблица19[#All],MATCH(AF$3,Таблица19[#Headers],0),0),"")</f>
        <v/>
      </c>
    </row>
    <row r="288" spans="1:32">
      <c r="A288" t="s">
        <v>450</v>
      </c>
      <c r="B288" s="10">
        <v>8830</v>
      </c>
      <c r="C288" s="10">
        <v>1329</v>
      </c>
      <c r="D288" s="6">
        <v>0.150509626274065</v>
      </c>
      <c r="E288" s="3">
        <v>1</v>
      </c>
      <c r="F288" s="3">
        <v>31</v>
      </c>
      <c r="G288" s="16">
        <v>1</v>
      </c>
      <c r="H288" s="10">
        <v>7653</v>
      </c>
      <c r="I288">
        <v>31</v>
      </c>
      <c r="J288" s="10">
        <v>1329</v>
      </c>
      <c r="AA288" t="s">
        <v>450</v>
      </c>
      <c r="AB288" s="6">
        <f>IFERROR(VLOOKUP($AA288,Таблица9[#All],MATCH(AB$3,Таблица9[#Headers],0),0)/VLOOKUP($AA288,Таблица19[#All],MATCH(AB$3,Таблица19[#Headers],0),0),"")</f>
        <v>1</v>
      </c>
      <c r="AC288" s="6">
        <f>IFERROR(VLOOKUP($AA288,Таблица9[#All],MATCH(AC$3,Таблица9[#Headers],0),0)/VLOOKUP($AA288,Таблица19[#All],MATCH(AC$3,Таблица19[#Headers],0),0),"")</f>
        <v>1</v>
      </c>
      <c r="AD288" s="6">
        <f>IFERROR(VLOOKUP($AA288,Таблица9[#All],MATCH(AD$3,Таблица9[#Headers],0),0)/VLOOKUP($AA288,Таблица19[#All],MATCH(AD$3,Таблица19[#Headers],0),0),"")</f>
        <v>1</v>
      </c>
      <c r="AE288" s="6">
        <f>IFERROR(VLOOKUP($AA288,Таблица9[#All],MATCH(AE$3,Таблица9[#Headers],0),0)/VLOOKUP($AA288,Таблица19[#All],MATCH(AE$3,Таблица19[#Headers],0),0),"")</f>
        <v>1</v>
      </c>
      <c r="AF288" s="6">
        <f>IFERROR(VLOOKUP($AA288,Таблица9[#All],MATCH(AF$3,Таблица9[#Headers],0),0)/VLOOKUP($AA288,Таблица19[#All],MATCH(AF$3,Таблица19[#Headers],0),0),"")</f>
        <v>1</v>
      </c>
    </row>
    <row r="289" spans="1:32">
      <c r="A289" t="s">
        <v>215</v>
      </c>
      <c r="B289" s="10">
        <v>8820</v>
      </c>
      <c r="C289" s="10">
        <v>2742</v>
      </c>
      <c r="D289" s="6">
        <v>0.31088435374149598</v>
      </c>
      <c r="E289" s="3">
        <v>5</v>
      </c>
      <c r="F289" s="3">
        <v>18</v>
      </c>
      <c r="G289" s="16">
        <v>3</v>
      </c>
      <c r="H289" s="10">
        <v>2464</v>
      </c>
      <c r="I289">
        <v>4</v>
      </c>
      <c r="J289" s="10">
        <v>914</v>
      </c>
      <c r="AA289" t="s">
        <v>215</v>
      </c>
      <c r="AB289" s="6" t="str">
        <f>IFERROR(VLOOKUP($AA289,Таблица9[#All],MATCH(AB$3,Таблица9[#Headers],0),0)/VLOOKUP($AA289,Таблица19[#All],MATCH(AB$3,Таблица19[#Headers],0),0),"")</f>
        <v/>
      </c>
      <c r="AC289" s="6" t="str">
        <f>IFERROR(VLOOKUP($AA289,Таблица9[#All],MATCH(AC$3,Таблица9[#Headers],0),0)/VLOOKUP($AA289,Таблица19[#All],MATCH(AC$3,Таблица19[#Headers],0),0),"")</f>
        <v/>
      </c>
      <c r="AD289" s="6" t="str">
        <f>IFERROR(VLOOKUP($AA289,Таблица9[#All],MATCH(AD$3,Таблица9[#Headers],0),0)/VLOOKUP($AA289,Таблица19[#All],MATCH(AD$3,Таблица19[#Headers],0),0),"")</f>
        <v/>
      </c>
      <c r="AE289" s="6" t="str">
        <f>IFERROR(VLOOKUP($AA289,Таблица9[#All],MATCH(AE$3,Таблица9[#Headers],0),0)/VLOOKUP($AA289,Таблица19[#All],MATCH(AE$3,Таблица19[#Headers],0),0),"")</f>
        <v/>
      </c>
      <c r="AF289" s="6" t="str">
        <f>IFERROR(VLOOKUP($AA289,Таблица9[#All],MATCH(AF$3,Таблица9[#Headers],0),0)/VLOOKUP($AA289,Таблица19[#All],MATCH(AF$3,Таблица19[#Headers],0),0),"")</f>
        <v/>
      </c>
    </row>
    <row r="290" spans="1:32">
      <c r="A290" t="s">
        <v>420</v>
      </c>
      <c r="B290" s="10">
        <v>8814</v>
      </c>
      <c r="C290" s="10">
        <v>1547</v>
      </c>
      <c r="D290" s="6">
        <v>0.17551622418879001</v>
      </c>
      <c r="E290" s="3">
        <v>1</v>
      </c>
      <c r="F290" s="3">
        <v>7</v>
      </c>
      <c r="G290" s="16">
        <v>1</v>
      </c>
      <c r="H290" s="10">
        <v>9114</v>
      </c>
      <c r="I290">
        <v>7</v>
      </c>
      <c r="J290" s="10">
        <v>1547</v>
      </c>
      <c r="AA290" t="s">
        <v>420</v>
      </c>
      <c r="AB290" s="6" t="str">
        <f>IFERROR(VLOOKUP($AA290,Таблица9[#All],MATCH(AB$3,Таблица9[#Headers],0),0)/VLOOKUP($AA290,Таблица19[#All],MATCH(AB$3,Таблица19[#Headers],0),0),"")</f>
        <v/>
      </c>
      <c r="AC290" s="6" t="str">
        <f>IFERROR(VLOOKUP($AA290,Таблица9[#All],MATCH(AC$3,Таблица9[#Headers],0),0)/VLOOKUP($AA290,Таблица19[#All],MATCH(AC$3,Таблица19[#Headers],0),0),"")</f>
        <v/>
      </c>
      <c r="AD290" s="6" t="str">
        <f>IFERROR(VLOOKUP($AA290,Таблица9[#All],MATCH(AD$3,Таблица9[#Headers],0),0)/VLOOKUP($AA290,Таблица19[#All],MATCH(AD$3,Таблица19[#Headers],0),0),"")</f>
        <v/>
      </c>
      <c r="AE290" s="6" t="str">
        <f>IFERROR(VLOOKUP($AA290,Таблица9[#All],MATCH(AE$3,Таблица9[#Headers],0),0)/VLOOKUP($AA290,Таблица19[#All],MATCH(AE$3,Таблица19[#Headers],0),0),"")</f>
        <v/>
      </c>
      <c r="AF290" s="6" t="str">
        <f>IFERROR(VLOOKUP($AA290,Таблица9[#All],MATCH(AF$3,Таблица9[#Headers],0),0)/VLOOKUP($AA290,Таблица19[#All],MATCH(AF$3,Таблица19[#Headers],0),0),"")</f>
        <v/>
      </c>
    </row>
    <row r="291" spans="1:32">
      <c r="A291" t="s">
        <v>244</v>
      </c>
      <c r="B291" s="10">
        <v>8578</v>
      </c>
      <c r="C291" s="10">
        <v>1726</v>
      </c>
      <c r="D291" s="6">
        <v>0.20121240382373501</v>
      </c>
      <c r="E291" s="3">
        <v>2</v>
      </c>
      <c r="F291" s="3">
        <v>2</v>
      </c>
      <c r="G291" s="16">
        <v>2</v>
      </c>
      <c r="H291" s="10">
        <v>5349</v>
      </c>
      <c r="I291">
        <v>1</v>
      </c>
      <c r="J291" s="10">
        <v>863</v>
      </c>
      <c r="AA291" t="s">
        <v>244</v>
      </c>
      <c r="AB291" s="6" t="str">
        <f>IFERROR(VLOOKUP($AA291,Таблица9[#All],MATCH(AB$3,Таблица9[#Headers],0),0)/VLOOKUP($AA291,Таблица19[#All],MATCH(AB$3,Таблица19[#Headers],0),0),"")</f>
        <v/>
      </c>
      <c r="AC291" s="6" t="str">
        <f>IFERROR(VLOOKUP($AA291,Таблица9[#All],MATCH(AC$3,Таблица9[#Headers],0),0)/VLOOKUP($AA291,Таблица19[#All],MATCH(AC$3,Таблица19[#Headers],0),0),"")</f>
        <v/>
      </c>
      <c r="AD291" s="6" t="str">
        <f>IFERROR(VLOOKUP($AA291,Таблица9[#All],MATCH(AD$3,Таблица9[#Headers],0),0)/VLOOKUP($AA291,Таблица19[#All],MATCH(AD$3,Таблица19[#Headers],0),0),"")</f>
        <v/>
      </c>
      <c r="AE291" s="6" t="str">
        <f>IFERROR(VLOOKUP($AA291,Таблица9[#All],MATCH(AE$3,Таблица9[#Headers],0),0)/VLOOKUP($AA291,Таблица19[#All],MATCH(AE$3,Таблица19[#Headers],0),0),"")</f>
        <v/>
      </c>
      <c r="AF291" s="6" t="str">
        <f>IFERROR(VLOOKUP($AA291,Таблица9[#All],MATCH(AF$3,Таблица9[#Headers],0),0)/VLOOKUP($AA291,Таблица19[#All],MATCH(AF$3,Таблица19[#Headers],0),0),"")</f>
        <v/>
      </c>
    </row>
    <row r="292" spans="1:32">
      <c r="A292" t="s">
        <v>373</v>
      </c>
      <c r="B292" s="10">
        <v>8543</v>
      </c>
      <c r="C292" s="10">
        <v>1416</v>
      </c>
      <c r="D292" s="6">
        <v>0.16574973662647699</v>
      </c>
      <c r="E292" s="3">
        <v>2</v>
      </c>
      <c r="F292" s="3">
        <v>8</v>
      </c>
      <c r="G292" s="16">
        <v>1</v>
      </c>
      <c r="H292" s="10">
        <v>5872</v>
      </c>
      <c r="I292">
        <v>4</v>
      </c>
      <c r="J292" s="10">
        <v>1416</v>
      </c>
      <c r="AA292" t="s">
        <v>373</v>
      </c>
      <c r="AB292" s="6" t="str">
        <f>IFERROR(VLOOKUP($AA292,Таблица9[#All],MATCH(AB$3,Таблица9[#Headers],0),0)/VLOOKUP($AA292,Таблица19[#All],MATCH(AB$3,Таблица19[#Headers],0),0),"")</f>
        <v/>
      </c>
      <c r="AC292" s="6" t="str">
        <f>IFERROR(VLOOKUP($AA292,Таблица9[#All],MATCH(AC$3,Таблица9[#Headers],0),0)/VLOOKUP($AA292,Таблица19[#All],MATCH(AC$3,Таблица19[#Headers],0),0),"")</f>
        <v/>
      </c>
      <c r="AD292" s="6" t="str">
        <f>IFERROR(VLOOKUP($AA292,Таблица9[#All],MATCH(AD$3,Таблица9[#Headers],0),0)/VLOOKUP($AA292,Таблица19[#All],MATCH(AD$3,Таблица19[#Headers],0),0),"")</f>
        <v/>
      </c>
      <c r="AE292" s="6" t="str">
        <f>IFERROR(VLOOKUP($AA292,Таблица9[#All],MATCH(AE$3,Таблица9[#Headers],0),0)/VLOOKUP($AA292,Таблица19[#All],MATCH(AE$3,Таблица19[#Headers],0),0),"")</f>
        <v/>
      </c>
      <c r="AF292" s="6" t="str">
        <f>IFERROR(VLOOKUP($AA292,Таблица9[#All],MATCH(AF$3,Таблица9[#Headers],0),0)/VLOOKUP($AA292,Таблица19[#All],MATCH(AF$3,Таблица19[#Headers],0),0),"")</f>
        <v/>
      </c>
    </row>
    <row r="293" spans="1:32">
      <c r="A293" t="s">
        <v>439</v>
      </c>
      <c r="B293" s="10">
        <v>8411</v>
      </c>
      <c r="C293" s="10">
        <v>1881</v>
      </c>
      <c r="D293" s="6">
        <v>0.22363571513494199</v>
      </c>
      <c r="E293" s="3">
        <v>1</v>
      </c>
      <c r="F293" s="3">
        <v>7</v>
      </c>
      <c r="G293" s="16">
        <v>1</v>
      </c>
      <c r="H293" s="10">
        <v>8460</v>
      </c>
      <c r="I293">
        <v>7</v>
      </c>
      <c r="J293" s="10">
        <v>1881</v>
      </c>
      <c r="AA293" t="s">
        <v>439</v>
      </c>
      <c r="AB293" s="6">
        <f>IFERROR(VLOOKUP($AA293,Таблица9[#All],MATCH(AB$3,Таблица9[#Headers],0),0)/VLOOKUP($AA293,Таблица19[#All],MATCH(AB$3,Таблица19[#Headers],0),0),"")</f>
        <v>1</v>
      </c>
      <c r="AC293" s="6">
        <f>IFERROR(VLOOKUP($AA293,Таблица9[#All],MATCH(AC$3,Таблица9[#Headers],0),0)/VLOOKUP($AA293,Таблица19[#All],MATCH(AC$3,Таблица19[#Headers],0),0),"")</f>
        <v>1</v>
      </c>
      <c r="AD293" s="6">
        <f>IFERROR(VLOOKUP($AA293,Таблица9[#All],MATCH(AD$3,Таблица9[#Headers],0),0)/VLOOKUP($AA293,Таблица19[#All],MATCH(AD$3,Таблица19[#Headers],0),0),"")</f>
        <v>1</v>
      </c>
      <c r="AE293" s="6">
        <f>IFERROR(VLOOKUP($AA293,Таблица9[#All],MATCH(AE$3,Таблица9[#Headers],0),0)/VLOOKUP($AA293,Таблица19[#All],MATCH(AE$3,Таблица19[#Headers],0),0),"")</f>
        <v>1</v>
      </c>
      <c r="AF293" s="6">
        <f>IFERROR(VLOOKUP($AA293,Таблица9[#All],MATCH(AF$3,Таблица9[#Headers],0),0)/VLOOKUP($AA293,Таблица19[#All],MATCH(AF$3,Таблица19[#Headers],0),0),"")</f>
        <v>1</v>
      </c>
    </row>
    <row r="294" spans="1:32">
      <c r="A294" t="s">
        <v>467</v>
      </c>
      <c r="B294" s="10">
        <v>8068</v>
      </c>
      <c r="C294" s="10">
        <v>2483</v>
      </c>
      <c r="D294" s="6">
        <v>0.30775904809122401</v>
      </c>
      <c r="E294" s="3">
        <v>1</v>
      </c>
      <c r="F294" s="3">
        <v>8</v>
      </c>
      <c r="G294" s="16">
        <v>1</v>
      </c>
      <c r="H294" s="10">
        <v>9394</v>
      </c>
      <c r="I294">
        <v>8</v>
      </c>
      <c r="J294" s="10">
        <v>2483</v>
      </c>
      <c r="AA294" t="s">
        <v>467</v>
      </c>
      <c r="AB294" s="6" t="str">
        <f>IFERROR(VLOOKUP($AA294,Таблица9[#All],MATCH(AB$3,Таблица9[#Headers],0),0)/VLOOKUP($AA294,Таблица19[#All],MATCH(AB$3,Таблица19[#Headers],0),0),"")</f>
        <v/>
      </c>
      <c r="AC294" s="6" t="str">
        <f>IFERROR(VLOOKUP($AA294,Таблица9[#All],MATCH(AC$3,Таблица9[#Headers],0),0)/VLOOKUP($AA294,Таблица19[#All],MATCH(AC$3,Таблица19[#Headers],0),0),"")</f>
        <v/>
      </c>
      <c r="AD294" s="6" t="str">
        <f>IFERROR(VLOOKUP($AA294,Таблица9[#All],MATCH(AD$3,Таблица9[#Headers],0),0)/VLOOKUP($AA294,Таблица19[#All],MATCH(AD$3,Таблица19[#Headers],0),0),"")</f>
        <v/>
      </c>
      <c r="AE294" s="6" t="str">
        <f>IFERROR(VLOOKUP($AA294,Таблица9[#All],MATCH(AE$3,Таблица9[#Headers],0),0)/VLOOKUP($AA294,Таблица19[#All],MATCH(AE$3,Таблица19[#Headers],0),0),"")</f>
        <v/>
      </c>
      <c r="AF294" s="6" t="str">
        <f>IFERROR(VLOOKUP($AA294,Таблица9[#All],MATCH(AF$3,Таблица9[#Headers],0),0)/VLOOKUP($AA294,Таблица19[#All],MATCH(AF$3,Таблица19[#Headers],0),0),"")</f>
        <v/>
      </c>
    </row>
    <row r="295" spans="1:32">
      <c r="A295" t="s">
        <v>484</v>
      </c>
      <c r="B295" s="10">
        <v>7999</v>
      </c>
      <c r="C295" s="10">
        <v>5279</v>
      </c>
      <c r="D295" s="6">
        <v>0.65995749468683496</v>
      </c>
      <c r="E295" s="3">
        <v>1</v>
      </c>
      <c r="F295" s="3">
        <v>1</v>
      </c>
      <c r="G295" s="16">
        <v>1</v>
      </c>
      <c r="H295" s="10">
        <v>8699</v>
      </c>
      <c r="I295">
        <v>1</v>
      </c>
      <c r="J295" s="10">
        <v>5279</v>
      </c>
      <c r="AA295" t="s">
        <v>484</v>
      </c>
      <c r="AB295" s="6" t="str">
        <f>IFERROR(VLOOKUP($AA295,Таблица9[#All],MATCH(AB$3,Таблица9[#Headers],0),0)/VLOOKUP($AA295,Таблица19[#All],MATCH(AB$3,Таблица19[#Headers],0),0),"")</f>
        <v/>
      </c>
      <c r="AC295" s="6" t="str">
        <f>IFERROR(VLOOKUP($AA295,Таблица9[#All],MATCH(AC$3,Таблица9[#Headers],0),0)/VLOOKUP($AA295,Таблица19[#All],MATCH(AC$3,Таблица19[#Headers],0),0),"")</f>
        <v/>
      </c>
      <c r="AD295" s="6" t="str">
        <f>IFERROR(VLOOKUP($AA295,Таблица9[#All],MATCH(AD$3,Таблица9[#Headers],0),0)/VLOOKUP($AA295,Таблица19[#All],MATCH(AD$3,Таблица19[#Headers],0),0),"")</f>
        <v/>
      </c>
      <c r="AE295" s="6" t="str">
        <f>IFERROR(VLOOKUP($AA295,Таблица9[#All],MATCH(AE$3,Таблица9[#Headers],0),0)/VLOOKUP($AA295,Таблица19[#All],MATCH(AE$3,Таблица19[#Headers],0),0),"")</f>
        <v/>
      </c>
      <c r="AF295" s="6" t="str">
        <f>IFERROR(VLOOKUP($AA295,Таблица9[#All],MATCH(AF$3,Таблица9[#Headers],0),0)/VLOOKUP($AA295,Таблица19[#All],MATCH(AF$3,Таблица19[#Headers],0),0),"")</f>
        <v/>
      </c>
    </row>
    <row r="296" spans="1:32">
      <c r="A296" t="s">
        <v>329</v>
      </c>
      <c r="B296" s="10">
        <v>7992</v>
      </c>
      <c r="C296" s="10">
        <v>2405</v>
      </c>
      <c r="D296" s="6">
        <v>0.30092592592592499</v>
      </c>
      <c r="E296" s="3">
        <v>2</v>
      </c>
      <c r="F296" s="3">
        <v>2</v>
      </c>
      <c r="G296" s="16">
        <v>2</v>
      </c>
      <c r="H296" s="10">
        <v>4045</v>
      </c>
      <c r="I296">
        <v>1</v>
      </c>
      <c r="J296" s="10">
        <v>1202</v>
      </c>
      <c r="AA296" t="s">
        <v>329</v>
      </c>
      <c r="AB296" s="6">
        <f>IFERROR(VLOOKUP($AA296,Таблица9[#All],MATCH(AB$3,Таблица9[#Headers],0),0)/VLOOKUP($AA296,Таблица19[#All],MATCH(AB$3,Таблица19[#Headers],0),0),"")</f>
        <v>1</v>
      </c>
      <c r="AC296" s="6">
        <f>IFERROR(VLOOKUP($AA296,Таблица9[#All],MATCH(AC$3,Таблица9[#Headers],0),0)/VLOOKUP($AA296,Таблица19[#All],MATCH(AC$3,Таблица19[#Headers],0),0),"")</f>
        <v>1</v>
      </c>
      <c r="AD296" s="6">
        <f>IFERROR(VLOOKUP($AA296,Таблица9[#All],MATCH(AD$3,Таблица9[#Headers],0),0)/VLOOKUP($AA296,Таблица19[#All],MATCH(AD$3,Таблица19[#Headers],0),0),"")</f>
        <v>1</v>
      </c>
      <c r="AE296" s="6">
        <f>IFERROR(VLOOKUP($AA296,Таблица9[#All],MATCH(AE$3,Таблица9[#Headers],0),0)/VLOOKUP($AA296,Таблица19[#All],MATCH(AE$3,Таблица19[#Headers],0),0),"")</f>
        <v>1</v>
      </c>
      <c r="AF296" s="6">
        <f>IFERROR(VLOOKUP($AA296,Таблица9[#All],MATCH(AF$3,Таблица9[#Headers],0),0)/VLOOKUP($AA296,Таблица19[#All],MATCH(AF$3,Таблица19[#Headers],0),0),"")</f>
        <v>1</v>
      </c>
    </row>
    <row r="297" spans="1:32">
      <c r="A297" t="s">
        <v>416</v>
      </c>
      <c r="B297" s="10">
        <v>7660</v>
      </c>
      <c r="C297" s="10">
        <v>1837</v>
      </c>
      <c r="D297" s="6">
        <v>0.23981723237597899</v>
      </c>
      <c r="E297" s="3">
        <v>2</v>
      </c>
      <c r="F297" s="3">
        <v>9</v>
      </c>
      <c r="G297" s="16">
        <v>2</v>
      </c>
      <c r="H297" s="10">
        <v>4930</v>
      </c>
      <c r="I297">
        <v>4</v>
      </c>
      <c r="J297" s="10">
        <v>918</v>
      </c>
      <c r="AA297" t="s">
        <v>416</v>
      </c>
      <c r="AB297" s="6" t="str">
        <f>IFERROR(VLOOKUP($AA297,Таблица9[#All],MATCH(AB$3,Таблица9[#Headers],0),0)/VLOOKUP($AA297,Таблица19[#All],MATCH(AB$3,Таблица19[#Headers],0),0),"")</f>
        <v/>
      </c>
      <c r="AC297" s="6" t="str">
        <f>IFERROR(VLOOKUP($AA297,Таблица9[#All],MATCH(AC$3,Таблица9[#Headers],0),0)/VLOOKUP($AA297,Таблица19[#All],MATCH(AC$3,Таблица19[#Headers],0),0),"")</f>
        <v/>
      </c>
      <c r="AD297" s="6" t="str">
        <f>IFERROR(VLOOKUP($AA297,Таблица9[#All],MATCH(AD$3,Таблица9[#Headers],0),0)/VLOOKUP($AA297,Таблица19[#All],MATCH(AD$3,Таблица19[#Headers],0),0),"")</f>
        <v/>
      </c>
      <c r="AE297" s="6" t="str">
        <f>IFERROR(VLOOKUP($AA297,Таблица9[#All],MATCH(AE$3,Таблица9[#Headers],0),0)/VLOOKUP($AA297,Таблица19[#All],MATCH(AE$3,Таблица19[#Headers],0),0),"")</f>
        <v/>
      </c>
      <c r="AF297" s="6" t="str">
        <f>IFERROR(VLOOKUP($AA297,Таблица9[#All],MATCH(AF$3,Таблица9[#Headers],0),0)/VLOOKUP($AA297,Таблица19[#All],MATCH(AF$3,Таблица19[#Headers],0),0),"")</f>
        <v/>
      </c>
    </row>
    <row r="298" spans="1:32">
      <c r="A298" t="s">
        <v>311</v>
      </c>
      <c r="B298" s="10">
        <v>7405</v>
      </c>
      <c r="C298" s="10">
        <v>1033</v>
      </c>
      <c r="D298" s="6">
        <v>0.139500337609723</v>
      </c>
      <c r="E298" s="3">
        <v>1</v>
      </c>
      <c r="F298" s="3">
        <v>11</v>
      </c>
      <c r="G298" s="16">
        <v>1</v>
      </c>
      <c r="H298" s="10">
        <v>9445</v>
      </c>
      <c r="I298">
        <v>11</v>
      </c>
      <c r="J298" s="10">
        <v>1033</v>
      </c>
      <c r="AA298" t="s">
        <v>311</v>
      </c>
      <c r="AB298" s="6" t="str">
        <f>IFERROR(VLOOKUP($AA298,Таблица9[#All],MATCH(AB$3,Таблица9[#Headers],0),0)/VLOOKUP($AA298,Таблица19[#All],MATCH(AB$3,Таблица19[#Headers],0),0),"")</f>
        <v/>
      </c>
      <c r="AC298" s="6" t="str">
        <f>IFERROR(VLOOKUP($AA298,Таблица9[#All],MATCH(AC$3,Таблица9[#Headers],0),0)/VLOOKUP($AA298,Таблица19[#All],MATCH(AC$3,Таблица19[#Headers],0),0),"")</f>
        <v/>
      </c>
      <c r="AD298" s="6" t="str">
        <f>IFERROR(VLOOKUP($AA298,Таблица9[#All],MATCH(AD$3,Таблица9[#Headers],0),0)/VLOOKUP($AA298,Таблица19[#All],MATCH(AD$3,Таблица19[#Headers],0),0),"")</f>
        <v/>
      </c>
      <c r="AE298" s="6" t="str">
        <f>IFERROR(VLOOKUP($AA298,Таблица9[#All],MATCH(AE$3,Таблица9[#Headers],0),0)/VLOOKUP($AA298,Таблица19[#All],MATCH(AE$3,Таблица19[#Headers],0),0),"")</f>
        <v/>
      </c>
      <c r="AF298" s="6" t="str">
        <f>IFERROR(VLOOKUP($AA298,Таблица9[#All],MATCH(AF$3,Таблица9[#Headers],0),0)/VLOOKUP($AA298,Таблица19[#All],MATCH(AF$3,Таблица19[#Headers],0),0),"")</f>
        <v/>
      </c>
    </row>
    <row r="299" spans="1:32">
      <c r="A299" t="s">
        <v>357</v>
      </c>
      <c r="B299" s="10">
        <v>7405</v>
      </c>
      <c r="C299" s="10">
        <v>2140</v>
      </c>
      <c r="D299" s="6">
        <v>0.288993923024983</v>
      </c>
      <c r="E299" s="3">
        <v>1</v>
      </c>
      <c r="F299" s="3">
        <v>8</v>
      </c>
      <c r="G299" s="16">
        <v>1</v>
      </c>
      <c r="H299" s="10">
        <v>7189</v>
      </c>
      <c r="I299">
        <v>8</v>
      </c>
      <c r="J299" s="10">
        <v>2140</v>
      </c>
      <c r="AA299" t="s">
        <v>357</v>
      </c>
      <c r="AB299" s="6" t="str">
        <f>IFERROR(VLOOKUP($AA299,Таблица9[#All],MATCH(AB$3,Таблица9[#Headers],0),0)/VLOOKUP($AA299,Таблица19[#All],MATCH(AB$3,Таблица19[#Headers],0),0),"")</f>
        <v/>
      </c>
      <c r="AC299" s="6" t="str">
        <f>IFERROR(VLOOKUP($AA299,Таблица9[#All],MATCH(AC$3,Таблица9[#Headers],0),0)/VLOOKUP($AA299,Таблица19[#All],MATCH(AC$3,Таблица19[#Headers],0),0),"")</f>
        <v/>
      </c>
      <c r="AD299" s="6" t="str">
        <f>IFERROR(VLOOKUP($AA299,Таблица9[#All],MATCH(AD$3,Таблица9[#Headers],0),0)/VLOOKUP($AA299,Таблица19[#All],MATCH(AD$3,Таблица19[#Headers],0),0),"")</f>
        <v/>
      </c>
      <c r="AE299" s="6" t="str">
        <f>IFERROR(VLOOKUP($AA299,Таблица9[#All],MATCH(AE$3,Таблица9[#Headers],0),0)/VLOOKUP($AA299,Таблица19[#All],MATCH(AE$3,Таблица19[#Headers],0),0),"")</f>
        <v/>
      </c>
      <c r="AF299" s="6" t="str">
        <f>IFERROR(VLOOKUP($AA299,Таблица9[#All],MATCH(AF$3,Таблица9[#Headers],0),0)/VLOOKUP($AA299,Таблица19[#All],MATCH(AF$3,Таблица19[#Headers],0),0),"")</f>
        <v/>
      </c>
    </row>
    <row r="300" spans="1:32">
      <c r="A300" t="s">
        <v>286</v>
      </c>
      <c r="B300" s="10">
        <v>7314</v>
      </c>
      <c r="C300" s="10">
        <v>1608</v>
      </c>
      <c r="D300" s="6">
        <v>0.219852337981952</v>
      </c>
      <c r="E300" s="3">
        <v>1</v>
      </c>
      <c r="F300" s="3">
        <v>6</v>
      </c>
      <c r="G300" s="16">
        <v>1</v>
      </c>
      <c r="H300" s="10">
        <v>8526</v>
      </c>
      <c r="I300">
        <v>6</v>
      </c>
      <c r="J300" s="10">
        <v>1608</v>
      </c>
      <c r="AA300" t="s">
        <v>286</v>
      </c>
      <c r="AB300" s="6" t="str">
        <f>IFERROR(VLOOKUP($AA300,Таблица9[#All],MATCH(AB$3,Таблица9[#Headers],0),0)/VLOOKUP($AA300,Таблица19[#All],MATCH(AB$3,Таблица19[#Headers],0),0),"")</f>
        <v/>
      </c>
      <c r="AC300" s="6" t="str">
        <f>IFERROR(VLOOKUP($AA300,Таблица9[#All],MATCH(AC$3,Таблица9[#Headers],0),0)/VLOOKUP($AA300,Таблица19[#All],MATCH(AC$3,Таблица19[#Headers],0),0),"")</f>
        <v/>
      </c>
      <c r="AD300" s="6" t="str">
        <f>IFERROR(VLOOKUP($AA300,Таблица9[#All],MATCH(AD$3,Таблица9[#Headers],0),0)/VLOOKUP($AA300,Таблица19[#All],MATCH(AD$3,Таблица19[#Headers],0),0),"")</f>
        <v/>
      </c>
      <c r="AE300" s="6" t="str">
        <f>IFERROR(VLOOKUP($AA300,Таблица9[#All],MATCH(AE$3,Таблица9[#Headers],0),0)/VLOOKUP($AA300,Таблица19[#All],MATCH(AE$3,Таблица19[#Headers],0),0),"")</f>
        <v/>
      </c>
      <c r="AF300" s="6" t="str">
        <f>IFERROR(VLOOKUP($AA300,Таблица9[#All],MATCH(AF$3,Таблица9[#Headers],0),0)/VLOOKUP($AA300,Таблица19[#All],MATCH(AF$3,Таблица19[#Headers],0),0),"")</f>
        <v/>
      </c>
    </row>
    <row r="301" spans="1:32">
      <c r="A301" t="s">
        <v>462</v>
      </c>
      <c r="B301" s="10">
        <v>7295</v>
      </c>
      <c r="C301" s="10">
        <v>2610</v>
      </c>
      <c r="D301" s="6">
        <v>0.357779300891021</v>
      </c>
      <c r="E301" s="3">
        <v>3</v>
      </c>
      <c r="F301" s="3">
        <v>5</v>
      </c>
      <c r="G301" s="16">
        <v>3</v>
      </c>
      <c r="H301" s="10">
        <v>2982</v>
      </c>
      <c r="I301">
        <v>2</v>
      </c>
      <c r="J301" s="10">
        <v>870</v>
      </c>
      <c r="AA301" t="s">
        <v>462</v>
      </c>
      <c r="AB301" s="6" t="str">
        <f>IFERROR(VLOOKUP($AA301,Таблица9[#All],MATCH(AB$3,Таблица9[#Headers],0),0)/VLOOKUP($AA301,Таблица19[#All],MATCH(AB$3,Таблица19[#Headers],0),0),"")</f>
        <v/>
      </c>
      <c r="AC301" s="6" t="str">
        <f>IFERROR(VLOOKUP($AA301,Таблица9[#All],MATCH(AC$3,Таблица9[#Headers],0),0)/VLOOKUP($AA301,Таблица19[#All],MATCH(AC$3,Таблица19[#Headers],0),0),"")</f>
        <v/>
      </c>
      <c r="AD301" s="6" t="str">
        <f>IFERROR(VLOOKUP($AA301,Таблица9[#All],MATCH(AD$3,Таблица9[#Headers],0),0)/VLOOKUP($AA301,Таблица19[#All],MATCH(AD$3,Таблица19[#Headers],0),0),"")</f>
        <v/>
      </c>
      <c r="AE301" s="6" t="str">
        <f>IFERROR(VLOOKUP($AA301,Таблица9[#All],MATCH(AE$3,Таблица9[#Headers],0),0)/VLOOKUP($AA301,Таблица19[#All],MATCH(AE$3,Таблица19[#Headers],0),0),"")</f>
        <v/>
      </c>
      <c r="AF301" s="6" t="str">
        <f>IFERROR(VLOOKUP($AA301,Таблица9[#All],MATCH(AF$3,Таблица9[#Headers],0),0)/VLOOKUP($AA301,Таблица19[#All],MATCH(AF$3,Таблица19[#Headers],0),0),"")</f>
        <v/>
      </c>
    </row>
    <row r="302" spans="1:32">
      <c r="A302" t="s">
        <v>262</v>
      </c>
      <c r="B302" s="10">
        <v>7275</v>
      </c>
      <c r="C302" s="10">
        <v>1510</v>
      </c>
      <c r="D302" s="6">
        <v>0.20756013745704399</v>
      </c>
      <c r="E302" s="3">
        <v>5</v>
      </c>
      <c r="F302" s="3">
        <v>27</v>
      </c>
      <c r="G302" s="16">
        <v>5</v>
      </c>
      <c r="H302" s="10">
        <v>2118</v>
      </c>
      <c r="I302">
        <v>5</v>
      </c>
      <c r="J302" s="10">
        <v>302</v>
      </c>
      <c r="AA302" t="s">
        <v>262</v>
      </c>
      <c r="AB302" s="6" t="str">
        <f>IFERROR(VLOOKUP($AA302,Таблица9[#All],MATCH(AB$3,Таблица9[#Headers],0),0)/VLOOKUP($AA302,Таблица19[#All],MATCH(AB$3,Таблица19[#Headers],0),0),"")</f>
        <v/>
      </c>
      <c r="AC302" s="6" t="str">
        <f>IFERROR(VLOOKUP($AA302,Таблица9[#All],MATCH(AC$3,Таблица9[#Headers],0),0)/VLOOKUP($AA302,Таблица19[#All],MATCH(AC$3,Таблица19[#Headers],0),0),"")</f>
        <v/>
      </c>
      <c r="AD302" s="6" t="str">
        <f>IFERROR(VLOOKUP($AA302,Таблица9[#All],MATCH(AD$3,Таблица9[#Headers],0),0)/VLOOKUP($AA302,Таблица19[#All],MATCH(AD$3,Таблица19[#Headers],0),0),"")</f>
        <v/>
      </c>
      <c r="AE302" s="6" t="str">
        <f>IFERROR(VLOOKUP($AA302,Таблица9[#All],MATCH(AE$3,Таблица9[#Headers],0),0)/VLOOKUP($AA302,Таблица19[#All],MATCH(AE$3,Таблица19[#Headers],0),0),"")</f>
        <v/>
      </c>
      <c r="AF302" s="6" t="str">
        <f>IFERROR(VLOOKUP($AA302,Таблица9[#All],MATCH(AF$3,Таблица9[#Headers],0),0)/VLOOKUP($AA302,Таблица19[#All],MATCH(AF$3,Таблица19[#Headers],0),0),"")</f>
        <v/>
      </c>
    </row>
    <row r="303" spans="1:32">
      <c r="A303" t="s">
        <v>275</v>
      </c>
      <c r="B303" s="10">
        <v>7199</v>
      </c>
      <c r="C303" s="10">
        <v>4479</v>
      </c>
      <c r="D303" s="6">
        <v>0.62216974579802697</v>
      </c>
      <c r="E303" s="3">
        <v>1</v>
      </c>
      <c r="F303" s="3">
        <v>1</v>
      </c>
      <c r="G303" s="16">
        <v>1</v>
      </c>
      <c r="H303" s="10">
        <v>9249</v>
      </c>
      <c r="I303">
        <v>1</v>
      </c>
      <c r="J303" s="10">
        <v>4479</v>
      </c>
      <c r="AA303" t="s">
        <v>275</v>
      </c>
      <c r="AB303" s="6" t="str">
        <f>IFERROR(VLOOKUP($AA303,Таблица9[#All],MATCH(AB$3,Таблица9[#Headers],0),0)/VLOOKUP($AA303,Таблица19[#All],MATCH(AB$3,Таблица19[#Headers],0),0),"")</f>
        <v/>
      </c>
      <c r="AC303" s="6" t="str">
        <f>IFERROR(VLOOKUP($AA303,Таблица9[#All],MATCH(AC$3,Таблица9[#Headers],0),0)/VLOOKUP($AA303,Таблица19[#All],MATCH(AC$3,Таблица19[#Headers],0),0),"")</f>
        <v/>
      </c>
      <c r="AD303" s="6" t="str">
        <f>IFERROR(VLOOKUP($AA303,Таблица9[#All],MATCH(AD$3,Таблица9[#Headers],0),0)/VLOOKUP($AA303,Таблица19[#All],MATCH(AD$3,Таблица19[#Headers],0),0),"")</f>
        <v/>
      </c>
      <c r="AE303" s="6" t="str">
        <f>IFERROR(VLOOKUP($AA303,Таблица9[#All],MATCH(AE$3,Таблица9[#Headers],0),0)/VLOOKUP($AA303,Таблица19[#All],MATCH(AE$3,Таблица19[#Headers],0),0),"")</f>
        <v/>
      </c>
      <c r="AF303" s="6" t="str">
        <f>IFERROR(VLOOKUP($AA303,Таблица9[#All],MATCH(AF$3,Таблица9[#Headers],0),0)/VLOOKUP($AA303,Таблица19[#All],MATCH(AF$3,Таблица19[#Headers],0),0),"")</f>
        <v/>
      </c>
    </row>
    <row r="304" spans="1:32">
      <c r="A304" t="s">
        <v>256</v>
      </c>
      <c r="B304" s="10">
        <v>7172</v>
      </c>
      <c r="C304" s="10">
        <v>1393</v>
      </c>
      <c r="D304" s="6">
        <v>0.19422755158951399</v>
      </c>
      <c r="E304" s="3">
        <v>4</v>
      </c>
      <c r="F304" s="3">
        <v>6</v>
      </c>
      <c r="G304" s="16">
        <v>3</v>
      </c>
      <c r="H304" s="10">
        <v>2543</v>
      </c>
      <c r="I304">
        <v>2</v>
      </c>
      <c r="J304" s="10">
        <v>464</v>
      </c>
      <c r="AA304" t="s">
        <v>256</v>
      </c>
      <c r="AB304" s="6" t="str">
        <f>IFERROR(VLOOKUP($AA304,Таблица9[#All],MATCH(AB$3,Таблица9[#Headers],0),0)/VLOOKUP($AA304,Таблица19[#All],MATCH(AB$3,Таблица19[#Headers],0),0),"")</f>
        <v/>
      </c>
      <c r="AC304" s="6" t="str">
        <f>IFERROR(VLOOKUP($AA304,Таблица9[#All],MATCH(AC$3,Таблица9[#Headers],0),0)/VLOOKUP($AA304,Таблица19[#All],MATCH(AC$3,Таблица19[#Headers],0),0),"")</f>
        <v/>
      </c>
      <c r="AD304" s="6" t="str">
        <f>IFERROR(VLOOKUP($AA304,Таблица9[#All],MATCH(AD$3,Таблица9[#Headers],0),0)/VLOOKUP($AA304,Таблица19[#All],MATCH(AD$3,Таблица19[#Headers],0),0),"")</f>
        <v/>
      </c>
      <c r="AE304" s="6" t="str">
        <f>IFERROR(VLOOKUP($AA304,Таблица9[#All],MATCH(AE$3,Таблица9[#Headers],0),0)/VLOOKUP($AA304,Таблица19[#All],MATCH(AE$3,Таблица19[#Headers],0),0),"")</f>
        <v/>
      </c>
      <c r="AF304" s="6" t="str">
        <f>IFERROR(VLOOKUP($AA304,Таблица9[#All],MATCH(AF$3,Таблица9[#Headers],0),0)/VLOOKUP($AA304,Таблица19[#All],MATCH(AF$3,Таблица19[#Headers],0),0),"")</f>
        <v/>
      </c>
    </row>
    <row r="305" spans="1:32">
      <c r="A305" t="s">
        <v>316</v>
      </c>
      <c r="B305" s="10">
        <v>7158</v>
      </c>
      <c r="C305" s="10">
        <v>1995</v>
      </c>
      <c r="D305" s="6">
        <v>0.27870913663034302</v>
      </c>
      <c r="E305" s="3">
        <v>3</v>
      </c>
      <c r="F305" s="3">
        <v>4</v>
      </c>
      <c r="G305" s="16">
        <v>3</v>
      </c>
      <c r="H305" s="10">
        <v>2686</v>
      </c>
      <c r="I305">
        <v>1</v>
      </c>
      <c r="J305" s="10">
        <v>665</v>
      </c>
      <c r="AA305" t="s">
        <v>316</v>
      </c>
      <c r="AB305" s="6" t="str">
        <f>IFERROR(VLOOKUP($AA305,Таблица9[#All],MATCH(AB$3,Таблица9[#Headers],0),0)/VLOOKUP($AA305,Таблица19[#All],MATCH(AB$3,Таблица19[#Headers],0),0),"")</f>
        <v/>
      </c>
      <c r="AC305" s="6" t="str">
        <f>IFERROR(VLOOKUP($AA305,Таблица9[#All],MATCH(AC$3,Таблица9[#Headers],0),0)/VLOOKUP($AA305,Таблица19[#All],MATCH(AC$3,Таблица19[#Headers],0),0),"")</f>
        <v/>
      </c>
      <c r="AD305" s="6" t="str">
        <f>IFERROR(VLOOKUP($AA305,Таблица9[#All],MATCH(AD$3,Таблица9[#Headers],0),0)/VLOOKUP($AA305,Таблица19[#All],MATCH(AD$3,Таблица19[#Headers],0),0),"")</f>
        <v/>
      </c>
      <c r="AE305" s="6" t="str">
        <f>IFERROR(VLOOKUP($AA305,Таблица9[#All],MATCH(AE$3,Таблица9[#Headers],0),0)/VLOOKUP($AA305,Таблица19[#All],MATCH(AE$3,Таблица19[#Headers],0),0),"")</f>
        <v/>
      </c>
      <c r="AF305" s="6" t="str">
        <f>IFERROR(VLOOKUP($AA305,Таблица9[#All],MATCH(AF$3,Таблица9[#Headers],0),0)/VLOOKUP($AA305,Таблица19[#All],MATCH(AF$3,Таблица19[#Headers],0),0),"")</f>
        <v/>
      </c>
    </row>
    <row r="306" spans="1:32">
      <c r="A306" t="s">
        <v>261</v>
      </c>
      <c r="B306" s="10">
        <v>7102</v>
      </c>
      <c r="C306" s="10">
        <v>3100</v>
      </c>
      <c r="D306" s="6">
        <v>0.43649676147563998</v>
      </c>
      <c r="E306" s="3">
        <v>2</v>
      </c>
      <c r="F306" s="3">
        <v>20</v>
      </c>
      <c r="G306" s="16">
        <v>1</v>
      </c>
      <c r="H306" s="10">
        <v>4376</v>
      </c>
      <c r="I306">
        <v>10</v>
      </c>
      <c r="J306" s="10">
        <v>3100</v>
      </c>
      <c r="AA306" t="s">
        <v>261</v>
      </c>
      <c r="AB306" s="6" t="str">
        <f>IFERROR(VLOOKUP($AA306,Таблица9[#All],MATCH(AB$3,Таблица9[#Headers],0),0)/VLOOKUP($AA306,Таблица19[#All],MATCH(AB$3,Таблица19[#Headers],0),0),"")</f>
        <v/>
      </c>
      <c r="AC306" s="6" t="str">
        <f>IFERROR(VLOOKUP($AA306,Таблица9[#All],MATCH(AC$3,Таблица9[#Headers],0),0)/VLOOKUP($AA306,Таблица19[#All],MATCH(AC$3,Таблица19[#Headers],0),0),"")</f>
        <v/>
      </c>
      <c r="AD306" s="6" t="str">
        <f>IFERROR(VLOOKUP($AA306,Таблица9[#All],MATCH(AD$3,Таблица9[#Headers],0),0)/VLOOKUP($AA306,Таблица19[#All],MATCH(AD$3,Таблица19[#Headers],0),0),"")</f>
        <v/>
      </c>
      <c r="AE306" s="6" t="str">
        <f>IFERROR(VLOOKUP($AA306,Таблица9[#All],MATCH(AE$3,Таблица9[#Headers],0),0)/VLOOKUP($AA306,Таблица19[#All],MATCH(AE$3,Таблица19[#Headers],0),0),"")</f>
        <v/>
      </c>
      <c r="AF306" s="6" t="str">
        <f>IFERROR(VLOOKUP($AA306,Таблица9[#All],MATCH(AF$3,Таблица9[#Headers],0),0)/VLOOKUP($AA306,Таблица19[#All],MATCH(AF$3,Таблица19[#Headers],0),0),"")</f>
        <v/>
      </c>
    </row>
    <row r="307" spans="1:32">
      <c r="A307" t="s">
        <v>468</v>
      </c>
      <c r="B307" s="10">
        <v>7088</v>
      </c>
      <c r="C307" s="10">
        <v>1949</v>
      </c>
      <c r="D307" s="6">
        <v>0.27497178329571098</v>
      </c>
      <c r="E307" s="3">
        <v>1</v>
      </c>
      <c r="F307" s="3">
        <v>14</v>
      </c>
      <c r="G307" s="16">
        <v>1</v>
      </c>
      <c r="H307" s="10">
        <v>5306</v>
      </c>
      <c r="I307">
        <v>14</v>
      </c>
      <c r="J307" s="10">
        <v>1949</v>
      </c>
      <c r="AA307" t="s">
        <v>468</v>
      </c>
      <c r="AB307" s="6">
        <f>IFERROR(VLOOKUP($AA307,Таблица9[#All],MATCH(AB$3,Таблица9[#Headers],0),0)/VLOOKUP($AA307,Таблица19[#All],MATCH(AB$3,Таблица19[#Headers],0),0),"")</f>
        <v>1</v>
      </c>
      <c r="AC307" s="6">
        <f>IFERROR(VLOOKUP($AA307,Таблица9[#All],MATCH(AC$3,Таблица9[#Headers],0),0)/VLOOKUP($AA307,Таблица19[#All],MATCH(AC$3,Таблица19[#Headers],0),0),"")</f>
        <v>1</v>
      </c>
      <c r="AD307" s="6">
        <f>IFERROR(VLOOKUP($AA307,Таблица9[#All],MATCH(AD$3,Таблица9[#Headers],0),0)/VLOOKUP($AA307,Таблица19[#All],MATCH(AD$3,Таблица19[#Headers],0),0),"")</f>
        <v>1</v>
      </c>
      <c r="AE307" s="6">
        <f>IFERROR(VLOOKUP($AA307,Таблица9[#All],MATCH(AE$3,Таблица9[#Headers],0),0)/VLOOKUP($AA307,Таблица19[#All],MATCH(AE$3,Таблица19[#Headers],0),0),"")</f>
        <v>1</v>
      </c>
      <c r="AF307" s="6">
        <f>IFERROR(VLOOKUP($AA307,Таблица9[#All],MATCH(AF$3,Таблица9[#Headers],0),0)/VLOOKUP($AA307,Таблица19[#All],MATCH(AF$3,Таблица19[#Headers],0),0),"")</f>
        <v>1</v>
      </c>
    </row>
    <row r="308" spans="1:32">
      <c r="A308" t="s">
        <v>397</v>
      </c>
      <c r="B308" s="10">
        <v>6900</v>
      </c>
      <c r="C308" s="10">
        <v>1953</v>
      </c>
      <c r="D308" s="6">
        <v>0.28304347826086901</v>
      </c>
      <c r="E308" s="3">
        <v>1</v>
      </c>
      <c r="F308" s="3">
        <v>9</v>
      </c>
      <c r="G308" s="16">
        <v>1</v>
      </c>
      <c r="H308" s="10">
        <v>8368</v>
      </c>
      <c r="I308">
        <v>9</v>
      </c>
      <c r="J308" s="10">
        <v>1953</v>
      </c>
      <c r="AA308" t="s">
        <v>397</v>
      </c>
      <c r="AB308" s="6" t="str">
        <f>IFERROR(VLOOKUP($AA308,Таблица9[#All],MATCH(AB$3,Таблица9[#Headers],0),0)/VLOOKUP($AA308,Таблица19[#All],MATCH(AB$3,Таблица19[#Headers],0),0),"")</f>
        <v/>
      </c>
      <c r="AC308" s="6" t="str">
        <f>IFERROR(VLOOKUP($AA308,Таблица9[#All],MATCH(AC$3,Таблица9[#Headers],0),0)/VLOOKUP($AA308,Таблица19[#All],MATCH(AC$3,Таблица19[#Headers],0),0),"")</f>
        <v/>
      </c>
      <c r="AD308" s="6" t="str">
        <f>IFERROR(VLOOKUP($AA308,Таблица9[#All],MATCH(AD$3,Таблица9[#Headers],0),0)/VLOOKUP($AA308,Таблица19[#All],MATCH(AD$3,Таблица19[#Headers],0),0),"")</f>
        <v/>
      </c>
      <c r="AE308" s="6" t="str">
        <f>IFERROR(VLOOKUP($AA308,Таблица9[#All],MATCH(AE$3,Таблица9[#Headers],0),0)/VLOOKUP($AA308,Таблица19[#All],MATCH(AE$3,Таблица19[#Headers],0),0),"")</f>
        <v/>
      </c>
      <c r="AF308" s="6" t="str">
        <f>IFERROR(VLOOKUP($AA308,Таблица9[#All],MATCH(AF$3,Таблица9[#Headers],0),0)/VLOOKUP($AA308,Таблица19[#All],MATCH(AF$3,Таблица19[#Headers],0),0),"")</f>
        <v/>
      </c>
    </row>
    <row r="309" spans="1:32">
      <c r="A309" t="s">
        <v>435</v>
      </c>
      <c r="B309" s="10">
        <v>6870</v>
      </c>
      <c r="C309" s="10">
        <v>1532</v>
      </c>
      <c r="D309" s="6">
        <v>0.22299854439592401</v>
      </c>
      <c r="E309" s="3">
        <v>2</v>
      </c>
      <c r="F309" s="3">
        <v>10</v>
      </c>
      <c r="G309" s="16">
        <v>2</v>
      </c>
      <c r="H309" s="10">
        <v>3480</v>
      </c>
      <c r="I309">
        <v>5</v>
      </c>
      <c r="J309" s="10">
        <v>766</v>
      </c>
      <c r="AA309" t="s">
        <v>435</v>
      </c>
      <c r="AB309" s="6">
        <f>IFERROR(VLOOKUP($AA309,Таблица9[#All],MATCH(AB$3,Таблица9[#Headers],0),0)/VLOOKUP($AA309,Таблица19[#All],MATCH(AB$3,Таблица19[#Headers],0),0),"")</f>
        <v>1</v>
      </c>
      <c r="AC309" s="6">
        <f>IFERROR(VLOOKUP($AA309,Таблица9[#All],MATCH(AC$3,Таблица9[#Headers],0),0)/VLOOKUP($AA309,Таблица19[#All],MATCH(AC$3,Таблица19[#Headers],0),0),"")</f>
        <v>1</v>
      </c>
      <c r="AD309" s="6">
        <f>IFERROR(VLOOKUP($AA309,Таблица9[#All],MATCH(AD$3,Таблица9[#Headers],0),0)/VLOOKUP($AA309,Таблица19[#All],MATCH(AD$3,Таблица19[#Headers],0),0),"")</f>
        <v>1</v>
      </c>
      <c r="AE309" s="6">
        <f>IFERROR(VLOOKUP($AA309,Таблица9[#All],MATCH(AE$3,Таблица9[#Headers],0),0)/VLOOKUP($AA309,Таблица19[#All],MATCH(AE$3,Таблица19[#Headers],0),0),"")</f>
        <v>1</v>
      </c>
      <c r="AF309" s="6">
        <f>IFERROR(VLOOKUP($AA309,Таблица9[#All],MATCH(AF$3,Таблица9[#Headers],0),0)/VLOOKUP($AA309,Таблица19[#All],MATCH(AF$3,Таблица19[#Headers],0),0),"")</f>
        <v>1</v>
      </c>
    </row>
    <row r="310" spans="1:32">
      <c r="A310" t="s">
        <v>353</v>
      </c>
      <c r="B310" s="10">
        <v>6845</v>
      </c>
      <c r="C310" s="10">
        <v>1435</v>
      </c>
      <c r="D310" s="6">
        <v>0.209642074506939</v>
      </c>
      <c r="E310" s="3">
        <v>2</v>
      </c>
      <c r="F310" s="3">
        <v>5</v>
      </c>
      <c r="G310" s="16">
        <v>2</v>
      </c>
      <c r="H310" s="10">
        <v>4372</v>
      </c>
      <c r="I310">
        <v>2</v>
      </c>
      <c r="J310" s="10">
        <v>718</v>
      </c>
      <c r="AA310" t="s">
        <v>353</v>
      </c>
      <c r="AB310" s="6" t="str">
        <f>IFERROR(VLOOKUP($AA310,Таблица9[#All],MATCH(AB$3,Таблица9[#Headers],0),0)/VLOOKUP($AA310,Таблица19[#All],MATCH(AB$3,Таблица19[#Headers],0),0),"")</f>
        <v/>
      </c>
      <c r="AC310" s="6" t="str">
        <f>IFERROR(VLOOKUP($AA310,Таблица9[#All],MATCH(AC$3,Таблица9[#Headers],0),0)/VLOOKUP($AA310,Таблица19[#All],MATCH(AC$3,Таблица19[#Headers],0),0),"")</f>
        <v/>
      </c>
      <c r="AD310" s="6" t="str">
        <f>IFERROR(VLOOKUP($AA310,Таблица9[#All],MATCH(AD$3,Таблица9[#Headers],0),0)/VLOOKUP($AA310,Таблица19[#All],MATCH(AD$3,Таблица19[#Headers],0),0),"")</f>
        <v/>
      </c>
      <c r="AE310" s="6" t="str">
        <f>IFERROR(VLOOKUP($AA310,Таблица9[#All],MATCH(AE$3,Таблица9[#Headers],0),0)/VLOOKUP($AA310,Таблица19[#All],MATCH(AE$3,Таблица19[#Headers],0),0),"")</f>
        <v/>
      </c>
      <c r="AF310" s="6" t="str">
        <f>IFERROR(VLOOKUP($AA310,Таблица9[#All],MATCH(AF$3,Таблица9[#Headers],0),0)/VLOOKUP($AA310,Таблица19[#All],MATCH(AF$3,Таблица19[#Headers],0),0),"")</f>
        <v/>
      </c>
    </row>
    <row r="311" spans="1:32">
      <c r="A311" t="s">
        <v>383</v>
      </c>
      <c r="B311" s="10">
        <v>6638</v>
      </c>
      <c r="C311" s="10">
        <v>848</v>
      </c>
      <c r="D311" s="6">
        <v>0.12774932208496501</v>
      </c>
      <c r="E311" s="3">
        <v>2</v>
      </c>
      <c r="F311" s="3">
        <v>3</v>
      </c>
      <c r="G311" s="16">
        <v>2</v>
      </c>
      <c r="H311" s="10">
        <v>3688</v>
      </c>
      <c r="I311">
        <v>2</v>
      </c>
      <c r="J311" s="10">
        <v>424</v>
      </c>
      <c r="AA311" t="s">
        <v>383</v>
      </c>
      <c r="AB311" s="6" t="str">
        <f>IFERROR(VLOOKUP($AA311,Таблица9[#All],MATCH(AB$3,Таблица9[#Headers],0),0)/VLOOKUP($AA311,Таблица19[#All],MATCH(AB$3,Таблица19[#Headers],0),0),"")</f>
        <v/>
      </c>
      <c r="AC311" s="6" t="str">
        <f>IFERROR(VLOOKUP($AA311,Таблица9[#All],MATCH(AC$3,Таблица9[#Headers],0),0)/VLOOKUP($AA311,Таблица19[#All],MATCH(AC$3,Таблица19[#Headers],0),0),"")</f>
        <v/>
      </c>
      <c r="AD311" s="6" t="str">
        <f>IFERROR(VLOOKUP($AA311,Таблица9[#All],MATCH(AD$3,Таблица9[#Headers],0),0)/VLOOKUP($AA311,Таблица19[#All],MATCH(AD$3,Таблица19[#Headers],0),0),"")</f>
        <v/>
      </c>
      <c r="AE311" s="6" t="str">
        <f>IFERROR(VLOOKUP($AA311,Таблица9[#All],MATCH(AE$3,Таблица9[#Headers],0),0)/VLOOKUP($AA311,Таблица19[#All],MATCH(AE$3,Таблица19[#Headers],0),0),"")</f>
        <v/>
      </c>
      <c r="AF311" s="6" t="str">
        <f>IFERROR(VLOOKUP($AA311,Таблица9[#All],MATCH(AF$3,Таблица9[#Headers],0),0)/VLOOKUP($AA311,Таблица19[#All],MATCH(AF$3,Таблица19[#Headers],0),0),"")</f>
        <v/>
      </c>
    </row>
    <row r="312" spans="1:32">
      <c r="A312" t="s">
        <v>378</v>
      </c>
      <c r="B312" s="10">
        <v>6559</v>
      </c>
      <c r="C312" s="10">
        <v>1416</v>
      </c>
      <c r="D312" s="6">
        <v>0.21588656807440099</v>
      </c>
      <c r="E312" s="3">
        <v>2</v>
      </c>
      <c r="F312" s="3">
        <v>7</v>
      </c>
      <c r="G312" s="16">
        <v>2</v>
      </c>
      <c r="H312" s="10">
        <v>3880</v>
      </c>
      <c r="I312">
        <v>4</v>
      </c>
      <c r="J312" s="10">
        <v>708</v>
      </c>
      <c r="AA312" t="s">
        <v>378</v>
      </c>
      <c r="AB312" s="6" t="str">
        <f>IFERROR(VLOOKUP($AA312,Таблица9[#All],MATCH(AB$3,Таблица9[#Headers],0),0)/VLOOKUP($AA312,Таблица19[#All],MATCH(AB$3,Таблица19[#Headers],0),0),"")</f>
        <v/>
      </c>
      <c r="AC312" s="6" t="str">
        <f>IFERROR(VLOOKUP($AA312,Таблица9[#All],MATCH(AC$3,Таблица9[#Headers],0),0)/VLOOKUP($AA312,Таблица19[#All],MATCH(AC$3,Таблица19[#Headers],0),0),"")</f>
        <v/>
      </c>
      <c r="AD312" s="6" t="str">
        <f>IFERROR(VLOOKUP($AA312,Таблица9[#All],MATCH(AD$3,Таблица9[#Headers],0),0)/VLOOKUP($AA312,Таблица19[#All],MATCH(AD$3,Таблица19[#Headers],0),0),"")</f>
        <v/>
      </c>
      <c r="AE312" s="6" t="str">
        <f>IFERROR(VLOOKUP($AA312,Таблица9[#All],MATCH(AE$3,Таблица9[#Headers],0),0)/VLOOKUP($AA312,Таблица19[#All],MATCH(AE$3,Таблица19[#Headers],0),0),"")</f>
        <v/>
      </c>
      <c r="AF312" s="6" t="str">
        <f>IFERROR(VLOOKUP($AA312,Таблица9[#All],MATCH(AF$3,Таблица9[#Headers],0),0)/VLOOKUP($AA312,Таблица19[#All],MATCH(AF$3,Таблица19[#Headers],0),0),"")</f>
        <v/>
      </c>
    </row>
    <row r="313" spans="1:32">
      <c r="A313" t="s">
        <v>424</v>
      </c>
      <c r="B313" s="10">
        <v>6522</v>
      </c>
      <c r="C313" s="10">
        <v>1683</v>
      </c>
      <c r="D313" s="6">
        <v>0.25804967801287898</v>
      </c>
      <c r="E313" s="3">
        <v>3</v>
      </c>
      <c r="F313" s="3">
        <v>10</v>
      </c>
      <c r="G313" s="16">
        <v>3</v>
      </c>
      <c r="H313" s="10">
        <v>3074</v>
      </c>
      <c r="I313">
        <v>3</v>
      </c>
      <c r="J313" s="10">
        <v>561</v>
      </c>
      <c r="AA313" t="s">
        <v>424</v>
      </c>
      <c r="AB313" s="6" t="str">
        <f>IFERROR(VLOOKUP($AA313,Таблица9[#All],MATCH(AB$3,Таблица9[#Headers],0),0)/VLOOKUP($AA313,Таблица19[#All],MATCH(AB$3,Таблица19[#Headers],0),0),"")</f>
        <v/>
      </c>
      <c r="AC313" s="6" t="str">
        <f>IFERROR(VLOOKUP($AA313,Таблица9[#All],MATCH(AC$3,Таблица9[#Headers],0),0)/VLOOKUP($AA313,Таблица19[#All],MATCH(AC$3,Таблица19[#Headers],0),0),"")</f>
        <v/>
      </c>
      <c r="AD313" s="6" t="str">
        <f>IFERROR(VLOOKUP($AA313,Таблица9[#All],MATCH(AD$3,Таблица9[#Headers],0),0)/VLOOKUP($AA313,Таблица19[#All],MATCH(AD$3,Таблица19[#Headers],0),0),"")</f>
        <v/>
      </c>
      <c r="AE313" s="6" t="str">
        <f>IFERROR(VLOOKUP($AA313,Таблица9[#All],MATCH(AE$3,Таблица9[#Headers],0),0)/VLOOKUP($AA313,Таблица19[#All],MATCH(AE$3,Таблица19[#Headers],0),0),"")</f>
        <v/>
      </c>
      <c r="AF313" s="6" t="str">
        <f>IFERROR(VLOOKUP($AA313,Таблица9[#All],MATCH(AF$3,Таблица9[#Headers],0),0)/VLOOKUP($AA313,Таблица19[#All],MATCH(AF$3,Таблица19[#Headers],0),0),"")</f>
        <v/>
      </c>
    </row>
    <row r="314" spans="1:32">
      <c r="A314" t="s">
        <v>251</v>
      </c>
      <c r="B314" s="10">
        <v>6517</v>
      </c>
      <c r="C314" s="10">
        <v>1723</v>
      </c>
      <c r="D314" s="6">
        <v>0.26438545342949199</v>
      </c>
      <c r="E314" s="3">
        <v>1</v>
      </c>
      <c r="F314" s="3">
        <v>13</v>
      </c>
      <c r="G314" s="16">
        <v>1</v>
      </c>
      <c r="H314" s="10">
        <v>8017</v>
      </c>
      <c r="I314">
        <v>13</v>
      </c>
      <c r="J314" s="10">
        <v>1723</v>
      </c>
      <c r="AA314" t="s">
        <v>251</v>
      </c>
      <c r="AB314" s="6" t="str">
        <f>IFERROR(VLOOKUP($AA314,Таблица9[#All],MATCH(AB$3,Таблица9[#Headers],0),0)/VLOOKUP($AA314,Таблица19[#All],MATCH(AB$3,Таблица19[#Headers],0),0),"")</f>
        <v/>
      </c>
      <c r="AC314" s="6" t="str">
        <f>IFERROR(VLOOKUP($AA314,Таблица9[#All],MATCH(AC$3,Таблица9[#Headers],0),0)/VLOOKUP($AA314,Таблица19[#All],MATCH(AC$3,Таблица19[#Headers],0),0),"")</f>
        <v/>
      </c>
      <c r="AD314" s="6" t="str">
        <f>IFERROR(VLOOKUP($AA314,Таблица9[#All],MATCH(AD$3,Таблица9[#Headers],0),0)/VLOOKUP($AA314,Таблица19[#All],MATCH(AD$3,Таблица19[#Headers],0),0),"")</f>
        <v/>
      </c>
      <c r="AE314" s="6" t="str">
        <f>IFERROR(VLOOKUP($AA314,Таблица9[#All],MATCH(AE$3,Таблица9[#Headers],0),0)/VLOOKUP($AA314,Таблица19[#All],MATCH(AE$3,Таблица19[#Headers],0),0),"")</f>
        <v/>
      </c>
      <c r="AF314" s="6" t="str">
        <f>IFERROR(VLOOKUP($AA314,Таблица9[#All],MATCH(AF$3,Таблица9[#Headers],0),0)/VLOOKUP($AA314,Таблица19[#All],MATCH(AF$3,Таблица19[#Headers],0),0),"")</f>
        <v/>
      </c>
    </row>
    <row r="315" spans="1:32">
      <c r="A315" t="s">
        <v>411</v>
      </c>
      <c r="B315" s="10">
        <v>6366</v>
      </c>
      <c r="C315" s="10">
        <v>988</v>
      </c>
      <c r="D315" s="6">
        <v>0.15519949732956301</v>
      </c>
      <c r="E315" s="3">
        <v>3</v>
      </c>
      <c r="F315" s="3">
        <v>9</v>
      </c>
      <c r="G315" s="16">
        <v>3</v>
      </c>
      <c r="H315" s="10">
        <v>2622</v>
      </c>
      <c r="I315">
        <v>3</v>
      </c>
      <c r="J315" s="10">
        <v>329</v>
      </c>
      <c r="AA315" t="s">
        <v>411</v>
      </c>
      <c r="AB315" s="6" t="str">
        <f>IFERROR(VLOOKUP($AA315,Таблица9[#All],MATCH(AB$3,Таблица9[#Headers],0),0)/VLOOKUP($AA315,Таблица19[#All],MATCH(AB$3,Таблица19[#Headers],0),0),"")</f>
        <v/>
      </c>
      <c r="AC315" s="6" t="str">
        <f>IFERROR(VLOOKUP($AA315,Таблица9[#All],MATCH(AC$3,Таблица9[#Headers],0),0)/VLOOKUP($AA315,Таблица19[#All],MATCH(AC$3,Таблица19[#Headers],0),0),"")</f>
        <v/>
      </c>
      <c r="AD315" s="6" t="str">
        <f>IFERROR(VLOOKUP($AA315,Таблица9[#All],MATCH(AD$3,Таблица9[#Headers],0),0)/VLOOKUP($AA315,Таблица19[#All],MATCH(AD$3,Таблица19[#Headers],0),0),"")</f>
        <v/>
      </c>
      <c r="AE315" s="6" t="str">
        <f>IFERROR(VLOOKUP($AA315,Таблица9[#All],MATCH(AE$3,Таблица9[#Headers],0),0)/VLOOKUP($AA315,Таблица19[#All],MATCH(AE$3,Таблица19[#Headers],0),0),"")</f>
        <v/>
      </c>
      <c r="AF315" s="6" t="str">
        <f>IFERROR(VLOOKUP($AA315,Таблица9[#All],MATCH(AF$3,Таблица9[#Headers],0),0)/VLOOKUP($AA315,Таблица19[#All],MATCH(AF$3,Таблица19[#Headers],0),0),"")</f>
        <v/>
      </c>
    </row>
    <row r="316" spans="1:32">
      <c r="A316" t="s">
        <v>458</v>
      </c>
      <c r="B316" s="10">
        <v>6333</v>
      </c>
      <c r="C316" s="10">
        <v>2035</v>
      </c>
      <c r="D316" s="6">
        <v>0.32133270172114298</v>
      </c>
      <c r="E316" s="3">
        <v>3</v>
      </c>
      <c r="F316" s="3">
        <v>16</v>
      </c>
      <c r="G316" s="16">
        <v>3</v>
      </c>
      <c r="H316" s="10">
        <v>4063</v>
      </c>
      <c r="I316">
        <v>5</v>
      </c>
      <c r="J316" s="10">
        <v>678</v>
      </c>
      <c r="AA316" t="s">
        <v>458</v>
      </c>
      <c r="AB316" s="6">
        <f>IFERROR(VLOOKUP($AA316,Таблица9[#All],MATCH(AB$3,Таблица9[#Headers],0),0)/VLOOKUP($AA316,Таблица19[#All],MATCH(AB$3,Таблица19[#Headers],0),0),"")</f>
        <v>0.52139586294015472</v>
      </c>
      <c r="AC316" s="6">
        <f>IFERROR(VLOOKUP($AA316,Таблица9[#All],MATCH(AC$3,Таблица9[#Headers],0),0)/VLOOKUP($AA316,Таблица19[#All],MATCH(AC$3,Таблица19[#Headers],0),0),"")</f>
        <v>0.22751842751842752</v>
      </c>
      <c r="AD316" s="6">
        <f>IFERROR(VLOOKUP($AA316,Таблица9[#All],MATCH(AD$3,Таблица9[#Headers],0),0)/VLOOKUP($AA316,Таблица19[#All],MATCH(AD$3,Таблица19[#Headers],0),0),"")</f>
        <v>0.33333333333333331</v>
      </c>
      <c r="AE316" s="6">
        <f>IFERROR(VLOOKUP($AA316,Таблица9[#All],MATCH(AE$3,Таблица9[#Headers],0),0)/VLOOKUP($AA316,Таблица19[#All],MATCH(AE$3,Таблица19[#Headers],0),0),"")</f>
        <v>0.5</v>
      </c>
      <c r="AF316" s="6">
        <f>IFERROR(VLOOKUP($AA316,Таблица9[#All],MATCH(AF$3,Таблица9[#Headers],0),0)/VLOOKUP($AA316,Таблица19[#All],MATCH(AF$3,Таблица19[#Headers],0),0),"")</f>
        <v>0.33333333333333331</v>
      </c>
    </row>
    <row r="317" spans="1:32">
      <c r="A317" t="s">
        <v>395</v>
      </c>
      <c r="B317" s="10">
        <v>6298</v>
      </c>
      <c r="C317" s="10">
        <v>1105</v>
      </c>
      <c r="D317" s="6">
        <v>0.17545252461098701</v>
      </c>
      <c r="E317" s="3">
        <v>2</v>
      </c>
      <c r="F317" s="3">
        <v>13</v>
      </c>
      <c r="G317" s="16">
        <v>2</v>
      </c>
      <c r="H317" s="10">
        <v>5398</v>
      </c>
      <c r="I317">
        <v>6</v>
      </c>
      <c r="J317" s="10">
        <v>552</v>
      </c>
      <c r="AA317" t="s">
        <v>395</v>
      </c>
      <c r="AB317" s="6" t="str">
        <f>IFERROR(VLOOKUP($AA317,Таблица9[#All],MATCH(AB$3,Таблица9[#Headers],0),0)/VLOOKUP($AA317,Таблица19[#All],MATCH(AB$3,Таблица19[#Headers],0),0),"")</f>
        <v/>
      </c>
      <c r="AC317" s="6" t="str">
        <f>IFERROR(VLOOKUP($AA317,Таблица9[#All],MATCH(AC$3,Таблица9[#Headers],0),0)/VLOOKUP($AA317,Таблица19[#All],MATCH(AC$3,Таблица19[#Headers],0),0),"")</f>
        <v/>
      </c>
      <c r="AD317" s="6" t="str">
        <f>IFERROR(VLOOKUP($AA317,Таблица9[#All],MATCH(AD$3,Таблица9[#Headers],0),0)/VLOOKUP($AA317,Таблица19[#All],MATCH(AD$3,Таблица19[#Headers],0),0),"")</f>
        <v/>
      </c>
      <c r="AE317" s="6" t="str">
        <f>IFERROR(VLOOKUP($AA317,Таблица9[#All],MATCH(AE$3,Таблица9[#Headers],0),0)/VLOOKUP($AA317,Таблица19[#All],MATCH(AE$3,Таблица19[#Headers],0),0),"")</f>
        <v/>
      </c>
      <c r="AF317" s="6" t="str">
        <f>IFERROR(VLOOKUP($AA317,Таблица9[#All],MATCH(AF$3,Таблица9[#Headers],0),0)/VLOOKUP($AA317,Таблица19[#All],MATCH(AF$3,Таблица19[#Headers],0),0),"")</f>
        <v/>
      </c>
    </row>
    <row r="318" spans="1:32">
      <c r="A318" t="s">
        <v>475</v>
      </c>
      <c r="B318" s="10">
        <v>6198</v>
      </c>
      <c r="C318" s="10">
        <v>2649</v>
      </c>
      <c r="D318" s="6">
        <v>0.42739593417231297</v>
      </c>
      <c r="E318" s="3">
        <v>1</v>
      </c>
      <c r="F318" s="3">
        <v>2</v>
      </c>
      <c r="G318" s="16">
        <v>1</v>
      </c>
      <c r="H318" s="10">
        <v>7048</v>
      </c>
      <c r="I318">
        <v>2</v>
      </c>
      <c r="J318" s="10">
        <v>2649</v>
      </c>
      <c r="AA318" t="s">
        <v>475</v>
      </c>
      <c r="AB318" s="6" t="str">
        <f>IFERROR(VLOOKUP($AA318,Таблица9[#All],MATCH(AB$3,Таблица9[#Headers],0),0)/VLOOKUP($AA318,Таблица19[#All],MATCH(AB$3,Таблица19[#Headers],0),0),"")</f>
        <v/>
      </c>
      <c r="AC318" s="6" t="str">
        <f>IFERROR(VLOOKUP($AA318,Таблица9[#All],MATCH(AC$3,Таблица9[#Headers],0),0)/VLOOKUP($AA318,Таблица19[#All],MATCH(AC$3,Таблица19[#Headers],0),0),"")</f>
        <v/>
      </c>
      <c r="AD318" s="6" t="str">
        <f>IFERROR(VLOOKUP($AA318,Таблица9[#All],MATCH(AD$3,Таблица9[#Headers],0),0)/VLOOKUP($AA318,Таблица19[#All],MATCH(AD$3,Таблица19[#Headers],0),0),"")</f>
        <v/>
      </c>
      <c r="AE318" s="6" t="str">
        <f>IFERROR(VLOOKUP($AA318,Таблица9[#All],MATCH(AE$3,Таблица9[#Headers],0),0)/VLOOKUP($AA318,Таблица19[#All],MATCH(AE$3,Таблица19[#Headers],0),0),"")</f>
        <v/>
      </c>
      <c r="AF318" s="6" t="str">
        <f>IFERROR(VLOOKUP($AA318,Таблица9[#All],MATCH(AF$3,Таблица9[#Headers],0),0)/VLOOKUP($AA318,Таблица19[#All],MATCH(AF$3,Таблица19[#Headers],0),0),"")</f>
        <v/>
      </c>
    </row>
    <row r="319" spans="1:32">
      <c r="A319" t="s">
        <v>412</v>
      </c>
      <c r="B319" s="10">
        <v>6189</v>
      </c>
      <c r="C319" s="10">
        <v>-521</v>
      </c>
      <c r="D319" s="6">
        <v>-8.4181612538374501E-2</v>
      </c>
      <c r="E319" s="3">
        <v>3</v>
      </c>
      <c r="F319" s="3">
        <v>37</v>
      </c>
      <c r="G319" s="16">
        <v>2</v>
      </c>
      <c r="H319" s="10">
        <v>2188</v>
      </c>
      <c r="I319">
        <v>12</v>
      </c>
      <c r="J319" s="10">
        <v>-260</v>
      </c>
      <c r="AA319" t="s">
        <v>412</v>
      </c>
      <c r="AB319" s="6">
        <f>IFERROR(VLOOKUP($AA319,Таблица9[#All],MATCH(AB$3,Таблица9[#Headers],0),0)/VLOOKUP($AA319,Таблица19[#All],MATCH(AB$3,Таблица19[#Headers],0),0),"")</f>
        <v>1</v>
      </c>
      <c r="AC319" s="6">
        <f>IFERROR(VLOOKUP($AA319,Таблица9[#All],MATCH(AC$3,Таблица9[#Headers],0),0)/VLOOKUP($AA319,Таблица19[#All],MATCH(AC$3,Таблица19[#Headers],0),0),"")</f>
        <v>1</v>
      </c>
      <c r="AD319" s="6">
        <f>IFERROR(VLOOKUP($AA319,Таблица9[#All],MATCH(AD$3,Таблица9[#Headers],0),0)/VLOOKUP($AA319,Таблица19[#All],MATCH(AD$3,Таблица19[#Headers],0),0),"")</f>
        <v>1</v>
      </c>
      <c r="AE319" s="6">
        <f>IFERROR(VLOOKUP($AA319,Таблица9[#All],MATCH(AE$3,Таблица9[#Headers],0),0)/VLOOKUP($AA319,Таблица19[#All],MATCH(AE$3,Таблица19[#Headers],0),0),"")</f>
        <v>1</v>
      </c>
      <c r="AF319" s="6">
        <f>IFERROR(VLOOKUP($AA319,Таблица9[#All],MATCH(AF$3,Таблица9[#Headers],0),0)/VLOOKUP($AA319,Таблица19[#All],MATCH(AF$3,Таблица19[#Headers],0),0),"")</f>
        <v>1</v>
      </c>
    </row>
    <row r="320" spans="1:32">
      <c r="A320" t="s">
        <v>345</v>
      </c>
      <c r="B320" s="10">
        <v>6120</v>
      </c>
      <c r="C320" s="10">
        <v>-2001</v>
      </c>
      <c r="D320" s="6">
        <v>-0.32696078431372499</v>
      </c>
      <c r="E320" s="3">
        <v>1</v>
      </c>
      <c r="F320" s="3">
        <v>1</v>
      </c>
      <c r="G320" s="16">
        <v>1</v>
      </c>
      <c r="H320" s="10">
        <v>7520</v>
      </c>
      <c r="I320">
        <v>1</v>
      </c>
      <c r="J320" s="10">
        <v>-2001</v>
      </c>
      <c r="AA320" t="s">
        <v>345</v>
      </c>
      <c r="AB320" s="6" t="str">
        <f>IFERROR(VLOOKUP($AA320,Таблица9[#All],MATCH(AB$3,Таблица9[#Headers],0),0)/VLOOKUP($AA320,Таблица19[#All],MATCH(AB$3,Таблица19[#Headers],0),0),"")</f>
        <v/>
      </c>
      <c r="AC320" s="6" t="str">
        <f>IFERROR(VLOOKUP($AA320,Таблица9[#All],MATCH(AC$3,Таблица9[#Headers],0),0)/VLOOKUP($AA320,Таблица19[#All],MATCH(AC$3,Таблица19[#Headers],0),0),"")</f>
        <v/>
      </c>
      <c r="AD320" s="6" t="str">
        <f>IFERROR(VLOOKUP($AA320,Таблица9[#All],MATCH(AD$3,Таблица9[#Headers],0),0)/VLOOKUP($AA320,Таблица19[#All],MATCH(AD$3,Таблица19[#Headers],0),0),"")</f>
        <v/>
      </c>
      <c r="AE320" s="6" t="str">
        <f>IFERROR(VLOOKUP($AA320,Таблица9[#All],MATCH(AE$3,Таблица9[#Headers],0),0)/VLOOKUP($AA320,Таблица19[#All],MATCH(AE$3,Таблица19[#Headers],0),0),"")</f>
        <v/>
      </c>
      <c r="AF320" s="6" t="str">
        <f>IFERROR(VLOOKUP($AA320,Таблица9[#All],MATCH(AF$3,Таблица9[#Headers],0),0)/VLOOKUP($AA320,Таблица19[#All],MATCH(AF$3,Таблица19[#Headers],0),0),"")</f>
        <v/>
      </c>
    </row>
    <row r="321" spans="1:32">
      <c r="A321" t="s">
        <v>222</v>
      </c>
      <c r="B321" s="10">
        <v>6090</v>
      </c>
      <c r="C321" s="10">
        <v>1066</v>
      </c>
      <c r="D321" s="6">
        <v>0.175041050903119</v>
      </c>
      <c r="E321" s="3">
        <v>1</v>
      </c>
      <c r="F321" s="3">
        <v>16</v>
      </c>
      <c r="G321" s="16">
        <v>1</v>
      </c>
      <c r="H321" s="10">
        <v>10052</v>
      </c>
      <c r="I321">
        <v>16</v>
      </c>
      <c r="J321" s="10">
        <v>1066</v>
      </c>
      <c r="AA321" t="s">
        <v>222</v>
      </c>
      <c r="AB321" s="6" t="str">
        <f>IFERROR(VLOOKUP($AA321,Таблица9[#All],MATCH(AB$3,Таблица9[#Headers],0),0)/VLOOKUP($AA321,Таблица19[#All],MATCH(AB$3,Таблица19[#Headers],0),0),"")</f>
        <v/>
      </c>
      <c r="AC321" s="6" t="str">
        <f>IFERROR(VLOOKUP($AA321,Таблица9[#All],MATCH(AC$3,Таблица9[#Headers],0),0)/VLOOKUP($AA321,Таблица19[#All],MATCH(AC$3,Таблица19[#Headers],0),0),"")</f>
        <v/>
      </c>
      <c r="AD321" s="6" t="str">
        <f>IFERROR(VLOOKUP($AA321,Таблица9[#All],MATCH(AD$3,Таблица9[#Headers],0),0)/VLOOKUP($AA321,Таблица19[#All],MATCH(AD$3,Таблица19[#Headers],0),0),"")</f>
        <v/>
      </c>
      <c r="AE321" s="6" t="str">
        <f>IFERROR(VLOOKUP($AA321,Таблица9[#All],MATCH(AE$3,Таблица9[#Headers],0),0)/VLOOKUP($AA321,Таблица19[#All],MATCH(AE$3,Таблица19[#Headers],0),0),"")</f>
        <v/>
      </c>
      <c r="AF321" s="6" t="str">
        <f>IFERROR(VLOOKUP($AA321,Таблица9[#All],MATCH(AF$3,Таблица9[#Headers],0),0)/VLOOKUP($AA321,Таблица19[#All],MATCH(AF$3,Таблица19[#Headers],0),0),"")</f>
        <v/>
      </c>
    </row>
    <row r="322" spans="1:32">
      <c r="A322" t="s">
        <v>388</v>
      </c>
      <c r="B322" s="10">
        <v>6070</v>
      </c>
      <c r="C322" s="10">
        <v>835</v>
      </c>
      <c r="D322" s="6">
        <v>0.137561779242174</v>
      </c>
      <c r="E322" s="3">
        <v>2</v>
      </c>
      <c r="F322" s="3">
        <v>4</v>
      </c>
      <c r="G322" s="16">
        <v>2</v>
      </c>
      <c r="H322" s="10">
        <v>3060</v>
      </c>
      <c r="I322">
        <v>2</v>
      </c>
      <c r="J322" s="10">
        <v>418</v>
      </c>
      <c r="AA322" t="s">
        <v>388</v>
      </c>
      <c r="AB322" s="6">
        <f>IFERROR(VLOOKUP($AA322,Таблица9[#All],MATCH(AB$3,Таблица9[#Headers],0),0)/VLOOKUP($AA322,Таблица19[#All],MATCH(AB$3,Таблица19[#Headers],0),0),"")</f>
        <v>1</v>
      </c>
      <c r="AC322" s="6">
        <f>IFERROR(VLOOKUP($AA322,Таблица9[#All],MATCH(AC$3,Таблица9[#Headers],0),0)/VLOOKUP($AA322,Таблица19[#All],MATCH(AC$3,Таблица19[#Headers],0),0),"")</f>
        <v>1</v>
      </c>
      <c r="AD322" s="6">
        <f>IFERROR(VLOOKUP($AA322,Таблица9[#All],MATCH(AD$3,Таблица9[#Headers],0),0)/VLOOKUP($AA322,Таблица19[#All],MATCH(AD$3,Таблица19[#Headers],0),0),"")</f>
        <v>1</v>
      </c>
      <c r="AE322" s="6">
        <f>IFERROR(VLOOKUP($AA322,Таблица9[#All],MATCH(AE$3,Таблица9[#Headers],0),0)/VLOOKUP($AA322,Таблица19[#All],MATCH(AE$3,Таблица19[#Headers],0),0),"")</f>
        <v>1</v>
      </c>
      <c r="AF322" s="6">
        <f>IFERROR(VLOOKUP($AA322,Таблица9[#All],MATCH(AF$3,Таблица9[#Headers],0),0)/VLOOKUP($AA322,Таблица19[#All],MATCH(AF$3,Таблица19[#Headers],0),0),"")</f>
        <v>1</v>
      </c>
    </row>
    <row r="323" spans="1:32">
      <c r="A323" t="s">
        <v>308</v>
      </c>
      <c r="B323" s="10">
        <v>6064</v>
      </c>
      <c r="C323" s="10">
        <v>1506</v>
      </c>
      <c r="D323" s="6">
        <v>0.24835092348284901</v>
      </c>
      <c r="E323" s="3">
        <v>5</v>
      </c>
      <c r="F323" s="3">
        <v>5</v>
      </c>
      <c r="G323" s="16">
        <v>1</v>
      </c>
      <c r="H323" s="10">
        <v>1213</v>
      </c>
      <c r="I323">
        <v>1</v>
      </c>
      <c r="J323" s="10">
        <v>1506</v>
      </c>
      <c r="AA323" t="s">
        <v>308</v>
      </c>
      <c r="AB323" s="6" t="str">
        <f>IFERROR(VLOOKUP($AA323,Таблица9[#All],MATCH(AB$3,Таблица9[#Headers],0),0)/VLOOKUP($AA323,Таблица19[#All],MATCH(AB$3,Таблица19[#Headers],0),0),"")</f>
        <v/>
      </c>
      <c r="AC323" s="6" t="str">
        <f>IFERROR(VLOOKUP($AA323,Таблица9[#All],MATCH(AC$3,Таблица9[#Headers],0),0)/VLOOKUP($AA323,Таблица19[#All],MATCH(AC$3,Таблица19[#Headers],0),0),"")</f>
        <v/>
      </c>
      <c r="AD323" s="6" t="str">
        <f>IFERROR(VLOOKUP($AA323,Таблица9[#All],MATCH(AD$3,Таблица9[#Headers],0),0)/VLOOKUP($AA323,Таблица19[#All],MATCH(AD$3,Таблица19[#Headers],0),0),"")</f>
        <v/>
      </c>
      <c r="AE323" s="6" t="str">
        <f>IFERROR(VLOOKUP($AA323,Таблица9[#All],MATCH(AE$3,Таблица9[#Headers],0),0)/VLOOKUP($AA323,Таблица19[#All],MATCH(AE$3,Таблица19[#Headers],0),0),"")</f>
        <v/>
      </c>
      <c r="AF323" s="6" t="str">
        <f>IFERROR(VLOOKUP($AA323,Таблица9[#All],MATCH(AF$3,Таблица9[#Headers],0),0)/VLOOKUP($AA323,Таблица19[#All],MATCH(AF$3,Таблица19[#Headers],0),0),"")</f>
        <v/>
      </c>
    </row>
    <row r="324" spans="1:32">
      <c r="A324" t="s">
        <v>224</v>
      </c>
      <c r="B324" s="10">
        <v>6037</v>
      </c>
      <c r="C324" s="10">
        <v>533</v>
      </c>
      <c r="D324" s="6">
        <v>8.8288885207884693E-2</v>
      </c>
      <c r="E324" s="3">
        <v>1</v>
      </c>
      <c r="F324" s="3">
        <v>28</v>
      </c>
      <c r="G324" s="16">
        <v>1</v>
      </c>
      <c r="H324" s="10">
        <v>7000</v>
      </c>
      <c r="I324">
        <v>28</v>
      </c>
      <c r="J324" s="10">
        <v>533</v>
      </c>
      <c r="AA324" t="s">
        <v>224</v>
      </c>
      <c r="AB324" s="6">
        <f>IFERROR(VLOOKUP($AA324,Таблица9[#All],MATCH(AB$3,Таблица9[#Headers],0),0)/VLOOKUP($AA324,Таблица19[#All],MATCH(AB$3,Таблица19[#Headers],0),0),"")</f>
        <v>1</v>
      </c>
      <c r="AC324" s="6">
        <f>IFERROR(VLOOKUP($AA324,Таблица9[#All],MATCH(AC$3,Таблица9[#Headers],0),0)/VLOOKUP($AA324,Таблица19[#All],MATCH(AC$3,Таблица19[#Headers],0),0),"")</f>
        <v>1</v>
      </c>
      <c r="AD324" s="6">
        <f>IFERROR(VLOOKUP($AA324,Таблица9[#All],MATCH(AD$3,Таблица9[#Headers],0),0)/VLOOKUP($AA324,Таблица19[#All],MATCH(AD$3,Таблица19[#Headers],0),0),"")</f>
        <v>1</v>
      </c>
      <c r="AE324" s="6">
        <f>IFERROR(VLOOKUP($AA324,Таблица9[#All],MATCH(AE$3,Таблица9[#Headers],0),0)/VLOOKUP($AA324,Таблица19[#All],MATCH(AE$3,Таблица19[#Headers],0),0),"")</f>
        <v>1</v>
      </c>
      <c r="AF324" s="6">
        <f>IFERROR(VLOOKUP($AA324,Таблица9[#All],MATCH(AF$3,Таблица9[#Headers],0),0)/VLOOKUP($AA324,Таблица19[#All],MATCH(AF$3,Таблица19[#Headers],0),0),"")</f>
        <v>1</v>
      </c>
    </row>
    <row r="325" spans="1:32">
      <c r="A325" t="s">
        <v>333</v>
      </c>
      <c r="B325" s="10">
        <v>6029</v>
      </c>
      <c r="C325" s="10">
        <v>751</v>
      </c>
      <c r="D325" s="6">
        <v>0.12456460441200801</v>
      </c>
      <c r="E325" s="3">
        <v>2</v>
      </c>
      <c r="F325" s="3">
        <v>5</v>
      </c>
      <c r="G325" s="16">
        <v>2</v>
      </c>
      <c r="H325" s="10">
        <v>3614</v>
      </c>
      <c r="I325">
        <v>2</v>
      </c>
      <c r="J325" s="10">
        <v>376</v>
      </c>
      <c r="AA325" t="s">
        <v>333</v>
      </c>
      <c r="AB325" s="6" t="str">
        <f>IFERROR(VLOOKUP($AA325,Таблица9[#All],MATCH(AB$3,Таблица9[#Headers],0),0)/VLOOKUP($AA325,Таблица19[#All],MATCH(AB$3,Таблица19[#Headers],0),0),"")</f>
        <v/>
      </c>
      <c r="AC325" s="6" t="str">
        <f>IFERROR(VLOOKUP($AA325,Таблица9[#All],MATCH(AC$3,Таблица9[#Headers],0),0)/VLOOKUP($AA325,Таблица19[#All],MATCH(AC$3,Таблица19[#Headers],0),0),"")</f>
        <v/>
      </c>
      <c r="AD325" s="6" t="str">
        <f>IFERROR(VLOOKUP($AA325,Таблица9[#All],MATCH(AD$3,Таблица9[#Headers],0),0)/VLOOKUP($AA325,Таблица19[#All],MATCH(AD$3,Таблица19[#Headers],0),0),"")</f>
        <v/>
      </c>
      <c r="AE325" s="6" t="str">
        <f>IFERROR(VLOOKUP($AA325,Таблица9[#All],MATCH(AE$3,Таблица9[#Headers],0),0)/VLOOKUP($AA325,Таблица19[#All],MATCH(AE$3,Таблица19[#Headers],0),0),"")</f>
        <v/>
      </c>
      <c r="AF325" s="6" t="str">
        <f>IFERROR(VLOOKUP($AA325,Таблица9[#All],MATCH(AF$3,Таблица9[#Headers],0),0)/VLOOKUP($AA325,Таблица19[#All],MATCH(AF$3,Таблица19[#Headers],0),0),"")</f>
        <v/>
      </c>
    </row>
    <row r="326" spans="1:32">
      <c r="A326" t="s">
        <v>371</v>
      </c>
      <c r="B326" s="10">
        <v>6022</v>
      </c>
      <c r="C326" s="10">
        <v>1557</v>
      </c>
      <c r="D326" s="6">
        <v>0.25855197608767799</v>
      </c>
      <c r="E326" s="3">
        <v>2</v>
      </c>
      <c r="F326" s="3">
        <v>4</v>
      </c>
      <c r="G326" s="16">
        <v>2</v>
      </c>
      <c r="H326" s="10">
        <v>3161</v>
      </c>
      <c r="I326">
        <v>2</v>
      </c>
      <c r="J326" s="10">
        <v>778</v>
      </c>
      <c r="AA326" t="s">
        <v>371</v>
      </c>
      <c r="AB326" s="6" t="str">
        <f>IFERROR(VLOOKUP($AA326,Таблица9[#All],MATCH(AB$3,Таблица9[#Headers],0),0)/VLOOKUP($AA326,Таблица19[#All],MATCH(AB$3,Таблица19[#Headers],0),0),"")</f>
        <v/>
      </c>
      <c r="AC326" s="6" t="str">
        <f>IFERROR(VLOOKUP($AA326,Таблица9[#All],MATCH(AC$3,Таблица9[#Headers],0),0)/VLOOKUP($AA326,Таблица19[#All],MATCH(AC$3,Таблица19[#Headers],0),0),"")</f>
        <v/>
      </c>
      <c r="AD326" s="6" t="str">
        <f>IFERROR(VLOOKUP($AA326,Таблица9[#All],MATCH(AD$3,Таблица9[#Headers],0),0)/VLOOKUP($AA326,Таблица19[#All],MATCH(AD$3,Таблица19[#Headers],0),0),"")</f>
        <v/>
      </c>
      <c r="AE326" s="6" t="str">
        <f>IFERROR(VLOOKUP($AA326,Таблица9[#All],MATCH(AE$3,Таблица9[#Headers],0),0)/VLOOKUP($AA326,Таблица19[#All],MATCH(AE$3,Таблица19[#Headers],0),0),"")</f>
        <v/>
      </c>
      <c r="AF326" s="6" t="str">
        <f>IFERROR(VLOOKUP($AA326,Таблица9[#All],MATCH(AF$3,Таблица9[#Headers],0),0)/VLOOKUP($AA326,Таблица19[#All],MATCH(AF$3,Таблица19[#Headers],0),0),"")</f>
        <v/>
      </c>
    </row>
    <row r="327" spans="1:32">
      <c r="A327" t="s">
        <v>348</v>
      </c>
      <c r="B327" s="10">
        <v>6013</v>
      </c>
      <c r="C327" s="10">
        <v>1096</v>
      </c>
      <c r="D327" s="6">
        <v>0.18227174455346701</v>
      </c>
      <c r="E327" s="3">
        <v>2</v>
      </c>
      <c r="F327" s="3">
        <v>19</v>
      </c>
      <c r="G327" s="16">
        <v>1</v>
      </c>
      <c r="H327" s="10">
        <v>3442</v>
      </c>
      <c r="I327">
        <v>10</v>
      </c>
      <c r="J327" s="10">
        <v>1096</v>
      </c>
      <c r="AA327" t="s">
        <v>348</v>
      </c>
      <c r="AB327" s="6" t="str">
        <f>IFERROR(VLOOKUP($AA327,Таблица9[#All],MATCH(AB$3,Таблица9[#Headers],0),0)/VLOOKUP($AA327,Таблица19[#All],MATCH(AB$3,Таблица19[#Headers],0),0),"")</f>
        <v/>
      </c>
      <c r="AC327" s="6" t="str">
        <f>IFERROR(VLOOKUP($AA327,Таблица9[#All],MATCH(AC$3,Таблица9[#Headers],0),0)/VLOOKUP($AA327,Таблица19[#All],MATCH(AC$3,Таблица19[#Headers],0),0),"")</f>
        <v/>
      </c>
      <c r="AD327" s="6" t="str">
        <f>IFERROR(VLOOKUP($AA327,Таблица9[#All],MATCH(AD$3,Таблица9[#Headers],0),0)/VLOOKUP($AA327,Таблица19[#All],MATCH(AD$3,Таблица19[#Headers],0),0),"")</f>
        <v/>
      </c>
      <c r="AE327" s="6" t="str">
        <f>IFERROR(VLOOKUP($AA327,Таблица9[#All],MATCH(AE$3,Таблица9[#Headers],0),0)/VLOOKUP($AA327,Таблица19[#All],MATCH(AE$3,Таблица19[#Headers],0),0),"")</f>
        <v/>
      </c>
      <c r="AF327" s="6" t="str">
        <f>IFERROR(VLOOKUP($AA327,Таблица9[#All],MATCH(AF$3,Таблица9[#Headers],0),0)/VLOOKUP($AA327,Таблица19[#All],MATCH(AF$3,Таблица19[#Headers],0),0),"")</f>
        <v/>
      </c>
    </row>
    <row r="328" spans="1:32">
      <c r="A328" t="s">
        <v>448</v>
      </c>
      <c r="B328" s="10">
        <v>5904</v>
      </c>
      <c r="C328" s="10">
        <v>555</v>
      </c>
      <c r="D328" s="6">
        <v>9.4004065040650397E-2</v>
      </c>
      <c r="E328" s="3">
        <v>2</v>
      </c>
      <c r="F328" s="3">
        <v>6</v>
      </c>
      <c r="G328" s="16">
        <v>1</v>
      </c>
      <c r="H328" s="10">
        <v>3001</v>
      </c>
      <c r="I328">
        <v>3</v>
      </c>
      <c r="J328" s="10">
        <v>555</v>
      </c>
      <c r="AA328" t="s">
        <v>448</v>
      </c>
      <c r="AB328" s="6">
        <f>IFERROR(VLOOKUP($AA328,Таблица9[#All],MATCH(AB$3,Таблица9[#Headers],0),0)/VLOOKUP($AA328,Таблица19[#All],MATCH(AB$3,Таблица19[#Headers],0),0),"")</f>
        <v>1</v>
      </c>
      <c r="AC328" s="6">
        <f>IFERROR(VLOOKUP($AA328,Таблица9[#All],MATCH(AC$3,Таблица9[#Headers],0),0)/VLOOKUP($AA328,Таблица19[#All],MATCH(AC$3,Таблица19[#Headers],0),0),"")</f>
        <v>1</v>
      </c>
      <c r="AD328" s="6">
        <f>IFERROR(VLOOKUP($AA328,Таблица9[#All],MATCH(AD$3,Таблица9[#Headers],0),0)/VLOOKUP($AA328,Таблица19[#All],MATCH(AD$3,Таблица19[#Headers],0),0),"")</f>
        <v>1</v>
      </c>
      <c r="AE328" s="6">
        <f>IFERROR(VLOOKUP($AA328,Таблица9[#All],MATCH(AE$3,Таблица9[#Headers],0),0)/VLOOKUP($AA328,Таблица19[#All],MATCH(AE$3,Таблица19[#Headers],0),0),"")</f>
        <v>1</v>
      </c>
      <c r="AF328" s="6">
        <f>IFERROR(VLOOKUP($AA328,Таблица9[#All],MATCH(AF$3,Таблица9[#Headers],0),0)/VLOOKUP($AA328,Таблица19[#All],MATCH(AF$3,Таблица19[#Headers],0),0),"")</f>
        <v>1</v>
      </c>
    </row>
    <row r="329" spans="1:32">
      <c r="A329" t="s">
        <v>447</v>
      </c>
      <c r="B329" s="10">
        <v>5900</v>
      </c>
      <c r="C329" s="10">
        <v>1454</v>
      </c>
      <c r="D329" s="6">
        <v>0.246440677966101</v>
      </c>
      <c r="E329" s="3">
        <v>2</v>
      </c>
      <c r="F329" s="3">
        <v>11</v>
      </c>
      <c r="G329" s="16">
        <v>1</v>
      </c>
      <c r="H329" s="10">
        <v>4136</v>
      </c>
      <c r="I329">
        <v>6</v>
      </c>
      <c r="J329" s="10">
        <v>1454</v>
      </c>
      <c r="AA329" t="s">
        <v>447</v>
      </c>
      <c r="AB329" s="6" t="str">
        <f>IFERROR(VLOOKUP($AA329,Таблица9[#All],MATCH(AB$3,Таблица9[#Headers],0),0)/VLOOKUP($AA329,Таблица19[#All],MATCH(AB$3,Таблица19[#Headers],0),0),"")</f>
        <v/>
      </c>
      <c r="AC329" s="6" t="str">
        <f>IFERROR(VLOOKUP($AA329,Таблица9[#All],MATCH(AC$3,Таблица9[#Headers],0),0)/VLOOKUP($AA329,Таблица19[#All],MATCH(AC$3,Таблица19[#Headers],0),0),"")</f>
        <v/>
      </c>
      <c r="AD329" s="6" t="str">
        <f>IFERROR(VLOOKUP($AA329,Таблица9[#All],MATCH(AD$3,Таблица9[#Headers],0),0)/VLOOKUP($AA329,Таблица19[#All],MATCH(AD$3,Таблица19[#Headers],0),0),"")</f>
        <v/>
      </c>
      <c r="AE329" s="6" t="str">
        <f>IFERROR(VLOOKUP($AA329,Таблица9[#All],MATCH(AE$3,Таблица9[#Headers],0),0)/VLOOKUP($AA329,Таблица19[#All],MATCH(AE$3,Таблица19[#Headers],0),0),"")</f>
        <v/>
      </c>
      <c r="AF329" s="6" t="str">
        <f>IFERROR(VLOOKUP($AA329,Таблица9[#All],MATCH(AF$3,Таблица9[#Headers],0),0)/VLOOKUP($AA329,Таблица19[#All],MATCH(AF$3,Таблица19[#Headers],0),0),"")</f>
        <v/>
      </c>
    </row>
    <row r="330" spans="1:32">
      <c r="A330" t="s">
        <v>281</v>
      </c>
      <c r="B330" s="10">
        <v>5889</v>
      </c>
      <c r="C330" s="10">
        <v>765</v>
      </c>
      <c r="D330" s="6">
        <v>0.12990320937340799</v>
      </c>
      <c r="E330" s="3">
        <v>1</v>
      </c>
      <c r="F330" s="3">
        <v>1</v>
      </c>
      <c r="G330" s="16">
        <v>1</v>
      </c>
      <c r="H330" s="10">
        <v>6889</v>
      </c>
      <c r="I330">
        <v>1</v>
      </c>
      <c r="J330" s="10">
        <v>765</v>
      </c>
      <c r="AA330" t="s">
        <v>281</v>
      </c>
      <c r="AB330" s="6" t="str">
        <f>IFERROR(VLOOKUP($AA330,Таблица9[#All],MATCH(AB$3,Таблица9[#Headers],0),0)/VLOOKUP($AA330,Таблица19[#All],MATCH(AB$3,Таблица19[#Headers],0),0),"")</f>
        <v/>
      </c>
      <c r="AC330" s="6" t="str">
        <f>IFERROR(VLOOKUP($AA330,Таблица9[#All],MATCH(AC$3,Таблица9[#Headers],0),0)/VLOOKUP($AA330,Таблица19[#All],MATCH(AC$3,Таблица19[#Headers],0),0),"")</f>
        <v/>
      </c>
      <c r="AD330" s="6" t="str">
        <f>IFERROR(VLOOKUP($AA330,Таблица9[#All],MATCH(AD$3,Таблица9[#Headers],0),0)/VLOOKUP($AA330,Таблица19[#All],MATCH(AD$3,Таблица19[#Headers],0),0),"")</f>
        <v/>
      </c>
      <c r="AE330" s="6" t="str">
        <f>IFERROR(VLOOKUP($AA330,Таблица9[#All],MATCH(AE$3,Таблица9[#Headers],0),0)/VLOOKUP($AA330,Таблица19[#All],MATCH(AE$3,Таблица19[#Headers],0),0),"")</f>
        <v/>
      </c>
      <c r="AF330" s="6" t="str">
        <f>IFERROR(VLOOKUP($AA330,Таблица9[#All],MATCH(AF$3,Таблица9[#Headers],0),0)/VLOOKUP($AA330,Таблица19[#All],MATCH(AF$3,Таблица19[#Headers],0),0),"")</f>
        <v/>
      </c>
    </row>
    <row r="331" spans="1:32">
      <c r="A331" t="s">
        <v>199</v>
      </c>
      <c r="B331" s="10">
        <v>5860</v>
      </c>
      <c r="C331" s="10">
        <v>767</v>
      </c>
      <c r="D331" s="6">
        <v>0.130887372013651</v>
      </c>
      <c r="E331" s="3">
        <v>1</v>
      </c>
      <c r="F331" s="3">
        <v>1</v>
      </c>
      <c r="G331" s="16">
        <v>1</v>
      </c>
      <c r="H331" s="10">
        <v>6010</v>
      </c>
      <c r="I331">
        <v>1</v>
      </c>
      <c r="J331" s="10">
        <v>767</v>
      </c>
      <c r="AA331" t="s">
        <v>199</v>
      </c>
      <c r="AB331" s="6" t="str">
        <f>IFERROR(VLOOKUP($AA331,Таблица9[#All],MATCH(AB$3,Таблица9[#Headers],0),0)/VLOOKUP($AA331,Таблица19[#All],MATCH(AB$3,Таблица19[#Headers],0),0),"")</f>
        <v/>
      </c>
      <c r="AC331" s="6" t="str">
        <f>IFERROR(VLOOKUP($AA331,Таблица9[#All],MATCH(AC$3,Таблица9[#Headers],0),0)/VLOOKUP($AA331,Таблица19[#All],MATCH(AC$3,Таблица19[#Headers],0),0),"")</f>
        <v/>
      </c>
      <c r="AD331" s="6" t="str">
        <f>IFERROR(VLOOKUP($AA331,Таблица9[#All],MATCH(AD$3,Таблица9[#Headers],0),0)/VLOOKUP($AA331,Таблица19[#All],MATCH(AD$3,Таблица19[#Headers],0),0),"")</f>
        <v/>
      </c>
      <c r="AE331" s="6" t="str">
        <f>IFERROR(VLOOKUP($AA331,Таблица9[#All],MATCH(AE$3,Таблица9[#Headers],0),0)/VLOOKUP($AA331,Таблица19[#All],MATCH(AE$3,Таблица19[#Headers],0),0),"")</f>
        <v/>
      </c>
      <c r="AF331" s="6" t="str">
        <f>IFERROR(VLOOKUP($AA331,Таблица9[#All],MATCH(AF$3,Таблица9[#Headers],0),0)/VLOOKUP($AA331,Таблица19[#All],MATCH(AF$3,Таблица19[#Headers],0),0),"")</f>
        <v/>
      </c>
    </row>
    <row r="332" spans="1:32">
      <c r="A332" t="s">
        <v>296</v>
      </c>
      <c r="B332" s="10">
        <v>5849</v>
      </c>
      <c r="C332" s="10">
        <v>1025</v>
      </c>
      <c r="D332" s="6">
        <v>0.175243631389981</v>
      </c>
      <c r="E332" s="3">
        <v>2</v>
      </c>
      <c r="F332" s="3">
        <v>7</v>
      </c>
      <c r="G332" s="16">
        <v>2</v>
      </c>
      <c r="H332" s="10">
        <v>3199</v>
      </c>
      <c r="I332">
        <v>4</v>
      </c>
      <c r="J332" s="10">
        <v>512</v>
      </c>
      <c r="AA332" t="s">
        <v>296</v>
      </c>
      <c r="AB332" s="6">
        <f>IFERROR(VLOOKUP($AA332,Таблица9[#All],MATCH(AB$3,Таблица9[#Headers],0),0)/VLOOKUP($AA332,Таблица19[#All],MATCH(AB$3,Таблица19[#Headers],0),0),"")</f>
        <v>0.66660967686784067</v>
      </c>
      <c r="AC332" s="6">
        <f>IFERROR(VLOOKUP($AA332,Таблица9[#All],MATCH(AC$3,Таблица9[#Headers],0),0)/VLOOKUP($AA332,Таблица19[#All],MATCH(AC$3,Таблица19[#Headers],0),0),"")</f>
        <v>0.56000000000000005</v>
      </c>
      <c r="AD332" s="6">
        <f>IFERROR(VLOOKUP($AA332,Таблица9[#All],MATCH(AD$3,Таблица9[#Headers],0),0)/VLOOKUP($AA332,Таблица19[#All],MATCH(AD$3,Таблица19[#Headers],0),0),"")</f>
        <v>0.5</v>
      </c>
      <c r="AE332" s="6">
        <f>IFERROR(VLOOKUP($AA332,Таблица9[#All],MATCH(AE$3,Таблица9[#Headers],0),0)/VLOOKUP($AA332,Таблица19[#All],MATCH(AE$3,Таблица19[#Headers],0),0),"")</f>
        <v>0.8571428571428571</v>
      </c>
      <c r="AF332" s="6">
        <f>IFERROR(VLOOKUP($AA332,Таблица9[#All],MATCH(AF$3,Таблица9[#Headers],0),0)/VLOOKUP($AA332,Таблица19[#All],MATCH(AF$3,Таблица19[#Headers],0),0),"")</f>
        <v>0.5</v>
      </c>
    </row>
    <row r="333" spans="1:32">
      <c r="A333" t="s">
        <v>332</v>
      </c>
      <c r="B333" s="10">
        <v>5840</v>
      </c>
      <c r="C333" s="10">
        <v>1793</v>
      </c>
      <c r="D333" s="6">
        <v>0.307020547945205</v>
      </c>
      <c r="E333" s="3">
        <v>2</v>
      </c>
      <c r="F333" s="3">
        <v>12</v>
      </c>
      <c r="G333" s="16">
        <v>1</v>
      </c>
      <c r="H333" s="10">
        <v>3239</v>
      </c>
      <c r="I333">
        <v>6</v>
      </c>
      <c r="J333" s="10">
        <v>1793</v>
      </c>
      <c r="AA333" t="s">
        <v>332</v>
      </c>
      <c r="AB333" s="6">
        <f>IFERROR(VLOOKUP($AA333,Таблица9[#All],MATCH(AB$3,Таблица9[#Headers],0),0)/VLOOKUP($AA333,Таблица19[#All],MATCH(AB$3,Таблица19[#Headers],0),0),"")</f>
        <v>0.42448630136986304</v>
      </c>
      <c r="AC333" s="6">
        <f>IFERROR(VLOOKUP($AA333,Таблица9[#All],MATCH(AC$3,Таблица9[#Headers],0),0)/VLOOKUP($AA333,Таблица19[#All],MATCH(AC$3,Таблица19[#Headers],0),0),"")</f>
        <v>0.15448968209704406</v>
      </c>
      <c r="AD333" s="6">
        <f>IFERROR(VLOOKUP($AA333,Таблица9[#All],MATCH(AD$3,Таблица9[#Headers],0),0)/VLOOKUP($AA333,Таблица19[#All],MATCH(AD$3,Таблица19[#Headers],0),0),"")</f>
        <v>0.5</v>
      </c>
      <c r="AE333" s="6">
        <f>IFERROR(VLOOKUP($AA333,Таблица9[#All],MATCH(AE$3,Таблица9[#Headers],0),0)/VLOOKUP($AA333,Таблица19[#All],MATCH(AE$3,Таблица19[#Headers],0),0),"")</f>
        <v>0.33333333333333331</v>
      </c>
      <c r="AF333" s="6">
        <f>IFERROR(VLOOKUP($AA333,Таблица9[#All],MATCH(AF$3,Таблица9[#Headers],0),0)/VLOOKUP($AA333,Таблица19[#All],MATCH(AF$3,Таблица19[#Headers],0),0),"")</f>
        <v>1</v>
      </c>
    </row>
    <row r="334" spans="1:32">
      <c r="A334" t="s">
        <v>172</v>
      </c>
      <c r="B334" s="10">
        <v>5801</v>
      </c>
      <c r="C334" s="10">
        <v>697</v>
      </c>
      <c r="D334" s="6">
        <v>0.120151697983106</v>
      </c>
      <c r="E334" s="3">
        <v>1</v>
      </c>
      <c r="F334" s="3">
        <v>25</v>
      </c>
      <c r="G334" s="16">
        <v>1</v>
      </c>
      <c r="H334" s="10">
        <v>6551</v>
      </c>
      <c r="I334">
        <v>25</v>
      </c>
      <c r="J334" s="10">
        <v>697</v>
      </c>
      <c r="AA334" t="s">
        <v>172</v>
      </c>
      <c r="AB334" s="6" t="str">
        <f>IFERROR(VLOOKUP($AA334,Таблица9[#All],MATCH(AB$3,Таблица9[#Headers],0),0)/VLOOKUP($AA334,Таблица19[#All],MATCH(AB$3,Таблица19[#Headers],0),0),"")</f>
        <v/>
      </c>
      <c r="AC334" s="6" t="str">
        <f>IFERROR(VLOOKUP($AA334,Таблица9[#All],MATCH(AC$3,Таблица9[#Headers],0),0)/VLOOKUP($AA334,Таблица19[#All],MATCH(AC$3,Таблица19[#Headers],0),0),"")</f>
        <v/>
      </c>
      <c r="AD334" s="6" t="str">
        <f>IFERROR(VLOOKUP($AA334,Таблица9[#All],MATCH(AD$3,Таблица9[#Headers],0),0)/VLOOKUP($AA334,Таблица19[#All],MATCH(AD$3,Таблица19[#Headers],0),0),"")</f>
        <v/>
      </c>
      <c r="AE334" s="6" t="str">
        <f>IFERROR(VLOOKUP($AA334,Таблица9[#All],MATCH(AE$3,Таблица9[#Headers],0),0)/VLOOKUP($AA334,Таблица19[#All],MATCH(AE$3,Таблица19[#Headers],0),0),"")</f>
        <v/>
      </c>
      <c r="AF334" s="6" t="str">
        <f>IFERROR(VLOOKUP($AA334,Таблица9[#All],MATCH(AF$3,Таблица9[#Headers],0),0)/VLOOKUP($AA334,Таблица19[#All],MATCH(AF$3,Таблица19[#Headers],0),0),"")</f>
        <v/>
      </c>
    </row>
    <row r="335" spans="1:32">
      <c r="A335" t="s">
        <v>469</v>
      </c>
      <c r="B335" s="10">
        <v>5784</v>
      </c>
      <c r="C335" s="10">
        <v>2097</v>
      </c>
      <c r="D335" s="6">
        <v>0.362551867219917</v>
      </c>
      <c r="E335" s="3">
        <v>1</v>
      </c>
      <c r="F335" s="3">
        <v>6</v>
      </c>
      <c r="G335" s="16">
        <v>1</v>
      </c>
      <c r="H335" s="10">
        <v>6534</v>
      </c>
      <c r="I335">
        <v>6</v>
      </c>
      <c r="J335" s="10">
        <v>2097</v>
      </c>
      <c r="AA335" t="s">
        <v>469</v>
      </c>
      <c r="AB335" s="6" t="str">
        <f>IFERROR(VLOOKUP($AA335,Таблица9[#All],MATCH(AB$3,Таблица9[#Headers],0),0)/VLOOKUP($AA335,Таблица19[#All],MATCH(AB$3,Таблица19[#Headers],0),0),"")</f>
        <v/>
      </c>
      <c r="AC335" s="6" t="str">
        <f>IFERROR(VLOOKUP($AA335,Таблица9[#All],MATCH(AC$3,Таблица9[#Headers],0),0)/VLOOKUP($AA335,Таблица19[#All],MATCH(AC$3,Таблица19[#Headers],0),0),"")</f>
        <v/>
      </c>
      <c r="AD335" s="6" t="str">
        <f>IFERROR(VLOOKUP($AA335,Таблица9[#All],MATCH(AD$3,Таблица9[#Headers],0),0)/VLOOKUP($AA335,Таблица19[#All],MATCH(AD$3,Таблица19[#Headers],0),0),"")</f>
        <v/>
      </c>
      <c r="AE335" s="6" t="str">
        <f>IFERROR(VLOOKUP($AA335,Таблица9[#All],MATCH(AE$3,Таблица9[#Headers],0),0)/VLOOKUP($AA335,Таблица19[#All],MATCH(AE$3,Таблица19[#Headers],0),0),"")</f>
        <v/>
      </c>
      <c r="AF335" s="6" t="str">
        <f>IFERROR(VLOOKUP($AA335,Таблица9[#All],MATCH(AF$3,Таблица9[#Headers],0),0)/VLOOKUP($AA335,Таблица19[#All],MATCH(AF$3,Таблица19[#Headers],0),0),"")</f>
        <v/>
      </c>
    </row>
    <row r="336" spans="1:32">
      <c r="A336" t="s">
        <v>319</v>
      </c>
      <c r="B336" s="10">
        <v>5750</v>
      </c>
      <c r="C336" s="10">
        <v>1648</v>
      </c>
      <c r="D336" s="6">
        <v>0.28660869565217301</v>
      </c>
      <c r="E336" s="3">
        <v>1</v>
      </c>
      <c r="F336" s="3">
        <v>1</v>
      </c>
      <c r="G336" s="16">
        <v>1</v>
      </c>
      <c r="H336" s="10">
        <v>6150</v>
      </c>
      <c r="I336">
        <v>1</v>
      </c>
      <c r="J336" s="10">
        <v>1648</v>
      </c>
      <c r="AA336" t="s">
        <v>319</v>
      </c>
      <c r="AB336" s="6" t="str">
        <f>IFERROR(VLOOKUP($AA336,Таблица9[#All],MATCH(AB$3,Таблица9[#Headers],0),0)/VLOOKUP($AA336,Таблица19[#All],MATCH(AB$3,Таблица19[#Headers],0),0),"")</f>
        <v/>
      </c>
      <c r="AC336" s="6" t="str">
        <f>IFERROR(VLOOKUP($AA336,Таблица9[#All],MATCH(AC$3,Таблица9[#Headers],0),0)/VLOOKUP($AA336,Таблица19[#All],MATCH(AC$3,Таблица19[#Headers],0),0),"")</f>
        <v/>
      </c>
      <c r="AD336" s="6" t="str">
        <f>IFERROR(VLOOKUP($AA336,Таблица9[#All],MATCH(AD$3,Таблица9[#Headers],0),0)/VLOOKUP($AA336,Таблица19[#All],MATCH(AD$3,Таблица19[#Headers],0),0),"")</f>
        <v/>
      </c>
      <c r="AE336" s="6" t="str">
        <f>IFERROR(VLOOKUP($AA336,Таблица9[#All],MATCH(AE$3,Таблица9[#Headers],0),0)/VLOOKUP($AA336,Таблица19[#All],MATCH(AE$3,Таблица19[#Headers],0),0),"")</f>
        <v/>
      </c>
      <c r="AF336" s="6" t="str">
        <f>IFERROR(VLOOKUP($AA336,Таблица9[#All],MATCH(AF$3,Таблица9[#Headers],0),0)/VLOOKUP($AA336,Таблица19[#All],MATCH(AF$3,Таблица19[#Headers],0),0),"")</f>
        <v/>
      </c>
    </row>
    <row r="337" spans="1:32">
      <c r="A337" t="s">
        <v>398</v>
      </c>
      <c r="B337" s="10">
        <v>5722</v>
      </c>
      <c r="C337" s="10">
        <v>140</v>
      </c>
      <c r="D337" s="6">
        <v>2.4466969591052001E-2</v>
      </c>
      <c r="E337" s="3">
        <v>1</v>
      </c>
      <c r="F337" s="3">
        <v>3</v>
      </c>
      <c r="G337" s="16">
        <v>1</v>
      </c>
      <c r="H337" s="10">
        <v>7022</v>
      </c>
      <c r="I337">
        <v>3</v>
      </c>
      <c r="J337" s="10">
        <v>140</v>
      </c>
      <c r="AA337" t="s">
        <v>398</v>
      </c>
      <c r="AB337" s="6" t="str">
        <f>IFERROR(VLOOKUP($AA337,Таблица9[#All],MATCH(AB$3,Таблица9[#Headers],0),0)/VLOOKUP($AA337,Таблица19[#All],MATCH(AB$3,Таблица19[#Headers],0),0),"")</f>
        <v/>
      </c>
      <c r="AC337" s="6" t="str">
        <f>IFERROR(VLOOKUP($AA337,Таблица9[#All],MATCH(AC$3,Таблица9[#Headers],0),0)/VLOOKUP($AA337,Таблица19[#All],MATCH(AC$3,Таблица19[#Headers],0),0),"")</f>
        <v/>
      </c>
      <c r="AD337" s="6" t="str">
        <f>IFERROR(VLOOKUP($AA337,Таблица9[#All],MATCH(AD$3,Таблица9[#Headers],0),0)/VLOOKUP($AA337,Таблица19[#All],MATCH(AD$3,Таблица19[#Headers],0),0),"")</f>
        <v/>
      </c>
      <c r="AE337" s="6" t="str">
        <f>IFERROR(VLOOKUP($AA337,Таблица9[#All],MATCH(AE$3,Таблица9[#Headers],0),0)/VLOOKUP($AA337,Таблица19[#All],MATCH(AE$3,Таблица19[#Headers],0),0),"")</f>
        <v/>
      </c>
      <c r="AF337" s="6" t="str">
        <f>IFERROR(VLOOKUP($AA337,Таблица9[#All],MATCH(AF$3,Таблица9[#Headers],0),0)/VLOOKUP($AA337,Таблица19[#All],MATCH(AF$3,Таблица19[#Headers],0),0),"")</f>
        <v/>
      </c>
    </row>
    <row r="338" spans="1:32">
      <c r="A338" t="s">
        <v>310</v>
      </c>
      <c r="B338" s="10">
        <v>5675</v>
      </c>
      <c r="C338" s="10">
        <v>1240</v>
      </c>
      <c r="D338" s="6">
        <v>0.218502202643171</v>
      </c>
      <c r="E338" s="3">
        <v>1</v>
      </c>
      <c r="F338" s="3">
        <v>4</v>
      </c>
      <c r="G338" s="16">
        <v>1</v>
      </c>
      <c r="H338" s="10">
        <v>6425</v>
      </c>
      <c r="I338">
        <v>4</v>
      </c>
      <c r="J338" s="10">
        <v>1240</v>
      </c>
      <c r="AA338" t="s">
        <v>310</v>
      </c>
      <c r="AB338" s="6" t="str">
        <f>IFERROR(VLOOKUP($AA338,Таблица9[#All],MATCH(AB$3,Таблица9[#Headers],0),0)/VLOOKUP($AA338,Таблица19[#All],MATCH(AB$3,Таблица19[#Headers],0),0),"")</f>
        <v/>
      </c>
      <c r="AC338" s="6" t="str">
        <f>IFERROR(VLOOKUP($AA338,Таблица9[#All],MATCH(AC$3,Таблица9[#Headers],0),0)/VLOOKUP($AA338,Таблица19[#All],MATCH(AC$3,Таблица19[#Headers],0),0),"")</f>
        <v/>
      </c>
      <c r="AD338" s="6" t="str">
        <f>IFERROR(VLOOKUP($AA338,Таблица9[#All],MATCH(AD$3,Таблица9[#Headers],0),0)/VLOOKUP($AA338,Таблица19[#All],MATCH(AD$3,Таблица19[#Headers],0),0),"")</f>
        <v/>
      </c>
      <c r="AE338" s="6" t="str">
        <f>IFERROR(VLOOKUP($AA338,Таблица9[#All],MATCH(AE$3,Таблица9[#Headers],0),0)/VLOOKUP($AA338,Таблица19[#All],MATCH(AE$3,Таблица19[#Headers],0),0),"")</f>
        <v/>
      </c>
      <c r="AF338" s="6" t="str">
        <f>IFERROR(VLOOKUP($AA338,Таблица9[#All],MATCH(AF$3,Таблица9[#Headers],0),0)/VLOOKUP($AA338,Таблица19[#All],MATCH(AF$3,Таблица19[#Headers],0),0),"")</f>
        <v/>
      </c>
    </row>
    <row r="339" spans="1:32">
      <c r="A339" t="s">
        <v>254</v>
      </c>
      <c r="B339" s="10">
        <v>5521</v>
      </c>
      <c r="C339" s="10">
        <v>922</v>
      </c>
      <c r="D339" s="6">
        <v>0.16699873211374699</v>
      </c>
      <c r="E339" s="3">
        <v>3</v>
      </c>
      <c r="F339" s="3">
        <v>8</v>
      </c>
      <c r="G339" s="16">
        <v>2</v>
      </c>
      <c r="H339" s="10">
        <v>3536</v>
      </c>
      <c r="I339">
        <v>3</v>
      </c>
      <c r="J339" s="10">
        <v>461</v>
      </c>
      <c r="AA339" t="s">
        <v>254</v>
      </c>
      <c r="AB339" s="6">
        <f>IFERROR(VLOOKUP($AA339,Таблица9[#All],MATCH(AB$3,Таблица9[#Headers],0),0)/VLOOKUP($AA339,Таблица19[#All],MATCH(AB$3,Таблица19[#Headers],0),0),"")</f>
        <v>0.17949646803115377</v>
      </c>
      <c r="AC339" s="6">
        <f>IFERROR(VLOOKUP($AA339,Таблица9[#All],MATCH(AC$3,Таблица9[#Headers],0),0)/VLOOKUP($AA339,Таблица19[#All],MATCH(AC$3,Таблица19[#Headers],0),0),"")</f>
        <v>0.42950108459869846</v>
      </c>
      <c r="AD339" s="6">
        <f>IFERROR(VLOOKUP($AA339,Таблица9[#All],MATCH(AD$3,Таблица9[#Headers],0),0)/VLOOKUP($AA339,Таблица19[#All],MATCH(AD$3,Таблица19[#Headers],0),0),"")</f>
        <v>0.33333333333333331</v>
      </c>
      <c r="AE339" s="6">
        <f>IFERROR(VLOOKUP($AA339,Таблица9[#All],MATCH(AE$3,Таблица9[#Headers],0),0)/VLOOKUP($AA339,Таблица19[#All],MATCH(AE$3,Таблица19[#Headers],0),0),"")</f>
        <v>0.5</v>
      </c>
      <c r="AF339" s="6">
        <f>IFERROR(VLOOKUP($AA339,Таблица9[#All],MATCH(AF$3,Таблица9[#Headers],0),0)/VLOOKUP($AA339,Таблица19[#All],MATCH(AF$3,Таблица19[#Headers],0),0),"")</f>
        <v>0.5</v>
      </c>
    </row>
    <row r="340" spans="1:32">
      <c r="A340" t="s">
        <v>208</v>
      </c>
      <c r="B340" s="10">
        <v>5454</v>
      </c>
      <c r="C340" s="10">
        <v>364</v>
      </c>
      <c r="D340" s="6">
        <v>6.6740007334066695E-2</v>
      </c>
      <c r="E340" s="3">
        <v>1</v>
      </c>
      <c r="F340" s="3">
        <v>5</v>
      </c>
      <c r="G340" s="16">
        <v>1</v>
      </c>
      <c r="H340" s="10">
        <v>5503</v>
      </c>
      <c r="I340">
        <v>5</v>
      </c>
      <c r="J340" s="10">
        <v>364</v>
      </c>
      <c r="AA340" t="s">
        <v>208</v>
      </c>
      <c r="AB340" s="6">
        <f>IFERROR(VLOOKUP($AA340,Таблица9[#All],MATCH(AB$3,Таблица9[#Headers],0),0)/VLOOKUP($AA340,Таблица19[#All],MATCH(AB$3,Таблица19[#Headers],0),0),"")</f>
        <v>1</v>
      </c>
      <c r="AC340" s="6">
        <f>IFERROR(VLOOKUP($AA340,Таблица9[#All],MATCH(AC$3,Таблица9[#Headers],0),0)/VLOOKUP($AA340,Таблица19[#All],MATCH(AC$3,Таблица19[#Headers],0),0),"")</f>
        <v>1</v>
      </c>
      <c r="AD340" s="6">
        <f>IFERROR(VLOOKUP($AA340,Таблица9[#All],MATCH(AD$3,Таблица9[#Headers],0),0)/VLOOKUP($AA340,Таблица19[#All],MATCH(AD$3,Таблица19[#Headers],0),0),"")</f>
        <v>1</v>
      </c>
      <c r="AE340" s="6">
        <f>IFERROR(VLOOKUP($AA340,Таблица9[#All],MATCH(AE$3,Таблица9[#Headers],0),0)/VLOOKUP($AA340,Таблица19[#All],MATCH(AE$3,Таблица19[#Headers],0),0),"")</f>
        <v>1</v>
      </c>
      <c r="AF340" s="6">
        <f>IFERROR(VLOOKUP($AA340,Таблица9[#All],MATCH(AF$3,Таблица9[#Headers],0),0)/VLOOKUP($AA340,Таблица19[#All],MATCH(AF$3,Таблица19[#Headers],0),0),"")</f>
        <v>1</v>
      </c>
    </row>
    <row r="341" spans="1:32">
      <c r="A341" t="s">
        <v>237</v>
      </c>
      <c r="B341" s="10">
        <v>5400</v>
      </c>
      <c r="C341" s="10">
        <v>1211</v>
      </c>
      <c r="D341" s="6">
        <v>0.22425925925925899</v>
      </c>
      <c r="E341" s="3">
        <v>1</v>
      </c>
      <c r="F341" s="3">
        <v>1</v>
      </c>
      <c r="G341" s="16">
        <v>1</v>
      </c>
      <c r="H341" s="10">
        <v>5950</v>
      </c>
      <c r="I341">
        <v>1</v>
      </c>
      <c r="J341" s="10">
        <v>1211</v>
      </c>
      <c r="AA341" t="s">
        <v>237</v>
      </c>
      <c r="AB341" s="6" t="str">
        <f>IFERROR(VLOOKUP($AA341,Таблица9[#All],MATCH(AB$3,Таблица9[#Headers],0),0)/VLOOKUP($AA341,Таблица19[#All],MATCH(AB$3,Таблица19[#Headers],0),0),"")</f>
        <v/>
      </c>
      <c r="AC341" s="6" t="str">
        <f>IFERROR(VLOOKUP($AA341,Таблица9[#All],MATCH(AC$3,Таблица9[#Headers],0),0)/VLOOKUP($AA341,Таблица19[#All],MATCH(AC$3,Таблица19[#Headers],0),0),"")</f>
        <v/>
      </c>
      <c r="AD341" s="6" t="str">
        <f>IFERROR(VLOOKUP($AA341,Таблица9[#All],MATCH(AD$3,Таблица9[#Headers],0),0)/VLOOKUP($AA341,Таблица19[#All],MATCH(AD$3,Таблица19[#Headers],0),0),"")</f>
        <v/>
      </c>
      <c r="AE341" s="6" t="str">
        <f>IFERROR(VLOOKUP($AA341,Таблица9[#All],MATCH(AE$3,Таблица9[#Headers],0),0)/VLOOKUP($AA341,Таблица19[#All],MATCH(AE$3,Таблица19[#Headers],0),0),"")</f>
        <v/>
      </c>
      <c r="AF341" s="6" t="str">
        <f>IFERROR(VLOOKUP($AA341,Таблица9[#All],MATCH(AF$3,Таблица9[#Headers],0),0)/VLOOKUP($AA341,Таблица19[#All],MATCH(AF$3,Таблица19[#Headers],0),0),"")</f>
        <v/>
      </c>
    </row>
    <row r="342" spans="1:32">
      <c r="A342" t="s">
        <v>227</v>
      </c>
      <c r="B342" s="10">
        <v>5378</v>
      </c>
      <c r="C342" s="10">
        <v>1764</v>
      </c>
      <c r="D342" s="6">
        <v>0.32800297508367399</v>
      </c>
      <c r="E342" s="3">
        <v>2</v>
      </c>
      <c r="F342" s="3">
        <v>3</v>
      </c>
      <c r="G342" s="16">
        <v>2</v>
      </c>
      <c r="H342" s="10">
        <v>3239</v>
      </c>
      <c r="I342">
        <v>2</v>
      </c>
      <c r="J342" s="10">
        <v>882</v>
      </c>
      <c r="AA342" t="s">
        <v>227</v>
      </c>
      <c r="AB342" s="6" t="str">
        <f>IFERROR(VLOOKUP($AA342,Таблица9[#All],MATCH(AB$3,Таблица9[#Headers],0),0)/VLOOKUP($AA342,Таблица19[#All],MATCH(AB$3,Таблица19[#Headers],0),0),"")</f>
        <v/>
      </c>
      <c r="AC342" s="6" t="str">
        <f>IFERROR(VLOOKUP($AA342,Таблица9[#All],MATCH(AC$3,Таблица9[#Headers],0),0)/VLOOKUP($AA342,Таблица19[#All],MATCH(AC$3,Таблица19[#Headers],0),0),"")</f>
        <v/>
      </c>
      <c r="AD342" s="6" t="str">
        <f>IFERROR(VLOOKUP($AA342,Таблица9[#All],MATCH(AD$3,Таблица9[#Headers],0),0)/VLOOKUP($AA342,Таблица19[#All],MATCH(AD$3,Таблица19[#Headers],0),0),"")</f>
        <v/>
      </c>
      <c r="AE342" s="6" t="str">
        <f>IFERROR(VLOOKUP($AA342,Таблица9[#All],MATCH(AE$3,Таблица9[#Headers],0),0)/VLOOKUP($AA342,Таблица19[#All],MATCH(AE$3,Таблица19[#Headers],0),0),"")</f>
        <v/>
      </c>
      <c r="AF342" s="6" t="str">
        <f>IFERROR(VLOOKUP($AA342,Таблица9[#All],MATCH(AF$3,Таблица9[#Headers],0),0)/VLOOKUP($AA342,Таблица19[#All],MATCH(AF$3,Таблица19[#Headers],0),0),"")</f>
        <v/>
      </c>
    </row>
    <row r="343" spans="1:32">
      <c r="A343" t="s">
        <v>396</v>
      </c>
      <c r="B343" s="10">
        <v>5343</v>
      </c>
      <c r="C343" s="10">
        <v>810</v>
      </c>
      <c r="D343" s="6">
        <v>0.15160022459292499</v>
      </c>
      <c r="E343" s="3">
        <v>2</v>
      </c>
      <c r="F343" s="3">
        <v>2</v>
      </c>
      <c r="G343" s="16">
        <v>2</v>
      </c>
      <c r="H343" s="10">
        <v>3222</v>
      </c>
      <c r="I343">
        <v>1</v>
      </c>
      <c r="J343" s="10">
        <v>405</v>
      </c>
      <c r="AA343" t="s">
        <v>396</v>
      </c>
      <c r="AB343" s="6" t="str">
        <f>IFERROR(VLOOKUP($AA343,Таблица9[#All],MATCH(AB$3,Таблица9[#Headers],0),0)/VLOOKUP($AA343,Таблица19[#All],MATCH(AB$3,Таблица19[#Headers],0),0),"")</f>
        <v/>
      </c>
      <c r="AC343" s="6" t="str">
        <f>IFERROR(VLOOKUP($AA343,Таблица9[#All],MATCH(AC$3,Таблица9[#Headers],0),0)/VLOOKUP($AA343,Таблица19[#All],MATCH(AC$3,Таблица19[#Headers],0),0),"")</f>
        <v/>
      </c>
      <c r="AD343" s="6" t="str">
        <f>IFERROR(VLOOKUP($AA343,Таблица9[#All],MATCH(AD$3,Таблица9[#Headers],0),0)/VLOOKUP($AA343,Таблица19[#All],MATCH(AD$3,Таблица19[#Headers],0),0),"")</f>
        <v/>
      </c>
      <c r="AE343" s="6" t="str">
        <f>IFERROR(VLOOKUP($AA343,Таблица9[#All],MATCH(AE$3,Таблица9[#Headers],0),0)/VLOOKUP($AA343,Таблица19[#All],MATCH(AE$3,Таблица19[#Headers],0),0),"")</f>
        <v/>
      </c>
      <c r="AF343" s="6" t="str">
        <f>IFERROR(VLOOKUP($AA343,Таблица9[#All],MATCH(AF$3,Таблица9[#Headers],0),0)/VLOOKUP($AA343,Таблица19[#All],MATCH(AF$3,Таблица19[#Headers],0),0),"")</f>
        <v/>
      </c>
    </row>
    <row r="344" spans="1:32">
      <c r="A344" t="s">
        <v>260</v>
      </c>
      <c r="B344" s="10">
        <v>5325</v>
      </c>
      <c r="C344" s="10">
        <v>416</v>
      </c>
      <c r="D344" s="6">
        <v>7.8122065727699502E-2</v>
      </c>
      <c r="E344" s="3">
        <v>2</v>
      </c>
      <c r="F344" s="3">
        <v>2</v>
      </c>
      <c r="G344" s="16">
        <v>2</v>
      </c>
      <c r="H344" s="10">
        <v>2712</v>
      </c>
      <c r="I344">
        <v>1</v>
      </c>
      <c r="J344" s="10">
        <v>208</v>
      </c>
      <c r="AA344" t="s">
        <v>260</v>
      </c>
      <c r="AB344" s="6">
        <f>IFERROR(VLOOKUP($AA344,Таблица9[#All],MATCH(AB$3,Таблица9[#Headers],0),0)/VLOOKUP($AA344,Таблица19[#All],MATCH(AB$3,Таблица19[#Headers],0),0),"")</f>
        <v>1</v>
      </c>
      <c r="AC344" s="6">
        <f>IFERROR(VLOOKUP($AA344,Таблица9[#All],MATCH(AC$3,Таблица9[#Headers],0),0)/VLOOKUP($AA344,Таблица19[#All],MATCH(AC$3,Таблица19[#Headers],0),0),"")</f>
        <v>1</v>
      </c>
      <c r="AD344" s="6">
        <f>IFERROR(VLOOKUP($AA344,Таблица9[#All],MATCH(AD$3,Таблица9[#Headers],0),0)/VLOOKUP($AA344,Таблица19[#All],MATCH(AD$3,Таблица19[#Headers],0),0),"")</f>
        <v>1</v>
      </c>
      <c r="AE344" s="6">
        <f>IFERROR(VLOOKUP($AA344,Таблица9[#All],MATCH(AE$3,Таблица9[#Headers],0),0)/VLOOKUP($AA344,Таблица19[#All],MATCH(AE$3,Таблица19[#Headers],0),0),"")</f>
        <v>1</v>
      </c>
      <c r="AF344" s="6">
        <f>IFERROR(VLOOKUP($AA344,Таблица9[#All],MATCH(AF$3,Таблица9[#Headers],0),0)/VLOOKUP($AA344,Таблица19[#All],MATCH(AF$3,Таблица19[#Headers],0),0),"")</f>
        <v>1</v>
      </c>
    </row>
    <row r="345" spans="1:32">
      <c r="A345" t="s">
        <v>338</v>
      </c>
      <c r="B345" s="10">
        <v>5264</v>
      </c>
      <c r="C345" s="10">
        <v>1439</v>
      </c>
      <c r="D345" s="6">
        <v>0.27336626139817599</v>
      </c>
      <c r="E345" s="3">
        <v>1</v>
      </c>
      <c r="F345" s="3">
        <v>7</v>
      </c>
      <c r="G345" s="16">
        <v>1</v>
      </c>
      <c r="H345" s="10">
        <v>8364</v>
      </c>
      <c r="I345">
        <v>7</v>
      </c>
      <c r="J345" s="10">
        <v>1439</v>
      </c>
      <c r="AA345" t="s">
        <v>338</v>
      </c>
      <c r="AB345" s="6" t="str">
        <f>IFERROR(VLOOKUP($AA345,Таблица9[#All],MATCH(AB$3,Таблица9[#Headers],0),0)/VLOOKUP($AA345,Таблица19[#All],MATCH(AB$3,Таблица19[#Headers],0),0),"")</f>
        <v/>
      </c>
      <c r="AC345" s="6" t="str">
        <f>IFERROR(VLOOKUP($AA345,Таблица9[#All],MATCH(AC$3,Таблица9[#Headers],0),0)/VLOOKUP($AA345,Таблица19[#All],MATCH(AC$3,Таблица19[#Headers],0),0),"")</f>
        <v/>
      </c>
      <c r="AD345" s="6" t="str">
        <f>IFERROR(VLOOKUP($AA345,Таблица9[#All],MATCH(AD$3,Таблица9[#Headers],0),0)/VLOOKUP($AA345,Таблица19[#All],MATCH(AD$3,Таблица19[#Headers],0),0),"")</f>
        <v/>
      </c>
      <c r="AE345" s="6" t="str">
        <f>IFERROR(VLOOKUP($AA345,Таблица9[#All],MATCH(AE$3,Таблица9[#Headers],0),0)/VLOOKUP($AA345,Таблица19[#All],MATCH(AE$3,Таблица19[#Headers],0),0),"")</f>
        <v/>
      </c>
      <c r="AF345" s="6" t="str">
        <f>IFERROR(VLOOKUP($AA345,Таблица9[#All],MATCH(AF$3,Таблица9[#Headers],0),0)/VLOOKUP($AA345,Таблица19[#All],MATCH(AF$3,Таблица19[#Headers],0),0),"")</f>
        <v/>
      </c>
    </row>
    <row r="346" spans="1:32">
      <c r="A346" t="s">
        <v>387</v>
      </c>
      <c r="B346" s="10">
        <v>5196</v>
      </c>
      <c r="C346" s="10">
        <v>622</v>
      </c>
      <c r="D346" s="6">
        <v>0.119707467282525</v>
      </c>
      <c r="E346" s="3">
        <v>2</v>
      </c>
      <c r="F346" s="3">
        <v>2</v>
      </c>
      <c r="G346" s="16">
        <v>2</v>
      </c>
      <c r="H346" s="10">
        <v>3148</v>
      </c>
      <c r="I346">
        <v>1</v>
      </c>
      <c r="J346" s="10">
        <v>311</v>
      </c>
      <c r="AA346" t="s">
        <v>387</v>
      </c>
      <c r="AB346" s="6" t="str">
        <f>IFERROR(VLOOKUP($AA346,Таблица9[#All],MATCH(AB$3,Таблица9[#Headers],0),0)/VLOOKUP($AA346,Таблица19[#All],MATCH(AB$3,Таблица19[#Headers],0),0),"")</f>
        <v/>
      </c>
      <c r="AC346" s="6" t="str">
        <f>IFERROR(VLOOKUP($AA346,Таблица9[#All],MATCH(AC$3,Таблица9[#Headers],0),0)/VLOOKUP($AA346,Таблица19[#All],MATCH(AC$3,Таблица19[#Headers],0),0),"")</f>
        <v/>
      </c>
      <c r="AD346" s="6" t="str">
        <f>IFERROR(VLOOKUP($AA346,Таблица9[#All],MATCH(AD$3,Таблица9[#Headers],0),0)/VLOOKUP($AA346,Таблица19[#All],MATCH(AD$3,Таблица19[#Headers],0),0),"")</f>
        <v/>
      </c>
      <c r="AE346" s="6" t="str">
        <f>IFERROR(VLOOKUP($AA346,Таблица9[#All],MATCH(AE$3,Таблица9[#Headers],0),0)/VLOOKUP($AA346,Таблица19[#All],MATCH(AE$3,Таблица19[#Headers],0),0),"")</f>
        <v/>
      </c>
      <c r="AF346" s="6" t="str">
        <f>IFERROR(VLOOKUP($AA346,Таблица9[#All],MATCH(AF$3,Таблица9[#Headers],0),0)/VLOOKUP($AA346,Таблица19[#All],MATCH(AF$3,Таблица19[#Headers],0),0),"")</f>
        <v/>
      </c>
    </row>
    <row r="347" spans="1:32">
      <c r="A347" t="s">
        <v>432</v>
      </c>
      <c r="B347" s="10">
        <v>5140</v>
      </c>
      <c r="C347" s="10">
        <v>257</v>
      </c>
      <c r="D347" s="6">
        <v>0.05</v>
      </c>
      <c r="E347" s="3">
        <v>1</v>
      </c>
      <c r="F347" s="3">
        <v>18</v>
      </c>
      <c r="G347" s="16">
        <v>1</v>
      </c>
      <c r="H347" s="10">
        <v>5239</v>
      </c>
      <c r="I347">
        <v>18</v>
      </c>
      <c r="J347" s="10">
        <v>257</v>
      </c>
      <c r="AA347" t="s">
        <v>432</v>
      </c>
      <c r="AB347" s="6">
        <f>IFERROR(VLOOKUP($AA347,Таблица9[#All],MATCH(AB$3,Таблица9[#Headers],0),0)/VLOOKUP($AA347,Таблица19[#All],MATCH(AB$3,Таблица19[#Headers],0),0),"")</f>
        <v>1</v>
      </c>
      <c r="AC347" s="6">
        <f>IFERROR(VLOOKUP($AA347,Таблица9[#All],MATCH(AC$3,Таблица9[#Headers],0),0)/VLOOKUP($AA347,Таблица19[#All],MATCH(AC$3,Таблица19[#Headers],0),0),"")</f>
        <v>1</v>
      </c>
      <c r="AD347" s="6">
        <f>IFERROR(VLOOKUP($AA347,Таблица9[#All],MATCH(AD$3,Таблица9[#Headers],0),0)/VLOOKUP($AA347,Таблица19[#All],MATCH(AD$3,Таблица19[#Headers],0),0),"")</f>
        <v>1</v>
      </c>
      <c r="AE347" s="6">
        <f>IFERROR(VLOOKUP($AA347,Таблица9[#All],MATCH(AE$3,Таблица9[#Headers],0),0)/VLOOKUP($AA347,Таблица19[#All],MATCH(AE$3,Таблица19[#Headers],0),0),"")</f>
        <v>1</v>
      </c>
      <c r="AF347" s="6">
        <f>IFERROR(VLOOKUP($AA347,Таблица9[#All],MATCH(AF$3,Таблица9[#Headers],0),0)/VLOOKUP($AA347,Таблица19[#All],MATCH(AF$3,Таблица19[#Headers],0),0),"")</f>
        <v>1</v>
      </c>
    </row>
    <row r="348" spans="1:32">
      <c r="A348" t="s">
        <v>386</v>
      </c>
      <c r="B348" s="10">
        <v>5049</v>
      </c>
      <c r="C348" s="10">
        <v>616</v>
      </c>
      <c r="D348" s="6">
        <v>0.122004357298474</v>
      </c>
      <c r="E348" s="3">
        <v>1</v>
      </c>
      <c r="F348" s="3">
        <v>3</v>
      </c>
      <c r="G348" s="16">
        <v>1</v>
      </c>
      <c r="H348" s="10">
        <v>5799</v>
      </c>
      <c r="I348">
        <v>3</v>
      </c>
      <c r="J348" s="10">
        <v>616</v>
      </c>
      <c r="AA348" t="s">
        <v>386</v>
      </c>
      <c r="AB348" s="6" t="str">
        <f>IFERROR(VLOOKUP($AA348,Таблица9[#All],MATCH(AB$3,Таблица9[#Headers],0),0)/VLOOKUP($AA348,Таблица19[#All],MATCH(AB$3,Таблица19[#Headers],0),0),"")</f>
        <v/>
      </c>
      <c r="AC348" s="6" t="str">
        <f>IFERROR(VLOOKUP($AA348,Таблица9[#All],MATCH(AC$3,Таблица9[#Headers],0),0)/VLOOKUP($AA348,Таблица19[#All],MATCH(AC$3,Таблица19[#Headers],0),0),"")</f>
        <v/>
      </c>
      <c r="AD348" s="6" t="str">
        <f>IFERROR(VLOOKUP($AA348,Таблица9[#All],MATCH(AD$3,Таблица9[#Headers],0),0)/VLOOKUP($AA348,Таблица19[#All],MATCH(AD$3,Таблица19[#Headers],0),0),"")</f>
        <v/>
      </c>
      <c r="AE348" s="6" t="str">
        <f>IFERROR(VLOOKUP($AA348,Таблица9[#All],MATCH(AE$3,Таблица9[#Headers],0),0)/VLOOKUP($AA348,Таблица19[#All],MATCH(AE$3,Таблица19[#Headers],0),0),"")</f>
        <v/>
      </c>
      <c r="AF348" s="6" t="str">
        <f>IFERROR(VLOOKUP($AA348,Таблица9[#All],MATCH(AF$3,Таблица9[#Headers],0),0)/VLOOKUP($AA348,Таблица19[#All],MATCH(AF$3,Таблица19[#Headers],0),0),"")</f>
        <v/>
      </c>
    </row>
    <row r="349" spans="1:32">
      <c r="A349" t="s">
        <v>315</v>
      </c>
      <c r="B349" s="10">
        <v>5041</v>
      </c>
      <c r="C349" s="10">
        <v>971</v>
      </c>
      <c r="D349" s="6">
        <v>0.19262051180321299</v>
      </c>
      <c r="E349" s="3">
        <v>2</v>
      </c>
      <c r="F349" s="3">
        <v>11</v>
      </c>
      <c r="G349" s="16">
        <v>1</v>
      </c>
      <c r="H349" s="10">
        <v>2570</v>
      </c>
      <c r="I349">
        <v>6</v>
      </c>
      <c r="J349" s="10">
        <v>971</v>
      </c>
      <c r="AA349" t="s">
        <v>315</v>
      </c>
      <c r="AB349" s="6">
        <f>IFERROR(VLOOKUP($AA349,Таблица9[#All],MATCH(AB$3,Таблица9[#Headers],0),0)/VLOOKUP($AA349,Таблица19[#All],MATCH(AB$3,Таблица19[#Headers],0),0),"")</f>
        <v>1</v>
      </c>
      <c r="AC349" s="6">
        <f>IFERROR(VLOOKUP($AA349,Таблица9[#All],MATCH(AC$3,Таблица9[#Headers],0),0)/VLOOKUP($AA349,Таблица19[#All],MATCH(AC$3,Таблица19[#Headers],0),0),"")</f>
        <v>1</v>
      </c>
      <c r="AD349" s="6">
        <f>IFERROR(VLOOKUP($AA349,Таблица9[#All],MATCH(AD$3,Таблица9[#Headers],0),0)/VLOOKUP($AA349,Таблица19[#All],MATCH(AD$3,Таблица19[#Headers],0),0),"")</f>
        <v>1</v>
      </c>
      <c r="AE349" s="6">
        <f>IFERROR(VLOOKUP($AA349,Таблица9[#All],MATCH(AE$3,Таблица9[#Headers],0),0)/VLOOKUP($AA349,Таблица19[#All],MATCH(AE$3,Таблица19[#Headers],0),0),"")</f>
        <v>1</v>
      </c>
      <c r="AF349" s="6">
        <f>IFERROR(VLOOKUP($AA349,Таблица9[#All],MATCH(AF$3,Таблица9[#Headers],0),0)/VLOOKUP($AA349,Таблица19[#All],MATCH(AF$3,Таблица19[#Headers],0),0),"")</f>
        <v>1</v>
      </c>
    </row>
    <row r="350" spans="1:32">
      <c r="A350" t="s">
        <v>465</v>
      </c>
      <c r="B350" s="10">
        <v>4999</v>
      </c>
      <c r="C350" s="10">
        <v>2500</v>
      </c>
      <c r="D350" s="6">
        <v>0.500100020004</v>
      </c>
      <c r="E350" s="3">
        <v>1</v>
      </c>
      <c r="F350" s="3">
        <v>1</v>
      </c>
      <c r="G350" s="16">
        <v>1</v>
      </c>
      <c r="H350" s="10">
        <v>5499</v>
      </c>
      <c r="I350">
        <v>1</v>
      </c>
      <c r="J350" s="10">
        <v>2500</v>
      </c>
      <c r="AA350" t="s">
        <v>465</v>
      </c>
      <c r="AB350" s="6" t="str">
        <f>IFERROR(VLOOKUP($AA350,Таблица9[#All],MATCH(AB$3,Таблица9[#Headers],0),0)/VLOOKUP($AA350,Таблица19[#All],MATCH(AB$3,Таблица19[#Headers],0),0),"")</f>
        <v/>
      </c>
      <c r="AC350" s="6" t="str">
        <f>IFERROR(VLOOKUP($AA350,Таблица9[#All],MATCH(AC$3,Таблица9[#Headers],0),0)/VLOOKUP($AA350,Таблица19[#All],MATCH(AC$3,Таблица19[#Headers],0),0),"")</f>
        <v/>
      </c>
      <c r="AD350" s="6" t="str">
        <f>IFERROR(VLOOKUP($AA350,Таблица9[#All],MATCH(AD$3,Таблица9[#Headers],0),0)/VLOOKUP($AA350,Таблица19[#All],MATCH(AD$3,Таблица19[#Headers],0),0),"")</f>
        <v/>
      </c>
      <c r="AE350" s="6" t="str">
        <f>IFERROR(VLOOKUP($AA350,Таблица9[#All],MATCH(AE$3,Таблица9[#Headers],0),0)/VLOOKUP($AA350,Таблица19[#All],MATCH(AE$3,Таблица19[#Headers],0),0),"")</f>
        <v/>
      </c>
      <c r="AF350" s="6" t="str">
        <f>IFERROR(VLOOKUP($AA350,Таблица9[#All],MATCH(AF$3,Таблица9[#Headers],0),0)/VLOOKUP($AA350,Таблица19[#All],MATCH(AF$3,Таблица19[#Headers],0),0),"")</f>
        <v/>
      </c>
    </row>
    <row r="351" spans="1:32">
      <c r="A351" t="s">
        <v>198</v>
      </c>
      <c r="B351" s="10">
        <v>4976</v>
      </c>
      <c r="C351" s="10">
        <v>657</v>
      </c>
      <c r="D351" s="6">
        <v>0.13203376205787701</v>
      </c>
      <c r="E351" s="3">
        <v>2</v>
      </c>
      <c r="F351" s="3">
        <v>2</v>
      </c>
      <c r="G351" s="16">
        <v>2</v>
      </c>
      <c r="H351" s="10">
        <v>2537</v>
      </c>
      <c r="I351">
        <v>1</v>
      </c>
      <c r="J351" s="10">
        <v>328</v>
      </c>
      <c r="AA351" t="s">
        <v>198</v>
      </c>
      <c r="AB351" s="6">
        <f>IFERROR(VLOOKUP($AA351,Таблица9[#All],MATCH(AB$3,Таблица9[#Headers],0),0)/VLOOKUP($AA351,Таблица19[#All],MATCH(AB$3,Таблица19[#Headers],0),0),"")</f>
        <v>1</v>
      </c>
      <c r="AC351" s="6">
        <f>IFERROR(VLOOKUP($AA351,Таблица9[#All],MATCH(AC$3,Таблица9[#Headers],0),0)/VLOOKUP($AA351,Таблица19[#All],MATCH(AC$3,Таблица19[#Headers],0),0),"")</f>
        <v>1</v>
      </c>
      <c r="AD351" s="6">
        <f>IFERROR(VLOOKUP($AA351,Таблица9[#All],MATCH(AD$3,Таблица9[#Headers],0),0)/VLOOKUP($AA351,Таблица19[#All],MATCH(AD$3,Таблица19[#Headers],0),0),"")</f>
        <v>1</v>
      </c>
      <c r="AE351" s="6">
        <f>IFERROR(VLOOKUP($AA351,Таблица9[#All],MATCH(AE$3,Таблица9[#Headers],0),0)/VLOOKUP($AA351,Таблица19[#All],MATCH(AE$3,Таблица19[#Headers],0),0),"")</f>
        <v>1</v>
      </c>
      <c r="AF351" s="6">
        <f>IFERROR(VLOOKUP($AA351,Таблица9[#All],MATCH(AF$3,Таблица9[#Headers],0),0)/VLOOKUP($AA351,Таблица19[#All],MATCH(AF$3,Таблица19[#Headers],0),0),"")</f>
        <v>1</v>
      </c>
    </row>
    <row r="352" spans="1:32">
      <c r="A352" t="s">
        <v>430</v>
      </c>
      <c r="B352" s="10">
        <v>4973</v>
      </c>
      <c r="C352" s="10">
        <v>-1567</v>
      </c>
      <c r="D352" s="6">
        <v>-0.31510154836115001</v>
      </c>
      <c r="E352" s="3">
        <v>1</v>
      </c>
      <c r="F352" s="3">
        <v>7</v>
      </c>
      <c r="G352" s="16">
        <v>1</v>
      </c>
      <c r="H352" s="10">
        <v>5123</v>
      </c>
      <c r="I352">
        <v>7</v>
      </c>
      <c r="J352" s="10">
        <v>-1567</v>
      </c>
      <c r="AA352" t="s">
        <v>430</v>
      </c>
      <c r="AB352" s="6" t="str">
        <f>IFERROR(VLOOKUP($AA352,Таблица9[#All],MATCH(AB$3,Таблица9[#Headers],0),0)/VLOOKUP($AA352,Таблица19[#All],MATCH(AB$3,Таблица19[#Headers],0),0),"")</f>
        <v/>
      </c>
      <c r="AC352" s="6" t="str">
        <f>IFERROR(VLOOKUP($AA352,Таблица9[#All],MATCH(AC$3,Таблица9[#Headers],0),0)/VLOOKUP($AA352,Таблица19[#All],MATCH(AC$3,Таблица19[#Headers],0),0),"")</f>
        <v/>
      </c>
      <c r="AD352" s="6" t="str">
        <f>IFERROR(VLOOKUP($AA352,Таблица9[#All],MATCH(AD$3,Таблица9[#Headers],0),0)/VLOOKUP($AA352,Таблица19[#All],MATCH(AD$3,Таблица19[#Headers],0),0),"")</f>
        <v/>
      </c>
      <c r="AE352" s="6" t="str">
        <f>IFERROR(VLOOKUP($AA352,Таблица9[#All],MATCH(AE$3,Таблица9[#Headers],0),0)/VLOOKUP($AA352,Таблица19[#All],MATCH(AE$3,Таблица19[#Headers],0),0),"")</f>
        <v/>
      </c>
      <c r="AF352" s="6" t="str">
        <f>IFERROR(VLOOKUP($AA352,Таблица9[#All],MATCH(AF$3,Таблица9[#Headers],0),0)/VLOOKUP($AA352,Таблица19[#All],MATCH(AF$3,Таблица19[#Headers],0),0),"")</f>
        <v/>
      </c>
    </row>
    <row r="353" spans="1:32">
      <c r="A353" t="s">
        <v>248</v>
      </c>
      <c r="B353" s="10">
        <v>4800</v>
      </c>
      <c r="C353" s="10">
        <v>722</v>
      </c>
      <c r="D353" s="6">
        <v>0.150416666666666</v>
      </c>
      <c r="E353" s="3">
        <v>1</v>
      </c>
      <c r="F353" s="3">
        <v>11</v>
      </c>
      <c r="G353" s="16">
        <v>1</v>
      </c>
      <c r="H353" s="10">
        <v>5800</v>
      </c>
      <c r="I353">
        <v>11</v>
      </c>
      <c r="J353" s="10">
        <v>722</v>
      </c>
      <c r="AA353" t="s">
        <v>248</v>
      </c>
      <c r="AB353" s="6" t="str">
        <f>IFERROR(VLOOKUP($AA353,Таблица9[#All],MATCH(AB$3,Таблица9[#Headers],0),0)/VLOOKUP($AA353,Таблица19[#All],MATCH(AB$3,Таблица19[#Headers],0),0),"")</f>
        <v/>
      </c>
      <c r="AC353" s="6" t="str">
        <f>IFERROR(VLOOKUP($AA353,Таблица9[#All],MATCH(AC$3,Таблица9[#Headers],0),0)/VLOOKUP($AA353,Таблица19[#All],MATCH(AC$3,Таблица19[#Headers],0),0),"")</f>
        <v/>
      </c>
      <c r="AD353" s="6" t="str">
        <f>IFERROR(VLOOKUP($AA353,Таблица9[#All],MATCH(AD$3,Таблица9[#Headers],0),0)/VLOOKUP($AA353,Таблица19[#All],MATCH(AD$3,Таблица19[#Headers],0),0),"")</f>
        <v/>
      </c>
      <c r="AE353" s="6" t="str">
        <f>IFERROR(VLOOKUP($AA353,Таблица9[#All],MATCH(AE$3,Таблица9[#Headers],0),0)/VLOOKUP($AA353,Таблица19[#All],MATCH(AE$3,Таблица19[#Headers],0),0),"")</f>
        <v/>
      </c>
      <c r="AF353" s="6" t="str">
        <f>IFERROR(VLOOKUP($AA353,Таблица9[#All],MATCH(AF$3,Таблица9[#Headers],0),0)/VLOOKUP($AA353,Таблица19[#All],MATCH(AF$3,Таблица19[#Headers],0),0),"")</f>
        <v/>
      </c>
    </row>
    <row r="354" spans="1:32">
      <c r="A354" t="s">
        <v>470</v>
      </c>
      <c r="B354" s="10">
        <v>4799</v>
      </c>
      <c r="C354" s="10">
        <v>960</v>
      </c>
      <c r="D354" s="6">
        <v>0.200041675349031</v>
      </c>
      <c r="E354" s="3">
        <v>1</v>
      </c>
      <c r="F354" s="3">
        <v>1</v>
      </c>
      <c r="G354" s="16">
        <v>1</v>
      </c>
      <c r="H354" s="10">
        <v>6299</v>
      </c>
      <c r="I354">
        <v>1</v>
      </c>
      <c r="J354" s="10">
        <v>960</v>
      </c>
      <c r="AA354" t="s">
        <v>470</v>
      </c>
      <c r="AB354" s="6" t="str">
        <f>IFERROR(VLOOKUP($AA354,Таблица9[#All],MATCH(AB$3,Таблица9[#Headers],0),0)/VLOOKUP($AA354,Таблица19[#All],MATCH(AB$3,Таблица19[#Headers],0),0),"")</f>
        <v/>
      </c>
      <c r="AC354" s="6" t="str">
        <f>IFERROR(VLOOKUP($AA354,Таблица9[#All],MATCH(AC$3,Таблица9[#Headers],0),0)/VLOOKUP($AA354,Таблица19[#All],MATCH(AC$3,Таблица19[#Headers],0),0),"")</f>
        <v/>
      </c>
      <c r="AD354" s="6" t="str">
        <f>IFERROR(VLOOKUP($AA354,Таблица9[#All],MATCH(AD$3,Таблица9[#Headers],0),0)/VLOOKUP($AA354,Таблица19[#All],MATCH(AD$3,Таблица19[#Headers],0),0),"")</f>
        <v/>
      </c>
      <c r="AE354" s="6" t="str">
        <f>IFERROR(VLOOKUP($AA354,Таблица9[#All],MATCH(AE$3,Таблица9[#Headers],0),0)/VLOOKUP($AA354,Таблица19[#All],MATCH(AE$3,Таблица19[#Headers],0),0),"")</f>
        <v/>
      </c>
      <c r="AF354" s="6" t="str">
        <f>IFERROR(VLOOKUP($AA354,Таблица9[#All],MATCH(AF$3,Таблица9[#Headers],0),0)/VLOOKUP($AA354,Таблица19[#All],MATCH(AF$3,Таблица19[#Headers],0),0),"")</f>
        <v/>
      </c>
    </row>
    <row r="355" spans="1:32">
      <c r="A355" t="s">
        <v>393</v>
      </c>
      <c r="B355" s="10">
        <v>4745</v>
      </c>
      <c r="C355" s="10">
        <v>1654</v>
      </c>
      <c r="D355" s="6">
        <v>0.34857744994731199</v>
      </c>
      <c r="E355" s="3">
        <v>1</v>
      </c>
      <c r="F355" s="3">
        <v>20</v>
      </c>
      <c r="G355" s="16">
        <v>1</v>
      </c>
      <c r="H355" s="10">
        <v>4248</v>
      </c>
      <c r="I355">
        <v>20</v>
      </c>
      <c r="J355" s="10">
        <v>1654</v>
      </c>
      <c r="AA355" t="s">
        <v>393</v>
      </c>
      <c r="AB355" s="6">
        <f>IFERROR(VLOOKUP($AA355,Таблица9[#All],MATCH(AB$3,Таблица9[#Headers],0),0)/VLOOKUP($AA355,Таблица19[#All],MATCH(AB$3,Таблица19[#Headers],0),0),"")</f>
        <v>1</v>
      </c>
      <c r="AC355" s="6">
        <f>IFERROR(VLOOKUP($AA355,Таблица9[#All],MATCH(AC$3,Таблица9[#Headers],0),0)/VLOOKUP($AA355,Таблица19[#All],MATCH(AC$3,Таблица19[#Headers],0),0),"")</f>
        <v>1</v>
      </c>
      <c r="AD355" s="6">
        <f>IFERROR(VLOOKUP($AA355,Таблица9[#All],MATCH(AD$3,Таблица9[#Headers],0),0)/VLOOKUP($AA355,Таблица19[#All],MATCH(AD$3,Таблица19[#Headers],0),0),"")</f>
        <v>1</v>
      </c>
      <c r="AE355" s="6">
        <f>IFERROR(VLOOKUP($AA355,Таблица9[#All],MATCH(AE$3,Таблица9[#Headers],0),0)/VLOOKUP($AA355,Таблица19[#All],MATCH(AE$3,Таблица19[#Headers],0),0),"")</f>
        <v>1</v>
      </c>
      <c r="AF355" s="6">
        <f>IFERROR(VLOOKUP($AA355,Таблица9[#All],MATCH(AF$3,Таблица9[#Headers],0),0)/VLOOKUP($AA355,Таблица19[#All],MATCH(AF$3,Таблица19[#Headers],0),0),"")</f>
        <v>1</v>
      </c>
    </row>
    <row r="356" spans="1:32">
      <c r="A356" t="s">
        <v>314</v>
      </c>
      <c r="B356" s="10">
        <v>4680</v>
      </c>
      <c r="C356" s="10">
        <v>649</v>
      </c>
      <c r="D356" s="6">
        <v>0.13867521367521299</v>
      </c>
      <c r="E356" s="3">
        <v>3</v>
      </c>
      <c r="F356" s="3">
        <v>9</v>
      </c>
      <c r="G356" s="16">
        <v>2</v>
      </c>
      <c r="H356" s="10">
        <v>3187</v>
      </c>
      <c r="I356">
        <v>3</v>
      </c>
      <c r="J356" s="10">
        <v>324</v>
      </c>
      <c r="AA356" t="s">
        <v>314</v>
      </c>
      <c r="AB356" s="6">
        <f>IFERROR(VLOOKUP($AA356,Таблица9[#All],MATCH(AB$3,Таблица9[#Headers],0),0)/VLOOKUP($AA356,Таблица19[#All],MATCH(AB$3,Таблица19[#Headers],0),0),"")</f>
        <v>0.51923076923076927</v>
      </c>
      <c r="AC356" s="6">
        <f>IFERROR(VLOOKUP($AA356,Таблица9[#All],MATCH(AC$3,Таблица9[#Headers],0),0)/VLOOKUP($AA356,Таблица19[#All],MATCH(AC$3,Таблица19[#Headers],0),0),"")</f>
        <v>0.46224961479198767</v>
      </c>
      <c r="AD356" s="6">
        <f>IFERROR(VLOOKUP($AA356,Таблица9[#All],MATCH(AD$3,Таблица9[#Headers],0),0)/VLOOKUP($AA356,Таблица19[#All],MATCH(AD$3,Таблица19[#Headers],0),0),"")</f>
        <v>0.33333333333333331</v>
      </c>
      <c r="AE356" s="6">
        <f>IFERROR(VLOOKUP($AA356,Таблица9[#All],MATCH(AE$3,Таблица9[#Headers],0),0)/VLOOKUP($AA356,Таблица19[#All],MATCH(AE$3,Таблица19[#Headers],0),0),"")</f>
        <v>0.55555555555555558</v>
      </c>
      <c r="AF356" s="6">
        <f>IFERROR(VLOOKUP($AA356,Таблица9[#All],MATCH(AF$3,Таблица9[#Headers],0),0)/VLOOKUP($AA356,Таблица19[#All],MATCH(AF$3,Таблица19[#Headers],0),0),"")</f>
        <v>0.5</v>
      </c>
    </row>
    <row r="357" spans="1:32">
      <c r="A357" t="s">
        <v>347</v>
      </c>
      <c r="B357" s="10">
        <v>4468</v>
      </c>
      <c r="C357" s="10">
        <v>916</v>
      </c>
      <c r="D357" s="6">
        <v>0.20501342882721499</v>
      </c>
      <c r="E357" s="3">
        <v>2</v>
      </c>
      <c r="F357" s="3">
        <v>2</v>
      </c>
      <c r="G357" s="16">
        <v>2</v>
      </c>
      <c r="H357" s="10">
        <v>2959</v>
      </c>
      <c r="I357">
        <v>1</v>
      </c>
      <c r="J357" s="10">
        <v>458</v>
      </c>
      <c r="AA357" t="s">
        <v>347</v>
      </c>
      <c r="AB357" s="6" t="str">
        <f>IFERROR(VLOOKUP($AA357,Таблица9[#All],MATCH(AB$3,Таблица9[#Headers],0),0)/VLOOKUP($AA357,Таблица19[#All],MATCH(AB$3,Таблица19[#Headers],0),0),"")</f>
        <v/>
      </c>
      <c r="AC357" s="6" t="str">
        <f>IFERROR(VLOOKUP($AA357,Таблица9[#All],MATCH(AC$3,Таблица9[#Headers],0),0)/VLOOKUP($AA357,Таблица19[#All],MATCH(AC$3,Таблица19[#Headers],0),0),"")</f>
        <v/>
      </c>
      <c r="AD357" s="6" t="str">
        <f>IFERROR(VLOOKUP($AA357,Таблица9[#All],MATCH(AD$3,Таблица9[#Headers],0),0)/VLOOKUP($AA357,Таблица19[#All],MATCH(AD$3,Таблица19[#Headers],0),0),"")</f>
        <v/>
      </c>
      <c r="AE357" s="6" t="str">
        <f>IFERROR(VLOOKUP($AA357,Таблица9[#All],MATCH(AE$3,Таблица9[#Headers],0),0)/VLOOKUP($AA357,Таблица19[#All],MATCH(AE$3,Таблица19[#Headers],0),0),"")</f>
        <v/>
      </c>
      <c r="AF357" s="6" t="str">
        <f>IFERROR(VLOOKUP($AA357,Таблица9[#All],MATCH(AF$3,Таблица9[#Headers],0),0)/VLOOKUP($AA357,Таблица19[#All],MATCH(AF$3,Таблица19[#Headers],0),0),"")</f>
        <v/>
      </c>
    </row>
    <row r="358" spans="1:32">
      <c r="A358" t="s">
        <v>478</v>
      </c>
      <c r="B358" s="10">
        <v>4468</v>
      </c>
      <c r="C358" s="10">
        <v>699</v>
      </c>
      <c r="D358" s="6">
        <v>0.15644583706356299</v>
      </c>
      <c r="E358" s="3">
        <v>2</v>
      </c>
      <c r="F358" s="3">
        <v>3</v>
      </c>
      <c r="G358" s="16">
        <v>2</v>
      </c>
      <c r="H358" s="10">
        <v>2394</v>
      </c>
      <c r="I358">
        <v>2</v>
      </c>
      <c r="J358" s="10">
        <v>350</v>
      </c>
      <c r="AA358" t="s">
        <v>478</v>
      </c>
      <c r="AB358" s="6">
        <f>IFERROR(VLOOKUP($AA358,Таблица9[#All],MATCH(AB$3,Таблица9[#Headers],0),0)/VLOOKUP($AA358,Таблица19[#All],MATCH(AB$3,Таблица19[#Headers],0),0),"")</f>
        <v>1</v>
      </c>
      <c r="AC358" s="6">
        <f>IFERROR(VLOOKUP($AA358,Таблица9[#All],MATCH(AC$3,Таблица9[#Headers],0),0)/VLOOKUP($AA358,Таблица19[#All],MATCH(AC$3,Таблица19[#Headers],0),0),"")</f>
        <v>1</v>
      </c>
      <c r="AD358" s="6">
        <f>IFERROR(VLOOKUP($AA358,Таблица9[#All],MATCH(AD$3,Таблица9[#Headers],0),0)/VLOOKUP($AA358,Таблица19[#All],MATCH(AD$3,Таблица19[#Headers],0),0),"")</f>
        <v>1</v>
      </c>
      <c r="AE358" s="6">
        <f>IFERROR(VLOOKUP($AA358,Таблица9[#All],MATCH(AE$3,Таблица9[#Headers],0),0)/VLOOKUP($AA358,Таблица19[#All],MATCH(AE$3,Таблица19[#Headers],0),0),"")</f>
        <v>1</v>
      </c>
      <c r="AF358" s="6">
        <f>IFERROR(VLOOKUP($AA358,Таблица9[#All],MATCH(AF$3,Таблица9[#Headers],0),0)/VLOOKUP($AA358,Таблица19[#All],MATCH(AF$3,Таблица19[#Headers],0),0),"")</f>
        <v>1</v>
      </c>
    </row>
    <row r="359" spans="1:32">
      <c r="A359" t="s">
        <v>443</v>
      </c>
      <c r="B359" s="10">
        <v>4459</v>
      </c>
      <c r="C359" s="10">
        <v>1654</v>
      </c>
      <c r="D359" s="6">
        <v>0.37093518726171698</v>
      </c>
      <c r="E359" s="3">
        <v>1</v>
      </c>
      <c r="F359" s="3">
        <v>9</v>
      </c>
      <c r="G359" s="16">
        <v>1</v>
      </c>
      <c r="H359" s="10">
        <v>5163</v>
      </c>
      <c r="I359">
        <v>9</v>
      </c>
      <c r="J359" s="10">
        <v>1654</v>
      </c>
      <c r="AA359" t="s">
        <v>443</v>
      </c>
      <c r="AB359" s="6" t="str">
        <f>IFERROR(VLOOKUP($AA359,Таблица9[#All],MATCH(AB$3,Таблица9[#Headers],0),0)/VLOOKUP($AA359,Таблица19[#All],MATCH(AB$3,Таблица19[#Headers],0),0),"")</f>
        <v/>
      </c>
      <c r="AC359" s="6" t="str">
        <f>IFERROR(VLOOKUP($AA359,Таблица9[#All],MATCH(AC$3,Таблица9[#Headers],0),0)/VLOOKUP($AA359,Таблица19[#All],MATCH(AC$3,Таблица19[#Headers],0),0),"")</f>
        <v/>
      </c>
      <c r="AD359" s="6" t="str">
        <f>IFERROR(VLOOKUP($AA359,Таблица9[#All],MATCH(AD$3,Таблица9[#Headers],0),0)/VLOOKUP($AA359,Таблица19[#All],MATCH(AD$3,Таблица19[#Headers],0),0),"")</f>
        <v/>
      </c>
      <c r="AE359" s="6" t="str">
        <f>IFERROR(VLOOKUP($AA359,Таблица9[#All],MATCH(AE$3,Таблица9[#Headers],0),0)/VLOOKUP($AA359,Таблица19[#All],MATCH(AE$3,Таблица19[#Headers],0),0),"")</f>
        <v/>
      </c>
      <c r="AF359" s="6" t="str">
        <f>IFERROR(VLOOKUP($AA359,Таблица9[#All],MATCH(AF$3,Таблица9[#Headers],0),0)/VLOOKUP($AA359,Таблица19[#All],MATCH(AF$3,Таблица19[#Headers],0),0),"")</f>
        <v/>
      </c>
    </row>
    <row r="360" spans="1:32">
      <c r="A360" t="s">
        <v>313</v>
      </c>
      <c r="B360" s="10">
        <v>4320</v>
      </c>
      <c r="C360" s="10">
        <v>1371</v>
      </c>
      <c r="D360" s="6">
        <v>0.31736111111111098</v>
      </c>
      <c r="E360" s="3">
        <v>1</v>
      </c>
      <c r="F360" s="3">
        <v>2</v>
      </c>
      <c r="G360" s="16">
        <v>1</v>
      </c>
      <c r="H360" s="10">
        <v>5520</v>
      </c>
      <c r="I360">
        <v>2</v>
      </c>
      <c r="J360" s="10">
        <v>1371</v>
      </c>
      <c r="AA360" t="s">
        <v>313</v>
      </c>
      <c r="AB360" s="6" t="str">
        <f>IFERROR(VLOOKUP($AA360,Таблица9[#All],MATCH(AB$3,Таблица9[#Headers],0),0)/VLOOKUP($AA360,Таблица19[#All],MATCH(AB$3,Таблица19[#Headers],0),0),"")</f>
        <v/>
      </c>
      <c r="AC360" s="6" t="str">
        <f>IFERROR(VLOOKUP($AA360,Таблица9[#All],MATCH(AC$3,Таблица9[#Headers],0),0)/VLOOKUP($AA360,Таблица19[#All],MATCH(AC$3,Таблица19[#Headers],0),0),"")</f>
        <v/>
      </c>
      <c r="AD360" s="6" t="str">
        <f>IFERROR(VLOOKUP($AA360,Таблица9[#All],MATCH(AD$3,Таблица9[#Headers],0),0)/VLOOKUP($AA360,Таблица19[#All],MATCH(AD$3,Таблица19[#Headers],0),0),"")</f>
        <v/>
      </c>
      <c r="AE360" s="6" t="str">
        <f>IFERROR(VLOOKUP($AA360,Таблица9[#All],MATCH(AE$3,Таблица9[#Headers],0),0)/VLOOKUP($AA360,Таблица19[#All],MATCH(AE$3,Таблица19[#Headers],0),0),"")</f>
        <v/>
      </c>
      <c r="AF360" s="6" t="str">
        <f>IFERROR(VLOOKUP($AA360,Таблица9[#All],MATCH(AF$3,Таблица9[#Headers],0),0)/VLOOKUP($AA360,Таблица19[#All],MATCH(AF$3,Таблица19[#Headers],0),0),"")</f>
        <v/>
      </c>
    </row>
    <row r="361" spans="1:32">
      <c r="A361" t="s">
        <v>354</v>
      </c>
      <c r="B361" s="10">
        <v>4316</v>
      </c>
      <c r="C361" s="10">
        <v>125</v>
      </c>
      <c r="D361" s="6">
        <v>2.8962001853568099E-2</v>
      </c>
      <c r="E361" s="3">
        <v>1</v>
      </c>
      <c r="F361" s="3">
        <v>1</v>
      </c>
      <c r="G361" s="16">
        <v>1</v>
      </c>
      <c r="H361" s="10">
        <v>5266</v>
      </c>
      <c r="I361">
        <v>1</v>
      </c>
      <c r="J361" s="10">
        <v>125</v>
      </c>
      <c r="AA361" t="s">
        <v>354</v>
      </c>
      <c r="AB361" s="6" t="str">
        <f>IFERROR(VLOOKUP($AA361,Таблица9[#All],MATCH(AB$3,Таблица9[#Headers],0),0)/VLOOKUP($AA361,Таблица19[#All],MATCH(AB$3,Таблица19[#Headers],0),0),"")</f>
        <v/>
      </c>
      <c r="AC361" s="6" t="str">
        <f>IFERROR(VLOOKUP($AA361,Таблица9[#All],MATCH(AC$3,Таблица9[#Headers],0),0)/VLOOKUP($AA361,Таблица19[#All],MATCH(AC$3,Таблица19[#Headers],0),0),"")</f>
        <v/>
      </c>
      <c r="AD361" s="6" t="str">
        <f>IFERROR(VLOOKUP($AA361,Таблица9[#All],MATCH(AD$3,Таблица9[#Headers],0),0)/VLOOKUP($AA361,Таблица19[#All],MATCH(AD$3,Таблица19[#Headers],0),0),"")</f>
        <v/>
      </c>
      <c r="AE361" s="6" t="str">
        <f>IFERROR(VLOOKUP($AA361,Таблица9[#All],MATCH(AE$3,Таблица9[#Headers],0),0)/VLOOKUP($AA361,Таблица19[#All],MATCH(AE$3,Таблица19[#Headers],0),0),"")</f>
        <v/>
      </c>
      <c r="AF361" s="6" t="str">
        <f>IFERROR(VLOOKUP($AA361,Таблица9[#All],MATCH(AF$3,Таблица9[#Headers],0),0)/VLOOKUP($AA361,Таблица19[#All],MATCH(AF$3,Таблица19[#Headers],0),0),"")</f>
        <v/>
      </c>
    </row>
    <row r="362" spans="1:32">
      <c r="A362" t="s">
        <v>355</v>
      </c>
      <c r="B362" s="10">
        <v>4260</v>
      </c>
      <c r="C362" s="10">
        <v>1606</v>
      </c>
      <c r="D362" s="6">
        <v>0.37699530516431901</v>
      </c>
      <c r="E362" s="3">
        <v>1</v>
      </c>
      <c r="F362" s="3">
        <v>1</v>
      </c>
      <c r="G362" s="16">
        <v>1</v>
      </c>
      <c r="H362" s="10">
        <v>4309</v>
      </c>
      <c r="I362">
        <v>1</v>
      </c>
      <c r="J362" s="10">
        <v>1606</v>
      </c>
      <c r="AA362" t="s">
        <v>355</v>
      </c>
      <c r="AB362" s="6">
        <f>IFERROR(VLOOKUP($AA362,Таблица9[#All],MATCH(AB$3,Таблица9[#Headers],0),0)/VLOOKUP($AA362,Таблица19[#All],MATCH(AB$3,Таблица19[#Headers],0),0),"")</f>
        <v>1</v>
      </c>
      <c r="AC362" s="6">
        <f>IFERROR(VLOOKUP($AA362,Таблица9[#All],MATCH(AC$3,Таблица9[#Headers],0),0)/VLOOKUP($AA362,Таблица19[#All],MATCH(AC$3,Таблица19[#Headers],0),0),"")</f>
        <v>1</v>
      </c>
      <c r="AD362" s="6">
        <f>IFERROR(VLOOKUP($AA362,Таблица9[#All],MATCH(AD$3,Таблица9[#Headers],0),0)/VLOOKUP($AA362,Таблица19[#All],MATCH(AD$3,Таблица19[#Headers],0),0),"")</f>
        <v>1</v>
      </c>
      <c r="AE362" s="6">
        <f>IFERROR(VLOOKUP($AA362,Таблица9[#All],MATCH(AE$3,Таблица9[#Headers],0),0)/VLOOKUP($AA362,Таблица19[#All],MATCH(AE$3,Таблица19[#Headers],0),0),"")</f>
        <v>1</v>
      </c>
      <c r="AF362" s="6">
        <f>IFERROR(VLOOKUP($AA362,Таблица9[#All],MATCH(AF$3,Таблица9[#Headers],0),0)/VLOOKUP($AA362,Таблица19[#All],MATCH(AF$3,Таблица19[#Headers],0),0),"")</f>
        <v>1</v>
      </c>
    </row>
    <row r="363" spans="1:32">
      <c r="A363" t="s">
        <v>382</v>
      </c>
      <c r="B363" s="10">
        <v>4219</v>
      </c>
      <c r="C363" s="10">
        <v>502</v>
      </c>
      <c r="D363" s="6">
        <v>0.11898554159753399</v>
      </c>
      <c r="E363" s="3">
        <v>1</v>
      </c>
      <c r="F363" s="3">
        <v>3</v>
      </c>
      <c r="G363" s="16">
        <v>1</v>
      </c>
      <c r="H363" s="10">
        <v>4819</v>
      </c>
      <c r="I363">
        <v>3</v>
      </c>
      <c r="J363" s="10">
        <v>502</v>
      </c>
      <c r="AA363" t="s">
        <v>382</v>
      </c>
      <c r="AB363" s="6" t="str">
        <f>IFERROR(VLOOKUP($AA363,Таблица9[#All],MATCH(AB$3,Таблица9[#Headers],0),0)/VLOOKUP($AA363,Таблица19[#All],MATCH(AB$3,Таблица19[#Headers],0),0),"")</f>
        <v/>
      </c>
      <c r="AC363" s="6" t="str">
        <f>IFERROR(VLOOKUP($AA363,Таблица9[#All],MATCH(AC$3,Таблица9[#Headers],0),0)/VLOOKUP($AA363,Таблица19[#All],MATCH(AC$3,Таблица19[#Headers],0),0),"")</f>
        <v/>
      </c>
      <c r="AD363" s="6" t="str">
        <f>IFERROR(VLOOKUP($AA363,Таблица9[#All],MATCH(AD$3,Таблица9[#Headers],0),0)/VLOOKUP($AA363,Таблица19[#All],MATCH(AD$3,Таблица19[#Headers],0),0),"")</f>
        <v/>
      </c>
      <c r="AE363" s="6" t="str">
        <f>IFERROR(VLOOKUP($AA363,Таблица9[#All],MATCH(AE$3,Таблица9[#Headers],0),0)/VLOOKUP($AA363,Таблица19[#All],MATCH(AE$3,Таблица19[#Headers],0),0),"")</f>
        <v/>
      </c>
      <c r="AF363" s="6" t="str">
        <f>IFERROR(VLOOKUP($AA363,Таблица9[#All],MATCH(AF$3,Таблица9[#Headers],0),0)/VLOOKUP($AA363,Таблица19[#All],MATCH(AF$3,Таблица19[#Headers],0),0),"")</f>
        <v/>
      </c>
    </row>
    <row r="364" spans="1:32">
      <c r="A364" t="s">
        <v>459</v>
      </c>
      <c r="B364" s="10">
        <v>4212</v>
      </c>
      <c r="C364" s="10">
        <v>-1202</v>
      </c>
      <c r="D364" s="6">
        <v>-0.285375118708452</v>
      </c>
      <c r="E364" s="3">
        <v>1</v>
      </c>
      <c r="F364" s="3">
        <v>1</v>
      </c>
      <c r="G364" s="16">
        <v>1</v>
      </c>
      <c r="H364" s="10">
        <v>5062</v>
      </c>
      <c r="I364">
        <v>1</v>
      </c>
      <c r="J364" s="10">
        <v>-1202</v>
      </c>
      <c r="AA364" t="s">
        <v>459</v>
      </c>
      <c r="AB364" s="6" t="str">
        <f>IFERROR(VLOOKUP($AA364,Таблица9[#All],MATCH(AB$3,Таблица9[#Headers],0),0)/VLOOKUP($AA364,Таблица19[#All],MATCH(AB$3,Таблица19[#Headers],0),0),"")</f>
        <v/>
      </c>
      <c r="AC364" s="6" t="str">
        <f>IFERROR(VLOOKUP($AA364,Таблица9[#All],MATCH(AC$3,Таблица9[#Headers],0),0)/VLOOKUP($AA364,Таблица19[#All],MATCH(AC$3,Таблица19[#Headers],0),0),"")</f>
        <v/>
      </c>
      <c r="AD364" s="6" t="str">
        <f>IFERROR(VLOOKUP($AA364,Таблица9[#All],MATCH(AD$3,Таблица9[#Headers],0),0)/VLOOKUP($AA364,Таблица19[#All],MATCH(AD$3,Таблица19[#Headers],0),0),"")</f>
        <v/>
      </c>
      <c r="AE364" s="6" t="str">
        <f>IFERROR(VLOOKUP($AA364,Таблица9[#All],MATCH(AE$3,Таблица9[#Headers],0),0)/VLOOKUP($AA364,Таблица19[#All],MATCH(AE$3,Таблица19[#Headers],0),0),"")</f>
        <v/>
      </c>
      <c r="AF364" s="6" t="str">
        <f>IFERROR(VLOOKUP($AA364,Таблица9[#All],MATCH(AF$3,Таблица9[#Headers],0),0)/VLOOKUP($AA364,Таблица19[#All],MATCH(AF$3,Таблица19[#Headers],0),0),"")</f>
        <v/>
      </c>
    </row>
    <row r="365" spans="1:32">
      <c r="A365" t="s">
        <v>438</v>
      </c>
      <c r="B365" s="10">
        <v>4145</v>
      </c>
      <c r="C365" s="10">
        <v>198</v>
      </c>
      <c r="D365" s="6">
        <v>4.77683956574185E-2</v>
      </c>
      <c r="E365" s="3">
        <v>1</v>
      </c>
      <c r="F365" s="3">
        <v>2</v>
      </c>
      <c r="G365" s="16">
        <v>1</v>
      </c>
      <c r="H365" s="10">
        <v>4895</v>
      </c>
      <c r="I365">
        <v>2</v>
      </c>
      <c r="J365" s="10">
        <v>198</v>
      </c>
      <c r="AA365" t="s">
        <v>438</v>
      </c>
      <c r="AB365" s="6" t="str">
        <f>IFERROR(VLOOKUP($AA365,Таблица9[#All],MATCH(AB$3,Таблица9[#Headers],0),0)/VLOOKUP($AA365,Таблица19[#All],MATCH(AB$3,Таблица19[#Headers],0),0),"")</f>
        <v/>
      </c>
      <c r="AC365" s="6" t="str">
        <f>IFERROR(VLOOKUP($AA365,Таблица9[#All],MATCH(AC$3,Таблица9[#Headers],0),0)/VLOOKUP($AA365,Таблица19[#All],MATCH(AC$3,Таблица19[#Headers],0),0),"")</f>
        <v/>
      </c>
      <c r="AD365" s="6" t="str">
        <f>IFERROR(VLOOKUP($AA365,Таблица9[#All],MATCH(AD$3,Таблица9[#Headers],0),0)/VLOOKUP($AA365,Таблица19[#All],MATCH(AD$3,Таблица19[#Headers],0),0),"")</f>
        <v/>
      </c>
      <c r="AE365" s="6" t="str">
        <f>IFERROR(VLOOKUP($AA365,Таблица9[#All],MATCH(AE$3,Таблица9[#Headers],0),0)/VLOOKUP($AA365,Таблица19[#All],MATCH(AE$3,Таблица19[#Headers],0),0),"")</f>
        <v/>
      </c>
      <c r="AF365" s="6" t="str">
        <f>IFERROR(VLOOKUP($AA365,Таблица9[#All],MATCH(AF$3,Таблица9[#Headers],0),0)/VLOOKUP($AA365,Таблица19[#All],MATCH(AF$3,Таблица19[#Headers],0),0),"")</f>
        <v/>
      </c>
    </row>
    <row r="366" spans="1:32">
      <c r="A366" t="s">
        <v>381</v>
      </c>
      <c r="B366" s="10">
        <v>4139</v>
      </c>
      <c r="C366" s="10">
        <v>523</v>
      </c>
      <c r="D366" s="6">
        <v>0.12635902391882001</v>
      </c>
      <c r="E366" s="3">
        <v>1</v>
      </c>
      <c r="F366" s="3">
        <v>4</v>
      </c>
      <c r="G366" s="16">
        <v>1</v>
      </c>
      <c r="H366" s="10">
        <v>4889</v>
      </c>
      <c r="I366">
        <v>4</v>
      </c>
      <c r="J366" s="10">
        <v>523</v>
      </c>
      <c r="AA366" t="s">
        <v>381</v>
      </c>
      <c r="AB366" s="6" t="str">
        <f>IFERROR(VLOOKUP($AA366,Таблица9[#All],MATCH(AB$3,Таблица9[#Headers],0),0)/VLOOKUP($AA366,Таблица19[#All],MATCH(AB$3,Таблица19[#Headers],0),0),"")</f>
        <v/>
      </c>
      <c r="AC366" s="6" t="str">
        <f>IFERROR(VLOOKUP($AA366,Таблица9[#All],MATCH(AC$3,Таблица9[#Headers],0),0)/VLOOKUP($AA366,Таблица19[#All],MATCH(AC$3,Таблица19[#Headers],0),0),"")</f>
        <v/>
      </c>
      <c r="AD366" s="6" t="str">
        <f>IFERROR(VLOOKUP($AA366,Таблица9[#All],MATCH(AD$3,Таблица9[#Headers],0),0)/VLOOKUP($AA366,Таблица19[#All],MATCH(AD$3,Таблица19[#Headers],0),0),"")</f>
        <v/>
      </c>
      <c r="AE366" s="6" t="str">
        <f>IFERROR(VLOOKUP($AA366,Таблица9[#All],MATCH(AE$3,Таблица9[#Headers],0),0)/VLOOKUP($AA366,Таблица19[#All],MATCH(AE$3,Таблица19[#Headers],0),0),"")</f>
        <v/>
      </c>
      <c r="AF366" s="6" t="str">
        <f>IFERROR(VLOOKUP($AA366,Таблица9[#All],MATCH(AF$3,Таблица9[#Headers],0),0)/VLOOKUP($AA366,Таблица19[#All],MATCH(AF$3,Таблица19[#Headers],0),0),"")</f>
        <v/>
      </c>
    </row>
    <row r="367" spans="1:32">
      <c r="A367" t="s">
        <v>238</v>
      </c>
      <c r="B367" s="10">
        <v>4048</v>
      </c>
      <c r="C367" s="10">
        <v>937</v>
      </c>
      <c r="D367" s="6">
        <v>0.23147233201581</v>
      </c>
      <c r="E367" s="3">
        <v>2</v>
      </c>
      <c r="F367" s="3">
        <v>2</v>
      </c>
      <c r="G367" s="16">
        <v>2</v>
      </c>
      <c r="H367" s="10">
        <v>2744</v>
      </c>
      <c r="I367">
        <v>1</v>
      </c>
      <c r="J367" s="10">
        <v>468</v>
      </c>
      <c r="AA367" t="s">
        <v>238</v>
      </c>
      <c r="AB367" s="6" t="str">
        <f>IFERROR(VLOOKUP($AA367,Таблица9[#All],MATCH(AB$3,Таблица9[#Headers],0),0)/VLOOKUP($AA367,Таблица19[#All],MATCH(AB$3,Таблица19[#Headers],0),0),"")</f>
        <v/>
      </c>
      <c r="AC367" s="6" t="str">
        <f>IFERROR(VLOOKUP($AA367,Таблица9[#All],MATCH(AC$3,Таблица9[#Headers],0),0)/VLOOKUP($AA367,Таблица19[#All],MATCH(AC$3,Таблица19[#Headers],0),0),"")</f>
        <v/>
      </c>
      <c r="AD367" s="6" t="str">
        <f>IFERROR(VLOOKUP($AA367,Таблица9[#All],MATCH(AD$3,Таблица9[#Headers],0),0)/VLOOKUP($AA367,Таблица19[#All],MATCH(AD$3,Таблица19[#Headers],0),0),"")</f>
        <v/>
      </c>
      <c r="AE367" s="6" t="str">
        <f>IFERROR(VLOOKUP($AA367,Таблица9[#All],MATCH(AE$3,Таблица9[#Headers],0),0)/VLOOKUP($AA367,Таблица19[#All],MATCH(AE$3,Таблица19[#Headers],0),0),"")</f>
        <v/>
      </c>
      <c r="AF367" s="6" t="str">
        <f>IFERROR(VLOOKUP($AA367,Таблица9[#All],MATCH(AF$3,Таблица9[#Headers],0),0)/VLOOKUP($AA367,Таблица19[#All],MATCH(AF$3,Таблица19[#Headers],0),0),"")</f>
        <v/>
      </c>
    </row>
    <row r="368" spans="1:32">
      <c r="A368" t="s">
        <v>327</v>
      </c>
      <c r="B368" s="10">
        <v>3974</v>
      </c>
      <c r="C368" s="10">
        <v>859</v>
      </c>
      <c r="D368" s="6">
        <v>0.216155007549068</v>
      </c>
      <c r="E368" s="3">
        <v>2</v>
      </c>
      <c r="F368" s="3">
        <v>13</v>
      </c>
      <c r="G368" s="16">
        <v>2</v>
      </c>
      <c r="H368" s="10">
        <v>2628</v>
      </c>
      <c r="I368">
        <v>6</v>
      </c>
      <c r="J368" s="10">
        <v>430</v>
      </c>
      <c r="AA368" t="s">
        <v>327</v>
      </c>
      <c r="AB368" s="6" t="str">
        <f>IFERROR(VLOOKUP($AA368,Таблица9[#All],MATCH(AB$3,Таблица9[#Headers],0),0)/VLOOKUP($AA368,Таблица19[#All],MATCH(AB$3,Таблица19[#Headers],0),0),"")</f>
        <v/>
      </c>
      <c r="AC368" s="6" t="str">
        <f>IFERROR(VLOOKUP($AA368,Таблица9[#All],MATCH(AC$3,Таблица9[#Headers],0),0)/VLOOKUP($AA368,Таблица19[#All],MATCH(AC$3,Таблица19[#Headers],0),0),"")</f>
        <v/>
      </c>
      <c r="AD368" s="6" t="str">
        <f>IFERROR(VLOOKUP($AA368,Таблица9[#All],MATCH(AD$3,Таблица9[#Headers],0),0)/VLOOKUP($AA368,Таблица19[#All],MATCH(AD$3,Таблица19[#Headers],0),0),"")</f>
        <v/>
      </c>
      <c r="AE368" s="6" t="str">
        <f>IFERROR(VLOOKUP($AA368,Таблица9[#All],MATCH(AE$3,Таблица9[#Headers],0),0)/VLOOKUP($AA368,Таблица19[#All],MATCH(AE$3,Таблица19[#Headers],0),0),"")</f>
        <v/>
      </c>
      <c r="AF368" s="6" t="str">
        <f>IFERROR(VLOOKUP($AA368,Таблица9[#All],MATCH(AF$3,Таблица9[#Headers],0),0)/VLOOKUP($AA368,Таблица19[#All],MATCH(AF$3,Таблица19[#Headers],0),0),"")</f>
        <v/>
      </c>
    </row>
    <row r="369" spans="1:32">
      <c r="A369" t="s">
        <v>451</v>
      </c>
      <c r="B369" s="10">
        <v>3852</v>
      </c>
      <c r="C369" s="10">
        <v>123</v>
      </c>
      <c r="D369" s="6">
        <v>3.1931464174454798E-2</v>
      </c>
      <c r="E369" s="3">
        <v>1</v>
      </c>
      <c r="F369" s="3">
        <v>7</v>
      </c>
      <c r="G369" s="16">
        <v>1</v>
      </c>
      <c r="H369" s="10">
        <v>3901</v>
      </c>
      <c r="I369">
        <v>7</v>
      </c>
      <c r="J369" s="10">
        <v>123</v>
      </c>
      <c r="AA369" t="s">
        <v>451</v>
      </c>
      <c r="AB369" s="6">
        <f>IFERROR(VLOOKUP($AA369,Таблица9[#All],MATCH(AB$3,Таблица9[#Headers],0),0)/VLOOKUP($AA369,Таблица19[#All],MATCH(AB$3,Таблица19[#Headers],0),0),"")</f>
        <v>1</v>
      </c>
      <c r="AC369" s="6">
        <f>IFERROR(VLOOKUP($AA369,Таблица9[#All],MATCH(AC$3,Таблица9[#Headers],0),0)/VLOOKUP($AA369,Таблица19[#All],MATCH(AC$3,Таблица19[#Headers],0),0),"")</f>
        <v>1</v>
      </c>
      <c r="AD369" s="6">
        <f>IFERROR(VLOOKUP($AA369,Таблица9[#All],MATCH(AD$3,Таблица9[#Headers],0),0)/VLOOKUP($AA369,Таблица19[#All],MATCH(AD$3,Таблица19[#Headers],0),0),"")</f>
        <v>1</v>
      </c>
      <c r="AE369" s="6">
        <f>IFERROR(VLOOKUP($AA369,Таблица9[#All],MATCH(AE$3,Таблица9[#Headers],0),0)/VLOOKUP($AA369,Таблица19[#All],MATCH(AE$3,Таблица19[#Headers],0),0),"")</f>
        <v>1</v>
      </c>
      <c r="AF369" s="6">
        <f>IFERROR(VLOOKUP($AA369,Таблица9[#All],MATCH(AF$3,Таблица9[#Headers],0),0)/VLOOKUP($AA369,Таблица19[#All],MATCH(AF$3,Таблица19[#Headers],0),0),"")</f>
        <v>1</v>
      </c>
    </row>
    <row r="370" spans="1:32">
      <c r="A370" t="s">
        <v>485</v>
      </c>
      <c r="B370" s="10">
        <v>3836</v>
      </c>
      <c r="C370" s="10">
        <v>1603</v>
      </c>
      <c r="D370" s="6">
        <v>0.41788321167883202</v>
      </c>
      <c r="E370" s="3">
        <v>1</v>
      </c>
      <c r="F370" s="3">
        <v>5</v>
      </c>
      <c r="G370" s="16">
        <v>1</v>
      </c>
      <c r="H370" s="10">
        <v>4836</v>
      </c>
      <c r="I370">
        <v>5</v>
      </c>
      <c r="J370" s="10">
        <v>1603</v>
      </c>
      <c r="AA370" t="s">
        <v>485</v>
      </c>
      <c r="AB370" s="6" t="str">
        <f>IFERROR(VLOOKUP($AA370,Таблица9[#All],MATCH(AB$3,Таблица9[#Headers],0),0)/VLOOKUP($AA370,Таблица19[#All],MATCH(AB$3,Таблица19[#Headers],0),0),"")</f>
        <v/>
      </c>
      <c r="AC370" s="6" t="str">
        <f>IFERROR(VLOOKUP($AA370,Таблица9[#All],MATCH(AC$3,Таблица9[#Headers],0),0)/VLOOKUP($AA370,Таблица19[#All],MATCH(AC$3,Таблица19[#Headers],0),0),"")</f>
        <v/>
      </c>
      <c r="AD370" s="6" t="str">
        <f>IFERROR(VLOOKUP($AA370,Таблица9[#All],MATCH(AD$3,Таблица9[#Headers],0),0)/VLOOKUP($AA370,Таблица19[#All],MATCH(AD$3,Таблица19[#Headers],0),0),"")</f>
        <v/>
      </c>
      <c r="AE370" s="6" t="str">
        <f>IFERROR(VLOOKUP($AA370,Таблица9[#All],MATCH(AE$3,Таблица9[#Headers],0),0)/VLOOKUP($AA370,Таблица19[#All],MATCH(AE$3,Таблица19[#Headers],0),0),"")</f>
        <v/>
      </c>
      <c r="AF370" s="6" t="str">
        <f>IFERROR(VLOOKUP($AA370,Таблица9[#All],MATCH(AF$3,Таблица9[#Headers],0),0)/VLOOKUP($AA370,Таблица19[#All],MATCH(AF$3,Таблица19[#Headers],0),0),"")</f>
        <v/>
      </c>
    </row>
    <row r="371" spans="1:32">
      <c r="A371" t="s">
        <v>175</v>
      </c>
      <c r="B371" s="10">
        <v>3769</v>
      </c>
      <c r="C371" s="10">
        <v>451</v>
      </c>
      <c r="D371" s="6">
        <v>0.119660387370655</v>
      </c>
      <c r="E371" s="3">
        <v>1</v>
      </c>
      <c r="F371" s="3">
        <v>9</v>
      </c>
      <c r="G371" s="16">
        <v>1</v>
      </c>
      <c r="H371" s="10">
        <v>3818</v>
      </c>
      <c r="I371">
        <v>9</v>
      </c>
      <c r="J371" s="10">
        <v>451</v>
      </c>
      <c r="AA371" t="s">
        <v>175</v>
      </c>
      <c r="AB371" s="6">
        <f>IFERROR(VLOOKUP($AA371,Таблица9[#All],MATCH(AB$3,Таблица9[#Headers],0),0)/VLOOKUP($AA371,Таблица19[#All],MATCH(AB$3,Таблица19[#Headers],0),0),"")</f>
        <v>1</v>
      </c>
      <c r="AC371" s="6">
        <f>IFERROR(VLOOKUP($AA371,Таблица9[#All],MATCH(AC$3,Таблица9[#Headers],0),0)/VLOOKUP($AA371,Таблица19[#All],MATCH(AC$3,Таблица19[#Headers],0),0),"")</f>
        <v>1</v>
      </c>
      <c r="AD371" s="6">
        <f>IFERROR(VLOOKUP($AA371,Таблица9[#All],MATCH(AD$3,Таблица9[#Headers],0),0)/VLOOKUP($AA371,Таблица19[#All],MATCH(AD$3,Таблица19[#Headers],0),0),"")</f>
        <v>1</v>
      </c>
      <c r="AE371" s="6">
        <f>IFERROR(VLOOKUP($AA371,Таблица9[#All],MATCH(AE$3,Таблица9[#Headers],0),0)/VLOOKUP($AA371,Таблица19[#All],MATCH(AE$3,Таблица19[#Headers],0),0),"")</f>
        <v>1</v>
      </c>
      <c r="AF371" s="6">
        <f>IFERROR(VLOOKUP($AA371,Таблица9[#All],MATCH(AF$3,Таблица9[#Headers],0),0)/VLOOKUP($AA371,Таблица19[#All],MATCH(AF$3,Таблица19[#Headers],0),0),"")</f>
        <v>1</v>
      </c>
    </row>
    <row r="372" spans="1:32">
      <c r="A372" t="s">
        <v>403</v>
      </c>
      <c r="B372" s="10">
        <v>3706</v>
      </c>
      <c r="C372" s="10">
        <v>287</v>
      </c>
      <c r="D372" s="6">
        <v>7.7441985968699403E-2</v>
      </c>
      <c r="E372" s="3">
        <v>1</v>
      </c>
      <c r="F372" s="3">
        <v>7</v>
      </c>
      <c r="G372" s="16">
        <v>1</v>
      </c>
      <c r="H372" s="10">
        <v>4456</v>
      </c>
      <c r="I372">
        <v>7</v>
      </c>
      <c r="J372" s="10">
        <v>287</v>
      </c>
      <c r="AA372" t="s">
        <v>403</v>
      </c>
      <c r="AB372" s="6" t="str">
        <f>IFERROR(VLOOKUP($AA372,Таблица9[#All],MATCH(AB$3,Таблица9[#Headers],0),0)/VLOOKUP($AA372,Таблица19[#All],MATCH(AB$3,Таблица19[#Headers],0),0),"")</f>
        <v/>
      </c>
      <c r="AC372" s="6" t="str">
        <f>IFERROR(VLOOKUP($AA372,Таблица9[#All],MATCH(AC$3,Таблица9[#Headers],0),0)/VLOOKUP($AA372,Таблица19[#All],MATCH(AC$3,Таблица19[#Headers],0),0),"")</f>
        <v/>
      </c>
      <c r="AD372" s="6" t="str">
        <f>IFERROR(VLOOKUP($AA372,Таблица9[#All],MATCH(AD$3,Таблица9[#Headers],0),0)/VLOOKUP($AA372,Таблица19[#All],MATCH(AD$3,Таблица19[#Headers],0),0),"")</f>
        <v/>
      </c>
      <c r="AE372" s="6" t="str">
        <f>IFERROR(VLOOKUP($AA372,Таблица9[#All],MATCH(AE$3,Таблица9[#Headers],0),0)/VLOOKUP($AA372,Таблица19[#All],MATCH(AE$3,Таблица19[#Headers],0),0),"")</f>
        <v/>
      </c>
      <c r="AF372" s="6" t="str">
        <f>IFERROR(VLOOKUP($AA372,Таблица9[#All],MATCH(AF$3,Таблица9[#Headers],0),0)/VLOOKUP($AA372,Таблица19[#All],MATCH(AF$3,Таблица19[#Headers],0),0),"")</f>
        <v/>
      </c>
    </row>
    <row r="373" spans="1:32">
      <c r="A373" t="s">
        <v>207</v>
      </c>
      <c r="B373" s="10">
        <v>3705</v>
      </c>
      <c r="C373" s="10">
        <v>-172</v>
      </c>
      <c r="D373" s="6">
        <v>-4.6423751686909501E-2</v>
      </c>
      <c r="E373" s="3">
        <v>1</v>
      </c>
      <c r="F373" s="3">
        <v>5</v>
      </c>
      <c r="G373" s="16">
        <v>1</v>
      </c>
      <c r="H373" s="10">
        <v>3754</v>
      </c>
      <c r="I373">
        <v>5</v>
      </c>
      <c r="J373" s="10">
        <v>-172</v>
      </c>
      <c r="AA373" t="s">
        <v>207</v>
      </c>
      <c r="AB373" s="6">
        <f>IFERROR(VLOOKUP($AA373,Таблица9[#All],MATCH(AB$3,Таблица9[#Headers],0),0)/VLOOKUP($AA373,Таблица19[#All],MATCH(AB$3,Таблица19[#Headers],0),0),"")</f>
        <v>1</v>
      </c>
      <c r="AC373" s="6">
        <f>IFERROR(VLOOKUP($AA373,Таблица9[#All],MATCH(AC$3,Таблица9[#Headers],0),0)/VLOOKUP($AA373,Таблица19[#All],MATCH(AC$3,Таблица19[#Headers],0),0),"")</f>
        <v>1</v>
      </c>
      <c r="AD373" s="6">
        <f>IFERROR(VLOOKUP($AA373,Таблица9[#All],MATCH(AD$3,Таблица9[#Headers],0),0)/VLOOKUP($AA373,Таблица19[#All],MATCH(AD$3,Таблица19[#Headers],0),0),"")</f>
        <v>1</v>
      </c>
      <c r="AE373" s="6">
        <f>IFERROR(VLOOKUP($AA373,Таблица9[#All],MATCH(AE$3,Таблица9[#Headers],0),0)/VLOOKUP($AA373,Таблица19[#All],MATCH(AE$3,Таблица19[#Headers],0),0),"")</f>
        <v>1</v>
      </c>
      <c r="AF373" s="6">
        <f>IFERROR(VLOOKUP($AA373,Таблица9[#All],MATCH(AF$3,Таблица9[#Headers],0),0)/VLOOKUP($AA373,Таблица19[#All],MATCH(AF$3,Таблица19[#Headers],0),0),"")</f>
        <v>1</v>
      </c>
    </row>
    <row r="374" spans="1:32">
      <c r="A374" t="s">
        <v>434</v>
      </c>
      <c r="B374" s="10">
        <v>3697</v>
      </c>
      <c r="C374" s="10">
        <v>1042</v>
      </c>
      <c r="D374" s="6">
        <v>0.281850148769272</v>
      </c>
      <c r="E374" s="3">
        <v>1</v>
      </c>
      <c r="F374" s="3">
        <v>3</v>
      </c>
      <c r="G374" s="16">
        <v>1</v>
      </c>
      <c r="H374" s="10">
        <v>4524</v>
      </c>
      <c r="I374">
        <v>3</v>
      </c>
      <c r="J374" s="10">
        <v>1042</v>
      </c>
      <c r="AA374" t="s">
        <v>434</v>
      </c>
      <c r="AB374" s="6">
        <f>IFERROR(VLOOKUP($AA374,Таблица9[#All],MATCH(AB$3,Таблица9[#Headers],0),0)/VLOOKUP($AA374,Таблица19[#All],MATCH(AB$3,Таблица19[#Headers],0),0),"")</f>
        <v>1</v>
      </c>
      <c r="AC374" s="6">
        <f>IFERROR(VLOOKUP($AA374,Таблица9[#All],MATCH(AC$3,Таблица9[#Headers],0),0)/VLOOKUP($AA374,Таблица19[#All],MATCH(AC$3,Таблица19[#Headers],0),0),"")</f>
        <v>1</v>
      </c>
      <c r="AD374" s="6">
        <f>IFERROR(VLOOKUP($AA374,Таблица9[#All],MATCH(AD$3,Таблица9[#Headers],0),0)/VLOOKUP($AA374,Таблица19[#All],MATCH(AD$3,Таблица19[#Headers],0),0),"")</f>
        <v>1</v>
      </c>
      <c r="AE374" s="6">
        <f>IFERROR(VLOOKUP($AA374,Таблица9[#All],MATCH(AE$3,Таблица9[#Headers],0),0)/VLOOKUP($AA374,Таблица19[#All],MATCH(AE$3,Таблица19[#Headers],0),0),"")</f>
        <v>1</v>
      </c>
      <c r="AF374" s="6">
        <f>IFERROR(VLOOKUP($AA374,Таблица9[#All],MATCH(AF$3,Таблица9[#Headers],0),0)/VLOOKUP($AA374,Таблица19[#All],MATCH(AF$3,Таблица19[#Headers],0),0),"")</f>
        <v>1</v>
      </c>
    </row>
    <row r="375" spans="1:32">
      <c r="A375" t="s">
        <v>335</v>
      </c>
      <c r="B375" s="10">
        <v>3675</v>
      </c>
      <c r="C375" s="10">
        <v>-799</v>
      </c>
      <c r="D375" s="6">
        <v>-0.21741496598639401</v>
      </c>
      <c r="E375" s="3">
        <v>1</v>
      </c>
      <c r="F375" s="3">
        <v>3</v>
      </c>
      <c r="G375" s="16">
        <v>1</v>
      </c>
      <c r="H375" s="10">
        <v>3724</v>
      </c>
      <c r="I375">
        <v>3</v>
      </c>
      <c r="J375" s="10">
        <v>-799</v>
      </c>
      <c r="AA375" t="s">
        <v>335</v>
      </c>
      <c r="AB375" s="6">
        <f>IFERROR(VLOOKUP($AA375,Таблица9[#All],MATCH(AB$3,Таблица9[#Headers],0),0)/VLOOKUP($AA375,Таблица19[#All],MATCH(AB$3,Таблица19[#Headers],0),0),"")</f>
        <v>1</v>
      </c>
      <c r="AC375" s="6">
        <f>IFERROR(VLOOKUP($AA375,Таблица9[#All],MATCH(AC$3,Таблица9[#Headers],0),0)/VLOOKUP($AA375,Таблица19[#All],MATCH(AC$3,Таблица19[#Headers],0),0),"")</f>
        <v>1</v>
      </c>
      <c r="AD375" s="6">
        <f>IFERROR(VLOOKUP($AA375,Таблица9[#All],MATCH(AD$3,Таблица9[#Headers],0),0)/VLOOKUP($AA375,Таблица19[#All],MATCH(AD$3,Таблица19[#Headers],0),0),"")</f>
        <v>1</v>
      </c>
      <c r="AE375" s="6">
        <f>IFERROR(VLOOKUP($AA375,Таблица9[#All],MATCH(AE$3,Таблица9[#Headers],0),0)/VLOOKUP($AA375,Таблица19[#All],MATCH(AE$3,Таблица19[#Headers],0),0),"")</f>
        <v>1</v>
      </c>
      <c r="AF375" s="6">
        <f>IFERROR(VLOOKUP($AA375,Таблица9[#All],MATCH(AF$3,Таблица9[#Headers],0),0)/VLOOKUP($AA375,Таблица19[#All],MATCH(AF$3,Таблица19[#Headers],0),0),"")</f>
        <v>1</v>
      </c>
    </row>
    <row r="376" spans="1:32">
      <c r="A376" t="s">
        <v>422</v>
      </c>
      <c r="B376" s="10">
        <v>3547</v>
      </c>
      <c r="C376" s="10">
        <v>435</v>
      </c>
      <c r="D376" s="6">
        <v>0.122638849732168</v>
      </c>
      <c r="E376" s="3">
        <v>1</v>
      </c>
      <c r="F376" s="3">
        <v>20</v>
      </c>
      <c r="G376" s="16">
        <v>1</v>
      </c>
      <c r="H376" s="10">
        <v>3697</v>
      </c>
      <c r="I376">
        <v>20</v>
      </c>
      <c r="J376" s="10">
        <v>435</v>
      </c>
      <c r="AA376" t="s">
        <v>422</v>
      </c>
      <c r="AB376" s="6" t="str">
        <f>IFERROR(VLOOKUP($AA376,Таблица9[#All],MATCH(AB$3,Таблица9[#Headers],0),0)/VLOOKUP($AA376,Таблица19[#All],MATCH(AB$3,Таблица19[#Headers],0),0),"")</f>
        <v/>
      </c>
      <c r="AC376" s="6" t="str">
        <f>IFERROR(VLOOKUP($AA376,Таблица9[#All],MATCH(AC$3,Таблица9[#Headers],0),0)/VLOOKUP($AA376,Таблица19[#All],MATCH(AC$3,Таблица19[#Headers],0),0),"")</f>
        <v/>
      </c>
      <c r="AD376" s="6" t="str">
        <f>IFERROR(VLOOKUP($AA376,Таблица9[#All],MATCH(AD$3,Таблица9[#Headers],0),0)/VLOOKUP($AA376,Таблица19[#All],MATCH(AD$3,Таблица19[#Headers],0),0),"")</f>
        <v/>
      </c>
      <c r="AE376" s="6" t="str">
        <f>IFERROR(VLOOKUP($AA376,Таблица9[#All],MATCH(AE$3,Таблица9[#Headers],0),0)/VLOOKUP($AA376,Таблица19[#All],MATCH(AE$3,Таблица19[#Headers],0),0),"")</f>
        <v/>
      </c>
      <c r="AF376" s="6" t="str">
        <f>IFERROR(VLOOKUP($AA376,Таблица9[#All],MATCH(AF$3,Таблица9[#Headers],0),0)/VLOOKUP($AA376,Таблица19[#All],MATCH(AF$3,Таблица19[#Headers],0),0),"")</f>
        <v/>
      </c>
    </row>
    <row r="377" spans="1:32">
      <c r="A377" t="s">
        <v>490</v>
      </c>
      <c r="B377" s="10">
        <v>3488</v>
      </c>
      <c r="C377" s="10">
        <v>977</v>
      </c>
      <c r="D377" s="6">
        <v>0.28010321100917401</v>
      </c>
      <c r="E377" s="3">
        <v>1</v>
      </c>
      <c r="F377" s="3">
        <v>6</v>
      </c>
      <c r="G377" s="16">
        <v>1</v>
      </c>
      <c r="H377" s="10">
        <v>3638</v>
      </c>
      <c r="I377">
        <v>6</v>
      </c>
      <c r="J377" s="10">
        <v>977</v>
      </c>
      <c r="AA377" t="s">
        <v>490</v>
      </c>
      <c r="AB377" s="6" t="str">
        <f>IFERROR(VLOOKUP($AA377,Таблица9[#All],MATCH(AB$3,Таблица9[#Headers],0),0)/VLOOKUP($AA377,Таблица19[#All],MATCH(AB$3,Таблица19[#Headers],0),0),"")</f>
        <v/>
      </c>
      <c r="AC377" s="6" t="str">
        <f>IFERROR(VLOOKUP($AA377,Таблица9[#All],MATCH(AC$3,Таблица9[#Headers],0),0)/VLOOKUP($AA377,Таблица19[#All],MATCH(AC$3,Таблица19[#Headers],0),0),"")</f>
        <v/>
      </c>
      <c r="AD377" s="6" t="str">
        <f>IFERROR(VLOOKUP($AA377,Таблица9[#All],MATCH(AD$3,Таблица9[#Headers],0),0)/VLOOKUP($AA377,Таблица19[#All],MATCH(AD$3,Таблица19[#Headers],0),0),"")</f>
        <v/>
      </c>
      <c r="AE377" s="6" t="str">
        <f>IFERROR(VLOOKUP($AA377,Таблица9[#All],MATCH(AE$3,Таблица9[#Headers],0),0)/VLOOKUP($AA377,Таблица19[#All],MATCH(AE$3,Таблица19[#Headers],0),0),"")</f>
        <v/>
      </c>
      <c r="AF377" s="6" t="str">
        <f>IFERROR(VLOOKUP($AA377,Таблица9[#All],MATCH(AF$3,Таблица9[#Headers],0),0)/VLOOKUP($AA377,Таблица19[#All],MATCH(AF$3,Таблица19[#Headers],0),0),"")</f>
        <v/>
      </c>
    </row>
    <row r="378" spans="1:32">
      <c r="A378" t="s">
        <v>487</v>
      </c>
      <c r="B378" s="10">
        <v>3476</v>
      </c>
      <c r="C378" s="10">
        <v>1089</v>
      </c>
      <c r="D378" s="6">
        <v>0.313291139240506</v>
      </c>
      <c r="E378" s="3">
        <v>1</v>
      </c>
      <c r="F378" s="3">
        <v>14</v>
      </c>
      <c r="G378" s="16">
        <v>1</v>
      </c>
      <c r="H378" s="10">
        <v>3870</v>
      </c>
      <c r="I378">
        <v>14</v>
      </c>
      <c r="J378" s="10">
        <v>1089</v>
      </c>
      <c r="AA378" t="s">
        <v>487</v>
      </c>
      <c r="AB378" s="6" t="str">
        <f>IFERROR(VLOOKUP($AA378,Таблица9[#All],MATCH(AB$3,Таблица9[#Headers],0),0)/VLOOKUP($AA378,Таблица19[#All],MATCH(AB$3,Таблица19[#Headers],0),0),"")</f>
        <v/>
      </c>
      <c r="AC378" s="6" t="str">
        <f>IFERROR(VLOOKUP($AA378,Таблица9[#All],MATCH(AC$3,Таблица9[#Headers],0),0)/VLOOKUP($AA378,Таблица19[#All],MATCH(AC$3,Таблица19[#Headers],0),0),"")</f>
        <v/>
      </c>
      <c r="AD378" s="6" t="str">
        <f>IFERROR(VLOOKUP($AA378,Таблица9[#All],MATCH(AD$3,Таблица9[#Headers],0),0)/VLOOKUP($AA378,Таблица19[#All],MATCH(AD$3,Таблица19[#Headers],0),0),"")</f>
        <v/>
      </c>
      <c r="AE378" s="6" t="str">
        <f>IFERROR(VLOOKUP($AA378,Таблица9[#All],MATCH(AE$3,Таблица9[#Headers],0),0)/VLOOKUP($AA378,Таблица19[#All],MATCH(AE$3,Таблица19[#Headers],0),0),"")</f>
        <v/>
      </c>
      <c r="AF378" s="6" t="str">
        <f>IFERROR(VLOOKUP($AA378,Таблица9[#All],MATCH(AF$3,Таблица9[#Headers],0),0)/VLOOKUP($AA378,Таблица19[#All],MATCH(AF$3,Таблица19[#Headers],0),0),"")</f>
        <v/>
      </c>
    </row>
    <row r="379" spans="1:32">
      <c r="A379" t="s">
        <v>445</v>
      </c>
      <c r="B379" s="10">
        <v>3462</v>
      </c>
      <c r="C379" s="10">
        <v>1443</v>
      </c>
      <c r="D379" s="6">
        <v>0.416811091854419</v>
      </c>
      <c r="E379" s="3">
        <v>1</v>
      </c>
      <c r="F379" s="3">
        <v>5</v>
      </c>
      <c r="G379" s="16">
        <v>1</v>
      </c>
      <c r="H379" s="10">
        <v>4662</v>
      </c>
      <c r="I379">
        <v>5</v>
      </c>
      <c r="J379" s="10">
        <v>1443</v>
      </c>
      <c r="AA379" t="s">
        <v>445</v>
      </c>
      <c r="AB379" s="6" t="str">
        <f>IFERROR(VLOOKUP($AA379,Таблица9[#All],MATCH(AB$3,Таблица9[#Headers],0),0)/VLOOKUP($AA379,Таблица19[#All],MATCH(AB$3,Таблица19[#Headers],0),0),"")</f>
        <v/>
      </c>
      <c r="AC379" s="6" t="str">
        <f>IFERROR(VLOOKUP($AA379,Таблица9[#All],MATCH(AC$3,Таблица9[#Headers],0),0)/VLOOKUP($AA379,Таблица19[#All],MATCH(AC$3,Таблица19[#Headers],0),0),"")</f>
        <v/>
      </c>
      <c r="AD379" s="6" t="str">
        <f>IFERROR(VLOOKUP($AA379,Таблица9[#All],MATCH(AD$3,Таблица9[#Headers],0),0)/VLOOKUP($AA379,Таблица19[#All],MATCH(AD$3,Таблица19[#Headers],0),0),"")</f>
        <v/>
      </c>
      <c r="AE379" s="6" t="str">
        <f>IFERROR(VLOOKUP($AA379,Таблица9[#All],MATCH(AE$3,Таблица9[#Headers],0),0)/VLOOKUP($AA379,Таблица19[#All],MATCH(AE$3,Таблица19[#Headers],0),0),"")</f>
        <v/>
      </c>
      <c r="AF379" s="6" t="str">
        <f>IFERROR(VLOOKUP($AA379,Таблица9[#All],MATCH(AF$3,Таблица9[#Headers],0),0)/VLOOKUP($AA379,Таблица19[#All],MATCH(AF$3,Таблица19[#Headers],0),0),"")</f>
        <v/>
      </c>
    </row>
    <row r="380" spans="1:32">
      <c r="A380" t="s">
        <v>305</v>
      </c>
      <c r="B380" s="10">
        <v>3449</v>
      </c>
      <c r="C380" s="10">
        <v>795</v>
      </c>
      <c r="D380" s="6">
        <v>0.23050159466511999</v>
      </c>
      <c r="E380" s="3">
        <v>1</v>
      </c>
      <c r="F380" s="3">
        <v>1</v>
      </c>
      <c r="G380" s="16">
        <v>1</v>
      </c>
      <c r="H380" s="10">
        <v>4449</v>
      </c>
      <c r="I380">
        <v>1</v>
      </c>
      <c r="J380" s="10">
        <v>795</v>
      </c>
      <c r="AA380" t="s">
        <v>305</v>
      </c>
      <c r="AB380" s="6" t="str">
        <f>IFERROR(VLOOKUP($AA380,Таблица9[#All],MATCH(AB$3,Таблица9[#Headers],0),0)/VLOOKUP($AA380,Таблица19[#All],MATCH(AB$3,Таблица19[#Headers],0),0),"")</f>
        <v/>
      </c>
      <c r="AC380" s="6" t="str">
        <f>IFERROR(VLOOKUP($AA380,Таблица9[#All],MATCH(AC$3,Таблица9[#Headers],0),0)/VLOOKUP($AA380,Таблица19[#All],MATCH(AC$3,Таблица19[#Headers],0),0),"")</f>
        <v/>
      </c>
      <c r="AD380" s="6" t="str">
        <f>IFERROR(VLOOKUP($AA380,Таблица9[#All],MATCH(AD$3,Таблица9[#Headers],0),0)/VLOOKUP($AA380,Таблица19[#All],MATCH(AD$3,Таблица19[#Headers],0),0),"")</f>
        <v/>
      </c>
      <c r="AE380" s="6" t="str">
        <f>IFERROR(VLOOKUP($AA380,Таблица9[#All],MATCH(AE$3,Таблица9[#Headers],0),0)/VLOOKUP($AA380,Таблица19[#All],MATCH(AE$3,Таблица19[#Headers],0),0),"")</f>
        <v/>
      </c>
      <c r="AF380" s="6" t="str">
        <f>IFERROR(VLOOKUP($AA380,Таблица9[#All],MATCH(AF$3,Таблица9[#Headers],0),0)/VLOOKUP($AA380,Таблица19[#All],MATCH(AF$3,Таблица19[#Headers],0),0),"")</f>
        <v/>
      </c>
    </row>
    <row r="381" spans="1:32">
      <c r="A381" t="s">
        <v>164</v>
      </c>
      <c r="B381" s="10">
        <v>3443</v>
      </c>
      <c r="C381" s="10">
        <v>749</v>
      </c>
      <c r="D381" s="6">
        <v>0.21754284054603501</v>
      </c>
      <c r="E381" s="3">
        <v>1</v>
      </c>
      <c r="F381" s="3">
        <v>2</v>
      </c>
      <c r="G381" s="16">
        <v>1</v>
      </c>
      <c r="H381" s="10">
        <v>3492</v>
      </c>
      <c r="I381">
        <v>2</v>
      </c>
      <c r="J381" s="10">
        <v>749</v>
      </c>
      <c r="AA381" t="s">
        <v>164</v>
      </c>
      <c r="AB381" s="6">
        <f>IFERROR(VLOOKUP($AA381,Таблица9[#All],MATCH(AB$3,Таблица9[#Headers],0),0)/VLOOKUP($AA381,Таблица19[#All],MATCH(AB$3,Таблица19[#Headers],0),0),"")</f>
        <v>1</v>
      </c>
      <c r="AC381" s="6">
        <f>IFERROR(VLOOKUP($AA381,Таблица9[#All],MATCH(AC$3,Таблица9[#Headers],0),0)/VLOOKUP($AA381,Таблица19[#All],MATCH(AC$3,Таблица19[#Headers],0),0),"")</f>
        <v>1</v>
      </c>
      <c r="AD381" s="6">
        <f>IFERROR(VLOOKUP($AA381,Таблица9[#All],MATCH(AD$3,Таблица9[#Headers],0),0)/VLOOKUP($AA381,Таблица19[#All],MATCH(AD$3,Таблица19[#Headers],0),0),"")</f>
        <v>1</v>
      </c>
      <c r="AE381" s="6">
        <f>IFERROR(VLOOKUP($AA381,Таблица9[#All],MATCH(AE$3,Таблица9[#Headers],0),0)/VLOOKUP($AA381,Таблица19[#All],MATCH(AE$3,Таблица19[#Headers],0),0),"")</f>
        <v>1</v>
      </c>
      <c r="AF381" s="6">
        <f>IFERROR(VLOOKUP($AA381,Таблица9[#All],MATCH(AF$3,Таблица9[#Headers],0),0)/VLOOKUP($AA381,Таблица19[#All],MATCH(AF$3,Таблица19[#Headers],0),0),"")</f>
        <v>1</v>
      </c>
    </row>
    <row r="382" spans="1:32">
      <c r="A382" t="s">
        <v>454</v>
      </c>
      <c r="B382" s="10">
        <v>3369</v>
      </c>
      <c r="C382" s="10">
        <v>-313</v>
      </c>
      <c r="D382" s="6">
        <v>-9.2905906797269205E-2</v>
      </c>
      <c r="E382" s="3">
        <v>1</v>
      </c>
      <c r="F382" s="3">
        <v>1</v>
      </c>
      <c r="G382" s="16">
        <v>1</v>
      </c>
      <c r="H382" s="10">
        <v>3819</v>
      </c>
      <c r="I382">
        <v>1</v>
      </c>
      <c r="J382" s="10">
        <v>-313</v>
      </c>
      <c r="AA382" t="s">
        <v>454</v>
      </c>
      <c r="AB382" s="6" t="str">
        <f>IFERROR(VLOOKUP($AA382,Таблица9[#All],MATCH(AB$3,Таблица9[#Headers],0),0)/VLOOKUP($AA382,Таблица19[#All],MATCH(AB$3,Таблица19[#Headers],0),0),"")</f>
        <v/>
      </c>
      <c r="AC382" s="6" t="str">
        <f>IFERROR(VLOOKUP($AA382,Таблица9[#All],MATCH(AC$3,Таблица9[#Headers],0),0)/VLOOKUP($AA382,Таблица19[#All],MATCH(AC$3,Таблица19[#Headers],0),0),"")</f>
        <v/>
      </c>
      <c r="AD382" s="6" t="str">
        <f>IFERROR(VLOOKUP($AA382,Таблица9[#All],MATCH(AD$3,Таблица9[#Headers],0),0)/VLOOKUP($AA382,Таблица19[#All],MATCH(AD$3,Таблица19[#Headers],0),0),"")</f>
        <v/>
      </c>
      <c r="AE382" s="6" t="str">
        <f>IFERROR(VLOOKUP($AA382,Таблица9[#All],MATCH(AE$3,Таблица9[#Headers],0),0)/VLOOKUP($AA382,Таблица19[#All],MATCH(AE$3,Таблица19[#Headers],0),0),"")</f>
        <v/>
      </c>
      <c r="AF382" s="6" t="str">
        <f>IFERROR(VLOOKUP($AA382,Таблица9[#All],MATCH(AF$3,Таблица9[#Headers],0),0)/VLOOKUP($AA382,Таблица19[#All],MATCH(AF$3,Таблица19[#Headers],0),0),"")</f>
        <v/>
      </c>
    </row>
    <row r="383" spans="1:32">
      <c r="A383" t="s">
        <v>488</v>
      </c>
      <c r="B383" s="10">
        <v>3364</v>
      </c>
      <c r="C383" s="10">
        <v>-82</v>
      </c>
      <c r="D383" s="6">
        <v>-2.4375743162901298E-2</v>
      </c>
      <c r="E383" s="3">
        <v>1</v>
      </c>
      <c r="F383" s="3">
        <v>2</v>
      </c>
      <c r="G383" s="16">
        <v>1</v>
      </c>
      <c r="H383" s="10">
        <v>3814</v>
      </c>
      <c r="I383">
        <v>2</v>
      </c>
      <c r="J383" s="10">
        <v>-82</v>
      </c>
      <c r="AA383" t="s">
        <v>488</v>
      </c>
      <c r="AB383" s="6" t="str">
        <f>IFERROR(VLOOKUP($AA383,Таблица9[#All],MATCH(AB$3,Таблица9[#Headers],0),0)/VLOOKUP($AA383,Таблица19[#All],MATCH(AB$3,Таблица19[#Headers],0),0),"")</f>
        <v/>
      </c>
      <c r="AC383" s="6" t="str">
        <f>IFERROR(VLOOKUP($AA383,Таблица9[#All],MATCH(AC$3,Таблица9[#Headers],0),0)/VLOOKUP($AA383,Таблица19[#All],MATCH(AC$3,Таблица19[#Headers],0),0),"")</f>
        <v/>
      </c>
      <c r="AD383" s="6" t="str">
        <f>IFERROR(VLOOKUP($AA383,Таблица9[#All],MATCH(AD$3,Таблица9[#Headers],0),0)/VLOOKUP($AA383,Таблица19[#All],MATCH(AD$3,Таблица19[#Headers],0),0),"")</f>
        <v/>
      </c>
      <c r="AE383" s="6" t="str">
        <f>IFERROR(VLOOKUP($AA383,Таблица9[#All],MATCH(AE$3,Таблица9[#Headers],0),0)/VLOOKUP($AA383,Таблица19[#All],MATCH(AE$3,Таблица19[#Headers],0),0),"")</f>
        <v/>
      </c>
      <c r="AF383" s="6" t="str">
        <f>IFERROR(VLOOKUP($AA383,Таблица9[#All],MATCH(AF$3,Таблица9[#Headers],0),0)/VLOOKUP($AA383,Таблица19[#All],MATCH(AF$3,Таблица19[#Headers],0),0),"")</f>
        <v/>
      </c>
    </row>
    <row r="384" spans="1:32">
      <c r="A384" t="s">
        <v>349</v>
      </c>
      <c r="B384" s="10">
        <v>3331</v>
      </c>
      <c r="C384" s="10">
        <v>-64</v>
      </c>
      <c r="D384" s="6">
        <v>-1.9213449414590199E-2</v>
      </c>
      <c r="E384" s="3">
        <v>2</v>
      </c>
      <c r="F384" s="3">
        <v>3</v>
      </c>
      <c r="G384" s="16">
        <v>1</v>
      </c>
      <c r="H384" s="10">
        <v>1966</v>
      </c>
      <c r="I384">
        <v>2</v>
      </c>
      <c r="J384" s="10">
        <v>-64</v>
      </c>
      <c r="AA384" t="s">
        <v>349</v>
      </c>
      <c r="AB384" s="6" t="str">
        <f>IFERROR(VLOOKUP($AA384,Таблица9[#All],MATCH(AB$3,Таблица9[#Headers],0),0)/VLOOKUP($AA384,Таблица19[#All],MATCH(AB$3,Таблица19[#Headers],0),0),"")</f>
        <v/>
      </c>
      <c r="AC384" s="6" t="str">
        <f>IFERROR(VLOOKUP($AA384,Таблица9[#All],MATCH(AC$3,Таблица9[#Headers],0),0)/VLOOKUP($AA384,Таблица19[#All],MATCH(AC$3,Таблица19[#Headers],0),0),"")</f>
        <v/>
      </c>
      <c r="AD384" s="6" t="str">
        <f>IFERROR(VLOOKUP($AA384,Таблица9[#All],MATCH(AD$3,Таблица9[#Headers],0),0)/VLOOKUP($AA384,Таблица19[#All],MATCH(AD$3,Таблица19[#Headers],0),0),"")</f>
        <v/>
      </c>
      <c r="AE384" s="6" t="str">
        <f>IFERROR(VLOOKUP($AA384,Таблица9[#All],MATCH(AE$3,Таблица9[#Headers],0),0)/VLOOKUP($AA384,Таблица19[#All],MATCH(AE$3,Таблица19[#Headers],0),0),"")</f>
        <v/>
      </c>
      <c r="AF384" s="6" t="str">
        <f>IFERROR(VLOOKUP($AA384,Таблица9[#All],MATCH(AF$3,Таблица9[#Headers],0),0)/VLOOKUP($AA384,Таблица19[#All],MATCH(AF$3,Таблица19[#Headers],0),0),"")</f>
        <v/>
      </c>
    </row>
    <row r="385" spans="1:32">
      <c r="A385" t="s">
        <v>463</v>
      </c>
      <c r="B385" s="10">
        <v>3304</v>
      </c>
      <c r="C385" s="10">
        <v>569</v>
      </c>
      <c r="D385" s="6">
        <v>0.17221549636803801</v>
      </c>
      <c r="E385" s="3">
        <v>1</v>
      </c>
      <c r="F385" s="3">
        <v>6</v>
      </c>
      <c r="G385" s="16">
        <v>1</v>
      </c>
      <c r="H385" s="10">
        <v>4154</v>
      </c>
      <c r="I385">
        <v>6</v>
      </c>
      <c r="J385" s="10">
        <v>569</v>
      </c>
      <c r="AA385" t="s">
        <v>463</v>
      </c>
      <c r="AB385" s="6" t="str">
        <f>IFERROR(VLOOKUP($AA385,Таблица9[#All],MATCH(AB$3,Таблица9[#Headers],0),0)/VLOOKUP($AA385,Таблица19[#All],MATCH(AB$3,Таблица19[#Headers],0),0),"")</f>
        <v/>
      </c>
      <c r="AC385" s="6" t="str">
        <f>IFERROR(VLOOKUP($AA385,Таблица9[#All],MATCH(AC$3,Таблица9[#Headers],0),0)/VLOOKUP($AA385,Таблица19[#All],MATCH(AC$3,Таблица19[#Headers],0),0),"")</f>
        <v/>
      </c>
      <c r="AD385" s="6" t="str">
        <f>IFERROR(VLOOKUP($AA385,Таблица9[#All],MATCH(AD$3,Таблица9[#Headers],0),0)/VLOOKUP($AA385,Таблица19[#All],MATCH(AD$3,Таблица19[#Headers],0),0),"")</f>
        <v/>
      </c>
      <c r="AE385" s="6" t="str">
        <f>IFERROR(VLOOKUP($AA385,Таблица9[#All],MATCH(AE$3,Таблица9[#Headers],0),0)/VLOOKUP($AA385,Таблица19[#All],MATCH(AE$3,Таблица19[#Headers],0),0),"")</f>
        <v/>
      </c>
      <c r="AF385" s="6" t="str">
        <f>IFERROR(VLOOKUP($AA385,Таблица9[#All],MATCH(AF$3,Таблица9[#Headers],0),0)/VLOOKUP($AA385,Таблица19[#All],MATCH(AF$3,Таблица19[#Headers],0),0),"")</f>
        <v/>
      </c>
    </row>
    <row r="386" spans="1:32">
      <c r="A386" t="s">
        <v>143</v>
      </c>
      <c r="B386" s="10">
        <v>3300</v>
      </c>
      <c r="C386" s="10">
        <v>527</v>
      </c>
      <c r="D386" s="6">
        <v>0.159696969696969</v>
      </c>
      <c r="E386" s="3">
        <v>2</v>
      </c>
      <c r="F386" s="3">
        <v>2</v>
      </c>
      <c r="G386" s="16">
        <v>2</v>
      </c>
      <c r="H386" s="10">
        <v>2375</v>
      </c>
      <c r="I386">
        <v>1</v>
      </c>
      <c r="J386" s="10">
        <v>264</v>
      </c>
      <c r="AA386" t="s">
        <v>143</v>
      </c>
      <c r="AB386" s="6" t="str">
        <f>IFERROR(VLOOKUP($AA386,Таблица9[#All],MATCH(AB$3,Таблица9[#Headers],0),0)/VLOOKUP($AA386,Таблица19[#All],MATCH(AB$3,Таблица19[#Headers],0),0),"")</f>
        <v/>
      </c>
      <c r="AC386" s="6" t="str">
        <f>IFERROR(VLOOKUP($AA386,Таблица9[#All],MATCH(AC$3,Таблица9[#Headers],0),0)/VLOOKUP($AA386,Таблица19[#All],MATCH(AC$3,Таблица19[#Headers],0),0),"")</f>
        <v/>
      </c>
      <c r="AD386" s="6" t="str">
        <f>IFERROR(VLOOKUP($AA386,Таблица9[#All],MATCH(AD$3,Таблица9[#Headers],0),0)/VLOOKUP($AA386,Таблица19[#All],MATCH(AD$3,Таблица19[#Headers],0),0),"")</f>
        <v/>
      </c>
      <c r="AE386" s="6" t="str">
        <f>IFERROR(VLOOKUP($AA386,Таблица9[#All],MATCH(AE$3,Таблица9[#Headers],0),0)/VLOOKUP($AA386,Таблица19[#All],MATCH(AE$3,Таблица19[#Headers],0),0),"")</f>
        <v/>
      </c>
      <c r="AF386" s="6" t="str">
        <f>IFERROR(VLOOKUP($AA386,Таблица9[#All],MATCH(AF$3,Таблица9[#Headers],0),0)/VLOOKUP($AA386,Таблица19[#All],MATCH(AF$3,Таблица19[#Headers],0),0),"")</f>
        <v/>
      </c>
    </row>
    <row r="387" spans="1:32">
      <c r="A387" t="s">
        <v>298</v>
      </c>
      <c r="B387" s="10">
        <v>3203</v>
      </c>
      <c r="C387" s="10">
        <v>794</v>
      </c>
      <c r="D387" s="6">
        <v>0.24789260068685601</v>
      </c>
      <c r="E387" s="3">
        <v>1</v>
      </c>
      <c r="F387" s="3">
        <v>8</v>
      </c>
      <c r="G387" s="16">
        <v>1</v>
      </c>
      <c r="H387" s="10">
        <v>4603</v>
      </c>
      <c r="I387">
        <v>8</v>
      </c>
      <c r="J387" s="10">
        <v>794</v>
      </c>
      <c r="AA387" t="s">
        <v>298</v>
      </c>
      <c r="AB387" s="6" t="str">
        <f>IFERROR(VLOOKUP($AA387,Таблица9[#All],MATCH(AB$3,Таблица9[#Headers],0),0)/VLOOKUP($AA387,Таблица19[#All],MATCH(AB$3,Таблица19[#Headers],0),0),"")</f>
        <v/>
      </c>
      <c r="AC387" s="6" t="str">
        <f>IFERROR(VLOOKUP($AA387,Таблица9[#All],MATCH(AC$3,Таблица9[#Headers],0),0)/VLOOKUP($AA387,Таблица19[#All],MATCH(AC$3,Таблица19[#Headers],0),0),"")</f>
        <v/>
      </c>
      <c r="AD387" s="6" t="str">
        <f>IFERROR(VLOOKUP($AA387,Таблица9[#All],MATCH(AD$3,Таблица9[#Headers],0),0)/VLOOKUP($AA387,Таблица19[#All],MATCH(AD$3,Таблица19[#Headers],0),0),"")</f>
        <v/>
      </c>
      <c r="AE387" s="6" t="str">
        <f>IFERROR(VLOOKUP($AA387,Таблица9[#All],MATCH(AE$3,Таблица9[#Headers],0),0)/VLOOKUP($AA387,Таблица19[#All],MATCH(AE$3,Таблица19[#Headers],0),0),"")</f>
        <v/>
      </c>
      <c r="AF387" s="6" t="str">
        <f>IFERROR(VLOOKUP($AA387,Таблица9[#All],MATCH(AF$3,Таблица9[#Headers],0),0)/VLOOKUP($AA387,Таблица19[#All],MATCH(AF$3,Таблица19[#Headers],0),0),"")</f>
        <v/>
      </c>
    </row>
    <row r="388" spans="1:32">
      <c r="A388" t="s">
        <v>479</v>
      </c>
      <c r="B388" s="10">
        <v>3198</v>
      </c>
      <c r="C388" s="10">
        <v>577</v>
      </c>
      <c r="D388" s="6">
        <v>0.180425265791119</v>
      </c>
      <c r="E388" s="3">
        <v>1</v>
      </c>
      <c r="F388" s="3">
        <v>2</v>
      </c>
      <c r="G388" s="16">
        <v>1</v>
      </c>
      <c r="H388" s="10">
        <v>2649</v>
      </c>
      <c r="I388">
        <v>2</v>
      </c>
      <c r="J388" s="10">
        <v>577</v>
      </c>
      <c r="AA388" t="s">
        <v>479</v>
      </c>
      <c r="AB388" s="6" t="str">
        <f>IFERROR(VLOOKUP($AA388,Таблица9[#All],MATCH(AB$3,Таблица9[#Headers],0),0)/VLOOKUP($AA388,Таблица19[#All],MATCH(AB$3,Таблица19[#Headers],0),0),"")</f>
        <v/>
      </c>
      <c r="AC388" s="6" t="str">
        <f>IFERROR(VLOOKUP($AA388,Таблица9[#All],MATCH(AC$3,Таблица9[#Headers],0),0)/VLOOKUP($AA388,Таблица19[#All],MATCH(AC$3,Таблица19[#Headers],0),0),"")</f>
        <v/>
      </c>
      <c r="AD388" s="6" t="str">
        <f>IFERROR(VLOOKUP($AA388,Таблица9[#All],MATCH(AD$3,Таблица9[#Headers],0),0)/VLOOKUP($AA388,Таблица19[#All],MATCH(AD$3,Таблица19[#Headers],0),0),"")</f>
        <v/>
      </c>
      <c r="AE388" s="6" t="str">
        <f>IFERROR(VLOOKUP($AA388,Таблица9[#All],MATCH(AE$3,Таблица9[#Headers],0),0)/VLOOKUP($AA388,Таблица19[#All],MATCH(AE$3,Таблица19[#Headers],0),0),"")</f>
        <v/>
      </c>
      <c r="AF388" s="6" t="str">
        <f>IFERROR(VLOOKUP($AA388,Таблица9[#All],MATCH(AF$3,Таблица9[#Headers],0),0)/VLOOKUP($AA388,Таблица19[#All],MATCH(AF$3,Таблица19[#Headers],0),0),"")</f>
        <v/>
      </c>
    </row>
    <row r="389" spans="1:32">
      <c r="A389" t="s">
        <v>364</v>
      </c>
      <c r="B389" s="10">
        <v>3107</v>
      </c>
      <c r="C389" s="10">
        <v>1104</v>
      </c>
      <c r="D389" s="6">
        <v>0.35532668168651399</v>
      </c>
      <c r="E389" s="3">
        <v>1</v>
      </c>
      <c r="F389" s="3">
        <v>3</v>
      </c>
      <c r="G389" s="16">
        <v>1</v>
      </c>
      <c r="H389" s="10">
        <v>3707</v>
      </c>
      <c r="I389">
        <v>3</v>
      </c>
      <c r="J389" s="10">
        <v>1104</v>
      </c>
      <c r="AA389" t="s">
        <v>364</v>
      </c>
      <c r="AB389" s="6" t="str">
        <f>IFERROR(VLOOKUP($AA389,Таблица9[#All],MATCH(AB$3,Таблица9[#Headers],0),0)/VLOOKUP($AA389,Таблица19[#All],MATCH(AB$3,Таблица19[#Headers],0),0),"")</f>
        <v/>
      </c>
      <c r="AC389" s="6" t="str">
        <f>IFERROR(VLOOKUP($AA389,Таблица9[#All],MATCH(AC$3,Таблица9[#Headers],0),0)/VLOOKUP($AA389,Таблица19[#All],MATCH(AC$3,Таблица19[#Headers],0),0),"")</f>
        <v/>
      </c>
      <c r="AD389" s="6" t="str">
        <f>IFERROR(VLOOKUP($AA389,Таблица9[#All],MATCH(AD$3,Таблица9[#Headers],0),0)/VLOOKUP($AA389,Таблица19[#All],MATCH(AD$3,Таблица19[#Headers],0),0),"")</f>
        <v/>
      </c>
      <c r="AE389" s="6" t="str">
        <f>IFERROR(VLOOKUP($AA389,Таблица9[#All],MATCH(AE$3,Таблица9[#Headers],0),0)/VLOOKUP($AA389,Таблица19[#All],MATCH(AE$3,Таблица19[#Headers],0),0),"")</f>
        <v/>
      </c>
      <c r="AF389" s="6" t="str">
        <f>IFERROR(VLOOKUP($AA389,Таблица9[#All],MATCH(AF$3,Таблица9[#Headers],0),0)/VLOOKUP($AA389,Таблица19[#All],MATCH(AF$3,Таблица19[#Headers],0),0),"")</f>
        <v/>
      </c>
    </row>
    <row r="390" spans="1:32">
      <c r="A390" t="s">
        <v>481</v>
      </c>
      <c r="B390" s="10">
        <v>3029</v>
      </c>
      <c r="C390" s="10">
        <v>1106</v>
      </c>
      <c r="D390" s="6">
        <v>0.365137008913832</v>
      </c>
      <c r="E390" s="3">
        <v>1</v>
      </c>
      <c r="F390" s="3">
        <v>2</v>
      </c>
      <c r="G390" s="16">
        <v>1</v>
      </c>
      <c r="H390" s="10">
        <v>7785</v>
      </c>
      <c r="I390">
        <v>2</v>
      </c>
      <c r="J390" s="10">
        <v>1106</v>
      </c>
      <c r="AA390" t="s">
        <v>481</v>
      </c>
      <c r="AB390" s="6" t="str">
        <f>IFERROR(VLOOKUP($AA390,Таблица9[#All],MATCH(AB$3,Таблица9[#Headers],0),0)/VLOOKUP($AA390,Таблица19[#All],MATCH(AB$3,Таблица19[#Headers],0),0),"")</f>
        <v/>
      </c>
      <c r="AC390" s="6" t="str">
        <f>IFERROR(VLOOKUP($AA390,Таблица9[#All],MATCH(AC$3,Таблица9[#Headers],0),0)/VLOOKUP($AA390,Таблица19[#All],MATCH(AC$3,Таблица19[#Headers],0),0),"")</f>
        <v/>
      </c>
      <c r="AD390" s="6" t="str">
        <f>IFERROR(VLOOKUP($AA390,Таблица9[#All],MATCH(AD$3,Таблица9[#Headers],0),0)/VLOOKUP($AA390,Таблица19[#All],MATCH(AD$3,Таблица19[#Headers],0),0),"")</f>
        <v/>
      </c>
      <c r="AE390" s="6" t="str">
        <f>IFERROR(VLOOKUP($AA390,Таблица9[#All],MATCH(AE$3,Таблица9[#Headers],0),0)/VLOOKUP($AA390,Таблица19[#All],MATCH(AE$3,Таблица19[#Headers],0),0),"")</f>
        <v/>
      </c>
      <c r="AF390" s="6" t="str">
        <f>IFERROR(VLOOKUP($AA390,Таблица9[#All],MATCH(AF$3,Таблица9[#Headers],0),0)/VLOOKUP($AA390,Таблица19[#All],MATCH(AF$3,Таблица19[#Headers],0),0),"")</f>
        <v/>
      </c>
    </row>
    <row r="391" spans="1:32">
      <c r="A391" t="s">
        <v>455</v>
      </c>
      <c r="B391" s="10">
        <v>2999</v>
      </c>
      <c r="C391" s="10">
        <v>600</v>
      </c>
      <c r="D391" s="6">
        <v>0.200066688896298</v>
      </c>
      <c r="E391" s="3">
        <v>1</v>
      </c>
      <c r="F391" s="3">
        <v>1</v>
      </c>
      <c r="G391" s="16">
        <v>1</v>
      </c>
      <c r="H391" s="10">
        <v>3048</v>
      </c>
      <c r="I391">
        <v>1</v>
      </c>
      <c r="J391" s="10">
        <v>600</v>
      </c>
      <c r="AA391" t="s">
        <v>455</v>
      </c>
      <c r="AB391" s="6">
        <f>IFERROR(VLOOKUP($AA391,Таблица9[#All],MATCH(AB$3,Таблица9[#Headers],0),0)/VLOOKUP($AA391,Таблица19[#All],MATCH(AB$3,Таблица19[#Headers],0),0),"")</f>
        <v>1</v>
      </c>
      <c r="AC391" s="6">
        <f>IFERROR(VLOOKUP($AA391,Таблица9[#All],MATCH(AC$3,Таблица9[#Headers],0),0)/VLOOKUP($AA391,Таблица19[#All],MATCH(AC$3,Таблица19[#Headers],0),0),"")</f>
        <v>1</v>
      </c>
      <c r="AD391" s="6">
        <f>IFERROR(VLOOKUP($AA391,Таблица9[#All],MATCH(AD$3,Таблица9[#Headers],0),0)/VLOOKUP($AA391,Таблица19[#All],MATCH(AD$3,Таблица19[#Headers],0),0),"")</f>
        <v>1</v>
      </c>
      <c r="AE391" s="6">
        <f>IFERROR(VLOOKUP($AA391,Таблица9[#All],MATCH(AE$3,Таблица9[#Headers],0),0)/VLOOKUP($AA391,Таблица19[#All],MATCH(AE$3,Таблица19[#Headers],0),0),"")</f>
        <v>1</v>
      </c>
      <c r="AF391" s="6">
        <f>IFERROR(VLOOKUP($AA391,Таблица9[#All],MATCH(AF$3,Таблица9[#Headers],0),0)/VLOOKUP($AA391,Таблица19[#All],MATCH(AF$3,Таблица19[#Headers],0),0),"")</f>
        <v>1</v>
      </c>
    </row>
    <row r="392" spans="1:32">
      <c r="A392" t="s">
        <v>421</v>
      </c>
      <c r="B392" s="10">
        <v>2976</v>
      </c>
      <c r="C392" s="10">
        <v>965</v>
      </c>
      <c r="D392" s="6">
        <v>0.324260752688172</v>
      </c>
      <c r="E392" s="3">
        <v>2</v>
      </c>
      <c r="F392" s="3">
        <v>3</v>
      </c>
      <c r="G392" s="16">
        <v>2</v>
      </c>
      <c r="H392" s="10">
        <v>1537</v>
      </c>
      <c r="I392">
        <v>2</v>
      </c>
      <c r="J392" s="10">
        <v>482</v>
      </c>
      <c r="AA392" t="s">
        <v>421</v>
      </c>
      <c r="AB392" s="6">
        <f>IFERROR(VLOOKUP($AA392,Таблица9[#All],MATCH(AB$3,Таблица9[#Headers],0),0)/VLOOKUP($AA392,Таблица19[#All],MATCH(AB$3,Таблица19[#Headers],0),0),"")</f>
        <v>1</v>
      </c>
      <c r="AC392" s="6">
        <f>IFERROR(VLOOKUP($AA392,Таблица9[#All],MATCH(AC$3,Таблица9[#Headers],0),0)/VLOOKUP($AA392,Таблица19[#All],MATCH(AC$3,Таблица19[#Headers],0),0),"")</f>
        <v>1</v>
      </c>
      <c r="AD392" s="6">
        <f>IFERROR(VLOOKUP($AA392,Таблица9[#All],MATCH(AD$3,Таблица9[#Headers],0),0)/VLOOKUP($AA392,Таблица19[#All],MATCH(AD$3,Таблица19[#Headers],0),0),"")</f>
        <v>1</v>
      </c>
      <c r="AE392" s="6">
        <f>IFERROR(VLOOKUP($AA392,Таблица9[#All],MATCH(AE$3,Таблица9[#Headers],0),0)/VLOOKUP($AA392,Таблица19[#All],MATCH(AE$3,Таблица19[#Headers],0),0),"")</f>
        <v>1</v>
      </c>
      <c r="AF392" s="6">
        <f>IFERROR(VLOOKUP($AA392,Таблица9[#All],MATCH(AF$3,Таблица9[#Headers],0),0)/VLOOKUP($AA392,Таблица19[#All],MATCH(AF$3,Таблица19[#Headers],0),0),"")</f>
        <v>1</v>
      </c>
    </row>
    <row r="393" spans="1:32">
      <c r="A393" t="s">
        <v>429</v>
      </c>
      <c r="B393" s="10">
        <v>2948</v>
      </c>
      <c r="C393" s="10">
        <v>-963</v>
      </c>
      <c r="D393" s="6">
        <v>-0.32666214382632203</v>
      </c>
      <c r="E393" s="3">
        <v>1</v>
      </c>
      <c r="F393" s="3">
        <v>2</v>
      </c>
      <c r="G393" s="16">
        <v>1</v>
      </c>
      <c r="H393" s="10">
        <v>3698</v>
      </c>
      <c r="I393">
        <v>2</v>
      </c>
      <c r="J393" s="10">
        <v>-963</v>
      </c>
      <c r="AA393" t="s">
        <v>429</v>
      </c>
      <c r="AB393" s="6" t="str">
        <f>IFERROR(VLOOKUP($AA393,Таблица9[#All],MATCH(AB$3,Таблица9[#Headers],0),0)/VLOOKUP($AA393,Таблица19[#All],MATCH(AB$3,Таблица19[#Headers],0),0),"")</f>
        <v/>
      </c>
      <c r="AC393" s="6" t="str">
        <f>IFERROR(VLOOKUP($AA393,Таблица9[#All],MATCH(AC$3,Таблица9[#Headers],0),0)/VLOOKUP($AA393,Таблица19[#All],MATCH(AC$3,Таблица19[#Headers],0),0),"")</f>
        <v/>
      </c>
      <c r="AD393" s="6" t="str">
        <f>IFERROR(VLOOKUP($AA393,Таблица9[#All],MATCH(AD$3,Таблица9[#Headers],0),0)/VLOOKUP($AA393,Таблица19[#All],MATCH(AD$3,Таблица19[#Headers],0),0),"")</f>
        <v/>
      </c>
      <c r="AE393" s="6" t="str">
        <f>IFERROR(VLOOKUP($AA393,Таблица9[#All],MATCH(AE$3,Таблица9[#Headers],0),0)/VLOOKUP($AA393,Таблица19[#All],MATCH(AE$3,Таблица19[#Headers],0),0),"")</f>
        <v/>
      </c>
      <c r="AF393" s="6" t="str">
        <f>IFERROR(VLOOKUP($AA393,Таблица9[#All],MATCH(AF$3,Таблица9[#Headers],0),0)/VLOOKUP($AA393,Таблица19[#All],MATCH(AF$3,Таблица19[#Headers],0),0),"")</f>
        <v/>
      </c>
    </row>
    <row r="394" spans="1:32">
      <c r="A394" t="s">
        <v>399</v>
      </c>
      <c r="B394" s="10">
        <v>2900</v>
      </c>
      <c r="C394" s="10">
        <v>58</v>
      </c>
      <c r="D394" s="6">
        <v>0.02</v>
      </c>
      <c r="E394" s="3">
        <v>1</v>
      </c>
      <c r="F394" s="3">
        <v>1</v>
      </c>
      <c r="G394" s="16">
        <v>1</v>
      </c>
      <c r="H394" s="10">
        <v>3550</v>
      </c>
      <c r="I394">
        <v>1</v>
      </c>
      <c r="J394" s="10">
        <v>58</v>
      </c>
      <c r="AA394" t="s">
        <v>399</v>
      </c>
      <c r="AB394" s="6" t="str">
        <f>IFERROR(VLOOKUP($AA394,Таблица9[#All],MATCH(AB$3,Таблица9[#Headers],0),0)/VLOOKUP($AA394,Таблица19[#All],MATCH(AB$3,Таблица19[#Headers],0),0),"")</f>
        <v/>
      </c>
      <c r="AC394" s="6" t="str">
        <f>IFERROR(VLOOKUP($AA394,Таблица9[#All],MATCH(AC$3,Таблица9[#Headers],0),0)/VLOOKUP($AA394,Таблица19[#All],MATCH(AC$3,Таблица19[#Headers],0),0),"")</f>
        <v/>
      </c>
      <c r="AD394" s="6" t="str">
        <f>IFERROR(VLOOKUP($AA394,Таблица9[#All],MATCH(AD$3,Таблица9[#Headers],0),0)/VLOOKUP($AA394,Таблица19[#All],MATCH(AD$3,Таблица19[#Headers],0),0),"")</f>
        <v/>
      </c>
      <c r="AE394" s="6" t="str">
        <f>IFERROR(VLOOKUP($AA394,Таблица9[#All],MATCH(AE$3,Таблица9[#Headers],0),0)/VLOOKUP($AA394,Таблица19[#All],MATCH(AE$3,Таблица19[#Headers],0),0),"")</f>
        <v/>
      </c>
      <c r="AF394" s="6" t="str">
        <f>IFERROR(VLOOKUP($AA394,Таблица9[#All],MATCH(AF$3,Таблица9[#Headers],0),0)/VLOOKUP($AA394,Таблица19[#All],MATCH(AF$3,Таблица19[#Headers],0),0),"")</f>
        <v/>
      </c>
    </row>
    <row r="395" spans="1:32">
      <c r="A395" t="s">
        <v>358</v>
      </c>
      <c r="B395" s="10">
        <v>2898</v>
      </c>
      <c r="C395" s="10">
        <v>394</v>
      </c>
      <c r="D395" s="6">
        <v>0.13595583160800501</v>
      </c>
      <c r="E395" s="3">
        <v>2</v>
      </c>
      <c r="F395" s="3">
        <v>2</v>
      </c>
      <c r="G395" s="16">
        <v>1</v>
      </c>
      <c r="H395" s="10">
        <v>5696</v>
      </c>
      <c r="I395">
        <v>1</v>
      </c>
      <c r="J395" s="10">
        <v>394</v>
      </c>
      <c r="AA395" t="s">
        <v>358</v>
      </c>
      <c r="AB395" s="6">
        <f>IFERROR(VLOOKUP($AA395,Таблица9[#All],MATCH(AB$3,Таблица9[#Headers],0),0)/VLOOKUP($AA395,Таблица19[#All],MATCH(AB$3,Таблица19[#Headers],0),0),"")</f>
        <v>0.44824016563146996</v>
      </c>
      <c r="AC395" s="6">
        <f>IFERROR(VLOOKUP($AA395,Таблица9[#All],MATCH(AC$3,Таблица9[#Headers],0),0)/VLOOKUP($AA395,Таблица19[#All],MATCH(AC$3,Таблица19[#Headers],0),0),"")</f>
        <v>0.48730964467005078</v>
      </c>
      <c r="AD395" s="6">
        <f>IFERROR(VLOOKUP($AA395,Таблица9[#All],MATCH(AD$3,Таблица9[#Headers],0),0)/VLOOKUP($AA395,Таблица19[#All],MATCH(AD$3,Таблица19[#Headers],0),0),"")</f>
        <v>0.5</v>
      </c>
      <c r="AE395" s="6">
        <f>IFERROR(VLOOKUP($AA395,Таблица9[#All],MATCH(AE$3,Таблица9[#Headers],0),0)/VLOOKUP($AA395,Таблица19[#All],MATCH(AE$3,Таблица19[#Headers],0),0),"")</f>
        <v>0.5</v>
      </c>
      <c r="AF395" s="6">
        <f>IFERROR(VLOOKUP($AA395,Таблица9[#All],MATCH(AF$3,Таблица9[#Headers],0),0)/VLOOKUP($AA395,Таблица19[#All],MATCH(AF$3,Таблица19[#Headers],0),0),"")</f>
        <v>1</v>
      </c>
    </row>
    <row r="396" spans="1:32">
      <c r="A396" t="s">
        <v>480</v>
      </c>
      <c r="B396" s="10">
        <v>2888</v>
      </c>
      <c r="C396" s="10">
        <v>205</v>
      </c>
      <c r="D396" s="6">
        <v>7.0983379501385002E-2</v>
      </c>
      <c r="E396" s="3">
        <v>1</v>
      </c>
      <c r="F396" s="3">
        <v>1</v>
      </c>
      <c r="G396" s="16">
        <v>1</v>
      </c>
      <c r="H396" s="10">
        <v>3608</v>
      </c>
      <c r="I396">
        <v>1</v>
      </c>
      <c r="J396" s="10">
        <v>205</v>
      </c>
      <c r="AA396" t="s">
        <v>480</v>
      </c>
      <c r="AB396" s="6" t="str">
        <f>IFERROR(VLOOKUP($AA396,Таблица9[#All],MATCH(AB$3,Таблица9[#Headers],0),0)/VLOOKUP($AA396,Таблица19[#All],MATCH(AB$3,Таблица19[#Headers],0),0),"")</f>
        <v/>
      </c>
      <c r="AC396" s="6" t="str">
        <f>IFERROR(VLOOKUP($AA396,Таблица9[#All],MATCH(AC$3,Таблица9[#Headers],0),0)/VLOOKUP($AA396,Таблица19[#All],MATCH(AC$3,Таблица19[#Headers],0),0),"")</f>
        <v/>
      </c>
      <c r="AD396" s="6" t="str">
        <f>IFERROR(VLOOKUP($AA396,Таблица9[#All],MATCH(AD$3,Таблица9[#Headers],0),0)/VLOOKUP($AA396,Таблица19[#All],MATCH(AD$3,Таблица19[#Headers],0),0),"")</f>
        <v/>
      </c>
      <c r="AE396" s="6" t="str">
        <f>IFERROR(VLOOKUP($AA396,Таблица9[#All],MATCH(AE$3,Таблица9[#Headers],0),0)/VLOOKUP($AA396,Таблица19[#All],MATCH(AE$3,Таблица19[#Headers],0),0),"")</f>
        <v/>
      </c>
      <c r="AF396" s="6" t="str">
        <f>IFERROR(VLOOKUP($AA396,Таблица9[#All],MATCH(AF$3,Таблица9[#Headers],0),0)/VLOOKUP($AA396,Таблица19[#All],MATCH(AF$3,Таблица19[#Headers],0),0),"")</f>
        <v/>
      </c>
    </row>
    <row r="397" spans="1:32">
      <c r="A397" t="s">
        <v>444</v>
      </c>
      <c r="B397" s="10">
        <v>2874</v>
      </c>
      <c r="C397" s="10">
        <v>761</v>
      </c>
      <c r="D397" s="6">
        <v>0.26478775226165602</v>
      </c>
      <c r="E397" s="3">
        <v>1</v>
      </c>
      <c r="F397" s="3">
        <v>1</v>
      </c>
      <c r="G397" s="16">
        <v>1</v>
      </c>
      <c r="H397" s="10">
        <v>3474</v>
      </c>
      <c r="I397">
        <v>1</v>
      </c>
      <c r="J397" s="10">
        <v>761</v>
      </c>
      <c r="AA397" t="s">
        <v>444</v>
      </c>
      <c r="AB397" s="6" t="str">
        <f>IFERROR(VLOOKUP($AA397,Таблица9[#All],MATCH(AB$3,Таблица9[#Headers],0),0)/VLOOKUP($AA397,Таблица19[#All],MATCH(AB$3,Таблица19[#Headers],0),0),"")</f>
        <v/>
      </c>
      <c r="AC397" s="6" t="str">
        <f>IFERROR(VLOOKUP($AA397,Таблица9[#All],MATCH(AC$3,Таблица9[#Headers],0),0)/VLOOKUP($AA397,Таблица19[#All],MATCH(AC$3,Таблица19[#Headers],0),0),"")</f>
        <v/>
      </c>
      <c r="AD397" s="6" t="str">
        <f>IFERROR(VLOOKUP($AA397,Таблица9[#All],MATCH(AD$3,Таблица9[#Headers],0),0)/VLOOKUP($AA397,Таблица19[#All],MATCH(AD$3,Таблица19[#Headers],0),0),"")</f>
        <v/>
      </c>
      <c r="AE397" s="6" t="str">
        <f>IFERROR(VLOOKUP($AA397,Таблица9[#All],MATCH(AE$3,Таблица9[#Headers],0),0)/VLOOKUP($AA397,Таблица19[#All],MATCH(AE$3,Таблица19[#Headers],0),0),"")</f>
        <v/>
      </c>
      <c r="AF397" s="6" t="str">
        <f>IFERROR(VLOOKUP($AA397,Таблица9[#All],MATCH(AF$3,Таблица9[#Headers],0),0)/VLOOKUP($AA397,Таблица19[#All],MATCH(AF$3,Таблица19[#Headers],0),0),"")</f>
        <v/>
      </c>
    </row>
    <row r="398" spans="1:32">
      <c r="A398" t="s">
        <v>471</v>
      </c>
      <c r="B398" s="10">
        <v>2871</v>
      </c>
      <c r="C398" s="10">
        <v>644</v>
      </c>
      <c r="D398" s="6">
        <v>0.22431208638105099</v>
      </c>
      <c r="E398" s="3">
        <v>1</v>
      </c>
      <c r="F398" s="3">
        <v>3</v>
      </c>
      <c r="G398" s="16">
        <v>1</v>
      </c>
      <c r="H398" s="10">
        <v>2920</v>
      </c>
      <c r="I398">
        <v>3</v>
      </c>
      <c r="J398" s="10">
        <v>644</v>
      </c>
      <c r="AA398" t="s">
        <v>471</v>
      </c>
      <c r="AB398" s="6">
        <f>IFERROR(VLOOKUP($AA398,Таблица9[#All],MATCH(AB$3,Таблица9[#Headers],0),0)/VLOOKUP($AA398,Таблица19[#All],MATCH(AB$3,Таблица19[#Headers],0),0),"")</f>
        <v>1</v>
      </c>
      <c r="AC398" s="6">
        <f>IFERROR(VLOOKUP($AA398,Таблица9[#All],MATCH(AC$3,Таблица9[#Headers],0),0)/VLOOKUP($AA398,Таблица19[#All],MATCH(AC$3,Таблица19[#Headers],0),0),"")</f>
        <v>1</v>
      </c>
      <c r="AD398" s="6">
        <f>IFERROR(VLOOKUP($AA398,Таблица9[#All],MATCH(AD$3,Таблица9[#Headers],0),0)/VLOOKUP($AA398,Таблица19[#All],MATCH(AD$3,Таблица19[#Headers],0),0),"")</f>
        <v>1</v>
      </c>
      <c r="AE398" s="6">
        <f>IFERROR(VLOOKUP($AA398,Таблица9[#All],MATCH(AE$3,Таблица9[#Headers],0),0)/VLOOKUP($AA398,Таблица19[#All],MATCH(AE$3,Таблица19[#Headers],0),0),"")</f>
        <v>1</v>
      </c>
      <c r="AF398" s="6">
        <f>IFERROR(VLOOKUP($AA398,Таблица9[#All],MATCH(AF$3,Таблица9[#Headers],0),0)/VLOOKUP($AA398,Таблица19[#All],MATCH(AF$3,Таблица19[#Headers],0),0),"")</f>
        <v>1</v>
      </c>
    </row>
    <row r="399" spans="1:32">
      <c r="A399" t="s">
        <v>436</v>
      </c>
      <c r="B399" s="10">
        <v>2836</v>
      </c>
      <c r="C399" s="10">
        <v>-392</v>
      </c>
      <c r="D399" s="6">
        <v>-0.138222849083215</v>
      </c>
      <c r="E399" s="3">
        <v>2</v>
      </c>
      <c r="F399" s="3">
        <v>3</v>
      </c>
      <c r="G399" s="16">
        <v>1</v>
      </c>
      <c r="H399" s="10">
        <v>1467</v>
      </c>
      <c r="I399">
        <v>2</v>
      </c>
      <c r="J399" s="10">
        <v>-392</v>
      </c>
      <c r="AA399" t="s">
        <v>436</v>
      </c>
      <c r="AB399" s="6">
        <f>IFERROR(VLOOKUP($AA399,Таблица9[#All],MATCH(AB$3,Таблица9[#Headers],0),0)/VLOOKUP($AA399,Таблица19[#All],MATCH(AB$3,Таблица19[#Headers],0),0),"")</f>
        <v>1</v>
      </c>
      <c r="AC399" s="6">
        <f>IFERROR(VLOOKUP($AA399,Таблица9[#All],MATCH(AC$3,Таблица9[#Headers],0),0)/VLOOKUP($AA399,Таблица19[#All],MATCH(AC$3,Таблица19[#Headers],0),0),"")</f>
        <v>1</v>
      </c>
      <c r="AD399" s="6">
        <f>IFERROR(VLOOKUP($AA399,Таблица9[#All],MATCH(AD$3,Таблица9[#Headers],0),0)/VLOOKUP($AA399,Таблица19[#All],MATCH(AD$3,Таблица19[#Headers],0),0),"")</f>
        <v>1</v>
      </c>
      <c r="AE399" s="6">
        <f>IFERROR(VLOOKUP($AA399,Таблица9[#All],MATCH(AE$3,Таблица9[#Headers],0),0)/VLOOKUP($AA399,Таблица19[#All],MATCH(AE$3,Таблица19[#Headers],0),0),"")</f>
        <v>1</v>
      </c>
      <c r="AF399" s="6">
        <f>IFERROR(VLOOKUP($AA399,Таблица9[#All],MATCH(AF$3,Таблица9[#Headers],0),0)/VLOOKUP($AA399,Таблица19[#All],MATCH(AF$3,Таблица19[#Headers],0),0),"")</f>
        <v>1</v>
      </c>
    </row>
    <row r="400" spans="1:32">
      <c r="A400" t="s">
        <v>400</v>
      </c>
      <c r="B400" s="10">
        <v>2799</v>
      </c>
      <c r="C400" s="10">
        <v>550</v>
      </c>
      <c r="D400" s="6">
        <v>0.19649874955341101</v>
      </c>
      <c r="E400" s="3">
        <v>1</v>
      </c>
      <c r="F400" s="3">
        <v>1</v>
      </c>
      <c r="G400" s="16">
        <v>1</v>
      </c>
      <c r="H400" s="10">
        <v>2848</v>
      </c>
      <c r="I400">
        <v>1</v>
      </c>
      <c r="J400" s="10">
        <v>550</v>
      </c>
      <c r="AA400" t="s">
        <v>400</v>
      </c>
      <c r="AB400" s="6">
        <f>IFERROR(VLOOKUP($AA400,Таблица9[#All],MATCH(AB$3,Таблица9[#Headers],0),0)/VLOOKUP($AA400,Таблица19[#All],MATCH(AB$3,Таблица19[#Headers],0),0),"")</f>
        <v>1</v>
      </c>
      <c r="AC400" s="6">
        <f>IFERROR(VLOOKUP($AA400,Таблица9[#All],MATCH(AC$3,Таблица9[#Headers],0),0)/VLOOKUP($AA400,Таблица19[#All],MATCH(AC$3,Таблица19[#Headers],0),0),"")</f>
        <v>1</v>
      </c>
      <c r="AD400" s="6">
        <f>IFERROR(VLOOKUP($AA400,Таблица9[#All],MATCH(AD$3,Таблица9[#Headers],0),0)/VLOOKUP($AA400,Таблица19[#All],MATCH(AD$3,Таблица19[#Headers],0),0),"")</f>
        <v>1</v>
      </c>
      <c r="AE400" s="6">
        <f>IFERROR(VLOOKUP($AA400,Таблица9[#All],MATCH(AE$3,Таблица9[#Headers],0),0)/VLOOKUP($AA400,Таблица19[#All],MATCH(AE$3,Таблица19[#Headers],0),0),"")</f>
        <v>1</v>
      </c>
      <c r="AF400" s="6">
        <f>IFERROR(VLOOKUP($AA400,Таблица9[#All],MATCH(AF$3,Таблица9[#Headers],0),0)/VLOOKUP($AA400,Таблица19[#All],MATCH(AF$3,Таблица19[#Headers],0),0),"")</f>
        <v>1</v>
      </c>
    </row>
    <row r="401" spans="1:32">
      <c r="A401" t="s">
        <v>318</v>
      </c>
      <c r="B401" s="10">
        <v>2727</v>
      </c>
      <c r="C401" s="10">
        <v>71</v>
      </c>
      <c r="D401" s="6">
        <v>2.6035936927026E-2</v>
      </c>
      <c r="E401" s="3">
        <v>1</v>
      </c>
      <c r="F401" s="3">
        <v>1</v>
      </c>
      <c r="G401" s="16">
        <v>1</v>
      </c>
      <c r="H401" s="10">
        <v>3627</v>
      </c>
      <c r="I401">
        <v>1</v>
      </c>
      <c r="J401" s="10">
        <v>71</v>
      </c>
      <c r="AA401" t="s">
        <v>318</v>
      </c>
      <c r="AB401" s="6" t="str">
        <f>IFERROR(VLOOKUP($AA401,Таблица9[#All],MATCH(AB$3,Таблица9[#Headers],0),0)/VLOOKUP($AA401,Таблица19[#All],MATCH(AB$3,Таблица19[#Headers],0),0),"")</f>
        <v/>
      </c>
      <c r="AC401" s="6" t="str">
        <f>IFERROR(VLOOKUP($AA401,Таблица9[#All],MATCH(AC$3,Таблица9[#Headers],0),0)/VLOOKUP($AA401,Таблица19[#All],MATCH(AC$3,Таблица19[#Headers],0),0),"")</f>
        <v/>
      </c>
      <c r="AD401" s="6" t="str">
        <f>IFERROR(VLOOKUP($AA401,Таблица9[#All],MATCH(AD$3,Таблица9[#Headers],0),0)/VLOOKUP($AA401,Таблица19[#All],MATCH(AD$3,Таблица19[#Headers],0),0),"")</f>
        <v/>
      </c>
      <c r="AE401" s="6" t="str">
        <f>IFERROR(VLOOKUP($AA401,Таблица9[#All],MATCH(AE$3,Таблица9[#Headers],0),0)/VLOOKUP($AA401,Таблица19[#All],MATCH(AE$3,Таблица19[#Headers],0),0),"")</f>
        <v/>
      </c>
      <c r="AF401" s="6" t="str">
        <f>IFERROR(VLOOKUP($AA401,Таблица9[#All],MATCH(AF$3,Таблица9[#Headers],0),0)/VLOOKUP($AA401,Таблица19[#All],MATCH(AF$3,Таблица19[#Headers],0),0),"")</f>
        <v/>
      </c>
    </row>
    <row r="402" spans="1:32">
      <c r="A402" t="s">
        <v>360</v>
      </c>
      <c r="B402" s="10">
        <v>2698</v>
      </c>
      <c r="C402" s="10">
        <v>226</v>
      </c>
      <c r="D402" s="6">
        <v>8.3765752409191999E-2</v>
      </c>
      <c r="E402" s="3">
        <v>1</v>
      </c>
      <c r="F402" s="3">
        <v>1</v>
      </c>
      <c r="G402" s="16">
        <v>1</v>
      </c>
      <c r="H402" s="10">
        <v>3648</v>
      </c>
      <c r="I402">
        <v>1</v>
      </c>
      <c r="J402" s="10">
        <v>226</v>
      </c>
      <c r="AA402" t="s">
        <v>360</v>
      </c>
      <c r="AB402" s="6" t="str">
        <f>IFERROR(VLOOKUP($AA402,Таблица9[#All],MATCH(AB$3,Таблица9[#Headers],0),0)/VLOOKUP($AA402,Таблица19[#All],MATCH(AB$3,Таблица19[#Headers],0),0),"")</f>
        <v/>
      </c>
      <c r="AC402" s="6" t="str">
        <f>IFERROR(VLOOKUP($AA402,Таблица9[#All],MATCH(AC$3,Таблица9[#Headers],0),0)/VLOOKUP($AA402,Таблица19[#All],MATCH(AC$3,Таблица19[#Headers],0),0),"")</f>
        <v/>
      </c>
      <c r="AD402" s="6" t="str">
        <f>IFERROR(VLOOKUP($AA402,Таблица9[#All],MATCH(AD$3,Таблица9[#Headers],0),0)/VLOOKUP($AA402,Таблица19[#All],MATCH(AD$3,Таблица19[#Headers],0),0),"")</f>
        <v/>
      </c>
      <c r="AE402" s="6" t="str">
        <f>IFERROR(VLOOKUP($AA402,Таблица9[#All],MATCH(AE$3,Таблица9[#Headers],0),0)/VLOOKUP($AA402,Таблица19[#All],MATCH(AE$3,Таблица19[#Headers],0),0),"")</f>
        <v/>
      </c>
      <c r="AF402" s="6" t="str">
        <f>IFERROR(VLOOKUP($AA402,Таблица9[#All],MATCH(AF$3,Таблица9[#Headers],0),0)/VLOOKUP($AA402,Таблица19[#All],MATCH(AF$3,Таблица19[#Headers],0),0),"")</f>
        <v/>
      </c>
    </row>
    <row r="403" spans="1:32">
      <c r="A403" t="s">
        <v>464</v>
      </c>
      <c r="B403" s="10">
        <v>2691</v>
      </c>
      <c r="C403" s="10">
        <v>336</v>
      </c>
      <c r="D403" s="6">
        <v>0.124860646599777</v>
      </c>
      <c r="E403" s="3">
        <v>1</v>
      </c>
      <c r="F403" s="3">
        <v>6</v>
      </c>
      <c r="G403" s="16">
        <v>1</v>
      </c>
      <c r="H403" s="10">
        <v>2740</v>
      </c>
      <c r="I403">
        <v>6</v>
      </c>
      <c r="J403" s="10">
        <v>336</v>
      </c>
      <c r="AA403" t="s">
        <v>464</v>
      </c>
      <c r="AB403" s="6">
        <f>IFERROR(VLOOKUP($AA403,Таблица9[#All],MATCH(AB$3,Таблица9[#Headers],0),0)/VLOOKUP($AA403,Таблица19[#All],MATCH(AB$3,Таблица19[#Headers],0),0),"")</f>
        <v>1</v>
      </c>
      <c r="AC403" s="6">
        <f>IFERROR(VLOOKUP($AA403,Таблица9[#All],MATCH(AC$3,Таблица9[#Headers],0),0)/VLOOKUP($AA403,Таблица19[#All],MATCH(AC$3,Таблица19[#Headers],0),0),"")</f>
        <v>1</v>
      </c>
      <c r="AD403" s="6">
        <f>IFERROR(VLOOKUP($AA403,Таблица9[#All],MATCH(AD$3,Таблица9[#Headers],0),0)/VLOOKUP($AA403,Таблица19[#All],MATCH(AD$3,Таблица19[#Headers],0),0),"")</f>
        <v>1</v>
      </c>
      <c r="AE403" s="6">
        <f>IFERROR(VLOOKUP($AA403,Таблица9[#All],MATCH(AE$3,Таблица9[#Headers],0),0)/VLOOKUP($AA403,Таблица19[#All],MATCH(AE$3,Таблица19[#Headers],0),0),"")</f>
        <v>1</v>
      </c>
      <c r="AF403" s="6">
        <f>IFERROR(VLOOKUP($AA403,Таблица9[#All],MATCH(AF$3,Таблица9[#Headers],0),0)/VLOOKUP($AA403,Таблица19[#All],MATCH(AF$3,Таблица19[#Headers],0),0),"")</f>
        <v>1</v>
      </c>
    </row>
    <row r="404" spans="1:32">
      <c r="A404" t="s">
        <v>365</v>
      </c>
      <c r="B404" s="10">
        <v>2468</v>
      </c>
      <c r="C404" s="10">
        <v>438</v>
      </c>
      <c r="D404" s="6">
        <v>0.177471636952998</v>
      </c>
      <c r="E404" s="3">
        <v>1</v>
      </c>
      <c r="F404" s="3">
        <v>4</v>
      </c>
      <c r="G404" s="16">
        <v>1</v>
      </c>
      <c r="H404" s="10">
        <v>3018</v>
      </c>
      <c r="I404">
        <v>4</v>
      </c>
      <c r="J404" s="10">
        <v>438</v>
      </c>
      <c r="AA404" t="s">
        <v>365</v>
      </c>
      <c r="AB404" s="6" t="str">
        <f>IFERROR(VLOOKUP($AA404,Таблица9[#All],MATCH(AB$3,Таблица9[#Headers],0),0)/VLOOKUP($AA404,Таблица19[#All],MATCH(AB$3,Таблица19[#Headers],0),0),"")</f>
        <v/>
      </c>
      <c r="AC404" s="6" t="str">
        <f>IFERROR(VLOOKUP($AA404,Таблица9[#All],MATCH(AC$3,Таблица9[#Headers],0),0)/VLOOKUP($AA404,Таблица19[#All],MATCH(AC$3,Таблица19[#Headers],0),0),"")</f>
        <v/>
      </c>
      <c r="AD404" s="6" t="str">
        <f>IFERROR(VLOOKUP($AA404,Таблица9[#All],MATCH(AD$3,Таблица9[#Headers],0),0)/VLOOKUP($AA404,Таблица19[#All],MATCH(AD$3,Таблица19[#Headers],0),0),"")</f>
        <v/>
      </c>
      <c r="AE404" s="6" t="str">
        <f>IFERROR(VLOOKUP($AA404,Таблица9[#All],MATCH(AE$3,Таблица9[#Headers],0),0)/VLOOKUP($AA404,Таблица19[#All],MATCH(AE$3,Таблица19[#Headers],0),0),"")</f>
        <v/>
      </c>
      <c r="AF404" s="6" t="str">
        <f>IFERROR(VLOOKUP($AA404,Таблица9[#All],MATCH(AF$3,Таблица9[#Headers],0),0)/VLOOKUP($AA404,Таблица19[#All],MATCH(AF$3,Таблица19[#Headers],0),0),"")</f>
        <v/>
      </c>
    </row>
    <row r="405" spans="1:32">
      <c r="A405" t="s">
        <v>489</v>
      </c>
      <c r="B405" s="10">
        <v>2448</v>
      </c>
      <c r="C405" s="10">
        <v>221</v>
      </c>
      <c r="D405" s="6">
        <v>9.0277777777777707E-2</v>
      </c>
      <c r="E405" s="3">
        <v>1</v>
      </c>
      <c r="F405" s="3">
        <v>6</v>
      </c>
      <c r="G405" s="16">
        <v>1</v>
      </c>
      <c r="H405" s="10">
        <v>2448</v>
      </c>
      <c r="I405">
        <v>6</v>
      </c>
      <c r="J405" s="10">
        <v>221</v>
      </c>
      <c r="AA405" t="s">
        <v>489</v>
      </c>
      <c r="AB405" s="6">
        <f>IFERROR(VLOOKUP($AA405,Таблица9[#All],MATCH(AB$3,Таблица9[#Headers],0),0)/VLOOKUP($AA405,Таблица19[#All],MATCH(AB$3,Таблица19[#Headers],0),0),"")</f>
        <v>1</v>
      </c>
      <c r="AC405" s="6">
        <f>IFERROR(VLOOKUP($AA405,Таблица9[#All],MATCH(AC$3,Таблица9[#Headers],0),0)/VLOOKUP($AA405,Таблица19[#All],MATCH(AC$3,Таблица19[#Headers],0),0),"")</f>
        <v>1</v>
      </c>
      <c r="AD405" s="6">
        <f>IFERROR(VLOOKUP($AA405,Таблица9[#All],MATCH(AD$3,Таблица9[#Headers],0),0)/VLOOKUP($AA405,Таблица19[#All],MATCH(AD$3,Таблица19[#Headers],0),0),"")</f>
        <v>1</v>
      </c>
      <c r="AE405" s="6">
        <f>IFERROR(VLOOKUP($AA405,Таблица9[#All],MATCH(AE$3,Таблица9[#Headers],0),0)/VLOOKUP($AA405,Таблица19[#All],MATCH(AE$3,Таблица19[#Headers],0),0),"")</f>
        <v>1</v>
      </c>
      <c r="AF405" s="6">
        <f>IFERROR(VLOOKUP($AA405,Таблица9[#All],MATCH(AF$3,Таблица9[#Headers],0),0)/VLOOKUP($AA405,Таблица19[#All],MATCH(AF$3,Таблица19[#Headers],0),0),"")</f>
        <v>1</v>
      </c>
    </row>
    <row r="406" spans="1:32">
      <c r="A406" t="s">
        <v>413</v>
      </c>
      <c r="B406" s="10">
        <v>2418</v>
      </c>
      <c r="C406" s="10">
        <v>978</v>
      </c>
      <c r="D406" s="6">
        <v>0.404466501240694</v>
      </c>
      <c r="E406" s="3">
        <v>1</v>
      </c>
      <c r="F406" s="3">
        <v>4</v>
      </c>
      <c r="G406" s="16">
        <v>1</v>
      </c>
      <c r="H406" s="10">
        <v>3918</v>
      </c>
      <c r="I406">
        <v>4</v>
      </c>
      <c r="J406" s="10">
        <v>978</v>
      </c>
      <c r="AA406" t="s">
        <v>413</v>
      </c>
      <c r="AB406" s="6" t="str">
        <f>IFERROR(VLOOKUP($AA406,Таблица9[#All],MATCH(AB$3,Таблица9[#Headers],0),0)/VLOOKUP($AA406,Таблица19[#All],MATCH(AB$3,Таблица19[#Headers],0),0),"")</f>
        <v/>
      </c>
      <c r="AC406" s="6" t="str">
        <f>IFERROR(VLOOKUP($AA406,Таблица9[#All],MATCH(AC$3,Таблица9[#Headers],0),0)/VLOOKUP($AA406,Таблица19[#All],MATCH(AC$3,Таблица19[#Headers],0),0),"")</f>
        <v/>
      </c>
      <c r="AD406" s="6" t="str">
        <f>IFERROR(VLOOKUP($AA406,Таблица9[#All],MATCH(AD$3,Таблица9[#Headers],0),0)/VLOOKUP($AA406,Таблица19[#All],MATCH(AD$3,Таблица19[#Headers],0),0),"")</f>
        <v/>
      </c>
      <c r="AE406" s="6" t="str">
        <f>IFERROR(VLOOKUP($AA406,Таблица9[#All],MATCH(AE$3,Таблица9[#Headers],0),0)/VLOOKUP($AA406,Таблица19[#All],MATCH(AE$3,Таблица19[#Headers],0),0),"")</f>
        <v/>
      </c>
      <c r="AF406" s="6" t="str">
        <f>IFERROR(VLOOKUP($AA406,Таблица9[#All],MATCH(AF$3,Таблица9[#Headers],0),0)/VLOOKUP($AA406,Таблица19[#All],MATCH(AF$3,Таблица19[#Headers],0),0),"")</f>
        <v/>
      </c>
    </row>
    <row r="407" spans="1:32">
      <c r="A407" t="s">
        <v>449</v>
      </c>
      <c r="B407" s="10">
        <v>2418</v>
      </c>
      <c r="C407" s="10">
        <v>276</v>
      </c>
      <c r="D407" s="6">
        <v>0.11414392059553299</v>
      </c>
      <c r="E407" s="3">
        <v>1</v>
      </c>
      <c r="F407" s="3">
        <v>4</v>
      </c>
      <c r="G407" s="16">
        <v>1</v>
      </c>
      <c r="H407" s="10">
        <v>2467</v>
      </c>
      <c r="I407">
        <v>4</v>
      </c>
      <c r="J407" s="10">
        <v>276</v>
      </c>
      <c r="AA407" t="s">
        <v>449</v>
      </c>
      <c r="AB407" s="6">
        <f>IFERROR(VLOOKUP($AA407,Таблица9[#All],MATCH(AB$3,Таблица9[#Headers],0),0)/VLOOKUP($AA407,Таблица19[#All],MATCH(AB$3,Таблица19[#Headers],0),0),"")</f>
        <v>1</v>
      </c>
      <c r="AC407" s="6">
        <f>IFERROR(VLOOKUP($AA407,Таблица9[#All],MATCH(AC$3,Таблица9[#Headers],0),0)/VLOOKUP($AA407,Таблица19[#All],MATCH(AC$3,Таблица19[#Headers],0),0),"")</f>
        <v>1</v>
      </c>
      <c r="AD407" s="6">
        <f>IFERROR(VLOOKUP($AA407,Таблица9[#All],MATCH(AD$3,Таблица9[#Headers],0),0)/VLOOKUP($AA407,Таблица19[#All],MATCH(AD$3,Таблица19[#Headers],0),0),"")</f>
        <v>1</v>
      </c>
      <c r="AE407" s="6">
        <f>IFERROR(VLOOKUP($AA407,Таблица9[#All],MATCH(AE$3,Таблица9[#Headers],0),0)/VLOOKUP($AA407,Таблица19[#All],MATCH(AE$3,Таблица19[#Headers],0),0),"")</f>
        <v>1</v>
      </c>
      <c r="AF407" s="6">
        <f>IFERROR(VLOOKUP($AA407,Таблица9[#All],MATCH(AF$3,Таблица9[#Headers],0),0)/VLOOKUP($AA407,Таблица19[#All],MATCH(AF$3,Таблица19[#Headers],0),0),"")</f>
        <v>1</v>
      </c>
    </row>
    <row r="408" spans="1:32">
      <c r="A408" t="s">
        <v>466</v>
      </c>
      <c r="B408" s="10">
        <v>2376</v>
      </c>
      <c r="C408" s="10">
        <v>505</v>
      </c>
      <c r="D408" s="6">
        <v>0.212542087542087</v>
      </c>
      <c r="E408" s="3">
        <v>1</v>
      </c>
      <c r="F408" s="3">
        <v>7</v>
      </c>
      <c r="G408" s="16">
        <v>1</v>
      </c>
      <c r="H408" s="10">
        <v>2676</v>
      </c>
      <c r="I408">
        <v>7</v>
      </c>
      <c r="J408" s="10">
        <v>505</v>
      </c>
      <c r="AA408" t="s">
        <v>466</v>
      </c>
      <c r="AB408" s="6" t="str">
        <f>IFERROR(VLOOKUP($AA408,Таблица9[#All],MATCH(AB$3,Таблица9[#Headers],0),0)/VLOOKUP($AA408,Таблица19[#All],MATCH(AB$3,Таблица19[#Headers],0),0),"")</f>
        <v/>
      </c>
      <c r="AC408" s="6" t="str">
        <f>IFERROR(VLOOKUP($AA408,Таблица9[#All],MATCH(AC$3,Таблица9[#Headers],0),0)/VLOOKUP($AA408,Таблица19[#All],MATCH(AC$3,Таблица19[#Headers],0),0),"")</f>
        <v/>
      </c>
      <c r="AD408" s="6" t="str">
        <f>IFERROR(VLOOKUP($AA408,Таблица9[#All],MATCH(AD$3,Таблица9[#Headers],0),0)/VLOOKUP($AA408,Таблица19[#All],MATCH(AD$3,Таблица19[#Headers],0),0),"")</f>
        <v/>
      </c>
      <c r="AE408" s="6" t="str">
        <f>IFERROR(VLOOKUP($AA408,Таблица9[#All],MATCH(AE$3,Таблица9[#Headers],0),0)/VLOOKUP($AA408,Таблица19[#All],MATCH(AE$3,Таблица19[#Headers],0),0),"")</f>
        <v/>
      </c>
      <c r="AF408" s="6" t="str">
        <f>IFERROR(VLOOKUP($AA408,Таблица9[#All],MATCH(AF$3,Таблица9[#Headers],0),0)/VLOOKUP($AA408,Таблица19[#All],MATCH(AF$3,Таблица19[#Headers],0),0),"")</f>
        <v/>
      </c>
    </row>
    <row r="409" spans="1:32">
      <c r="A409" t="s">
        <v>477</v>
      </c>
      <c r="B409" s="10">
        <v>2269</v>
      </c>
      <c r="C409" s="10">
        <v>517</v>
      </c>
      <c r="D409" s="6">
        <v>0.22785368003525699</v>
      </c>
      <c r="E409" s="3">
        <v>1</v>
      </c>
      <c r="F409" s="3">
        <v>1</v>
      </c>
      <c r="G409" s="16">
        <v>1</v>
      </c>
      <c r="H409" s="10">
        <v>3019</v>
      </c>
      <c r="I409">
        <v>1</v>
      </c>
      <c r="J409" s="10">
        <v>517</v>
      </c>
      <c r="AA409" t="s">
        <v>477</v>
      </c>
      <c r="AB409" s="6" t="str">
        <f>IFERROR(VLOOKUP($AA409,Таблица9[#All],MATCH(AB$3,Таблица9[#Headers],0),0)/VLOOKUP($AA409,Таблица19[#All],MATCH(AB$3,Таблица19[#Headers],0),0),"")</f>
        <v/>
      </c>
      <c r="AC409" s="6" t="str">
        <f>IFERROR(VLOOKUP($AA409,Таблица9[#All],MATCH(AC$3,Таблица9[#Headers],0),0)/VLOOKUP($AA409,Таблица19[#All],MATCH(AC$3,Таблица19[#Headers],0),0),"")</f>
        <v/>
      </c>
      <c r="AD409" s="6" t="str">
        <f>IFERROR(VLOOKUP($AA409,Таблица9[#All],MATCH(AD$3,Таблица9[#Headers],0),0)/VLOOKUP($AA409,Таблица19[#All],MATCH(AD$3,Таблица19[#Headers],0),0),"")</f>
        <v/>
      </c>
      <c r="AE409" s="6" t="str">
        <f>IFERROR(VLOOKUP($AA409,Таблица9[#All],MATCH(AE$3,Таблица9[#Headers],0),0)/VLOOKUP($AA409,Таблица19[#All],MATCH(AE$3,Таблица19[#Headers],0),0),"")</f>
        <v/>
      </c>
      <c r="AF409" s="6" t="str">
        <f>IFERROR(VLOOKUP($AA409,Таблица9[#All],MATCH(AF$3,Таблица9[#Headers],0),0)/VLOOKUP($AA409,Таблица19[#All],MATCH(AF$3,Таблица19[#Headers],0),0),"")</f>
        <v/>
      </c>
    </row>
    <row r="410" spans="1:32">
      <c r="A410" t="s">
        <v>437</v>
      </c>
      <c r="B410" s="10">
        <v>2259</v>
      </c>
      <c r="C410" s="10">
        <v>49</v>
      </c>
      <c r="D410" s="6">
        <v>2.1691013722886201E-2</v>
      </c>
      <c r="E410" s="3">
        <v>1</v>
      </c>
      <c r="F410" s="3">
        <v>1</v>
      </c>
      <c r="G410" s="16">
        <v>1</v>
      </c>
      <c r="H410" s="10">
        <v>2308</v>
      </c>
      <c r="I410">
        <v>1</v>
      </c>
      <c r="J410" s="10">
        <v>49</v>
      </c>
      <c r="AA410" t="s">
        <v>437</v>
      </c>
      <c r="AB410" s="6">
        <f>IFERROR(VLOOKUP($AA410,Таблица9[#All],MATCH(AB$3,Таблица9[#Headers],0),0)/VLOOKUP($AA410,Таблица19[#All],MATCH(AB$3,Таблица19[#Headers],0),0),"")</f>
        <v>1</v>
      </c>
      <c r="AC410" s="6">
        <f>IFERROR(VLOOKUP($AA410,Таблица9[#All],MATCH(AC$3,Таблица9[#Headers],0),0)/VLOOKUP($AA410,Таблица19[#All],MATCH(AC$3,Таблица19[#Headers],0),0),"")</f>
        <v>1</v>
      </c>
      <c r="AD410" s="6">
        <f>IFERROR(VLOOKUP($AA410,Таблица9[#All],MATCH(AD$3,Таблица9[#Headers],0),0)/VLOOKUP($AA410,Таблица19[#All],MATCH(AD$3,Таблица19[#Headers],0),0),"")</f>
        <v>1</v>
      </c>
      <c r="AE410" s="6">
        <f>IFERROR(VLOOKUP($AA410,Таблица9[#All],MATCH(AE$3,Таблица9[#Headers],0),0)/VLOOKUP($AA410,Таблица19[#All],MATCH(AE$3,Таблица19[#Headers],0),0),"")</f>
        <v>1</v>
      </c>
      <c r="AF410" s="6">
        <f>IFERROR(VLOOKUP($AA410,Таблица9[#All],MATCH(AF$3,Таблица9[#Headers],0),0)/VLOOKUP($AA410,Таблица19[#All],MATCH(AF$3,Таблица19[#Headers],0),0),"")</f>
        <v>1</v>
      </c>
    </row>
    <row r="411" spans="1:32">
      <c r="A411" t="s">
        <v>384</v>
      </c>
      <c r="B411" s="10">
        <v>2248</v>
      </c>
      <c r="C411" s="10">
        <v>782</v>
      </c>
      <c r="D411" s="6">
        <v>0.34786476868327398</v>
      </c>
      <c r="E411" s="3">
        <v>2</v>
      </c>
      <c r="F411" s="3">
        <v>3</v>
      </c>
      <c r="G411" s="16">
        <v>1</v>
      </c>
      <c r="H411" s="10">
        <v>1173</v>
      </c>
      <c r="I411">
        <v>2</v>
      </c>
      <c r="J411" s="10">
        <v>782</v>
      </c>
      <c r="AA411" t="s">
        <v>384</v>
      </c>
      <c r="AB411" s="6">
        <f>IFERROR(VLOOKUP($AA411,Таблица9[#All],MATCH(AB$3,Таблица9[#Headers],0),0)/VLOOKUP($AA411,Таблица19[#All],MATCH(AB$3,Таблица19[#Headers],0),0),"")</f>
        <v>1</v>
      </c>
      <c r="AC411" s="6">
        <f>IFERROR(VLOOKUP($AA411,Таблица9[#All],MATCH(AC$3,Таблица9[#Headers],0),0)/VLOOKUP($AA411,Таблица19[#All],MATCH(AC$3,Таблица19[#Headers],0),0),"")</f>
        <v>1</v>
      </c>
      <c r="AD411" s="6">
        <f>IFERROR(VLOOKUP($AA411,Таблица9[#All],MATCH(AD$3,Таблица9[#Headers],0),0)/VLOOKUP($AA411,Таблица19[#All],MATCH(AD$3,Таблица19[#Headers],0),0),"")</f>
        <v>1</v>
      </c>
      <c r="AE411" s="6">
        <f>IFERROR(VLOOKUP($AA411,Таблица9[#All],MATCH(AE$3,Таблица9[#Headers],0),0)/VLOOKUP($AA411,Таблица19[#All],MATCH(AE$3,Таблица19[#Headers],0),0),"")</f>
        <v>1</v>
      </c>
      <c r="AF411" s="6">
        <f>IFERROR(VLOOKUP($AA411,Таблица9[#All],MATCH(AF$3,Таблица9[#Headers],0),0)/VLOOKUP($AA411,Таблица19[#All],MATCH(AF$3,Таблица19[#Headers],0),0),"")</f>
        <v>1</v>
      </c>
    </row>
    <row r="412" spans="1:32">
      <c r="A412" t="s">
        <v>407</v>
      </c>
      <c r="B412" s="10">
        <v>2197</v>
      </c>
      <c r="C412" s="10">
        <v>466</v>
      </c>
      <c r="D412" s="6">
        <v>0.21210741920800999</v>
      </c>
      <c r="E412" s="3">
        <v>1</v>
      </c>
      <c r="F412" s="3">
        <v>13</v>
      </c>
      <c r="G412" s="16">
        <v>1</v>
      </c>
      <c r="H412" s="10">
        <v>2246</v>
      </c>
      <c r="I412">
        <v>13</v>
      </c>
      <c r="J412" s="10">
        <v>466</v>
      </c>
      <c r="AA412" t="s">
        <v>407</v>
      </c>
      <c r="AB412" s="6">
        <f>IFERROR(VLOOKUP($AA412,Таблица9[#All],MATCH(AB$3,Таблица9[#Headers],0),0)/VLOOKUP($AA412,Таблица19[#All],MATCH(AB$3,Таблица19[#Headers],0),0),"")</f>
        <v>1</v>
      </c>
      <c r="AC412" s="6">
        <f>IFERROR(VLOOKUP($AA412,Таблица9[#All],MATCH(AC$3,Таблица9[#Headers],0),0)/VLOOKUP($AA412,Таблица19[#All],MATCH(AC$3,Таблица19[#Headers],0),0),"")</f>
        <v>1</v>
      </c>
      <c r="AD412" s="6">
        <f>IFERROR(VLOOKUP($AA412,Таблица9[#All],MATCH(AD$3,Таблица9[#Headers],0),0)/VLOOKUP($AA412,Таблица19[#All],MATCH(AD$3,Таблица19[#Headers],0),0),"")</f>
        <v>1</v>
      </c>
      <c r="AE412" s="6">
        <f>IFERROR(VLOOKUP($AA412,Таблица9[#All],MATCH(AE$3,Таблица9[#Headers],0),0)/VLOOKUP($AA412,Таблица19[#All],MATCH(AE$3,Таблица19[#Headers],0),0),"")</f>
        <v>1</v>
      </c>
      <c r="AF412" s="6">
        <f>IFERROR(VLOOKUP($AA412,Таблица9[#All],MATCH(AF$3,Таблица9[#Headers],0),0)/VLOOKUP($AA412,Таблица19[#All],MATCH(AF$3,Таблица19[#Headers],0),0),"")</f>
        <v>1</v>
      </c>
    </row>
    <row r="413" spans="1:32">
      <c r="A413" t="s">
        <v>453</v>
      </c>
      <c r="B413" s="10">
        <v>2175</v>
      </c>
      <c r="C413" s="10">
        <v>324</v>
      </c>
      <c r="D413" s="6">
        <v>0.14896551724137899</v>
      </c>
      <c r="E413" s="3">
        <v>1</v>
      </c>
      <c r="F413" s="3">
        <v>5</v>
      </c>
      <c r="G413" s="16">
        <v>1</v>
      </c>
      <c r="H413" s="10">
        <v>2224</v>
      </c>
      <c r="I413">
        <v>5</v>
      </c>
      <c r="J413" s="10">
        <v>324</v>
      </c>
      <c r="AA413" t="s">
        <v>453</v>
      </c>
      <c r="AB413" s="6">
        <f>IFERROR(VLOOKUP($AA413,Таблица9[#All],MATCH(AB$3,Таблица9[#Headers],0),0)/VLOOKUP($AA413,Таблица19[#All],MATCH(AB$3,Таблица19[#Headers],0),0),"")</f>
        <v>1</v>
      </c>
      <c r="AC413" s="6">
        <f>IFERROR(VLOOKUP($AA413,Таблица9[#All],MATCH(AC$3,Таблица9[#Headers],0),0)/VLOOKUP($AA413,Таблица19[#All],MATCH(AC$3,Таблица19[#Headers],0),0),"")</f>
        <v>1</v>
      </c>
      <c r="AD413" s="6">
        <f>IFERROR(VLOOKUP($AA413,Таблица9[#All],MATCH(AD$3,Таблица9[#Headers],0),0)/VLOOKUP($AA413,Таблица19[#All],MATCH(AD$3,Таблица19[#Headers],0),0),"")</f>
        <v>1</v>
      </c>
      <c r="AE413" s="6">
        <f>IFERROR(VLOOKUP($AA413,Таблица9[#All],MATCH(AE$3,Таблица9[#Headers],0),0)/VLOOKUP($AA413,Таблица19[#All],MATCH(AE$3,Таблица19[#Headers],0),0),"")</f>
        <v>1</v>
      </c>
      <c r="AF413" s="6">
        <f>IFERROR(VLOOKUP($AA413,Таблица9[#All],MATCH(AF$3,Таблица9[#Headers],0),0)/VLOOKUP($AA413,Таблица19[#All],MATCH(AF$3,Таблица19[#Headers],0),0),"")</f>
        <v>1</v>
      </c>
    </row>
    <row r="414" spans="1:32">
      <c r="A414" t="s">
        <v>460</v>
      </c>
      <c r="B414" s="10">
        <v>2152</v>
      </c>
      <c r="C414" s="10">
        <v>119</v>
      </c>
      <c r="D414" s="6">
        <v>5.5297397769516698E-2</v>
      </c>
      <c r="E414" s="3">
        <v>1</v>
      </c>
      <c r="F414" s="3">
        <v>8</v>
      </c>
      <c r="G414" s="16">
        <v>1</v>
      </c>
      <c r="H414" s="10">
        <v>2680</v>
      </c>
      <c r="I414">
        <v>8</v>
      </c>
      <c r="J414" s="10">
        <v>119</v>
      </c>
      <c r="AA414" t="s">
        <v>460</v>
      </c>
      <c r="AB414" s="6" t="str">
        <f>IFERROR(VLOOKUP($AA414,Таблица9[#All],MATCH(AB$3,Таблица9[#Headers],0),0)/VLOOKUP($AA414,Таблица19[#All],MATCH(AB$3,Таблица19[#Headers],0),0),"")</f>
        <v/>
      </c>
      <c r="AC414" s="6" t="str">
        <f>IFERROR(VLOOKUP($AA414,Таблица9[#All],MATCH(AC$3,Таблица9[#Headers],0),0)/VLOOKUP($AA414,Таблица19[#All],MATCH(AC$3,Таблица19[#Headers],0),0),"")</f>
        <v/>
      </c>
      <c r="AD414" s="6" t="str">
        <f>IFERROR(VLOOKUP($AA414,Таблица9[#All],MATCH(AD$3,Таблица9[#Headers],0),0)/VLOOKUP($AA414,Таблица19[#All],MATCH(AD$3,Таблица19[#Headers],0),0),"")</f>
        <v/>
      </c>
      <c r="AE414" s="6" t="str">
        <f>IFERROR(VLOOKUP($AA414,Таблица9[#All],MATCH(AE$3,Таблица9[#Headers],0),0)/VLOOKUP($AA414,Таблица19[#All],MATCH(AE$3,Таблица19[#Headers],0),0),"")</f>
        <v/>
      </c>
      <c r="AF414" s="6" t="str">
        <f>IFERROR(VLOOKUP($AA414,Таблица9[#All],MATCH(AF$3,Таблица9[#Headers],0),0)/VLOOKUP($AA414,Таблица19[#All],MATCH(AF$3,Таблица19[#Headers],0),0),"")</f>
        <v/>
      </c>
    </row>
    <row r="415" spans="1:32">
      <c r="A415" t="s">
        <v>351</v>
      </c>
      <c r="B415" s="10">
        <v>2100</v>
      </c>
      <c r="C415" s="10">
        <v>680</v>
      </c>
      <c r="D415" s="6">
        <v>0.32380952380952299</v>
      </c>
      <c r="E415" s="3">
        <v>1</v>
      </c>
      <c r="F415" s="3">
        <v>1</v>
      </c>
      <c r="G415" s="16">
        <v>1</v>
      </c>
      <c r="H415" s="10">
        <v>2199</v>
      </c>
      <c r="I415">
        <v>1</v>
      </c>
      <c r="J415" s="10">
        <v>680</v>
      </c>
      <c r="AA415" t="s">
        <v>351</v>
      </c>
      <c r="AB415" s="6">
        <f>IFERROR(VLOOKUP($AA415,Таблица9[#All],MATCH(AB$3,Таблица9[#Headers],0),0)/VLOOKUP($AA415,Таблица19[#All],MATCH(AB$3,Таблица19[#Headers],0),0),"")</f>
        <v>1</v>
      </c>
      <c r="AC415" s="6">
        <f>IFERROR(VLOOKUP($AA415,Таблица9[#All],MATCH(AC$3,Таблица9[#Headers],0),0)/VLOOKUP($AA415,Таблица19[#All],MATCH(AC$3,Таблица19[#Headers],0),0),"")</f>
        <v>1</v>
      </c>
      <c r="AD415" s="6">
        <f>IFERROR(VLOOKUP($AA415,Таблица9[#All],MATCH(AD$3,Таблица9[#Headers],0),0)/VLOOKUP($AA415,Таблица19[#All],MATCH(AD$3,Таблица19[#Headers],0),0),"")</f>
        <v>1</v>
      </c>
      <c r="AE415" s="6">
        <f>IFERROR(VLOOKUP($AA415,Таблица9[#All],MATCH(AE$3,Таблица9[#Headers],0),0)/VLOOKUP($AA415,Таблица19[#All],MATCH(AE$3,Таблица19[#Headers],0),0),"")</f>
        <v>1</v>
      </c>
      <c r="AF415" s="6">
        <f>IFERROR(VLOOKUP($AA415,Таблица9[#All],MATCH(AF$3,Таблица9[#Headers],0),0)/VLOOKUP($AA415,Таблица19[#All],MATCH(AF$3,Таблица19[#Headers],0),0),"")</f>
        <v>1</v>
      </c>
    </row>
    <row r="416" spans="1:32">
      <c r="A416" t="s">
        <v>428</v>
      </c>
      <c r="B416" s="10">
        <v>2090</v>
      </c>
      <c r="C416" s="10">
        <v>515</v>
      </c>
      <c r="D416" s="6">
        <v>0.246411483253588</v>
      </c>
      <c r="E416" s="3">
        <v>1</v>
      </c>
      <c r="F416" s="3">
        <v>2</v>
      </c>
      <c r="G416" s="16">
        <v>1</v>
      </c>
      <c r="H416" s="10">
        <v>2640</v>
      </c>
      <c r="I416">
        <v>2</v>
      </c>
      <c r="J416" s="10">
        <v>515</v>
      </c>
      <c r="AA416" t="s">
        <v>428</v>
      </c>
      <c r="AB416" s="6" t="str">
        <f>IFERROR(VLOOKUP($AA416,Таблица9[#All],MATCH(AB$3,Таблица9[#Headers],0),0)/VLOOKUP($AA416,Таблица19[#All],MATCH(AB$3,Таблица19[#Headers],0),0),"")</f>
        <v/>
      </c>
      <c r="AC416" s="6" t="str">
        <f>IFERROR(VLOOKUP($AA416,Таблица9[#All],MATCH(AC$3,Таблица9[#Headers],0),0)/VLOOKUP($AA416,Таблица19[#All],MATCH(AC$3,Таблица19[#Headers],0),0),"")</f>
        <v/>
      </c>
      <c r="AD416" s="6" t="str">
        <f>IFERROR(VLOOKUP($AA416,Таблица9[#All],MATCH(AD$3,Таблица9[#Headers],0),0)/VLOOKUP($AA416,Таблица19[#All],MATCH(AD$3,Таблица19[#Headers],0),0),"")</f>
        <v/>
      </c>
      <c r="AE416" s="6" t="str">
        <f>IFERROR(VLOOKUP($AA416,Таблица9[#All],MATCH(AE$3,Таблица9[#Headers],0),0)/VLOOKUP($AA416,Таблица19[#All],MATCH(AE$3,Таблица19[#Headers],0),0),"")</f>
        <v/>
      </c>
      <c r="AF416" s="6" t="str">
        <f>IFERROR(VLOOKUP($AA416,Таблица9[#All],MATCH(AF$3,Таблица9[#Headers],0),0)/VLOOKUP($AA416,Таблица19[#All],MATCH(AF$3,Таблица19[#Headers],0),0),"")</f>
        <v/>
      </c>
    </row>
    <row r="417" spans="1:32">
      <c r="A417" t="s">
        <v>472</v>
      </c>
      <c r="B417" s="10">
        <v>2048</v>
      </c>
      <c r="C417" s="10">
        <v>261</v>
      </c>
      <c r="D417" s="6">
        <v>0.12744140625</v>
      </c>
      <c r="E417" s="3">
        <v>1</v>
      </c>
      <c r="F417" s="3">
        <v>2</v>
      </c>
      <c r="G417" s="16">
        <v>1</v>
      </c>
      <c r="H417" s="10">
        <v>3048</v>
      </c>
      <c r="I417">
        <v>2</v>
      </c>
      <c r="J417" s="10">
        <v>261</v>
      </c>
      <c r="AA417" t="s">
        <v>472</v>
      </c>
      <c r="AB417" s="6" t="str">
        <f>IFERROR(VLOOKUP($AA417,Таблица9[#All],MATCH(AB$3,Таблица9[#Headers],0),0)/VLOOKUP($AA417,Таблица19[#All],MATCH(AB$3,Таблица19[#Headers],0),0),"")</f>
        <v/>
      </c>
      <c r="AC417" s="6" t="str">
        <f>IFERROR(VLOOKUP($AA417,Таблица9[#All],MATCH(AC$3,Таблица9[#Headers],0),0)/VLOOKUP($AA417,Таблица19[#All],MATCH(AC$3,Таблица19[#Headers],0),0),"")</f>
        <v/>
      </c>
      <c r="AD417" s="6" t="str">
        <f>IFERROR(VLOOKUP($AA417,Таблица9[#All],MATCH(AD$3,Таблица9[#Headers],0),0)/VLOOKUP($AA417,Таблица19[#All],MATCH(AD$3,Таблица19[#Headers],0),0),"")</f>
        <v/>
      </c>
      <c r="AE417" s="6" t="str">
        <f>IFERROR(VLOOKUP($AA417,Таблица9[#All],MATCH(AE$3,Таблица9[#Headers],0),0)/VLOOKUP($AA417,Таблица19[#All],MATCH(AE$3,Таблица19[#Headers],0),0),"")</f>
        <v/>
      </c>
      <c r="AF417" s="6" t="str">
        <f>IFERROR(VLOOKUP($AA417,Таблица9[#All],MATCH(AF$3,Таблица9[#Headers],0),0)/VLOOKUP($AA417,Таблица19[#All],MATCH(AF$3,Таблица19[#Headers],0),0),"")</f>
        <v/>
      </c>
    </row>
    <row r="418" spans="1:32">
      <c r="A418" t="s">
        <v>356</v>
      </c>
      <c r="B418" s="10">
        <v>1956</v>
      </c>
      <c r="C418" s="10">
        <v>742</v>
      </c>
      <c r="D418" s="6">
        <v>0.37934560327198302</v>
      </c>
      <c r="E418" s="3">
        <v>1</v>
      </c>
      <c r="F418" s="3">
        <v>5</v>
      </c>
      <c r="G418" s="16">
        <v>1</v>
      </c>
      <c r="H418" s="10">
        <v>2406</v>
      </c>
      <c r="I418">
        <v>5</v>
      </c>
      <c r="J418" s="10">
        <v>742</v>
      </c>
      <c r="AA418" t="s">
        <v>356</v>
      </c>
      <c r="AB418" s="6" t="str">
        <f>IFERROR(VLOOKUP($AA418,Таблица9[#All],MATCH(AB$3,Таблица9[#Headers],0),0)/VLOOKUP($AA418,Таблица19[#All],MATCH(AB$3,Таблица19[#Headers],0),0),"")</f>
        <v/>
      </c>
      <c r="AC418" s="6" t="str">
        <f>IFERROR(VLOOKUP($AA418,Таблица9[#All],MATCH(AC$3,Таблица9[#Headers],0),0)/VLOOKUP($AA418,Таблица19[#All],MATCH(AC$3,Таблица19[#Headers],0),0),"")</f>
        <v/>
      </c>
      <c r="AD418" s="6" t="str">
        <f>IFERROR(VLOOKUP($AA418,Таблица9[#All],MATCH(AD$3,Таблица9[#Headers],0),0)/VLOOKUP($AA418,Таблица19[#All],MATCH(AD$3,Таблица19[#Headers],0),0),"")</f>
        <v/>
      </c>
      <c r="AE418" s="6" t="str">
        <f>IFERROR(VLOOKUP($AA418,Таблица9[#All],MATCH(AE$3,Таблица9[#Headers],0),0)/VLOOKUP($AA418,Таблица19[#All],MATCH(AE$3,Таблица19[#Headers],0),0),"")</f>
        <v/>
      </c>
      <c r="AF418" s="6" t="str">
        <f>IFERROR(VLOOKUP($AA418,Таблица9[#All],MATCH(AF$3,Таблица9[#Headers],0),0)/VLOOKUP($AA418,Таблица19[#All],MATCH(AF$3,Таблица19[#Headers],0),0),"")</f>
        <v/>
      </c>
    </row>
    <row r="419" spans="1:32">
      <c r="A419" t="s">
        <v>337</v>
      </c>
      <c r="B419" s="10">
        <v>1905</v>
      </c>
      <c r="C419" s="10">
        <v>615</v>
      </c>
      <c r="D419" s="6">
        <v>0.32283464566929099</v>
      </c>
      <c r="E419" s="3">
        <v>1</v>
      </c>
      <c r="F419" s="3">
        <v>2</v>
      </c>
      <c r="G419" s="16">
        <v>1</v>
      </c>
      <c r="H419" s="10">
        <v>1954</v>
      </c>
      <c r="I419">
        <v>2</v>
      </c>
      <c r="J419" s="10">
        <v>615</v>
      </c>
      <c r="AA419" t="s">
        <v>337</v>
      </c>
      <c r="AB419" s="6">
        <f>IFERROR(VLOOKUP($AA419,Таблица9[#All],MATCH(AB$3,Таблица9[#Headers],0),0)/VLOOKUP($AA419,Таблица19[#All],MATCH(AB$3,Таблица19[#Headers],0),0),"")</f>
        <v>1</v>
      </c>
      <c r="AC419" s="6">
        <f>IFERROR(VLOOKUP($AA419,Таблица9[#All],MATCH(AC$3,Таблица9[#Headers],0),0)/VLOOKUP($AA419,Таблица19[#All],MATCH(AC$3,Таблица19[#Headers],0),0),"")</f>
        <v>1</v>
      </c>
      <c r="AD419" s="6">
        <f>IFERROR(VLOOKUP($AA419,Таблица9[#All],MATCH(AD$3,Таблица9[#Headers],0),0)/VLOOKUP($AA419,Таблица19[#All],MATCH(AD$3,Таблица19[#Headers],0),0),"")</f>
        <v>1</v>
      </c>
      <c r="AE419" s="6">
        <f>IFERROR(VLOOKUP($AA419,Таблица9[#All],MATCH(AE$3,Таблица9[#Headers],0),0)/VLOOKUP($AA419,Таблица19[#All],MATCH(AE$3,Таблица19[#Headers],0),0),"")</f>
        <v>1</v>
      </c>
      <c r="AF419" s="6">
        <f>IFERROR(VLOOKUP($AA419,Таблица9[#All],MATCH(AF$3,Таблица9[#Headers],0),0)/VLOOKUP($AA419,Таблица19[#All],MATCH(AF$3,Таблица19[#Headers],0),0),"")</f>
        <v>1</v>
      </c>
    </row>
    <row r="420" spans="1:32">
      <c r="A420" t="s">
        <v>341</v>
      </c>
      <c r="B420" s="10">
        <v>1899</v>
      </c>
      <c r="C420" s="10">
        <v>471</v>
      </c>
      <c r="D420" s="6">
        <v>0.24802527646129499</v>
      </c>
      <c r="E420" s="3">
        <v>1</v>
      </c>
      <c r="F420" s="3">
        <v>1</v>
      </c>
      <c r="G420" s="16">
        <v>1</v>
      </c>
      <c r="H420" s="10">
        <v>2619</v>
      </c>
      <c r="I420">
        <v>1</v>
      </c>
      <c r="J420" s="10">
        <v>471</v>
      </c>
      <c r="AA420" t="s">
        <v>341</v>
      </c>
      <c r="AB420" s="6" t="str">
        <f>IFERROR(VLOOKUP($AA420,Таблица9[#All],MATCH(AB$3,Таблица9[#Headers],0),0)/VLOOKUP($AA420,Таблица19[#All],MATCH(AB$3,Таблица19[#Headers],0),0),"")</f>
        <v/>
      </c>
      <c r="AC420" s="6" t="str">
        <f>IFERROR(VLOOKUP($AA420,Таблица9[#All],MATCH(AC$3,Таблица9[#Headers],0),0)/VLOOKUP($AA420,Таблица19[#All],MATCH(AC$3,Таблица19[#Headers],0),0),"")</f>
        <v/>
      </c>
      <c r="AD420" s="6" t="str">
        <f>IFERROR(VLOOKUP($AA420,Таблица9[#All],MATCH(AD$3,Таблица9[#Headers],0),0)/VLOOKUP($AA420,Таблица19[#All],MATCH(AD$3,Таблица19[#Headers],0),0),"")</f>
        <v/>
      </c>
      <c r="AE420" s="6" t="str">
        <f>IFERROR(VLOOKUP($AA420,Таблица9[#All],MATCH(AE$3,Таблица9[#Headers],0),0)/VLOOKUP($AA420,Таблица19[#All],MATCH(AE$3,Таблица19[#Headers],0),0),"")</f>
        <v/>
      </c>
      <c r="AF420" s="6" t="str">
        <f>IFERROR(VLOOKUP($AA420,Таблица9[#All],MATCH(AF$3,Таблица9[#Headers],0),0)/VLOOKUP($AA420,Таблица19[#All],MATCH(AF$3,Таблица19[#Headers],0),0),"")</f>
        <v/>
      </c>
    </row>
    <row r="421" spans="1:32">
      <c r="A421" t="s">
        <v>425</v>
      </c>
      <c r="B421" s="10">
        <v>1899</v>
      </c>
      <c r="C421" s="10">
        <v>118</v>
      </c>
      <c r="D421" s="6">
        <v>6.2137967351237403E-2</v>
      </c>
      <c r="E421" s="3">
        <v>1</v>
      </c>
      <c r="F421" s="3">
        <v>1</v>
      </c>
      <c r="G421" s="16">
        <v>1</v>
      </c>
      <c r="H421" s="10">
        <v>2649</v>
      </c>
      <c r="I421">
        <v>1</v>
      </c>
      <c r="J421" s="10">
        <v>118</v>
      </c>
      <c r="AA421" t="s">
        <v>425</v>
      </c>
      <c r="AB421" s="6" t="str">
        <f>IFERROR(VLOOKUP($AA421,Таблица9[#All],MATCH(AB$3,Таблица9[#Headers],0),0)/VLOOKUP($AA421,Таблица19[#All],MATCH(AB$3,Таблица19[#Headers],0),0),"")</f>
        <v/>
      </c>
      <c r="AC421" s="6" t="str">
        <f>IFERROR(VLOOKUP($AA421,Таблица9[#All],MATCH(AC$3,Таблица9[#Headers],0),0)/VLOOKUP($AA421,Таблица19[#All],MATCH(AC$3,Таблица19[#Headers],0),0),"")</f>
        <v/>
      </c>
      <c r="AD421" s="6" t="str">
        <f>IFERROR(VLOOKUP($AA421,Таблица9[#All],MATCH(AD$3,Таблица9[#Headers],0),0)/VLOOKUP($AA421,Таблица19[#All],MATCH(AD$3,Таблица19[#Headers],0),0),"")</f>
        <v/>
      </c>
      <c r="AE421" s="6" t="str">
        <f>IFERROR(VLOOKUP($AA421,Таблица9[#All],MATCH(AE$3,Таблица9[#Headers],0),0)/VLOOKUP($AA421,Таблица19[#All],MATCH(AE$3,Таблица19[#Headers],0),0),"")</f>
        <v/>
      </c>
      <c r="AF421" s="6" t="str">
        <f>IFERROR(VLOOKUP($AA421,Таблица9[#All],MATCH(AF$3,Таблица9[#Headers],0),0)/VLOOKUP($AA421,Таблица19[#All],MATCH(AF$3,Таблица19[#Headers],0),0),"")</f>
        <v/>
      </c>
    </row>
    <row r="422" spans="1:32">
      <c r="A422" t="s">
        <v>379</v>
      </c>
      <c r="B422" s="10">
        <v>1800</v>
      </c>
      <c r="C422" s="10">
        <v>185</v>
      </c>
      <c r="D422" s="6">
        <v>0.102777777777777</v>
      </c>
      <c r="E422" s="3">
        <v>1</v>
      </c>
      <c r="F422" s="3">
        <v>1</v>
      </c>
      <c r="G422" s="16">
        <v>1</v>
      </c>
      <c r="H422" s="10">
        <v>2350</v>
      </c>
      <c r="I422">
        <v>1</v>
      </c>
      <c r="J422" s="10">
        <v>185</v>
      </c>
      <c r="AA422" t="s">
        <v>379</v>
      </c>
      <c r="AB422" s="6" t="str">
        <f>IFERROR(VLOOKUP($AA422,Таблица9[#All],MATCH(AB$3,Таблица9[#Headers],0),0)/VLOOKUP($AA422,Таблица19[#All],MATCH(AB$3,Таблица19[#Headers],0),0),"")</f>
        <v/>
      </c>
      <c r="AC422" s="6" t="str">
        <f>IFERROR(VLOOKUP($AA422,Таблица9[#All],MATCH(AC$3,Таблица9[#Headers],0),0)/VLOOKUP($AA422,Таблица19[#All],MATCH(AC$3,Таблица19[#Headers],0),0),"")</f>
        <v/>
      </c>
      <c r="AD422" s="6" t="str">
        <f>IFERROR(VLOOKUP($AA422,Таблица9[#All],MATCH(AD$3,Таблица9[#Headers],0),0)/VLOOKUP($AA422,Таблица19[#All],MATCH(AD$3,Таблица19[#Headers],0),0),"")</f>
        <v/>
      </c>
      <c r="AE422" s="6" t="str">
        <f>IFERROR(VLOOKUP($AA422,Таблица9[#All],MATCH(AE$3,Таблица9[#Headers],0),0)/VLOOKUP($AA422,Таблица19[#All],MATCH(AE$3,Таблица19[#Headers],0),0),"")</f>
        <v/>
      </c>
      <c r="AF422" s="6" t="str">
        <f>IFERROR(VLOOKUP($AA422,Таблица9[#All],MATCH(AF$3,Таблица9[#Headers],0),0)/VLOOKUP($AA422,Таблица19[#All],MATCH(AF$3,Таблица19[#Headers],0),0),"")</f>
        <v/>
      </c>
    </row>
    <row r="423" spans="1:32">
      <c r="A423" t="s">
        <v>194</v>
      </c>
      <c r="B423" s="10">
        <v>1784</v>
      </c>
      <c r="C423" s="10">
        <v>721</v>
      </c>
      <c r="D423" s="6">
        <v>0.40414798206278002</v>
      </c>
      <c r="E423" s="3">
        <v>1</v>
      </c>
      <c r="F423" s="3">
        <v>2</v>
      </c>
      <c r="G423" s="16">
        <v>1</v>
      </c>
      <c r="H423" s="10">
        <v>2084</v>
      </c>
      <c r="I423">
        <v>2</v>
      </c>
      <c r="J423" s="10">
        <v>721</v>
      </c>
      <c r="AA423" t="s">
        <v>194</v>
      </c>
      <c r="AB423" s="6" t="str">
        <f>IFERROR(VLOOKUP($AA423,Таблица9[#All],MATCH(AB$3,Таблица9[#Headers],0),0)/VLOOKUP($AA423,Таблица19[#All],MATCH(AB$3,Таблица19[#Headers],0),0),"")</f>
        <v/>
      </c>
      <c r="AC423" s="6" t="str">
        <f>IFERROR(VLOOKUP($AA423,Таблица9[#All],MATCH(AC$3,Таблица9[#Headers],0),0)/VLOOKUP($AA423,Таблица19[#All],MATCH(AC$3,Таблица19[#Headers],0),0),"")</f>
        <v/>
      </c>
      <c r="AD423" s="6" t="str">
        <f>IFERROR(VLOOKUP($AA423,Таблица9[#All],MATCH(AD$3,Таблица9[#Headers],0),0)/VLOOKUP($AA423,Таблица19[#All],MATCH(AD$3,Таблица19[#Headers],0),0),"")</f>
        <v/>
      </c>
      <c r="AE423" s="6" t="str">
        <f>IFERROR(VLOOKUP($AA423,Таблица9[#All],MATCH(AE$3,Таблица9[#Headers],0),0)/VLOOKUP($AA423,Таблица19[#All],MATCH(AE$3,Таблица19[#Headers],0),0),"")</f>
        <v/>
      </c>
      <c r="AF423" s="6" t="str">
        <f>IFERROR(VLOOKUP($AA423,Таблица9[#All],MATCH(AF$3,Таблица9[#Headers],0),0)/VLOOKUP($AA423,Таблица19[#All],MATCH(AF$3,Таблица19[#Headers],0),0),"")</f>
        <v/>
      </c>
    </row>
    <row r="424" spans="1:32">
      <c r="A424" t="s">
        <v>473</v>
      </c>
      <c r="B424" s="10">
        <v>1772</v>
      </c>
      <c r="C424" s="10">
        <v>407</v>
      </c>
      <c r="D424" s="6">
        <v>0.22968397291196299</v>
      </c>
      <c r="E424" s="3">
        <v>1</v>
      </c>
      <c r="F424" s="3">
        <v>41</v>
      </c>
      <c r="G424" s="16">
        <v>1</v>
      </c>
      <c r="H424" s="10">
        <v>2470</v>
      </c>
      <c r="I424">
        <v>41</v>
      </c>
      <c r="J424" s="10">
        <v>407</v>
      </c>
      <c r="AA424" t="s">
        <v>473</v>
      </c>
      <c r="AB424" s="6" t="str">
        <f>IFERROR(VLOOKUP($AA424,Таблица9[#All],MATCH(AB$3,Таблица9[#Headers],0),0)/VLOOKUP($AA424,Таблица19[#All],MATCH(AB$3,Таблица19[#Headers],0),0),"")</f>
        <v/>
      </c>
      <c r="AC424" s="6" t="str">
        <f>IFERROR(VLOOKUP($AA424,Таблица9[#All],MATCH(AC$3,Таблица9[#Headers],0),0)/VLOOKUP($AA424,Таблица19[#All],MATCH(AC$3,Таблица19[#Headers],0),0),"")</f>
        <v/>
      </c>
      <c r="AD424" s="6" t="str">
        <f>IFERROR(VLOOKUP($AA424,Таблица9[#All],MATCH(AD$3,Таблица9[#Headers],0),0)/VLOOKUP($AA424,Таблица19[#All],MATCH(AD$3,Таблица19[#Headers],0),0),"")</f>
        <v/>
      </c>
      <c r="AE424" s="6" t="str">
        <f>IFERROR(VLOOKUP($AA424,Таблица9[#All],MATCH(AE$3,Таблица9[#Headers],0),0)/VLOOKUP($AA424,Таблица19[#All],MATCH(AE$3,Таблица19[#Headers],0),0),"")</f>
        <v/>
      </c>
      <c r="AF424" s="6" t="str">
        <f>IFERROR(VLOOKUP($AA424,Таблица9[#All],MATCH(AF$3,Таблица9[#Headers],0),0)/VLOOKUP($AA424,Таблица19[#All],MATCH(AF$3,Таблица19[#Headers],0),0),"")</f>
        <v/>
      </c>
    </row>
    <row r="425" spans="1:32">
      <c r="A425" t="s">
        <v>409</v>
      </c>
      <c r="B425" s="10">
        <v>1751</v>
      </c>
      <c r="C425" s="10">
        <v>319</v>
      </c>
      <c r="D425" s="6">
        <v>0.18218161050828099</v>
      </c>
      <c r="E425" s="3">
        <v>1</v>
      </c>
      <c r="F425" s="3">
        <v>7</v>
      </c>
      <c r="G425" s="16">
        <v>1</v>
      </c>
      <c r="H425" s="10">
        <v>4010</v>
      </c>
      <c r="I425">
        <v>7</v>
      </c>
      <c r="J425" s="10">
        <v>319</v>
      </c>
      <c r="AA425" t="s">
        <v>409</v>
      </c>
      <c r="AB425" s="6" t="str">
        <f>IFERROR(VLOOKUP($AA425,Таблица9[#All],MATCH(AB$3,Таблица9[#Headers],0),0)/VLOOKUP($AA425,Таблица19[#All],MATCH(AB$3,Таблица19[#Headers],0),0),"")</f>
        <v/>
      </c>
      <c r="AC425" s="6" t="str">
        <f>IFERROR(VLOOKUP($AA425,Таблица9[#All],MATCH(AC$3,Таблица9[#Headers],0),0)/VLOOKUP($AA425,Таблица19[#All],MATCH(AC$3,Таблица19[#Headers],0),0),"")</f>
        <v/>
      </c>
      <c r="AD425" s="6" t="str">
        <f>IFERROR(VLOOKUP($AA425,Таблица9[#All],MATCH(AD$3,Таблица9[#Headers],0),0)/VLOOKUP($AA425,Таблица19[#All],MATCH(AD$3,Таблица19[#Headers],0),0),"")</f>
        <v/>
      </c>
      <c r="AE425" s="6" t="str">
        <f>IFERROR(VLOOKUP($AA425,Таблица9[#All],MATCH(AE$3,Таблица9[#Headers],0),0)/VLOOKUP($AA425,Таблица19[#All],MATCH(AE$3,Таблица19[#Headers],0),0),"")</f>
        <v/>
      </c>
      <c r="AF425" s="6" t="str">
        <f>IFERROR(VLOOKUP($AA425,Таблица9[#All],MATCH(AF$3,Таблица9[#Headers],0),0)/VLOOKUP($AA425,Таблица19[#All],MATCH(AF$3,Таблица19[#Headers],0),0),"")</f>
        <v/>
      </c>
    </row>
    <row r="426" spans="1:32">
      <c r="A426" t="s">
        <v>258</v>
      </c>
      <c r="B426" s="10">
        <v>1710</v>
      </c>
      <c r="C426" s="10">
        <v>210</v>
      </c>
      <c r="D426" s="6">
        <v>0.122807017543859</v>
      </c>
      <c r="E426" s="3">
        <v>1</v>
      </c>
      <c r="F426" s="3">
        <v>1</v>
      </c>
      <c r="G426" s="16">
        <v>1</v>
      </c>
      <c r="H426" s="10">
        <v>2010</v>
      </c>
      <c r="I426">
        <v>1</v>
      </c>
      <c r="J426" s="10">
        <v>210</v>
      </c>
      <c r="AA426" t="s">
        <v>258</v>
      </c>
      <c r="AB426" s="6" t="str">
        <f>IFERROR(VLOOKUP($AA426,Таблица9[#All],MATCH(AB$3,Таблица9[#Headers],0),0)/VLOOKUP($AA426,Таблица19[#All],MATCH(AB$3,Таблица19[#Headers],0),0),"")</f>
        <v/>
      </c>
      <c r="AC426" s="6" t="str">
        <f>IFERROR(VLOOKUP($AA426,Таблица9[#All],MATCH(AC$3,Таблица9[#Headers],0),0)/VLOOKUP($AA426,Таблица19[#All],MATCH(AC$3,Таблица19[#Headers],0),0),"")</f>
        <v/>
      </c>
      <c r="AD426" s="6" t="str">
        <f>IFERROR(VLOOKUP($AA426,Таблица9[#All],MATCH(AD$3,Таблица9[#Headers],0),0)/VLOOKUP($AA426,Таблица19[#All],MATCH(AD$3,Таблица19[#Headers],0),0),"")</f>
        <v/>
      </c>
      <c r="AE426" s="6" t="str">
        <f>IFERROR(VLOOKUP($AA426,Таблица9[#All],MATCH(AE$3,Таблица9[#Headers],0),0)/VLOOKUP($AA426,Таблица19[#All],MATCH(AE$3,Таблица19[#Headers],0),0),"")</f>
        <v/>
      </c>
      <c r="AF426" s="6" t="str">
        <f>IFERROR(VLOOKUP($AA426,Таблица9[#All],MATCH(AF$3,Таблица9[#Headers],0),0)/VLOOKUP($AA426,Таблица19[#All],MATCH(AF$3,Таблица19[#Headers],0),0),"")</f>
        <v/>
      </c>
    </row>
    <row r="427" spans="1:32">
      <c r="A427" t="s">
        <v>410</v>
      </c>
      <c r="B427" s="10">
        <v>1699</v>
      </c>
      <c r="C427" s="10">
        <v>313</v>
      </c>
      <c r="D427" s="6">
        <v>0.184226015303119</v>
      </c>
      <c r="E427" s="3">
        <v>1</v>
      </c>
      <c r="F427" s="3">
        <v>1</v>
      </c>
      <c r="G427" s="16">
        <v>1</v>
      </c>
      <c r="H427" s="10">
        <v>2449</v>
      </c>
      <c r="I427">
        <v>1</v>
      </c>
      <c r="J427" s="10">
        <v>313</v>
      </c>
      <c r="AA427" t="s">
        <v>410</v>
      </c>
      <c r="AB427" s="6" t="str">
        <f>IFERROR(VLOOKUP($AA427,Таблица9[#All],MATCH(AB$3,Таблица9[#Headers],0),0)/VLOOKUP($AA427,Таблица19[#All],MATCH(AB$3,Таблица19[#Headers],0),0),"")</f>
        <v/>
      </c>
      <c r="AC427" s="6" t="str">
        <f>IFERROR(VLOOKUP($AA427,Таблица9[#All],MATCH(AC$3,Таблица9[#Headers],0),0)/VLOOKUP($AA427,Таблица19[#All],MATCH(AC$3,Таблица19[#Headers],0),0),"")</f>
        <v/>
      </c>
      <c r="AD427" s="6" t="str">
        <f>IFERROR(VLOOKUP($AA427,Таблица9[#All],MATCH(AD$3,Таблица9[#Headers],0),0)/VLOOKUP($AA427,Таблица19[#All],MATCH(AD$3,Таблица19[#Headers],0),0),"")</f>
        <v/>
      </c>
      <c r="AE427" s="6" t="str">
        <f>IFERROR(VLOOKUP($AA427,Таблица9[#All],MATCH(AE$3,Таблица9[#Headers],0),0)/VLOOKUP($AA427,Таблица19[#All],MATCH(AE$3,Таблица19[#Headers],0),0),"")</f>
        <v/>
      </c>
      <c r="AF427" s="6" t="str">
        <f>IFERROR(VLOOKUP($AA427,Таблица9[#All],MATCH(AF$3,Таблица9[#Headers],0),0)/VLOOKUP($AA427,Таблица19[#All],MATCH(AF$3,Таблица19[#Headers],0),0),"")</f>
        <v/>
      </c>
    </row>
    <row r="428" spans="1:32">
      <c r="A428" t="s">
        <v>474</v>
      </c>
      <c r="B428" s="10">
        <v>1672</v>
      </c>
      <c r="C428" s="10">
        <v>532</v>
      </c>
      <c r="D428" s="6">
        <v>0.31818181818181801</v>
      </c>
      <c r="E428" s="3">
        <v>1</v>
      </c>
      <c r="F428" s="3">
        <v>1</v>
      </c>
      <c r="G428" s="16">
        <v>1</v>
      </c>
      <c r="H428" s="10">
        <v>2872</v>
      </c>
      <c r="I428">
        <v>1</v>
      </c>
      <c r="J428" s="10">
        <v>532</v>
      </c>
      <c r="AA428" t="s">
        <v>474</v>
      </c>
      <c r="AB428" s="6" t="str">
        <f>IFERROR(VLOOKUP($AA428,Таблица9[#All],MATCH(AB$3,Таблица9[#Headers],0),0)/VLOOKUP($AA428,Таблица19[#All],MATCH(AB$3,Таблица19[#Headers],0),0),"")</f>
        <v/>
      </c>
      <c r="AC428" s="6" t="str">
        <f>IFERROR(VLOOKUP($AA428,Таблица9[#All],MATCH(AC$3,Таблица9[#Headers],0),0)/VLOOKUP($AA428,Таблица19[#All],MATCH(AC$3,Таблица19[#Headers],0),0),"")</f>
        <v/>
      </c>
      <c r="AD428" s="6" t="str">
        <f>IFERROR(VLOOKUP($AA428,Таблица9[#All],MATCH(AD$3,Таблица9[#Headers],0),0)/VLOOKUP($AA428,Таблица19[#All],MATCH(AD$3,Таблица19[#Headers],0),0),"")</f>
        <v/>
      </c>
      <c r="AE428" s="6" t="str">
        <f>IFERROR(VLOOKUP($AA428,Таблица9[#All],MATCH(AE$3,Таблица9[#Headers],0),0)/VLOOKUP($AA428,Таблица19[#All],MATCH(AE$3,Таблица19[#Headers],0),0),"")</f>
        <v/>
      </c>
      <c r="AF428" s="6" t="str">
        <f>IFERROR(VLOOKUP($AA428,Таблица9[#All],MATCH(AF$3,Таблица9[#Headers],0),0)/VLOOKUP($AA428,Таблица19[#All],MATCH(AF$3,Таблица19[#Headers],0),0),"")</f>
        <v/>
      </c>
    </row>
    <row r="429" spans="1:32">
      <c r="A429" t="s">
        <v>461</v>
      </c>
      <c r="B429" s="10">
        <v>1660</v>
      </c>
      <c r="C429" s="10">
        <v>235</v>
      </c>
      <c r="D429" s="6">
        <v>0.14156626506024</v>
      </c>
      <c r="E429" s="3">
        <v>1</v>
      </c>
      <c r="F429" s="3">
        <v>2</v>
      </c>
      <c r="G429" s="16">
        <v>1</v>
      </c>
      <c r="H429" s="10">
        <v>2260</v>
      </c>
      <c r="I429">
        <v>2</v>
      </c>
      <c r="J429" s="10">
        <v>235</v>
      </c>
      <c r="AA429" t="s">
        <v>461</v>
      </c>
      <c r="AB429" s="6" t="str">
        <f>IFERROR(VLOOKUP($AA429,Таблица9[#All],MATCH(AB$3,Таблица9[#Headers],0),0)/VLOOKUP($AA429,Таблица19[#All],MATCH(AB$3,Таблица19[#Headers],0),0),"")</f>
        <v/>
      </c>
      <c r="AC429" s="6" t="str">
        <f>IFERROR(VLOOKUP($AA429,Таблица9[#All],MATCH(AC$3,Таблица9[#Headers],0),0)/VLOOKUP($AA429,Таблица19[#All],MATCH(AC$3,Таблица19[#Headers],0),0),"")</f>
        <v/>
      </c>
      <c r="AD429" s="6" t="str">
        <f>IFERROR(VLOOKUP($AA429,Таблица9[#All],MATCH(AD$3,Таблица9[#Headers],0),0)/VLOOKUP($AA429,Таблица19[#All],MATCH(AD$3,Таблица19[#Headers],0),0),"")</f>
        <v/>
      </c>
      <c r="AE429" s="6" t="str">
        <f>IFERROR(VLOOKUP($AA429,Таблица9[#All],MATCH(AE$3,Таблица9[#Headers],0),0)/VLOOKUP($AA429,Таблица19[#All],MATCH(AE$3,Таблица19[#Headers],0),0),"")</f>
        <v/>
      </c>
      <c r="AF429" s="6" t="str">
        <f>IFERROR(VLOOKUP($AA429,Таблица9[#All],MATCH(AF$3,Таблица9[#Headers],0),0)/VLOOKUP($AA429,Таблица19[#All],MATCH(AF$3,Таблица19[#Headers],0),0),"")</f>
        <v/>
      </c>
    </row>
    <row r="430" spans="1:32">
      <c r="A430" t="s">
        <v>452</v>
      </c>
      <c r="B430" s="10">
        <v>1615</v>
      </c>
      <c r="C430" s="10">
        <v>853</v>
      </c>
      <c r="D430" s="6">
        <v>0.52817337461300295</v>
      </c>
      <c r="E430" s="3">
        <v>1</v>
      </c>
      <c r="F430" s="3">
        <v>1</v>
      </c>
      <c r="G430" s="16">
        <v>1</v>
      </c>
      <c r="H430" s="10">
        <v>2615</v>
      </c>
      <c r="I430">
        <v>1</v>
      </c>
      <c r="J430" s="10">
        <v>853</v>
      </c>
      <c r="AA430" t="s">
        <v>452</v>
      </c>
      <c r="AB430" s="6" t="str">
        <f>IFERROR(VLOOKUP($AA430,Таблица9[#All],MATCH(AB$3,Таблица9[#Headers],0),0)/VLOOKUP($AA430,Таблица19[#All],MATCH(AB$3,Таблица19[#Headers],0),0),"")</f>
        <v/>
      </c>
      <c r="AC430" s="6" t="str">
        <f>IFERROR(VLOOKUP($AA430,Таблица9[#All],MATCH(AC$3,Таблица9[#Headers],0),0)/VLOOKUP($AA430,Таблица19[#All],MATCH(AC$3,Таблица19[#Headers],0),0),"")</f>
        <v/>
      </c>
      <c r="AD430" s="6" t="str">
        <f>IFERROR(VLOOKUP($AA430,Таблица9[#All],MATCH(AD$3,Таблица9[#Headers],0),0)/VLOOKUP($AA430,Таблица19[#All],MATCH(AD$3,Таблица19[#Headers],0),0),"")</f>
        <v/>
      </c>
      <c r="AE430" s="6" t="str">
        <f>IFERROR(VLOOKUP($AA430,Таблица9[#All],MATCH(AE$3,Таблица9[#Headers],0),0)/VLOOKUP($AA430,Таблица19[#All],MATCH(AE$3,Таблица19[#Headers],0),0),"")</f>
        <v/>
      </c>
      <c r="AF430" s="6" t="str">
        <f>IFERROR(VLOOKUP($AA430,Таблица9[#All],MATCH(AF$3,Таблица9[#Headers],0),0)/VLOOKUP($AA430,Таблица19[#All],MATCH(AF$3,Таблица19[#Headers],0),0),"")</f>
        <v/>
      </c>
    </row>
    <row r="431" spans="1:32">
      <c r="A431" t="s">
        <v>406</v>
      </c>
      <c r="B431" s="10">
        <v>1560</v>
      </c>
      <c r="C431" s="10">
        <v>480</v>
      </c>
      <c r="D431" s="6">
        <v>0.30769230769230699</v>
      </c>
      <c r="E431" s="3">
        <v>1</v>
      </c>
      <c r="F431" s="3">
        <v>1</v>
      </c>
      <c r="G431" s="16">
        <v>1</v>
      </c>
      <c r="H431" s="10">
        <v>2560</v>
      </c>
      <c r="I431">
        <v>1</v>
      </c>
      <c r="J431" s="10">
        <v>480</v>
      </c>
      <c r="AA431" t="s">
        <v>406</v>
      </c>
      <c r="AB431" s="6" t="str">
        <f>IFERROR(VLOOKUP($AA431,Таблица9[#All],MATCH(AB$3,Таблица9[#Headers],0),0)/VLOOKUP($AA431,Таблица19[#All],MATCH(AB$3,Таблица19[#Headers],0),0),"")</f>
        <v/>
      </c>
      <c r="AC431" s="6" t="str">
        <f>IFERROR(VLOOKUP($AA431,Таблица9[#All],MATCH(AC$3,Таблица9[#Headers],0),0)/VLOOKUP($AA431,Таблица19[#All],MATCH(AC$3,Таблица19[#Headers],0),0),"")</f>
        <v/>
      </c>
      <c r="AD431" s="6" t="str">
        <f>IFERROR(VLOOKUP($AA431,Таблица9[#All],MATCH(AD$3,Таблица9[#Headers],0),0)/VLOOKUP($AA431,Таблица19[#All],MATCH(AD$3,Таблица19[#Headers],0),0),"")</f>
        <v/>
      </c>
      <c r="AE431" s="6" t="str">
        <f>IFERROR(VLOOKUP($AA431,Таблица9[#All],MATCH(AE$3,Таблица9[#Headers],0),0)/VLOOKUP($AA431,Таблица19[#All],MATCH(AE$3,Таблица19[#Headers],0),0),"")</f>
        <v/>
      </c>
      <c r="AF431" s="6" t="str">
        <f>IFERROR(VLOOKUP($AA431,Таблица9[#All],MATCH(AF$3,Таблица9[#Headers],0),0)/VLOOKUP($AA431,Таблица19[#All],MATCH(AF$3,Таблица19[#Headers],0),0),"")</f>
        <v/>
      </c>
    </row>
    <row r="432" spans="1:32">
      <c r="A432" t="s">
        <v>457</v>
      </c>
      <c r="B432" s="10">
        <v>1533</v>
      </c>
      <c r="C432" s="10">
        <v>257</v>
      </c>
      <c r="D432" s="6">
        <v>0.16764514024787899</v>
      </c>
      <c r="E432" s="3">
        <v>1</v>
      </c>
      <c r="F432" s="3">
        <v>7</v>
      </c>
      <c r="G432" s="16">
        <v>1</v>
      </c>
      <c r="H432" s="10">
        <v>1632</v>
      </c>
      <c r="I432">
        <v>7</v>
      </c>
      <c r="J432" s="10">
        <v>257</v>
      </c>
      <c r="AA432" t="s">
        <v>457</v>
      </c>
      <c r="AB432" s="6">
        <f>IFERROR(VLOOKUP($AA432,Таблица9[#All],MATCH(AB$3,Таблица9[#Headers],0),0)/VLOOKUP($AA432,Таблица19[#All],MATCH(AB$3,Таблица19[#Headers],0),0),"")</f>
        <v>1</v>
      </c>
      <c r="AC432" s="6">
        <f>IFERROR(VLOOKUP($AA432,Таблица9[#All],MATCH(AC$3,Таблица9[#Headers],0),0)/VLOOKUP($AA432,Таблица19[#All],MATCH(AC$3,Таблица19[#Headers],0),0),"")</f>
        <v>1</v>
      </c>
      <c r="AD432" s="6">
        <f>IFERROR(VLOOKUP($AA432,Таблица9[#All],MATCH(AD$3,Таблица9[#Headers],0),0)/VLOOKUP($AA432,Таблица19[#All],MATCH(AD$3,Таблица19[#Headers],0),0),"")</f>
        <v>1</v>
      </c>
      <c r="AE432" s="6">
        <f>IFERROR(VLOOKUP($AA432,Таблица9[#All],MATCH(AE$3,Таблица9[#Headers],0),0)/VLOOKUP($AA432,Таблица19[#All],MATCH(AE$3,Таблица19[#Headers],0),0),"")</f>
        <v>1</v>
      </c>
      <c r="AF432" s="6">
        <f>IFERROR(VLOOKUP($AA432,Таблица9[#All],MATCH(AF$3,Таблица9[#Headers],0),0)/VLOOKUP($AA432,Таблица19[#All],MATCH(AF$3,Таблица19[#Headers],0),0),"")</f>
        <v>1</v>
      </c>
    </row>
    <row r="433" spans="1:32">
      <c r="A433" t="s">
        <v>408</v>
      </c>
      <c r="B433" s="10">
        <v>1498</v>
      </c>
      <c r="C433" s="10">
        <v>65</v>
      </c>
      <c r="D433" s="6">
        <v>4.33911882510013E-2</v>
      </c>
      <c r="E433" s="3">
        <v>1</v>
      </c>
      <c r="F433" s="3">
        <v>1</v>
      </c>
      <c r="G433" s="16">
        <v>1</v>
      </c>
      <c r="H433" s="10">
        <v>2148</v>
      </c>
      <c r="I433">
        <v>1</v>
      </c>
      <c r="J433" s="10">
        <v>65</v>
      </c>
      <c r="AA433" t="s">
        <v>408</v>
      </c>
      <c r="AB433" s="6" t="str">
        <f>IFERROR(VLOOKUP($AA433,Таблица9[#All],MATCH(AB$3,Таблица9[#Headers],0),0)/VLOOKUP($AA433,Таблица19[#All],MATCH(AB$3,Таблица19[#Headers],0),0),"")</f>
        <v/>
      </c>
      <c r="AC433" s="6" t="str">
        <f>IFERROR(VLOOKUP($AA433,Таблица9[#All],MATCH(AC$3,Таблица9[#Headers],0),0)/VLOOKUP($AA433,Таблица19[#All],MATCH(AC$3,Таблица19[#Headers],0),0),"")</f>
        <v/>
      </c>
      <c r="AD433" s="6" t="str">
        <f>IFERROR(VLOOKUP($AA433,Таблица9[#All],MATCH(AD$3,Таблица9[#Headers],0),0)/VLOOKUP($AA433,Таблица19[#All],MATCH(AD$3,Таблица19[#Headers],0),0),"")</f>
        <v/>
      </c>
      <c r="AE433" s="6" t="str">
        <f>IFERROR(VLOOKUP($AA433,Таблица9[#All],MATCH(AE$3,Таблица9[#Headers],0),0)/VLOOKUP($AA433,Таблица19[#All],MATCH(AE$3,Таблица19[#Headers],0),0),"")</f>
        <v/>
      </c>
      <c r="AF433" s="6" t="str">
        <f>IFERROR(VLOOKUP($AA433,Таблица9[#All],MATCH(AF$3,Таблица9[#Headers],0),0)/VLOOKUP($AA433,Таблица19[#All],MATCH(AF$3,Таблица19[#Headers],0),0),"")</f>
        <v/>
      </c>
    </row>
    <row r="434" spans="1:32">
      <c r="A434" t="s">
        <v>446</v>
      </c>
      <c r="B434" s="10">
        <v>1463</v>
      </c>
      <c r="C434" s="10">
        <v>240</v>
      </c>
      <c r="D434" s="6">
        <v>0.164046479835953</v>
      </c>
      <c r="E434" s="3">
        <v>1</v>
      </c>
      <c r="F434" s="3">
        <v>9</v>
      </c>
      <c r="G434" s="16">
        <v>1</v>
      </c>
      <c r="H434" s="10">
        <v>1763</v>
      </c>
      <c r="I434">
        <v>9</v>
      </c>
      <c r="J434" s="10">
        <v>240</v>
      </c>
      <c r="AA434" t="s">
        <v>446</v>
      </c>
      <c r="AB434" s="6" t="str">
        <f>IFERROR(VLOOKUP($AA434,Таблица9[#All],MATCH(AB$3,Таблица9[#Headers],0),0)/VLOOKUP($AA434,Таблица19[#All],MATCH(AB$3,Таблица19[#Headers],0),0),"")</f>
        <v/>
      </c>
      <c r="AC434" s="6" t="str">
        <f>IFERROR(VLOOKUP($AA434,Таблица9[#All],MATCH(AC$3,Таблица9[#Headers],0),0)/VLOOKUP($AA434,Таблица19[#All],MATCH(AC$3,Таблица19[#Headers],0),0),"")</f>
        <v/>
      </c>
      <c r="AD434" s="6" t="str">
        <f>IFERROR(VLOOKUP($AA434,Таблица9[#All],MATCH(AD$3,Таблица9[#Headers],0),0)/VLOOKUP($AA434,Таблица19[#All],MATCH(AD$3,Таблица19[#Headers],0),0),"")</f>
        <v/>
      </c>
      <c r="AE434" s="6" t="str">
        <f>IFERROR(VLOOKUP($AA434,Таблица9[#All],MATCH(AE$3,Таблица9[#Headers],0),0)/VLOOKUP($AA434,Таблица19[#All],MATCH(AE$3,Таблица19[#Headers],0),0),"")</f>
        <v/>
      </c>
      <c r="AF434" s="6" t="str">
        <f>IFERROR(VLOOKUP($AA434,Таблица9[#All],MATCH(AF$3,Таблица9[#Headers],0),0)/VLOOKUP($AA434,Таблица19[#All],MATCH(AF$3,Таблица19[#Headers],0),0),"")</f>
        <v/>
      </c>
    </row>
    <row r="435" spans="1:32">
      <c r="A435" t="s">
        <v>391</v>
      </c>
      <c r="B435" s="10">
        <v>1410</v>
      </c>
      <c r="C435" s="10">
        <v>259</v>
      </c>
      <c r="D435" s="6">
        <v>0.183687943262411</v>
      </c>
      <c r="E435" s="3">
        <v>1</v>
      </c>
      <c r="F435" s="3">
        <v>4</v>
      </c>
      <c r="G435" s="16">
        <v>1</v>
      </c>
      <c r="H435" s="10">
        <v>1710</v>
      </c>
      <c r="I435">
        <v>4</v>
      </c>
      <c r="J435" s="10">
        <v>259</v>
      </c>
      <c r="AA435" t="s">
        <v>391</v>
      </c>
      <c r="AB435" s="6" t="str">
        <f>IFERROR(VLOOKUP($AA435,Таблица9[#All],MATCH(AB$3,Таблица9[#Headers],0),0)/VLOOKUP($AA435,Таблица19[#All],MATCH(AB$3,Таблица19[#Headers],0),0),"")</f>
        <v/>
      </c>
      <c r="AC435" s="6" t="str">
        <f>IFERROR(VLOOKUP($AA435,Таблица9[#All],MATCH(AC$3,Таблица9[#Headers],0),0)/VLOOKUP($AA435,Таблица19[#All],MATCH(AC$3,Таблица19[#Headers],0),0),"")</f>
        <v/>
      </c>
      <c r="AD435" s="6" t="str">
        <f>IFERROR(VLOOKUP($AA435,Таблица9[#All],MATCH(AD$3,Таблица9[#Headers],0),0)/VLOOKUP($AA435,Таблица19[#All],MATCH(AD$3,Таблица19[#Headers],0),0),"")</f>
        <v/>
      </c>
      <c r="AE435" s="6" t="str">
        <f>IFERROR(VLOOKUP($AA435,Таблица9[#All],MATCH(AE$3,Таблица9[#Headers],0),0)/VLOOKUP($AA435,Таблица19[#All],MATCH(AE$3,Таблица19[#Headers],0),0),"")</f>
        <v/>
      </c>
      <c r="AF435" s="6" t="str">
        <f>IFERROR(VLOOKUP($AA435,Таблица9[#All],MATCH(AF$3,Таблица9[#Headers],0),0)/VLOOKUP($AA435,Таблица19[#All],MATCH(AF$3,Таблица19[#Headers],0),0),"")</f>
        <v/>
      </c>
    </row>
    <row r="436" spans="1:32">
      <c r="A436" t="s">
        <v>350</v>
      </c>
      <c r="B436" s="10">
        <v>1299</v>
      </c>
      <c r="C436" s="10">
        <v>250</v>
      </c>
      <c r="D436" s="6">
        <v>0.192455735180908</v>
      </c>
      <c r="E436" s="3">
        <v>1</v>
      </c>
      <c r="F436" s="3">
        <v>1</v>
      </c>
      <c r="G436" s="16">
        <v>1</v>
      </c>
      <c r="H436" s="10">
        <v>1599</v>
      </c>
      <c r="I436">
        <v>1</v>
      </c>
      <c r="J436" s="10">
        <v>250</v>
      </c>
      <c r="AA436" t="s">
        <v>350</v>
      </c>
      <c r="AB436" s="6" t="str">
        <f>IFERROR(VLOOKUP($AA436,Таблица9[#All],MATCH(AB$3,Таблица9[#Headers],0),0)/VLOOKUP($AA436,Таблица19[#All],MATCH(AB$3,Таблица19[#Headers],0),0),"")</f>
        <v/>
      </c>
      <c r="AC436" s="6" t="str">
        <f>IFERROR(VLOOKUP($AA436,Таблица9[#All],MATCH(AC$3,Таблица9[#Headers],0),0)/VLOOKUP($AA436,Таблица19[#All],MATCH(AC$3,Таблица19[#Headers],0),0),"")</f>
        <v/>
      </c>
      <c r="AD436" s="6" t="str">
        <f>IFERROR(VLOOKUP($AA436,Таблица9[#All],MATCH(AD$3,Таблица9[#Headers],0),0)/VLOOKUP($AA436,Таблица19[#All],MATCH(AD$3,Таблица19[#Headers],0),0),"")</f>
        <v/>
      </c>
      <c r="AE436" s="6" t="str">
        <f>IFERROR(VLOOKUP($AA436,Таблица9[#All],MATCH(AE$3,Таблица9[#Headers],0),0)/VLOOKUP($AA436,Таблица19[#All],MATCH(AE$3,Таблица19[#Headers],0),0),"")</f>
        <v/>
      </c>
      <c r="AF436" s="6" t="str">
        <f>IFERROR(VLOOKUP($AA436,Таблица9[#All],MATCH(AF$3,Таблица9[#Headers],0),0)/VLOOKUP($AA436,Таблица19[#All],MATCH(AF$3,Таблица19[#Headers],0),0),"")</f>
        <v/>
      </c>
    </row>
    <row r="437" spans="1:32">
      <c r="A437" t="s">
        <v>233</v>
      </c>
      <c r="B437" s="10">
        <v>1230</v>
      </c>
      <c r="C437" s="10">
        <v>926</v>
      </c>
      <c r="D437" s="6">
        <v>0.75284552845528396</v>
      </c>
      <c r="E437" s="3">
        <v>1</v>
      </c>
      <c r="F437" s="3">
        <v>1</v>
      </c>
      <c r="G437" s="16">
        <v>1</v>
      </c>
      <c r="H437" s="10">
        <v>1329</v>
      </c>
      <c r="I437">
        <v>1</v>
      </c>
      <c r="J437" s="10">
        <v>926</v>
      </c>
      <c r="AA437" t="s">
        <v>233</v>
      </c>
      <c r="AB437" s="6">
        <f>IFERROR(VLOOKUP($AA437,Таблица9[#All],MATCH(AB$3,Таблица9[#Headers],0),0)/VLOOKUP($AA437,Таблица19[#All],MATCH(AB$3,Таблица19[#Headers],0),0),"")</f>
        <v>1</v>
      </c>
      <c r="AC437" s="6">
        <f>IFERROR(VLOOKUP($AA437,Таблица9[#All],MATCH(AC$3,Таблица9[#Headers],0),0)/VLOOKUP($AA437,Таблица19[#All],MATCH(AC$3,Таблица19[#Headers],0),0),"")</f>
        <v>1</v>
      </c>
      <c r="AD437" s="6">
        <f>IFERROR(VLOOKUP($AA437,Таблица9[#All],MATCH(AD$3,Таблица9[#Headers],0),0)/VLOOKUP($AA437,Таблица19[#All],MATCH(AD$3,Таблица19[#Headers],0),0),"")</f>
        <v>1</v>
      </c>
      <c r="AE437" s="6">
        <f>IFERROR(VLOOKUP($AA437,Таблица9[#All],MATCH(AE$3,Таблица9[#Headers],0),0)/VLOOKUP($AA437,Таблица19[#All],MATCH(AE$3,Таблица19[#Headers],0),0),"")</f>
        <v>1</v>
      </c>
      <c r="AF437" s="6">
        <f>IFERROR(VLOOKUP($AA437,Таблица9[#All],MATCH(AF$3,Таблица9[#Headers],0),0)/VLOOKUP($AA437,Таблица19[#All],MATCH(AF$3,Таблица19[#Headers],0),0),"")</f>
        <v>1</v>
      </c>
    </row>
    <row r="438" spans="1:32">
      <c r="A438" t="s">
        <v>440</v>
      </c>
      <c r="B438" s="10">
        <v>1210</v>
      </c>
      <c r="C438" s="10">
        <v>315</v>
      </c>
      <c r="D438" s="6">
        <v>0.26033057851239599</v>
      </c>
      <c r="E438" s="3">
        <v>1</v>
      </c>
      <c r="F438" s="3">
        <v>3</v>
      </c>
      <c r="G438" s="16">
        <v>1</v>
      </c>
      <c r="H438" s="10">
        <v>1810</v>
      </c>
      <c r="I438">
        <v>3</v>
      </c>
      <c r="J438" s="10">
        <v>315</v>
      </c>
      <c r="AA438" t="s">
        <v>440</v>
      </c>
      <c r="AB438" s="6" t="str">
        <f>IFERROR(VLOOKUP($AA438,Таблица9[#All],MATCH(AB$3,Таблица9[#Headers],0),0)/VLOOKUP($AA438,Таблица19[#All],MATCH(AB$3,Таблица19[#Headers],0),0),"")</f>
        <v/>
      </c>
      <c r="AC438" s="6" t="str">
        <f>IFERROR(VLOOKUP($AA438,Таблица9[#All],MATCH(AC$3,Таблица9[#Headers],0),0)/VLOOKUP($AA438,Таблица19[#All],MATCH(AC$3,Таблица19[#Headers],0),0),"")</f>
        <v/>
      </c>
      <c r="AD438" s="6" t="str">
        <f>IFERROR(VLOOKUP($AA438,Таблица9[#All],MATCH(AD$3,Таблица9[#Headers],0),0)/VLOOKUP($AA438,Таблица19[#All],MATCH(AD$3,Таблица19[#Headers],0),0),"")</f>
        <v/>
      </c>
      <c r="AE438" s="6" t="str">
        <f>IFERROR(VLOOKUP($AA438,Таблица9[#All],MATCH(AE$3,Таблица9[#Headers],0),0)/VLOOKUP($AA438,Таблица19[#All],MATCH(AE$3,Таблица19[#Headers],0),0),"")</f>
        <v/>
      </c>
      <c r="AF438" s="6" t="str">
        <f>IFERROR(VLOOKUP($AA438,Таблица9[#All],MATCH(AF$3,Таблица9[#Headers],0),0)/VLOOKUP($AA438,Таблица19[#All],MATCH(AF$3,Таблица19[#Headers],0),0),"")</f>
        <v/>
      </c>
    </row>
    <row r="439" spans="1:32">
      <c r="A439" t="s">
        <v>394</v>
      </c>
      <c r="B439" s="10">
        <v>1166</v>
      </c>
      <c r="C439" s="10">
        <v>271</v>
      </c>
      <c r="D439" s="6">
        <v>0.232418524871355</v>
      </c>
      <c r="E439" s="3">
        <v>2</v>
      </c>
      <c r="F439" s="3">
        <v>4</v>
      </c>
      <c r="G439" s="16">
        <v>1</v>
      </c>
      <c r="H439" s="10">
        <v>1562</v>
      </c>
      <c r="I439">
        <v>2</v>
      </c>
      <c r="J439" s="10">
        <v>271</v>
      </c>
      <c r="AA439" t="s">
        <v>394</v>
      </c>
      <c r="AB439" s="6" t="str">
        <f>IFERROR(VLOOKUP($AA439,Таблица9[#All],MATCH(AB$3,Таблица9[#Headers],0),0)/VLOOKUP($AA439,Таблица19[#All],MATCH(AB$3,Таблица19[#Headers],0),0),"")</f>
        <v/>
      </c>
      <c r="AC439" s="6" t="str">
        <f>IFERROR(VLOOKUP($AA439,Таблица9[#All],MATCH(AC$3,Таблица9[#Headers],0),0)/VLOOKUP($AA439,Таблица19[#All],MATCH(AC$3,Таблица19[#Headers],0),0),"")</f>
        <v/>
      </c>
      <c r="AD439" s="6" t="str">
        <f>IFERROR(VLOOKUP($AA439,Таблица9[#All],MATCH(AD$3,Таблица9[#Headers],0),0)/VLOOKUP($AA439,Таблица19[#All],MATCH(AD$3,Таблица19[#Headers],0),0),"")</f>
        <v/>
      </c>
      <c r="AE439" s="6" t="str">
        <f>IFERROR(VLOOKUP($AA439,Таблица9[#All],MATCH(AE$3,Таблица9[#Headers],0),0)/VLOOKUP($AA439,Таблица19[#All],MATCH(AE$3,Таблица19[#Headers],0),0),"")</f>
        <v/>
      </c>
      <c r="AF439" s="6" t="str">
        <f>IFERROR(VLOOKUP($AA439,Таблица9[#All],MATCH(AF$3,Таблица9[#Headers],0),0)/VLOOKUP($AA439,Таблица19[#All],MATCH(AF$3,Таблица19[#Headers],0),0),"")</f>
        <v/>
      </c>
    </row>
    <row r="440" spans="1:32">
      <c r="A440" t="s">
        <v>419</v>
      </c>
      <c r="B440" s="10">
        <v>1149</v>
      </c>
      <c r="C440" s="10">
        <v>101</v>
      </c>
      <c r="D440" s="6">
        <v>8.7902523933855503E-2</v>
      </c>
      <c r="E440" s="3">
        <v>1</v>
      </c>
      <c r="F440" s="3">
        <v>1</v>
      </c>
      <c r="G440" s="16">
        <v>1</v>
      </c>
      <c r="H440" s="10">
        <v>1869</v>
      </c>
      <c r="I440">
        <v>1</v>
      </c>
      <c r="J440" s="10">
        <v>101</v>
      </c>
      <c r="AA440" t="s">
        <v>419</v>
      </c>
      <c r="AB440" s="6" t="str">
        <f>IFERROR(VLOOKUP($AA440,Таблица9[#All],MATCH(AB$3,Таблица9[#Headers],0),0)/VLOOKUP($AA440,Таблица19[#All],MATCH(AB$3,Таблица19[#Headers],0),0),"")</f>
        <v/>
      </c>
      <c r="AC440" s="6" t="str">
        <f>IFERROR(VLOOKUP($AA440,Таблица9[#All],MATCH(AC$3,Таблица9[#Headers],0),0)/VLOOKUP($AA440,Таблица19[#All],MATCH(AC$3,Таблица19[#Headers],0),0),"")</f>
        <v/>
      </c>
      <c r="AD440" s="6" t="str">
        <f>IFERROR(VLOOKUP($AA440,Таблица9[#All],MATCH(AD$3,Таблица9[#Headers],0),0)/VLOOKUP($AA440,Таблица19[#All],MATCH(AD$3,Таблица19[#Headers],0),0),"")</f>
        <v/>
      </c>
      <c r="AE440" s="6" t="str">
        <f>IFERROR(VLOOKUP($AA440,Таблица9[#All],MATCH(AE$3,Таблица9[#Headers],0),0)/VLOOKUP($AA440,Таблица19[#All],MATCH(AE$3,Таблица19[#Headers],0),0),"")</f>
        <v/>
      </c>
      <c r="AF440" s="6" t="str">
        <f>IFERROR(VLOOKUP($AA440,Таблица9[#All],MATCH(AF$3,Таблица9[#Headers],0),0)/VLOOKUP($AA440,Таблица19[#All],MATCH(AF$3,Таблица19[#Headers],0),0),"")</f>
        <v/>
      </c>
    </row>
    <row r="441" spans="1:32">
      <c r="A441" t="s">
        <v>336</v>
      </c>
      <c r="B441" s="10">
        <v>1096</v>
      </c>
      <c r="C441" s="10">
        <v>447</v>
      </c>
      <c r="D441" s="6">
        <v>0.407846715328467</v>
      </c>
      <c r="E441" s="3">
        <v>1</v>
      </c>
      <c r="F441" s="3">
        <v>3</v>
      </c>
      <c r="G441" s="16">
        <v>1</v>
      </c>
      <c r="H441" s="10">
        <v>1819</v>
      </c>
      <c r="I441">
        <v>3</v>
      </c>
      <c r="J441" s="10">
        <v>447</v>
      </c>
      <c r="AA441" t="s">
        <v>336</v>
      </c>
      <c r="AB441" s="6" t="str">
        <f>IFERROR(VLOOKUP($AA441,Таблица9[#All],MATCH(AB$3,Таблица9[#Headers],0),0)/VLOOKUP($AA441,Таблица19[#All],MATCH(AB$3,Таблица19[#Headers],0),0),"")</f>
        <v/>
      </c>
      <c r="AC441" s="6" t="str">
        <f>IFERROR(VLOOKUP($AA441,Таблица9[#All],MATCH(AC$3,Таблица9[#Headers],0),0)/VLOOKUP($AA441,Таблица19[#All],MATCH(AC$3,Таблица19[#Headers],0),0),"")</f>
        <v/>
      </c>
      <c r="AD441" s="6" t="str">
        <f>IFERROR(VLOOKUP($AA441,Таблица9[#All],MATCH(AD$3,Таблица9[#Headers],0),0)/VLOOKUP($AA441,Таблица19[#All],MATCH(AD$3,Таблица19[#Headers],0),0),"")</f>
        <v/>
      </c>
      <c r="AE441" s="6" t="str">
        <f>IFERROR(VLOOKUP($AA441,Таблица9[#All],MATCH(AE$3,Таблица9[#Headers],0),0)/VLOOKUP($AA441,Таблица19[#All],MATCH(AE$3,Таблица19[#Headers],0),0),"")</f>
        <v/>
      </c>
      <c r="AF441" s="6" t="str">
        <f>IFERROR(VLOOKUP($AA441,Таблица9[#All],MATCH(AF$3,Таблица9[#Headers],0),0)/VLOOKUP($AA441,Таблица19[#All],MATCH(AF$3,Таблица19[#Headers],0),0),"")</f>
        <v/>
      </c>
    </row>
    <row r="442" spans="1:32">
      <c r="A442" t="s">
        <v>431</v>
      </c>
      <c r="B442" s="10">
        <v>1047</v>
      </c>
      <c r="C442" s="10">
        <v>-557</v>
      </c>
      <c r="D442" s="6">
        <v>-0.53199617956064904</v>
      </c>
      <c r="E442" s="3">
        <v>1</v>
      </c>
      <c r="F442" s="3">
        <v>3</v>
      </c>
      <c r="G442" s="16">
        <v>1</v>
      </c>
      <c r="H442" s="10">
        <v>1096</v>
      </c>
      <c r="I442">
        <v>3</v>
      </c>
      <c r="J442" s="10">
        <v>-557</v>
      </c>
      <c r="AA442" t="s">
        <v>431</v>
      </c>
      <c r="AB442" s="6">
        <f>IFERROR(VLOOKUP($AA442,Таблица9[#All],MATCH(AB$3,Таблица9[#Headers],0),0)/VLOOKUP($AA442,Таблица19[#All],MATCH(AB$3,Таблица19[#Headers],0),0),"")</f>
        <v>1</v>
      </c>
      <c r="AC442" s="6">
        <f>IFERROR(VLOOKUP($AA442,Таблица9[#All],MATCH(AC$3,Таблица9[#Headers],0),0)/VLOOKUP($AA442,Таблица19[#All],MATCH(AC$3,Таблица19[#Headers],0),0),"")</f>
        <v>1</v>
      </c>
      <c r="AD442" s="6">
        <f>IFERROR(VLOOKUP($AA442,Таблица9[#All],MATCH(AD$3,Таблица9[#Headers],0),0)/VLOOKUP($AA442,Таблица19[#All],MATCH(AD$3,Таблица19[#Headers],0),0),"")</f>
        <v>1</v>
      </c>
      <c r="AE442" s="6">
        <f>IFERROR(VLOOKUP($AA442,Таблица9[#All],MATCH(AE$3,Таблица9[#Headers],0),0)/VLOOKUP($AA442,Таблица19[#All],MATCH(AE$3,Таблица19[#Headers],0),0),"")</f>
        <v>1</v>
      </c>
      <c r="AF442" s="6">
        <f>IFERROR(VLOOKUP($AA442,Таблица9[#All],MATCH(AF$3,Таблица9[#Headers],0),0)/VLOOKUP($AA442,Таблица19[#All],MATCH(AF$3,Таблица19[#Headers],0),0),"")</f>
        <v>1</v>
      </c>
    </row>
    <row r="443" spans="1:32">
      <c r="A443" t="s">
        <v>307</v>
      </c>
      <c r="B443" s="10">
        <v>1040</v>
      </c>
      <c r="C443" s="10">
        <v>241</v>
      </c>
      <c r="D443" s="6">
        <v>0.23173076923076899</v>
      </c>
      <c r="E443" s="3">
        <v>1</v>
      </c>
      <c r="F443" s="3">
        <v>1</v>
      </c>
      <c r="G443" s="16">
        <v>1</v>
      </c>
      <c r="H443" s="10">
        <v>3889</v>
      </c>
      <c r="I443">
        <v>1</v>
      </c>
      <c r="J443" s="10">
        <v>241</v>
      </c>
      <c r="AA443" t="s">
        <v>307</v>
      </c>
      <c r="AB443" s="6">
        <f>IFERROR(VLOOKUP($AA443,Таблица9[#All],MATCH(AB$3,Таблица9[#Headers],0),0)/VLOOKUP($AA443,Таблица19[#All],MATCH(AB$3,Таблица19[#Headers],0),0),"")</f>
        <v>1</v>
      </c>
      <c r="AC443" s="6">
        <f>IFERROR(VLOOKUP($AA443,Таблица9[#All],MATCH(AC$3,Таблица9[#Headers],0),0)/VLOOKUP($AA443,Таблица19[#All],MATCH(AC$3,Таблица19[#Headers],0),0),"")</f>
        <v>1</v>
      </c>
      <c r="AD443" s="6">
        <f>IFERROR(VLOOKUP($AA443,Таблица9[#All],MATCH(AD$3,Таблица9[#Headers],0),0)/VLOOKUP($AA443,Таблица19[#All],MATCH(AD$3,Таблица19[#Headers],0),0),"")</f>
        <v>1</v>
      </c>
      <c r="AE443" s="6">
        <f>IFERROR(VLOOKUP($AA443,Таблица9[#All],MATCH(AE$3,Таблица9[#Headers],0),0)/VLOOKUP($AA443,Таблица19[#All],MATCH(AE$3,Таблица19[#Headers],0),0),"")</f>
        <v>1</v>
      </c>
      <c r="AF443" s="6">
        <f>IFERROR(VLOOKUP($AA443,Таблица9[#All],MATCH(AF$3,Таблица9[#Headers],0),0)/VLOOKUP($AA443,Таблица19[#All],MATCH(AF$3,Таблица19[#Headers],0),0),"")</f>
        <v>1</v>
      </c>
    </row>
    <row r="444" spans="1:32">
      <c r="A444" t="s">
        <v>366</v>
      </c>
      <c r="B444" s="10">
        <v>993</v>
      </c>
      <c r="C444" s="10">
        <v>307</v>
      </c>
      <c r="D444" s="6">
        <v>0.30916414904330303</v>
      </c>
      <c r="E444" s="3">
        <v>1</v>
      </c>
      <c r="F444" s="3">
        <v>8</v>
      </c>
      <c r="G444" s="16">
        <v>1</v>
      </c>
      <c r="H444" s="10">
        <v>1042</v>
      </c>
      <c r="I444">
        <v>8</v>
      </c>
      <c r="J444" s="10">
        <v>307</v>
      </c>
      <c r="AA444" t="s">
        <v>366</v>
      </c>
      <c r="AB444" s="6">
        <f>IFERROR(VLOOKUP($AA444,Таблица9[#All],MATCH(AB$3,Таблица9[#Headers],0),0)/VLOOKUP($AA444,Таблица19[#All],MATCH(AB$3,Таблица19[#Headers],0),0),"")</f>
        <v>1</v>
      </c>
      <c r="AC444" s="6">
        <f>IFERROR(VLOOKUP($AA444,Таблица9[#All],MATCH(AC$3,Таблица9[#Headers],0),0)/VLOOKUP($AA444,Таблица19[#All],MATCH(AC$3,Таблица19[#Headers],0),0),"")</f>
        <v>1</v>
      </c>
      <c r="AD444" s="6">
        <f>IFERROR(VLOOKUP($AA444,Таблица9[#All],MATCH(AD$3,Таблица9[#Headers],0),0)/VLOOKUP($AA444,Таблица19[#All],MATCH(AD$3,Таблица19[#Headers],0),0),"")</f>
        <v>1</v>
      </c>
      <c r="AE444" s="6">
        <f>IFERROR(VLOOKUP($AA444,Таблица9[#All],MATCH(AE$3,Таблица9[#Headers],0),0)/VLOOKUP($AA444,Таблица19[#All],MATCH(AE$3,Таблица19[#Headers],0),0),"")</f>
        <v>1</v>
      </c>
      <c r="AF444" s="6">
        <f>IFERROR(VLOOKUP($AA444,Таблица9[#All],MATCH(AF$3,Таблица9[#Headers],0),0)/VLOOKUP($AA444,Таблица19[#All],MATCH(AF$3,Таблица19[#Headers],0),0),"")</f>
        <v>1</v>
      </c>
    </row>
    <row r="445" spans="1:32">
      <c r="A445" t="s">
        <v>274</v>
      </c>
      <c r="B445" s="10">
        <v>848</v>
      </c>
      <c r="C445" s="10">
        <v>56</v>
      </c>
      <c r="D445" s="6">
        <v>6.6037735849056603E-2</v>
      </c>
      <c r="E445" s="3">
        <v>1</v>
      </c>
      <c r="F445" s="3">
        <v>1</v>
      </c>
      <c r="G445" s="16">
        <v>1</v>
      </c>
      <c r="H445" s="10">
        <v>1148</v>
      </c>
      <c r="I445">
        <v>1</v>
      </c>
      <c r="J445" s="10">
        <v>56</v>
      </c>
      <c r="AA445" t="s">
        <v>274</v>
      </c>
      <c r="AB445" s="6" t="str">
        <f>IFERROR(VLOOKUP($AA445,Таблица9[#All],MATCH(AB$3,Таблица9[#Headers],0),0)/VLOOKUP($AA445,Таблица19[#All],MATCH(AB$3,Таблица19[#Headers],0),0),"")</f>
        <v/>
      </c>
      <c r="AC445" s="6" t="str">
        <f>IFERROR(VLOOKUP($AA445,Таблица9[#All],MATCH(AC$3,Таблица9[#Headers],0),0)/VLOOKUP($AA445,Таблица19[#All],MATCH(AC$3,Таблица19[#Headers],0),0),"")</f>
        <v/>
      </c>
      <c r="AD445" s="6" t="str">
        <f>IFERROR(VLOOKUP($AA445,Таблица9[#All],MATCH(AD$3,Таблица9[#Headers],0),0)/VLOOKUP($AA445,Таблица19[#All],MATCH(AD$3,Таблица19[#Headers],0),0),"")</f>
        <v/>
      </c>
      <c r="AE445" s="6" t="str">
        <f>IFERROR(VLOOKUP($AA445,Таблица9[#All],MATCH(AE$3,Таблица9[#Headers],0),0)/VLOOKUP($AA445,Таблица19[#All],MATCH(AE$3,Таблица19[#Headers],0),0),"")</f>
        <v/>
      </c>
      <c r="AF445" s="6" t="str">
        <f>IFERROR(VLOOKUP($AA445,Таблица9[#All],MATCH(AF$3,Таблица9[#Headers],0),0)/VLOOKUP($AA445,Таблица19[#All],MATCH(AF$3,Таблица19[#Headers],0),0),"")</f>
        <v/>
      </c>
    </row>
    <row r="446" spans="1:32">
      <c r="A446" t="s">
        <v>483</v>
      </c>
      <c r="B446" s="10">
        <v>676</v>
      </c>
      <c r="C446" s="10">
        <v>138</v>
      </c>
      <c r="D446" s="6">
        <v>0.20414201183431899</v>
      </c>
      <c r="E446" s="3">
        <v>1</v>
      </c>
      <c r="F446" s="3">
        <v>3</v>
      </c>
      <c r="G446" s="16">
        <v>1</v>
      </c>
      <c r="H446" s="10">
        <v>725</v>
      </c>
      <c r="I446">
        <v>3</v>
      </c>
      <c r="J446" s="10">
        <v>138</v>
      </c>
      <c r="AA446" t="s">
        <v>483</v>
      </c>
      <c r="AB446" s="6">
        <f>IFERROR(VLOOKUP($AA446,Таблица9[#All],MATCH(AB$3,Таблица9[#Headers],0),0)/VLOOKUP($AA446,Таблица19[#All],MATCH(AB$3,Таблица19[#Headers],0),0),"")</f>
        <v>1</v>
      </c>
      <c r="AC446" s="6">
        <f>IFERROR(VLOOKUP($AA446,Таблица9[#All],MATCH(AC$3,Таблица9[#Headers],0),0)/VLOOKUP($AA446,Таблица19[#All],MATCH(AC$3,Таблица19[#Headers],0),0),"")</f>
        <v>1</v>
      </c>
      <c r="AD446" s="6">
        <f>IFERROR(VLOOKUP($AA446,Таблица9[#All],MATCH(AD$3,Таблица9[#Headers],0),0)/VLOOKUP($AA446,Таблица19[#All],MATCH(AD$3,Таблица19[#Headers],0),0),"")</f>
        <v>1</v>
      </c>
      <c r="AE446" s="6">
        <f>IFERROR(VLOOKUP($AA446,Таблица9[#All],MATCH(AE$3,Таблица9[#Headers],0),0)/VLOOKUP($AA446,Таблица19[#All],MATCH(AE$3,Таблица19[#Headers],0),0),"")</f>
        <v>1</v>
      </c>
      <c r="AF446" s="6">
        <f>IFERROR(VLOOKUP($AA446,Таблица9[#All],MATCH(AF$3,Таблица9[#Headers],0),0)/VLOOKUP($AA446,Таблица19[#All],MATCH(AF$3,Таблица19[#Headers],0),0),"")</f>
        <v>1</v>
      </c>
    </row>
    <row r="447" spans="1:32">
      <c r="A447" t="s">
        <v>482</v>
      </c>
      <c r="B447" s="10">
        <v>646</v>
      </c>
      <c r="C447" s="10">
        <v>55</v>
      </c>
      <c r="D447" s="6">
        <v>8.51393188854489E-2</v>
      </c>
      <c r="E447" s="3">
        <v>1</v>
      </c>
      <c r="F447" s="3">
        <v>3</v>
      </c>
      <c r="G447" s="16">
        <v>1</v>
      </c>
      <c r="H447" s="10">
        <v>695</v>
      </c>
      <c r="I447">
        <v>3</v>
      </c>
      <c r="J447" s="10">
        <v>55</v>
      </c>
      <c r="AA447" t="s">
        <v>482</v>
      </c>
      <c r="AB447" s="6">
        <f>IFERROR(VLOOKUP($AA447,Таблица9[#All],MATCH(AB$3,Таблица9[#Headers],0),0)/VLOOKUP($AA447,Таблица19[#All],MATCH(AB$3,Таблица19[#Headers],0),0),"")</f>
        <v>1</v>
      </c>
      <c r="AC447" s="6">
        <f>IFERROR(VLOOKUP($AA447,Таблица9[#All],MATCH(AC$3,Таблица9[#Headers],0),0)/VLOOKUP($AA447,Таблица19[#All],MATCH(AC$3,Таблица19[#Headers],0),0),"")</f>
        <v>1</v>
      </c>
      <c r="AD447" s="6">
        <f>IFERROR(VLOOKUP($AA447,Таблица9[#All],MATCH(AD$3,Таблица9[#Headers],0),0)/VLOOKUP($AA447,Таблица19[#All],MATCH(AD$3,Таблица19[#Headers],0),0),"")</f>
        <v>1</v>
      </c>
      <c r="AE447" s="6">
        <f>IFERROR(VLOOKUP($AA447,Таблица9[#All],MATCH(AE$3,Таблица9[#Headers],0),0)/VLOOKUP($AA447,Таблица19[#All],MATCH(AE$3,Таблица19[#Headers],0),0),"")</f>
        <v>1</v>
      </c>
      <c r="AF447" s="6">
        <f>IFERROR(VLOOKUP($AA447,Таблица9[#All],MATCH(AF$3,Таблица9[#Headers],0),0)/VLOOKUP($AA447,Таблица19[#All],MATCH(AF$3,Таблица19[#Headers],0),0),"")</f>
        <v>1</v>
      </c>
    </row>
    <row r="448" spans="1:32">
      <c r="A448" t="s">
        <v>418</v>
      </c>
      <c r="B448" s="10">
        <v>645</v>
      </c>
      <c r="C448" s="10">
        <v>58</v>
      </c>
      <c r="D448" s="6">
        <v>8.9922480620154996E-2</v>
      </c>
      <c r="E448" s="3">
        <v>1</v>
      </c>
      <c r="F448" s="3">
        <v>1</v>
      </c>
      <c r="G448" s="16">
        <v>1</v>
      </c>
      <c r="H448" s="10">
        <v>694</v>
      </c>
      <c r="I448">
        <v>1</v>
      </c>
      <c r="J448" s="10">
        <v>58</v>
      </c>
      <c r="AA448" t="s">
        <v>418</v>
      </c>
      <c r="AB448" s="6">
        <f>IFERROR(VLOOKUP($AA448,Таблица9[#All],MATCH(AB$3,Таблица9[#Headers],0),0)/VLOOKUP($AA448,Таблица19[#All],MATCH(AB$3,Таблица19[#Headers],0),0),"")</f>
        <v>1</v>
      </c>
      <c r="AC448" s="6">
        <f>IFERROR(VLOOKUP($AA448,Таблица9[#All],MATCH(AC$3,Таблица9[#Headers],0),0)/VLOOKUP($AA448,Таблица19[#All],MATCH(AC$3,Таблица19[#Headers],0),0),"")</f>
        <v>1</v>
      </c>
      <c r="AD448" s="6">
        <f>IFERROR(VLOOKUP($AA448,Таблица9[#All],MATCH(AD$3,Таблица9[#Headers],0),0)/VLOOKUP($AA448,Таблица19[#All],MATCH(AD$3,Таблица19[#Headers],0),0),"")</f>
        <v>1</v>
      </c>
      <c r="AE448" s="6">
        <f>IFERROR(VLOOKUP($AA448,Таблица9[#All],MATCH(AE$3,Таблица9[#Headers],0),0)/VLOOKUP($AA448,Таблица19[#All],MATCH(AE$3,Таблица19[#Headers],0),0),"")</f>
        <v>1</v>
      </c>
      <c r="AF448" s="6">
        <f>IFERROR(VLOOKUP($AA448,Таблица9[#All],MATCH(AF$3,Таблица9[#Headers],0),0)/VLOOKUP($AA448,Таблица19[#All],MATCH(AF$3,Таблица19[#Headers],0),0),"")</f>
        <v>1</v>
      </c>
    </row>
    <row r="449" spans="1:32">
      <c r="A449" t="s">
        <v>476</v>
      </c>
      <c r="B449" s="10">
        <v>635</v>
      </c>
      <c r="C449" s="10">
        <v>196</v>
      </c>
      <c r="D449" s="6">
        <v>0.30866141732283398</v>
      </c>
      <c r="E449" s="3">
        <v>1</v>
      </c>
      <c r="F449" s="3">
        <v>6</v>
      </c>
      <c r="G449" s="16">
        <v>1</v>
      </c>
      <c r="H449" s="10">
        <v>684</v>
      </c>
      <c r="I449">
        <v>6</v>
      </c>
      <c r="J449" s="10">
        <v>196</v>
      </c>
      <c r="AA449" t="s">
        <v>476</v>
      </c>
      <c r="AB449" s="6" t="str">
        <f>IFERROR(VLOOKUP($AA449,Таблица9[#All],MATCH(AB$3,Таблица9[#Headers],0),0)/VLOOKUP($AA449,Таблица19[#All],MATCH(AB$3,Таблица19[#Headers],0),0),"")</f>
        <v/>
      </c>
      <c r="AC449" s="6" t="str">
        <f>IFERROR(VLOOKUP($AA449,Таблица9[#All],MATCH(AC$3,Таблица9[#Headers],0),0)/VLOOKUP($AA449,Таблица19[#All],MATCH(AC$3,Таблица19[#Headers],0),0),"")</f>
        <v/>
      </c>
      <c r="AD449" s="6" t="str">
        <f>IFERROR(VLOOKUP($AA449,Таблица9[#All],MATCH(AD$3,Таблица9[#Headers],0),0)/VLOOKUP($AA449,Таблица19[#All],MATCH(AD$3,Таблица19[#Headers],0),0),"")</f>
        <v/>
      </c>
      <c r="AE449" s="6" t="str">
        <f>IFERROR(VLOOKUP($AA449,Таблица9[#All],MATCH(AE$3,Таблица9[#Headers],0),0)/VLOOKUP($AA449,Таблица19[#All],MATCH(AE$3,Таблица19[#Headers],0),0),"")</f>
        <v/>
      </c>
      <c r="AF449" s="6" t="str">
        <f>IFERROR(VLOOKUP($AA449,Таблица9[#All],MATCH(AF$3,Таблица9[#Headers],0),0)/VLOOKUP($AA449,Таблица19[#All],MATCH(AF$3,Таблица19[#Headers],0),0),"")</f>
        <v/>
      </c>
    </row>
    <row r="450" spans="1:32">
      <c r="A450" t="s">
        <v>162</v>
      </c>
      <c r="B450" s="10">
        <v>463</v>
      </c>
      <c r="C450" s="10">
        <v>127</v>
      </c>
      <c r="D450" s="6">
        <v>0.27429805615550701</v>
      </c>
      <c r="E450" s="3">
        <v>1</v>
      </c>
      <c r="F450" s="3">
        <v>2</v>
      </c>
      <c r="G450" s="16">
        <v>1</v>
      </c>
      <c r="H450" s="10">
        <v>913</v>
      </c>
      <c r="I450">
        <v>2</v>
      </c>
      <c r="J450" s="10">
        <v>127</v>
      </c>
      <c r="AA450" t="s">
        <v>162</v>
      </c>
      <c r="AB450" s="6" t="str">
        <f>IFERROR(VLOOKUP($AA450,Таблица9[#All],MATCH(AB$3,Таблица9[#Headers],0),0)/VLOOKUP($AA450,Таблица19[#All],MATCH(AB$3,Таблица19[#Headers],0),0),"")</f>
        <v/>
      </c>
      <c r="AC450" s="6" t="str">
        <f>IFERROR(VLOOKUP($AA450,Таблица9[#All],MATCH(AC$3,Таблица9[#Headers],0),0)/VLOOKUP($AA450,Таблица19[#All],MATCH(AC$3,Таблица19[#Headers],0),0),"")</f>
        <v/>
      </c>
      <c r="AD450" s="6" t="str">
        <f>IFERROR(VLOOKUP($AA450,Таблица9[#All],MATCH(AD$3,Таблица9[#Headers],0),0)/VLOOKUP($AA450,Таблица19[#All],MATCH(AD$3,Таблица19[#Headers],0),0),"")</f>
        <v/>
      </c>
      <c r="AE450" s="6" t="str">
        <f>IFERROR(VLOOKUP($AA450,Таблица9[#All],MATCH(AE$3,Таблица9[#Headers],0),0)/VLOOKUP($AA450,Таблица19[#All],MATCH(AE$3,Таблица19[#Headers],0),0),"")</f>
        <v/>
      </c>
      <c r="AF450" s="6" t="str">
        <f>IFERROR(VLOOKUP($AA450,Таблица9[#All],MATCH(AF$3,Таблица9[#Headers],0),0)/VLOOKUP($AA450,Таблица19[#All],MATCH(AF$3,Таблица19[#Headers],0),0),"")</f>
        <v/>
      </c>
    </row>
    <row r="451" spans="1:32">
      <c r="A451" t="s">
        <v>309</v>
      </c>
      <c r="B451" s="10">
        <v>424</v>
      </c>
      <c r="C451" s="10">
        <v>72</v>
      </c>
      <c r="D451" s="6">
        <v>0.169811320754716</v>
      </c>
      <c r="E451" s="3">
        <v>1</v>
      </c>
      <c r="F451" s="3">
        <v>3</v>
      </c>
      <c r="G451" s="16">
        <v>1</v>
      </c>
      <c r="H451" s="10">
        <v>724</v>
      </c>
      <c r="I451">
        <v>3</v>
      </c>
      <c r="J451" s="10">
        <v>72</v>
      </c>
      <c r="AA451" t="s">
        <v>309</v>
      </c>
      <c r="AB451" s="6" t="str">
        <f>IFERROR(VLOOKUP($AA451,Таблица9[#All],MATCH(AB$3,Таблица9[#Headers],0),0)/VLOOKUP($AA451,Таблица19[#All],MATCH(AB$3,Таблица19[#Headers],0),0),"")</f>
        <v/>
      </c>
      <c r="AC451" s="6" t="str">
        <f>IFERROR(VLOOKUP($AA451,Таблица9[#All],MATCH(AC$3,Таблица9[#Headers],0),0)/VLOOKUP($AA451,Таблица19[#All],MATCH(AC$3,Таблица19[#Headers],0),0),"")</f>
        <v/>
      </c>
      <c r="AD451" s="6" t="str">
        <f>IFERROR(VLOOKUP($AA451,Таблица9[#All],MATCH(AD$3,Таблица9[#Headers],0),0)/VLOOKUP($AA451,Таблица19[#All],MATCH(AD$3,Таблица19[#Headers],0),0),"")</f>
        <v/>
      </c>
      <c r="AE451" s="6" t="str">
        <f>IFERROR(VLOOKUP($AA451,Таблица9[#All],MATCH(AE$3,Таблица9[#Headers],0),0)/VLOOKUP($AA451,Таблица19[#All],MATCH(AE$3,Таблица19[#Headers],0),0),"")</f>
        <v/>
      </c>
      <c r="AF451" s="6" t="str">
        <f>IFERROR(VLOOKUP($AA451,Таблица9[#All],MATCH(AF$3,Таблица9[#Headers],0),0)/VLOOKUP($AA451,Таблица19[#All],MATCH(AF$3,Таблица19[#Headers],0),0),"")</f>
        <v/>
      </c>
    </row>
    <row r="452" spans="1:32">
      <c r="A452" t="s">
        <v>362</v>
      </c>
      <c r="B452" s="10">
        <v>414</v>
      </c>
      <c r="C452" s="10">
        <v>55</v>
      </c>
      <c r="D452" s="6">
        <v>0.13285024154589301</v>
      </c>
      <c r="E452" s="3">
        <v>1</v>
      </c>
      <c r="F452" s="3">
        <v>4</v>
      </c>
      <c r="G452" s="16">
        <v>1</v>
      </c>
      <c r="H452" s="10">
        <v>714</v>
      </c>
      <c r="I452">
        <v>4</v>
      </c>
      <c r="J452" s="10">
        <v>55</v>
      </c>
      <c r="AA452" t="s">
        <v>362</v>
      </c>
      <c r="AB452" s="6" t="str">
        <f>IFERROR(VLOOKUP($AA452,Таблица9[#All],MATCH(AB$3,Таблица9[#Headers],0),0)/VLOOKUP($AA452,Таблица19[#All],MATCH(AB$3,Таблица19[#Headers],0),0),"")</f>
        <v/>
      </c>
      <c r="AC452" s="6" t="str">
        <f>IFERROR(VLOOKUP($AA452,Таблица9[#All],MATCH(AC$3,Таблица9[#Headers],0),0)/VLOOKUP($AA452,Таблица19[#All],MATCH(AC$3,Таблица19[#Headers],0),0),"")</f>
        <v/>
      </c>
      <c r="AD452" s="6" t="str">
        <f>IFERROR(VLOOKUP($AA452,Таблица9[#All],MATCH(AD$3,Таблица9[#Headers],0),0)/VLOOKUP($AA452,Таблица19[#All],MATCH(AD$3,Таблица19[#Headers],0),0),"")</f>
        <v/>
      </c>
      <c r="AE452" s="6" t="str">
        <f>IFERROR(VLOOKUP($AA452,Таблица9[#All],MATCH(AE$3,Таблица9[#Headers],0),0)/VLOOKUP($AA452,Таблица19[#All],MATCH(AE$3,Таблица19[#Headers],0),0),"")</f>
        <v/>
      </c>
      <c r="AF452" s="6" t="str">
        <f>IFERROR(VLOOKUP($AA452,Таблица9[#All],MATCH(AF$3,Таблица9[#Headers],0),0)/VLOOKUP($AA452,Таблица19[#All],MATCH(AF$3,Таблица19[#Headers],0),0),"")</f>
        <v/>
      </c>
    </row>
    <row r="453" spans="1:32">
      <c r="A453" t="s">
        <v>328</v>
      </c>
      <c r="B453" s="10">
        <v>380</v>
      </c>
      <c r="C453" s="10">
        <v>47</v>
      </c>
      <c r="D453" s="6">
        <v>0.12368421052631499</v>
      </c>
      <c r="E453" s="3">
        <v>1</v>
      </c>
      <c r="F453" s="3">
        <v>2</v>
      </c>
      <c r="G453" s="16">
        <v>1</v>
      </c>
      <c r="H453" s="10">
        <v>809</v>
      </c>
      <c r="I453">
        <v>2</v>
      </c>
      <c r="J453" s="10">
        <v>47</v>
      </c>
      <c r="AA453" t="s">
        <v>328</v>
      </c>
      <c r="AB453" s="6" t="str">
        <f>IFERROR(VLOOKUP($AA453,Таблица9[#All],MATCH(AB$3,Таблица9[#Headers],0),0)/VLOOKUP($AA453,Таблица19[#All],MATCH(AB$3,Таблица19[#Headers],0),0),"")</f>
        <v/>
      </c>
      <c r="AC453" s="6" t="str">
        <f>IFERROR(VLOOKUP($AA453,Таблица9[#All],MATCH(AC$3,Таблица9[#Headers],0),0)/VLOOKUP($AA453,Таблица19[#All],MATCH(AC$3,Таблица19[#Headers],0),0),"")</f>
        <v/>
      </c>
      <c r="AD453" s="6" t="str">
        <f>IFERROR(VLOOKUP($AA453,Таблица9[#All],MATCH(AD$3,Таблица9[#Headers],0),0)/VLOOKUP($AA453,Таблица19[#All],MATCH(AD$3,Таблица19[#Headers],0),0),"")</f>
        <v/>
      </c>
      <c r="AE453" s="6" t="str">
        <f>IFERROR(VLOOKUP($AA453,Таблица9[#All],MATCH(AE$3,Таблица9[#Headers],0),0)/VLOOKUP($AA453,Таблица19[#All],MATCH(AE$3,Таблица19[#Headers],0),0),"")</f>
        <v/>
      </c>
      <c r="AF453" s="6" t="str">
        <f>IFERROR(VLOOKUP($AA453,Таблица9[#All],MATCH(AF$3,Таблица9[#Headers],0),0)/VLOOKUP($AA453,Таблица19[#All],MATCH(AF$3,Таблица19[#Headers],0),0),"")</f>
        <v/>
      </c>
    </row>
    <row r="454" spans="1:32">
      <c r="A454" t="s">
        <v>264</v>
      </c>
      <c r="B454" s="10">
        <v>274</v>
      </c>
      <c r="C454" s="10">
        <v>43</v>
      </c>
      <c r="D454" s="6">
        <v>0.15693430656934301</v>
      </c>
      <c r="E454" s="3">
        <v>1</v>
      </c>
      <c r="F454" s="3">
        <v>3</v>
      </c>
      <c r="G454" s="16">
        <v>1</v>
      </c>
      <c r="H454" s="10">
        <v>1567</v>
      </c>
      <c r="I454">
        <v>3</v>
      </c>
      <c r="J454" s="10">
        <v>43</v>
      </c>
      <c r="AA454" t="s">
        <v>264</v>
      </c>
      <c r="AB454" s="6" t="str">
        <f>IFERROR(VLOOKUP($AA454,Таблица9[#All],MATCH(AB$3,Таблица9[#Headers],0),0)/VLOOKUP($AA454,Таблица19[#All],MATCH(AB$3,Таблица19[#Headers],0),0),"")</f>
        <v/>
      </c>
      <c r="AC454" s="6" t="str">
        <f>IFERROR(VLOOKUP($AA454,Таблица9[#All],MATCH(AC$3,Таблица9[#Headers],0),0)/VLOOKUP($AA454,Таблица19[#All],MATCH(AC$3,Таблица19[#Headers],0),0),"")</f>
        <v/>
      </c>
      <c r="AD454" s="6" t="str">
        <f>IFERROR(VLOOKUP($AA454,Таблица9[#All],MATCH(AD$3,Таблица9[#Headers],0),0)/VLOOKUP($AA454,Таблица19[#All],MATCH(AD$3,Таблица19[#Headers],0),0),"")</f>
        <v/>
      </c>
      <c r="AE454" s="6" t="str">
        <f>IFERROR(VLOOKUP($AA454,Таблица9[#All],MATCH(AE$3,Таблица9[#Headers],0),0)/VLOOKUP($AA454,Таблица19[#All],MATCH(AE$3,Таблица19[#Headers],0),0),"")</f>
        <v/>
      </c>
      <c r="AF454" s="6" t="str">
        <f>IFERROR(VLOOKUP($AA454,Таблица9[#All],MATCH(AF$3,Таблица9[#Headers],0),0)/VLOOKUP($AA454,Таблица19[#All],MATCH(AF$3,Таблица19[#Headers],0),0),"")</f>
        <v/>
      </c>
    </row>
    <row r="455" spans="1:32">
      <c r="A455" t="s">
        <v>370</v>
      </c>
      <c r="B455" s="10">
        <v>198</v>
      </c>
      <c r="C455" s="10">
        <v>75</v>
      </c>
      <c r="D455" s="6">
        <v>0.37878787878787801</v>
      </c>
      <c r="E455" s="3">
        <v>1</v>
      </c>
      <c r="F455" s="3">
        <v>2</v>
      </c>
      <c r="G455" s="16">
        <v>1</v>
      </c>
      <c r="H455" s="10">
        <v>2347</v>
      </c>
      <c r="I455">
        <v>2</v>
      </c>
      <c r="J455" s="10">
        <v>75</v>
      </c>
      <c r="AA455" t="s">
        <v>370</v>
      </c>
      <c r="AB455" s="6" t="str">
        <f>IFERROR(VLOOKUP($AA455,Таблица9[#All],MATCH(AB$3,Таблица9[#Headers],0),0)/VLOOKUP($AA455,Таблица19[#All],MATCH(AB$3,Таблица19[#Headers],0),0),"")</f>
        <v/>
      </c>
      <c r="AC455" s="6" t="str">
        <f>IFERROR(VLOOKUP($AA455,Таблица9[#All],MATCH(AC$3,Таблица9[#Headers],0),0)/VLOOKUP($AA455,Таблица19[#All],MATCH(AC$3,Таблица19[#Headers],0),0),"")</f>
        <v/>
      </c>
      <c r="AD455" s="6" t="str">
        <f>IFERROR(VLOOKUP($AA455,Таблица9[#All],MATCH(AD$3,Таблица9[#Headers],0),0)/VLOOKUP($AA455,Таблица19[#All],MATCH(AD$3,Таблица19[#Headers],0),0),"")</f>
        <v/>
      </c>
      <c r="AE455" s="6" t="str">
        <f>IFERROR(VLOOKUP($AA455,Таблица9[#All],MATCH(AE$3,Таблица9[#Headers],0),0)/VLOOKUP($AA455,Таблица19[#All],MATCH(AE$3,Таблица19[#Headers],0),0),"")</f>
        <v/>
      </c>
      <c r="AF455" s="6" t="str">
        <f>IFERROR(VLOOKUP($AA455,Таблица9[#All],MATCH(AF$3,Таблица9[#Headers],0),0)/VLOOKUP($AA455,Таблица19[#All],MATCH(AF$3,Таблица19[#Headers],0),0),"")</f>
        <v/>
      </c>
    </row>
    <row r="456" spans="1:32">
      <c r="C456" s="10" t="s">
        <v>495</v>
      </c>
      <c r="D456" s="6"/>
    </row>
  </sheetData>
  <phoneticPr fontId="20" type="noConversion"/>
  <conditionalFormatting sqref="B1:B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3">
      <colorScale>
        <cfvo type="min"/>
        <cfvo type="max"/>
        <color theme="0"/>
        <color theme="9" tint="0.59999389629810485"/>
      </colorScale>
    </cfRule>
  </conditionalFormatting>
  <conditionalFormatting sqref="F1:F1048576">
    <cfRule type="colorScale" priority="32">
      <colorScale>
        <cfvo type="min"/>
        <cfvo type="max"/>
        <color theme="0"/>
        <color theme="9"/>
      </colorScale>
    </cfRule>
  </conditionalFormatting>
  <conditionalFormatting sqref="G1:G10485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{B69B7453-ACAD-FF4D-97DE-DE0701337FF1}</x14:id>
        </ext>
      </extLst>
    </cfRule>
  </conditionalFormatting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9">
      <colorScale>
        <cfvo type="min"/>
        <cfvo type="max"/>
        <color theme="0" tint="-4.9989318521683403E-2"/>
        <color theme="9" tint="0.59999389629810485"/>
      </colorScale>
    </cfRule>
  </conditionalFormatting>
  <conditionalFormatting sqref="J1:J104857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214">
    <cfRule type="colorScale" priority="25">
      <colorScale>
        <cfvo type="min"/>
        <cfvo type="max"/>
        <color theme="7" tint="0.59999389629810485"/>
        <color theme="9" tint="0.39997558519241921"/>
      </colorScale>
    </cfRule>
  </conditionalFormatting>
  <conditionalFormatting sqref="P1:P1048576">
    <cfRule type="colorScale" priority="24">
      <colorScale>
        <cfvo type="min"/>
        <cfvo type="max"/>
        <color theme="7" tint="0.59999389629810485"/>
        <color theme="9" tint="0.39997558519241921"/>
      </colorScale>
    </cfRule>
  </conditionalFormatting>
  <conditionalFormatting sqref="R1:R1048576">
    <cfRule type="colorScale" priority="21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20">
      <colorScale>
        <cfvo type="min"/>
        <cfvo type="max"/>
        <color rgb="FFFCFCFF"/>
        <color rgb="FF63BE7B"/>
      </colorScale>
    </cfRule>
  </conditionalFormatting>
  <conditionalFormatting sqref="T1:T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{E2087D10-B5EE-5148-96F5-F8C7286FD499}</x14:id>
        </ext>
      </extLst>
    </cfRule>
  </conditionalFormatting>
  <conditionalFormatting sqref="U1:U1048576">
    <cfRule type="colorScale" priority="18">
      <colorScale>
        <cfvo type="min"/>
        <cfvo type="max"/>
        <color theme="7" tint="0.59999389629810485"/>
        <color theme="9" tint="-0.249977111117893"/>
      </colorScale>
    </cfRule>
  </conditionalFormatting>
  <conditionalFormatting sqref="V1:V1048576">
    <cfRule type="colorScale" priority="17">
      <colorScale>
        <cfvo type="min"/>
        <cfvo type="max"/>
        <color rgb="FFFCFCFF"/>
        <color rgb="FF63BE7B"/>
      </colorScale>
    </cfRule>
  </conditionalFormatting>
  <conditionalFormatting sqref="W1:W10485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">
    <cfRule type="colorScale" priority="13">
      <colorScale>
        <cfvo type="min"/>
        <cfvo type="max"/>
        <color theme="7" tint="0.59999389629810485"/>
        <color theme="9" tint="0.39997558519241921"/>
      </colorScale>
    </cfRule>
  </conditionalFormatting>
  <conditionalFormatting sqref="AD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E3">
    <cfRule type="colorScale" priority="11">
      <colorScale>
        <cfvo type="min"/>
        <cfvo type="max"/>
        <color rgb="FFFCFCFF"/>
        <color rgb="FF63BE7B"/>
      </colorScale>
    </cfRule>
  </conditionalFormatting>
  <conditionalFormatting sqref="AF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{F8FD9096-265C-BD48-846F-618EE826005F}</x14:id>
        </ext>
      </extLst>
    </cfRule>
  </conditionalFormatting>
  <conditionalFormatting sqref="AB1:AB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AC1:A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AD1:A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E1:A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F1:A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9B7453-ACAD-FF4D-97DE-DE0701337F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E2087D10-B5EE-5148-96F5-F8C7286FD4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FD9096-265C-BD48-846F-618EE82600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D05E-AD3B-FF4F-9CC2-38AB4251C67F}">
  <dimension ref="A1:L38"/>
  <sheetViews>
    <sheetView zoomScale="88" zoomScaleNormal="88" workbookViewId="0">
      <selection activeCell="K16" sqref="K16:K22"/>
    </sheetView>
  </sheetViews>
  <sheetFormatPr baseColWidth="10" defaultRowHeight="16"/>
  <cols>
    <col min="1" max="1" width="22.1640625" customWidth="1"/>
    <col min="2" max="2" width="13.5" style="10" customWidth="1"/>
    <col min="3" max="3" width="18.5" style="10" customWidth="1"/>
    <col min="4" max="4" width="21" style="6" customWidth="1"/>
    <col min="5" max="5" width="14.83203125" style="3" customWidth="1"/>
    <col min="6" max="6" width="16.6640625" style="3" customWidth="1"/>
    <col min="7" max="7" width="29.5" style="3" customWidth="1"/>
    <col min="8" max="8" width="14.6640625" style="10" customWidth="1"/>
    <col min="9" max="9" width="30.83203125" style="3" customWidth="1"/>
    <col min="10" max="10" width="19.5" style="10" customWidth="1"/>
  </cols>
  <sheetData>
    <row r="1" spans="1:12" ht="34">
      <c r="A1" s="4"/>
      <c r="B1" s="19"/>
      <c r="C1" s="20" t="s">
        <v>492</v>
      </c>
      <c r="D1" s="26"/>
      <c r="E1" s="21"/>
      <c r="F1" s="21"/>
      <c r="G1" s="21"/>
      <c r="H1" s="19"/>
      <c r="I1" s="21"/>
      <c r="J1" s="19"/>
      <c r="K1" s="4"/>
    </row>
    <row r="2" spans="1:12">
      <c r="A2" s="4"/>
      <c r="B2" s="19"/>
      <c r="C2" s="19"/>
      <c r="D2" s="26"/>
      <c r="E2" s="21"/>
      <c r="F2" s="21"/>
      <c r="G2" s="21"/>
      <c r="H2" s="19"/>
      <c r="I2" s="21"/>
      <c r="J2" s="19"/>
      <c r="K2" s="4"/>
    </row>
    <row r="3" spans="1:12">
      <c r="A3" t="s">
        <v>497</v>
      </c>
      <c r="B3" s="10" t="s">
        <v>2</v>
      </c>
      <c r="C3" s="10" t="s">
        <v>509</v>
      </c>
      <c r="D3" s="10" t="s">
        <v>3</v>
      </c>
      <c r="E3" s="6" t="s">
        <v>4</v>
      </c>
      <c r="F3" s="3" t="s">
        <v>5</v>
      </c>
      <c r="G3" s="3" t="s">
        <v>6</v>
      </c>
      <c r="H3" s="3" t="s">
        <v>7</v>
      </c>
      <c r="I3" s="10" t="s">
        <v>20</v>
      </c>
      <c r="J3" s="3" t="s">
        <v>491</v>
      </c>
      <c r="K3" s="10" t="s">
        <v>10</v>
      </c>
    </row>
    <row r="4" spans="1:12">
      <c r="A4" t="s">
        <v>498</v>
      </c>
      <c r="B4" s="10">
        <v>61738464</v>
      </c>
      <c r="C4" s="6">
        <f>Таблица10[[#This Row],[Выручка]]/SUM(Таблица10[Выручка])</f>
        <v>0.15209446157371348</v>
      </c>
      <c r="D4" s="10">
        <v>10694365</v>
      </c>
      <c r="E4" s="6">
        <v>0.17322045783322301</v>
      </c>
      <c r="F4" s="3">
        <v>19439</v>
      </c>
      <c r="G4" s="3">
        <v>71126</v>
      </c>
      <c r="H4" s="3">
        <v>18006</v>
      </c>
      <c r="I4" s="10">
        <v>3539</v>
      </c>
      <c r="J4" s="3">
        <v>4</v>
      </c>
      <c r="K4" s="3">
        <v>594</v>
      </c>
      <c r="L4" s="3"/>
    </row>
    <row r="5" spans="1:12">
      <c r="A5" t="s">
        <v>499</v>
      </c>
      <c r="B5" s="10">
        <v>73522102</v>
      </c>
      <c r="C5" s="6">
        <f>Таблица10[[#This Row],[Выручка]]/SUM(Таблица10[Выручка])</f>
        <v>0.18112378884997274</v>
      </c>
      <c r="D5" s="10">
        <v>12588586</v>
      </c>
      <c r="E5" s="6">
        <v>0.17122179123768699</v>
      </c>
      <c r="F5" s="3">
        <v>24473</v>
      </c>
      <c r="G5" s="3">
        <v>93495</v>
      </c>
      <c r="H5" s="3">
        <v>22242</v>
      </c>
      <c r="I5" s="10">
        <v>3426</v>
      </c>
      <c r="J5" s="3">
        <v>4</v>
      </c>
      <c r="K5" s="3">
        <v>566</v>
      </c>
      <c r="L5" s="3"/>
    </row>
    <row r="6" spans="1:12">
      <c r="A6" t="s">
        <v>500</v>
      </c>
      <c r="B6" s="10">
        <v>68966717</v>
      </c>
      <c r="C6" s="6">
        <f>Таблица10[[#This Row],[Выручка]]/SUM(Таблица10[Выручка])</f>
        <v>0.16990146837183498</v>
      </c>
      <c r="D6" s="10">
        <v>12413970</v>
      </c>
      <c r="E6" s="6">
        <v>0.17999943363985199</v>
      </c>
      <c r="F6" s="3">
        <v>21991</v>
      </c>
      <c r="G6" s="3">
        <v>86370</v>
      </c>
      <c r="H6" s="3">
        <v>20230</v>
      </c>
      <c r="I6" s="10">
        <v>3594</v>
      </c>
      <c r="J6" s="3">
        <v>4</v>
      </c>
      <c r="K6" s="3">
        <v>614</v>
      </c>
      <c r="L6" s="3"/>
    </row>
    <row r="7" spans="1:12">
      <c r="A7" t="s">
        <v>501</v>
      </c>
      <c r="B7" s="10">
        <v>61144767</v>
      </c>
      <c r="C7" s="6">
        <f>Таблица10[[#This Row],[Выручка]]/SUM(Таблица10[Выручка])</f>
        <v>0.15063187213266538</v>
      </c>
      <c r="D7" s="10">
        <v>11247938</v>
      </c>
      <c r="E7" s="6">
        <v>0.18395585676203399</v>
      </c>
      <c r="F7" s="3">
        <v>19402</v>
      </c>
      <c r="G7" s="3">
        <v>72088</v>
      </c>
      <c r="H7" s="3">
        <v>17921</v>
      </c>
      <c r="I7" s="10">
        <v>3580</v>
      </c>
      <c r="J7" s="3">
        <v>4</v>
      </c>
      <c r="K7" s="3">
        <v>628</v>
      </c>
      <c r="L7" s="3"/>
    </row>
    <row r="8" spans="1:12">
      <c r="A8" t="s">
        <v>502</v>
      </c>
      <c r="B8" s="10">
        <v>47314402</v>
      </c>
      <c r="C8" s="6">
        <f>Таблица10[[#This Row],[Выручка]]/SUM(Таблица10[Выручка])</f>
        <v>0.11656037469400328</v>
      </c>
      <c r="D8" s="10">
        <v>9044350</v>
      </c>
      <c r="E8" s="6">
        <v>0.19115427053268</v>
      </c>
      <c r="F8" s="3">
        <v>14856</v>
      </c>
      <c r="G8" s="3">
        <v>54790</v>
      </c>
      <c r="H8" s="3">
        <v>13869</v>
      </c>
      <c r="I8" s="10">
        <v>3647</v>
      </c>
      <c r="J8" s="3">
        <v>4</v>
      </c>
      <c r="K8" s="3">
        <v>652</v>
      </c>
      <c r="L8" s="3"/>
    </row>
    <row r="9" spans="1:12">
      <c r="A9" t="s">
        <v>503</v>
      </c>
      <c r="B9" s="10">
        <v>43753325</v>
      </c>
      <c r="C9" s="6">
        <f>Таблица10[[#This Row],[Выручка]]/SUM(Таблица10[Выручка])</f>
        <v>0.10778756024663487</v>
      </c>
      <c r="D9" s="10">
        <v>8750505</v>
      </c>
      <c r="E9" s="6">
        <v>0.19999634313506401</v>
      </c>
      <c r="F9" s="3">
        <v>12805</v>
      </c>
      <c r="G9" s="3">
        <v>46391</v>
      </c>
      <c r="H9" s="3">
        <v>11985</v>
      </c>
      <c r="I9" s="10">
        <v>3876</v>
      </c>
      <c r="J9" s="3">
        <v>4</v>
      </c>
      <c r="K9" s="3">
        <v>730</v>
      </c>
      <c r="L9" s="3"/>
    </row>
    <row r="10" spans="1:12">
      <c r="A10" t="s">
        <v>504</v>
      </c>
      <c r="B10" s="10">
        <v>49482065</v>
      </c>
      <c r="C10" s="6">
        <f>Таблица10[[#This Row],[Выручка]]/SUM(Таблица10[Выручка])</f>
        <v>0.12190047413117523</v>
      </c>
      <c r="D10" s="10">
        <v>9716781</v>
      </c>
      <c r="E10" s="6">
        <v>0.19636975538510701</v>
      </c>
      <c r="F10" s="3">
        <v>14142</v>
      </c>
      <c r="G10" s="3">
        <v>49239</v>
      </c>
      <c r="H10" s="3">
        <v>13223</v>
      </c>
      <c r="I10" s="10">
        <v>3879</v>
      </c>
      <c r="J10" s="3">
        <v>3</v>
      </c>
      <c r="K10" s="3">
        <v>735</v>
      </c>
      <c r="L10" s="3"/>
    </row>
    <row r="11" spans="1:12">
      <c r="C11" s="6"/>
      <c r="D11" s="10"/>
      <c r="E11" s="6"/>
      <c r="H11" s="3"/>
      <c r="I11" s="10"/>
      <c r="J11" s="3"/>
      <c r="K11" s="3"/>
      <c r="L11" s="3"/>
    </row>
    <row r="12" spans="1:12">
      <c r="A12" t="s">
        <v>12</v>
      </c>
    </row>
    <row r="13" spans="1:12" ht="34">
      <c r="A13" s="4"/>
      <c r="B13" s="19"/>
      <c r="C13" s="20" t="s">
        <v>496</v>
      </c>
      <c r="D13" s="26"/>
      <c r="E13" s="21"/>
      <c r="F13" s="21"/>
      <c r="G13" s="21"/>
      <c r="H13" s="19"/>
      <c r="I13" s="21"/>
      <c r="J13" s="19"/>
      <c r="K13" s="4"/>
    </row>
    <row r="14" spans="1:12">
      <c r="A14" s="4"/>
      <c r="B14" s="19"/>
      <c r="C14" s="19"/>
      <c r="D14" s="26"/>
      <c r="E14" s="21"/>
      <c r="F14" s="21"/>
      <c r="G14" s="21"/>
      <c r="H14" s="19"/>
      <c r="I14" s="21"/>
      <c r="J14" s="19"/>
      <c r="K14" s="4"/>
    </row>
    <row r="15" spans="1:12">
      <c r="A15" t="s">
        <v>497</v>
      </c>
      <c r="B15" s="10" t="s">
        <v>2</v>
      </c>
      <c r="C15" s="10" t="s">
        <v>509</v>
      </c>
      <c r="D15" s="10" t="s">
        <v>3</v>
      </c>
      <c r="E15" s="6" t="s">
        <v>4</v>
      </c>
      <c r="F15" s="3" t="s">
        <v>5</v>
      </c>
      <c r="G15" s="3" t="s">
        <v>6</v>
      </c>
      <c r="H15" s="3" t="s">
        <v>7</v>
      </c>
      <c r="I15" s="10" t="s">
        <v>20</v>
      </c>
      <c r="J15" s="3" t="s">
        <v>9</v>
      </c>
      <c r="K15" s="10" t="s">
        <v>10</v>
      </c>
    </row>
    <row r="16" spans="1:12">
      <c r="A16" t="s">
        <v>498</v>
      </c>
      <c r="B16" s="10">
        <v>38650955</v>
      </c>
      <c r="C16" s="6">
        <f>Таблица11[[#This Row],[Выручка]]/SUM(Таблица11[Выручка])</f>
        <v>0.15065337690633251</v>
      </c>
      <c r="D16" s="10">
        <v>6646239</v>
      </c>
      <c r="E16" s="6">
        <v>0.17195536306929499</v>
      </c>
      <c r="F16" s="3">
        <v>12899</v>
      </c>
      <c r="G16" s="3">
        <v>39841</v>
      </c>
      <c r="H16" s="3">
        <v>12150</v>
      </c>
      <c r="I16" s="10">
        <v>3137</v>
      </c>
      <c r="J16" s="3">
        <v>3</v>
      </c>
      <c r="K16" s="10">
        <v>547</v>
      </c>
    </row>
    <row r="17" spans="1:11">
      <c r="A17" t="s">
        <v>499</v>
      </c>
      <c r="B17" s="10">
        <v>47354501</v>
      </c>
      <c r="C17" s="6">
        <f>Таблица11[[#This Row],[Выручка]]/SUM(Таблица11[Выручка])</f>
        <v>0.18457798746148188</v>
      </c>
      <c r="D17" s="10">
        <v>7937127</v>
      </c>
      <c r="E17" s="6">
        <v>0.167610825420797</v>
      </c>
      <c r="F17" s="3">
        <v>16614</v>
      </c>
      <c r="G17" s="3">
        <v>54760</v>
      </c>
      <c r="H17" s="3">
        <v>15395</v>
      </c>
      <c r="I17" s="10">
        <v>2994</v>
      </c>
      <c r="J17" s="3">
        <v>3</v>
      </c>
      <c r="K17" s="10">
        <v>516</v>
      </c>
    </row>
    <row r="18" spans="1:11">
      <c r="A18" t="s">
        <v>500</v>
      </c>
      <c r="B18" s="10">
        <v>42479762</v>
      </c>
      <c r="C18" s="6">
        <f>Таблица11[[#This Row],[Выручка]]/SUM(Таблица11[Выручка])</f>
        <v>0.16557726957787464</v>
      </c>
      <c r="D18" s="10">
        <v>7556458</v>
      </c>
      <c r="E18" s="6">
        <v>0.177883717898419</v>
      </c>
      <c r="F18" s="3">
        <v>14514</v>
      </c>
      <c r="G18" s="3">
        <v>49051</v>
      </c>
      <c r="H18" s="3">
        <v>13612</v>
      </c>
      <c r="I18" s="10">
        <v>3075</v>
      </c>
      <c r="J18" s="3">
        <v>3</v>
      </c>
      <c r="K18" s="10">
        <v>555</v>
      </c>
    </row>
    <row r="19" spans="1:11">
      <c r="A19" t="s">
        <v>501</v>
      </c>
      <c r="B19" s="10">
        <v>37968032</v>
      </c>
      <c r="C19" s="6">
        <f>Таблица11[[#This Row],[Выручка]]/SUM(Таблица11[Выручка])</f>
        <v>0.14799148521136654</v>
      </c>
      <c r="D19" s="10">
        <v>6906918</v>
      </c>
      <c r="E19" s="6">
        <v>0.18191403757771801</v>
      </c>
      <c r="F19" s="3">
        <v>12634</v>
      </c>
      <c r="G19" s="3">
        <v>39786</v>
      </c>
      <c r="H19" s="3">
        <v>11906</v>
      </c>
      <c r="I19" s="10">
        <v>3144</v>
      </c>
      <c r="J19" s="3">
        <v>3</v>
      </c>
      <c r="K19" s="10">
        <v>580</v>
      </c>
    </row>
    <row r="20" spans="1:11">
      <c r="A20" t="s">
        <v>502</v>
      </c>
      <c r="B20" s="10">
        <v>29669190</v>
      </c>
      <c r="C20" s="6">
        <f>Таблица11[[#This Row],[Выручка]]/SUM(Таблица11[Выручка])</f>
        <v>0.11564432660397632</v>
      </c>
      <c r="D20" s="10">
        <v>5597408</v>
      </c>
      <c r="E20" s="6">
        <v>0.18866062740506201</v>
      </c>
      <c r="F20" s="3">
        <v>9708</v>
      </c>
      <c r="G20" s="3">
        <v>30420</v>
      </c>
      <c r="H20" s="3">
        <v>9239</v>
      </c>
      <c r="I20" s="10">
        <v>3221</v>
      </c>
      <c r="J20" s="3">
        <v>3</v>
      </c>
      <c r="K20" s="10">
        <v>606</v>
      </c>
    </row>
    <row r="21" spans="1:11">
      <c r="A21" t="s">
        <v>503</v>
      </c>
      <c r="B21" s="10">
        <v>27939397</v>
      </c>
      <c r="C21" s="6">
        <f>Таблица11[[#This Row],[Выручка]]/SUM(Таблица11[Выручка])</f>
        <v>0.10890195356820177</v>
      </c>
      <c r="D21" s="10">
        <v>5679380</v>
      </c>
      <c r="E21" s="6">
        <v>0.20327496688636401</v>
      </c>
      <c r="F21" s="3">
        <v>8483</v>
      </c>
      <c r="G21" s="3">
        <v>25734</v>
      </c>
      <c r="H21" s="3">
        <v>8075</v>
      </c>
      <c r="I21" s="10">
        <v>3454</v>
      </c>
      <c r="J21" s="3">
        <v>3</v>
      </c>
      <c r="K21" s="10">
        <v>703</v>
      </c>
    </row>
    <row r="22" spans="1:11">
      <c r="A22" t="s">
        <v>504</v>
      </c>
      <c r="B22" s="10">
        <v>32493680</v>
      </c>
      <c r="C22" s="6">
        <f>Таблица11[[#This Row],[Выручка]]/SUM(Таблица11[Выручка])</f>
        <v>0.12665360067076631</v>
      </c>
      <c r="D22" s="10">
        <v>6513214</v>
      </c>
      <c r="E22" s="6">
        <v>0.20044556356805299</v>
      </c>
      <c r="F22" s="3">
        <v>9516</v>
      </c>
      <c r="G22" s="3">
        <v>28099</v>
      </c>
      <c r="H22" s="3">
        <v>9081</v>
      </c>
      <c r="I22" s="10">
        <v>3556</v>
      </c>
      <c r="J22" s="3">
        <v>3</v>
      </c>
      <c r="K22" s="10">
        <v>717</v>
      </c>
    </row>
    <row r="23" spans="1:11">
      <c r="D23" s="10"/>
      <c r="E23" s="6"/>
      <c r="H23" s="3"/>
      <c r="I23" s="10"/>
      <c r="J23" s="3"/>
      <c r="K23" s="10"/>
    </row>
    <row r="24" spans="1:11">
      <c r="A24" t="s">
        <v>12</v>
      </c>
    </row>
    <row r="26" spans="1:11" ht="34">
      <c r="A26" s="4"/>
      <c r="B26" s="19"/>
      <c r="C26" s="20" t="s">
        <v>15</v>
      </c>
      <c r="D26" s="25"/>
      <c r="E26" s="21"/>
      <c r="F26" s="21"/>
    </row>
    <row r="27" spans="1:11">
      <c r="A27" s="4"/>
      <c r="B27" s="19"/>
      <c r="C27" s="19"/>
      <c r="D27" s="25"/>
      <c r="E27" s="21"/>
      <c r="F27" s="21"/>
    </row>
    <row r="28" spans="1:11">
      <c r="A28" t="s">
        <v>497</v>
      </c>
      <c r="B28" t="s">
        <v>2</v>
      </c>
      <c r="C28" t="s">
        <v>3</v>
      </c>
      <c r="D28" t="s">
        <v>16</v>
      </c>
      <c r="E28" t="s">
        <v>17</v>
      </c>
      <c r="F28" t="s">
        <v>18</v>
      </c>
      <c r="G28"/>
    </row>
    <row r="29" spans="1:11">
      <c r="A29" t="s">
        <v>498</v>
      </c>
      <c r="B29" s="6">
        <f t="shared" ref="B29" si="0">B16/B4</f>
        <v>0.62604335281162815</v>
      </c>
      <c r="C29" s="6">
        <f t="shared" ref="C29:C35" si="1">D16/D4</f>
        <v>0.62147112053871356</v>
      </c>
      <c r="D29" s="6">
        <f t="shared" ref="D29:D35" si="2">G16/G4</f>
        <v>0.56014678176756738</v>
      </c>
      <c r="E29" s="6">
        <f t="shared" ref="E29:E35" si="3">F16/F4</f>
        <v>0.66356294048047737</v>
      </c>
      <c r="F29" s="6">
        <f t="shared" ref="F29:F35" si="4">H16/H4</f>
        <v>0.67477507497500833</v>
      </c>
      <c r="G29"/>
    </row>
    <row r="30" spans="1:11">
      <c r="A30" t="s">
        <v>499</v>
      </c>
      <c r="B30" s="6">
        <f t="shared" ref="B30" si="5">B17/B5</f>
        <v>0.64408524391753652</v>
      </c>
      <c r="C30" s="6">
        <f t="shared" si="1"/>
        <v>0.63050186891522209</v>
      </c>
      <c r="D30" s="6">
        <f t="shared" si="2"/>
        <v>0.58569977004117868</v>
      </c>
      <c r="E30" s="6">
        <f t="shared" si="3"/>
        <v>0.67887059208106892</v>
      </c>
      <c r="F30" s="6">
        <f t="shared" si="4"/>
        <v>0.69215897850912689</v>
      </c>
      <c r="G30"/>
    </row>
    <row r="31" spans="1:11">
      <c r="A31" t="s">
        <v>500</v>
      </c>
      <c r="B31" s="6">
        <f t="shared" ref="B31" si="6">B18/B6</f>
        <v>0.61594583369830402</v>
      </c>
      <c r="C31" s="6">
        <f t="shared" si="1"/>
        <v>0.60870599816174842</v>
      </c>
      <c r="D31" s="6">
        <f t="shared" si="2"/>
        <v>0.56791710084520086</v>
      </c>
      <c r="E31" s="6">
        <f t="shared" si="3"/>
        <v>0.65999727161111366</v>
      </c>
      <c r="F31" s="6">
        <f t="shared" si="4"/>
        <v>0.67286208601087494</v>
      </c>
      <c r="G31"/>
    </row>
    <row r="32" spans="1:11">
      <c r="A32" t="s">
        <v>501</v>
      </c>
      <c r="B32" s="6">
        <f t="shared" ref="B32" si="7">B19/B7</f>
        <v>0.62095308990219877</v>
      </c>
      <c r="C32" s="6">
        <f t="shared" si="1"/>
        <v>0.61406081719155992</v>
      </c>
      <c r="D32" s="6">
        <f t="shared" si="2"/>
        <v>0.55190877816002659</v>
      </c>
      <c r="E32" s="6">
        <f t="shared" si="3"/>
        <v>0.65116998247603342</v>
      </c>
      <c r="F32" s="6">
        <f t="shared" si="4"/>
        <v>0.66436024775403157</v>
      </c>
      <c r="G32"/>
    </row>
    <row r="33" spans="1:7">
      <c r="A33" t="s">
        <v>502</v>
      </c>
      <c r="B33" s="6">
        <f t="shared" ref="B33" si="8">B20/B8</f>
        <v>0.62706467261279131</v>
      </c>
      <c r="C33" s="6">
        <f t="shared" si="1"/>
        <v>0.61888449695113523</v>
      </c>
      <c r="D33" s="6">
        <f t="shared" si="2"/>
        <v>0.55521080489140351</v>
      </c>
      <c r="E33" s="6">
        <f t="shared" si="3"/>
        <v>0.65347334410339253</v>
      </c>
      <c r="F33" s="6">
        <f t="shared" si="4"/>
        <v>0.66616194390367001</v>
      </c>
      <c r="G33"/>
    </row>
    <row r="34" spans="1:7">
      <c r="A34" t="s">
        <v>503</v>
      </c>
      <c r="B34" s="6">
        <f t="shared" ref="B34" si="9">B21/B9</f>
        <v>0.63856625753585583</v>
      </c>
      <c r="C34" s="6">
        <f t="shared" si="1"/>
        <v>0.64903454143503714</v>
      </c>
      <c r="D34" s="6">
        <f t="shared" si="2"/>
        <v>0.55471966545235063</v>
      </c>
      <c r="E34" s="6">
        <f t="shared" si="3"/>
        <v>0.66247559547051937</v>
      </c>
      <c r="F34" s="6">
        <f t="shared" si="4"/>
        <v>0.67375886524822692</v>
      </c>
      <c r="G34"/>
    </row>
    <row r="35" spans="1:7">
      <c r="A35" t="s">
        <v>504</v>
      </c>
      <c r="B35" s="6">
        <f t="shared" ref="B35" si="10">B22/B10</f>
        <v>0.65667590873582171</v>
      </c>
      <c r="C35" s="6">
        <f t="shared" si="1"/>
        <v>0.67030573190854048</v>
      </c>
      <c r="D35" s="6">
        <f t="shared" si="2"/>
        <v>0.5706655293568107</v>
      </c>
      <c r="E35" s="6">
        <f t="shared" si="3"/>
        <v>0.6728892660161222</v>
      </c>
      <c r="F35" s="6">
        <f t="shared" si="4"/>
        <v>0.68675792180291917</v>
      </c>
      <c r="G35"/>
    </row>
    <row r="36" spans="1:7">
      <c r="B36"/>
      <c r="C36"/>
      <c r="D36"/>
      <c r="E36"/>
      <c r="F36"/>
      <c r="G36"/>
    </row>
    <row r="37" spans="1:7">
      <c r="B37"/>
      <c r="C37"/>
      <c r="D37"/>
      <c r="E37"/>
      <c r="F37"/>
      <c r="G37"/>
    </row>
    <row r="38" spans="1:7">
      <c r="B38"/>
      <c r="C38"/>
      <c r="D38"/>
      <c r="E38"/>
      <c r="F38"/>
      <c r="G38"/>
    </row>
  </sheetData>
  <phoneticPr fontId="20" type="noConversion"/>
  <conditionalFormatting sqref="D4:D10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{A2AF593D-6CB8-884D-B611-E9C3A36D2740}</x14:id>
        </ext>
      </extLst>
    </cfRule>
  </conditionalFormatting>
  <conditionalFormatting sqref="B4:C4 B5:B10 C5:C1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{F24C5A81-1863-2749-AC3C-80C1CB39089A}</x14:id>
        </ext>
      </extLst>
    </cfRule>
  </conditionalFormatting>
  <conditionalFormatting sqref="B16:C2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{539C6F20-4864-B445-AA89-EC69A2CB3D48}</x14:id>
        </ext>
      </extLst>
    </cfRule>
  </conditionalFormatting>
  <conditionalFormatting sqref="D16:D2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{4E5E3656-6967-724C-B57D-3FFB84CC6512}</x14:id>
        </ext>
      </extLst>
    </cfRule>
  </conditionalFormatting>
  <conditionalFormatting sqref="E4:E1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{EB29C6FD-02E8-C943-A291-F6D41EEF8455}</x14:id>
        </ext>
      </extLst>
    </cfRule>
  </conditionalFormatting>
  <conditionalFormatting sqref="E16:E2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{0445F7B3-96E8-CC42-8E06-246B21B2D19A}</x14:id>
        </ext>
      </extLst>
    </cfRule>
  </conditionalFormatting>
  <conditionalFormatting sqref="F4:F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G4:G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F16:F22">
    <cfRule type="colorScale" priority="16">
      <colorScale>
        <cfvo type="min"/>
        <cfvo type="max"/>
        <color rgb="FFFCFCFF"/>
        <color rgb="FF63BE7B"/>
      </colorScale>
    </cfRule>
  </conditionalFormatting>
  <conditionalFormatting sqref="G16:G22">
    <cfRule type="colorScale" priority="15">
      <colorScale>
        <cfvo type="min"/>
        <cfvo type="max"/>
        <color rgb="FFFCFCFF"/>
        <color rgb="FF63BE7B"/>
      </colorScale>
    </cfRule>
  </conditionalFormatting>
  <conditionalFormatting sqref="H4:H1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{84AF9283-50B9-3143-B0EB-5481BE8311C2}</x14:id>
        </ext>
      </extLst>
    </cfRule>
  </conditionalFormatting>
  <conditionalFormatting sqref="H16:H2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{7B4471F4-2915-EC4B-BA9B-78BCD2136030}</x14:id>
        </ext>
      </extLst>
    </cfRule>
  </conditionalFormatting>
  <conditionalFormatting sqref="I16:I22">
    <cfRule type="colorScale" priority="11">
      <colorScale>
        <cfvo type="min"/>
        <cfvo type="max"/>
        <color rgb="FFFFEF9C"/>
        <color rgb="FF63BE7B"/>
      </colorScale>
    </cfRule>
  </conditionalFormatting>
  <conditionalFormatting sqref="I4:I10">
    <cfRule type="colorScale" priority="10">
      <colorScale>
        <cfvo type="min"/>
        <cfvo type="max"/>
        <color rgb="FFFFEF9C"/>
        <color rgb="FF63BE7B"/>
      </colorScale>
    </cfRule>
  </conditionalFormatting>
  <conditionalFormatting sqref="J4:J10">
    <cfRule type="colorScale" priority="9">
      <colorScale>
        <cfvo type="min"/>
        <cfvo type="max"/>
        <color rgb="FFFCFCFF"/>
        <color rgb="FF63BE7B"/>
      </colorScale>
    </cfRule>
  </conditionalFormatting>
  <conditionalFormatting sqref="J16:J22">
    <cfRule type="colorScale" priority="8">
      <colorScale>
        <cfvo type="min"/>
        <cfvo type="max"/>
        <color rgb="FFFCFCFF"/>
        <color rgb="FF63BE7B"/>
      </colorScale>
    </cfRule>
  </conditionalFormatting>
  <conditionalFormatting sqref="K4:K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B35">
    <cfRule type="colorScale" priority="5">
      <colorScale>
        <cfvo type="min"/>
        <cfvo type="max"/>
        <color rgb="FFFCFCFF"/>
        <color rgb="FF63BE7B"/>
      </colorScale>
    </cfRule>
  </conditionalFormatting>
  <conditionalFormatting sqref="C29:F35">
    <cfRule type="colorScale" priority="4">
      <colorScale>
        <cfvo type="min"/>
        <cfvo type="max"/>
        <color rgb="FFFCFCFF"/>
        <color rgb="FF63BE7B"/>
      </colorScale>
    </cfRule>
  </conditionalFormatting>
  <conditionalFormatting sqref="C4:C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{461461F2-B121-1E43-86C9-47CBFA85353C}</x14:id>
        </ext>
      </extLst>
    </cfRule>
  </conditionalFormatting>
  <conditionalFormatting sqref="C16:C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{510D0853-BF75-9C49-B18D-532C788FDE63}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F593D-6CB8-884D-B611-E9C3A36D27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D4:D10</xm:sqref>
        </x14:conditionalFormatting>
        <x14:conditionalFormatting xmlns:xm="http://schemas.microsoft.com/office/excel/2006/main">
          <x14:cfRule type="dataBar" id="{F24C5A81-1863-2749-AC3C-80C1CB390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B4:C4 B5:B10 C5:C11</xm:sqref>
        </x14:conditionalFormatting>
        <x14:conditionalFormatting xmlns:xm="http://schemas.microsoft.com/office/excel/2006/main">
          <x14:cfRule type="dataBar" id="{539C6F20-4864-B445-AA89-EC69A2CB3D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B16:C22</xm:sqref>
        </x14:conditionalFormatting>
        <x14:conditionalFormatting xmlns:xm="http://schemas.microsoft.com/office/excel/2006/main">
          <x14:cfRule type="dataBar" id="{4E5E3656-6967-724C-B57D-3FFB84CC65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EB29C6FD-02E8-C943-A291-F6D41EEF8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  <x14:conditionalFormatting xmlns:xm="http://schemas.microsoft.com/office/excel/2006/main">
          <x14:cfRule type="dataBar" id="{0445F7B3-96E8-CC42-8E06-246B21B2D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AF9283-50B9-3143-B0EB-5481BE8311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H4:H10</xm:sqref>
        </x14:conditionalFormatting>
        <x14:conditionalFormatting xmlns:xm="http://schemas.microsoft.com/office/excel/2006/main">
          <x14:cfRule type="dataBar" id="{7B4471F4-2915-EC4B-BA9B-78BCD21360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H16:H22</xm:sqref>
        </x14:conditionalFormatting>
        <x14:conditionalFormatting xmlns:xm="http://schemas.microsoft.com/office/excel/2006/main">
          <x14:cfRule type="dataBar" id="{461461F2-B121-1E43-86C9-47CBFA8535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dataBar" id="{510D0853-BF75-9C49-B18D-532C788FDE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98D5-DEED-7944-B1A6-5732EF0B36BA}">
  <dimension ref="A1:R83"/>
  <sheetViews>
    <sheetView topLeftCell="A21" zoomScale="83" zoomScaleNormal="83" workbookViewId="0">
      <selection activeCell="G33" sqref="G33:G56"/>
    </sheetView>
  </sheetViews>
  <sheetFormatPr baseColWidth="10" defaultRowHeight="16"/>
  <cols>
    <col min="1" max="1" width="15.1640625" customWidth="1"/>
    <col min="2" max="2" width="17.33203125" style="24" customWidth="1"/>
    <col min="3" max="3" width="20.5" style="10" customWidth="1"/>
    <col min="4" max="4" width="11.6640625" style="6" customWidth="1"/>
    <col min="5" max="5" width="14.83203125" style="3" customWidth="1"/>
    <col min="6" max="6" width="16.6640625" style="3" customWidth="1"/>
    <col min="7" max="7" width="29.5" style="3" customWidth="1"/>
    <col min="8" max="8" width="23.33203125" style="3" customWidth="1"/>
    <col min="9" max="9" width="30.83203125" customWidth="1"/>
    <col min="10" max="10" width="19.5" style="10" customWidth="1"/>
    <col min="12" max="13" width="11.6640625" customWidth="1"/>
    <col min="14" max="14" width="19" customWidth="1"/>
    <col min="15" max="15" width="15.6640625" customWidth="1"/>
    <col min="16" max="16" width="19.1640625" customWidth="1"/>
    <col min="17" max="17" width="23.6640625" customWidth="1"/>
    <col min="18" max="20" width="11.6640625" customWidth="1"/>
  </cols>
  <sheetData>
    <row r="1" spans="1:18" ht="34">
      <c r="A1" s="28"/>
      <c r="B1" s="37"/>
      <c r="C1" s="31"/>
      <c r="D1" s="32" t="s">
        <v>492</v>
      </c>
      <c r="E1" s="34"/>
      <c r="F1" s="34"/>
      <c r="G1" s="34"/>
      <c r="H1" s="34"/>
      <c r="I1" s="28"/>
      <c r="J1" s="31"/>
      <c r="K1" s="28"/>
      <c r="M1" s="28"/>
      <c r="N1" s="29" t="s">
        <v>15</v>
      </c>
      <c r="O1" s="28"/>
      <c r="P1" s="28"/>
      <c r="Q1" s="28"/>
      <c r="R1" s="28"/>
    </row>
    <row r="2" spans="1:18">
      <c r="A2" s="28"/>
      <c r="B2" s="37"/>
      <c r="C2" s="31"/>
      <c r="D2" s="33"/>
      <c r="E2" s="34"/>
      <c r="F2" s="34"/>
      <c r="G2" s="34"/>
      <c r="H2" s="34"/>
      <c r="I2" s="28"/>
      <c r="J2" s="31"/>
      <c r="K2" s="28"/>
      <c r="M2" s="28"/>
      <c r="N2" s="28"/>
      <c r="O2" s="28"/>
      <c r="P2" s="28"/>
      <c r="Q2" s="28"/>
      <c r="R2" s="28"/>
    </row>
    <row r="3" spans="1:18">
      <c r="A3" t="s">
        <v>505</v>
      </c>
      <c r="B3" s="24" t="s">
        <v>2</v>
      </c>
      <c r="C3" s="24" t="s">
        <v>509</v>
      </c>
      <c r="D3" s="10" t="s">
        <v>3</v>
      </c>
      <c r="E3" s="6" t="s">
        <v>4</v>
      </c>
      <c r="F3" s="3" t="s">
        <v>5</v>
      </c>
      <c r="G3" s="3" t="s">
        <v>6</v>
      </c>
      <c r="H3" s="3" t="s">
        <v>7</v>
      </c>
      <c r="I3" s="3" t="s">
        <v>20</v>
      </c>
      <c r="J3" t="s">
        <v>491</v>
      </c>
      <c r="K3" s="10" t="s">
        <v>10</v>
      </c>
      <c r="M3" s="38" t="s">
        <v>505</v>
      </c>
      <c r="N3" t="s">
        <v>2</v>
      </c>
      <c r="O3" t="s">
        <v>3</v>
      </c>
      <c r="P3" t="s">
        <v>16</v>
      </c>
      <c r="Q3" t="s">
        <v>17</v>
      </c>
      <c r="R3" t="s">
        <v>18</v>
      </c>
    </row>
    <row r="4" spans="1:18">
      <c r="A4" s="30">
        <v>0</v>
      </c>
      <c r="B4" s="24">
        <v>15945585</v>
      </c>
      <c r="C4" s="6">
        <f>Таблица14[[#This Row],[Выручка]]/SUM(Таблица14[Выручка])</f>
        <v>3.9282402150910625E-2</v>
      </c>
      <c r="D4" s="10">
        <v>2645217</v>
      </c>
      <c r="E4" s="6">
        <v>0.16589024485460999</v>
      </c>
      <c r="F4" s="3">
        <v>5536</v>
      </c>
      <c r="G4" s="3">
        <v>21787</v>
      </c>
      <c r="H4" s="3">
        <v>5290</v>
      </c>
      <c r="I4" s="3">
        <v>3254</v>
      </c>
      <c r="J4">
        <v>4</v>
      </c>
      <c r="K4" s="10">
        <v>500</v>
      </c>
      <c r="M4" s="35">
        <v>0</v>
      </c>
      <c r="N4" s="6">
        <f t="shared" ref="N4:N27" si="0">B33/B4</f>
        <v>0.67207932477861432</v>
      </c>
      <c r="O4" s="6">
        <f t="shared" ref="O4:O27" si="1">D33/D4</f>
        <v>0.64156702455790959</v>
      </c>
      <c r="P4" s="6">
        <f t="shared" ref="P4:P27" si="2">G33/G4</f>
        <v>0.6161013448386653</v>
      </c>
      <c r="Q4" s="6">
        <f t="shared" ref="Q4:Q27" si="3">F33/F4</f>
        <v>0.71062138728323698</v>
      </c>
      <c r="R4" s="6">
        <f t="shared" ref="R4:R27" si="4">H33/H4</f>
        <v>0.72041587901701321</v>
      </c>
    </row>
    <row r="5" spans="1:18">
      <c r="A5" s="30">
        <v>4.1666666666666664E-2</v>
      </c>
      <c r="B5" s="24">
        <v>553380</v>
      </c>
      <c r="C5" s="6">
        <f>Таблица14[[#This Row],[Выручка]]/SUM(Таблица14[Выручка])</f>
        <v>1.3632673685080178E-3</v>
      </c>
      <c r="D5" s="10">
        <v>96947</v>
      </c>
      <c r="E5" s="6">
        <v>0.175190646571975</v>
      </c>
      <c r="F5" s="3">
        <v>195</v>
      </c>
      <c r="G5" s="3">
        <v>746</v>
      </c>
      <c r="H5" s="3">
        <v>190</v>
      </c>
      <c r="I5" s="3">
        <v>3340</v>
      </c>
      <c r="J5">
        <v>4</v>
      </c>
      <c r="K5" s="10">
        <v>510</v>
      </c>
      <c r="M5" s="36">
        <v>4.1666666666666664E-2</v>
      </c>
      <c r="N5" s="6">
        <f t="shared" si="0"/>
        <v>0.70234739238859378</v>
      </c>
      <c r="O5" s="6">
        <f t="shared" si="1"/>
        <v>0.59347891115764284</v>
      </c>
      <c r="P5" s="6">
        <f t="shared" si="2"/>
        <v>0.56568364611260058</v>
      </c>
      <c r="Q5" s="6">
        <f t="shared" si="3"/>
        <v>0.71794871794871795</v>
      </c>
      <c r="R5" s="6">
        <f t="shared" si="4"/>
        <v>0.72631578947368425</v>
      </c>
    </row>
    <row r="6" spans="1:18">
      <c r="A6" s="30">
        <v>8.3333333333333329E-2</v>
      </c>
      <c r="B6" s="24">
        <v>14354863</v>
      </c>
      <c r="C6" s="6">
        <f>Таблица14[[#This Row],[Выручка]]/SUM(Таблица14[Выручка])</f>
        <v>3.536361326268226E-2</v>
      </c>
      <c r="D6" s="10">
        <v>2405407</v>
      </c>
      <c r="E6" s="6">
        <v>0.167567395105059</v>
      </c>
      <c r="F6" s="3">
        <v>5459</v>
      </c>
      <c r="G6" s="3">
        <v>21202</v>
      </c>
      <c r="H6" s="3">
        <v>5056</v>
      </c>
      <c r="I6" s="3">
        <v>3070</v>
      </c>
      <c r="J6">
        <v>4</v>
      </c>
      <c r="K6" s="10">
        <v>476</v>
      </c>
      <c r="M6" s="35">
        <v>8.3333333333333329E-2</v>
      </c>
      <c r="N6" s="6">
        <f t="shared" si="0"/>
        <v>0.78062089481453079</v>
      </c>
      <c r="O6" s="6">
        <f t="shared" si="1"/>
        <v>0.7386675103215381</v>
      </c>
      <c r="P6" s="6">
        <f t="shared" si="2"/>
        <v>0.74818413357230451</v>
      </c>
      <c r="Q6" s="6">
        <f t="shared" si="3"/>
        <v>0.77761494779263607</v>
      </c>
      <c r="R6" s="6">
        <f t="shared" si="4"/>
        <v>0.79410601265822789</v>
      </c>
    </row>
    <row r="7" spans="1:18">
      <c r="A7" s="30">
        <v>0.125</v>
      </c>
      <c r="B7" s="24">
        <v>3650448</v>
      </c>
      <c r="C7" s="6">
        <f>Таблица14[[#This Row],[Выручка]]/SUM(Таблица14[Выручка])</f>
        <v>8.992982469253237E-3</v>
      </c>
      <c r="D7" s="10">
        <v>625736</v>
      </c>
      <c r="E7" s="6">
        <v>0.171413481304212</v>
      </c>
      <c r="F7" s="3">
        <v>1427</v>
      </c>
      <c r="G7" s="3">
        <v>5995</v>
      </c>
      <c r="H7" s="3">
        <v>1357</v>
      </c>
      <c r="I7" s="3">
        <v>3026</v>
      </c>
      <c r="J7">
        <v>4</v>
      </c>
      <c r="K7" s="10">
        <v>461</v>
      </c>
      <c r="M7" s="36">
        <v>0.125</v>
      </c>
      <c r="N7" s="6">
        <f t="shared" si="0"/>
        <v>0.76438344005995973</v>
      </c>
      <c r="O7" s="6">
        <f t="shared" si="1"/>
        <v>0.73965857805847834</v>
      </c>
      <c r="P7" s="6">
        <f t="shared" si="2"/>
        <v>0.72743953294412012</v>
      </c>
      <c r="Q7" s="6">
        <f t="shared" si="3"/>
        <v>0.74491941135248774</v>
      </c>
      <c r="R7" s="6">
        <f t="shared" si="4"/>
        <v>0.75681650700073688</v>
      </c>
    </row>
    <row r="8" spans="1:18">
      <c r="A8" s="30">
        <v>0.16666666666666666</v>
      </c>
      <c r="B8" s="24">
        <v>1551079</v>
      </c>
      <c r="C8" s="6">
        <f>Таблица14[[#This Row],[Выручка]]/SUM(Таблица14[Выручка])</f>
        <v>3.8211272302541613E-3</v>
      </c>
      <c r="D8" s="10">
        <v>272733</v>
      </c>
      <c r="E8" s="6">
        <v>0.17583437078317701</v>
      </c>
      <c r="F8" s="3">
        <v>569</v>
      </c>
      <c r="G8" s="3">
        <v>2573</v>
      </c>
      <c r="H8" s="3">
        <v>542</v>
      </c>
      <c r="I8" s="3">
        <v>3321</v>
      </c>
      <c r="J8">
        <v>5</v>
      </c>
      <c r="K8" s="10">
        <v>503</v>
      </c>
      <c r="M8" s="35">
        <v>0.16666666666666666</v>
      </c>
      <c r="N8" s="6">
        <f t="shared" si="0"/>
        <v>0.7585035965286101</v>
      </c>
      <c r="O8" s="6">
        <f t="shared" si="1"/>
        <v>0.71574030278697476</v>
      </c>
      <c r="P8" s="6">
        <f t="shared" si="2"/>
        <v>0.72405752040419746</v>
      </c>
      <c r="Q8" s="6">
        <f t="shared" si="3"/>
        <v>0.73110720562390163</v>
      </c>
      <c r="R8" s="6">
        <f t="shared" si="4"/>
        <v>0.75276752767527677</v>
      </c>
    </row>
    <row r="9" spans="1:18">
      <c r="A9" s="30">
        <v>0.20833333333333334</v>
      </c>
      <c r="B9" s="24">
        <v>877985</v>
      </c>
      <c r="C9" s="6">
        <f>Таблица14[[#This Row],[Выручка]]/SUM(Таблица14[Выручка])</f>
        <v>2.1629410179976002E-3</v>
      </c>
      <c r="D9" s="10">
        <v>159720</v>
      </c>
      <c r="E9" s="6">
        <v>0.18191654754921699</v>
      </c>
      <c r="F9" s="3">
        <v>292</v>
      </c>
      <c r="G9" s="3">
        <v>1218</v>
      </c>
      <c r="H9" s="3">
        <v>284</v>
      </c>
      <c r="I9" s="3">
        <v>3389</v>
      </c>
      <c r="J9">
        <v>4</v>
      </c>
      <c r="K9" s="10">
        <v>562</v>
      </c>
      <c r="M9" s="36">
        <v>0.20833333333333334</v>
      </c>
      <c r="N9" s="6">
        <f t="shared" si="0"/>
        <v>0.80436340028588182</v>
      </c>
      <c r="O9" s="6">
        <f t="shared" si="1"/>
        <v>0.77625845229151014</v>
      </c>
      <c r="P9" s="6">
        <f t="shared" si="2"/>
        <v>0.72249589490968802</v>
      </c>
      <c r="Q9" s="6">
        <f t="shared" si="3"/>
        <v>0.76369863013698636</v>
      </c>
      <c r="R9" s="6">
        <f t="shared" si="4"/>
        <v>0.78169014084507038</v>
      </c>
    </row>
    <row r="10" spans="1:18">
      <c r="A10" s="30">
        <v>0.25</v>
      </c>
      <c r="B10" s="24">
        <v>1432339</v>
      </c>
      <c r="C10" s="6">
        <f>Таблица14[[#This Row],[Выручка]]/SUM(Таблица14[Выручка])</f>
        <v>3.528607863206848E-3</v>
      </c>
      <c r="D10" s="10">
        <v>273594</v>
      </c>
      <c r="E10" s="6">
        <v>0.19101204393652599</v>
      </c>
      <c r="F10" s="3">
        <v>489</v>
      </c>
      <c r="G10" s="3">
        <v>1591</v>
      </c>
      <c r="H10" s="3">
        <v>463</v>
      </c>
      <c r="I10" s="3">
        <v>3243</v>
      </c>
      <c r="J10">
        <v>3</v>
      </c>
      <c r="K10" s="10">
        <v>591</v>
      </c>
      <c r="M10" s="35">
        <v>0.25</v>
      </c>
      <c r="N10" s="6">
        <f t="shared" si="0"/>
        <v>0.77051661652723269</v>
      </c>
      <c r="O10" s="6">
        <f t="shared" si="1"/>
        <v>0.73431434899888159</v>
      </c>
      <c r="P10" s="6">
        <f t="shared" si="2"/>
        <v>0.7322438717787555</v>
      </c>
      <c r="Q10" s="6">
        <f t="shared" si="3"/>
        <v>0.754601226993865</v>
      </c>
      <c r="R10" s="6">
        <f t="shared" si="4"/>
        <v>0.76673866090712739</v>
      </c>
    </row>
    <row r="11" spans="1:18">
      <c r="A11" s="30">
        <v>0.29166666666666669</v>
      </c>
      <c r="B11" s="24">
        <v>3248126</v>
      </c>
      <c r="C11" s="6">
        <f>Таблица14[[#This Row],[Выручка]]/SUM(Таблица14[Выручка])</f>
        <v>8.0018507799386931E-3</v>
      </c>
      <c r="D11" s="10">
        <v>531202</v>
      </c>
      <c r="E11" s="6">
        <v>0.16354106952747499</v>
      </c>
      <c r="F11" s="3">
        <v>1141</v>
      </c>
      <c r="G11" s="3">
        <v>3466</v>
      </c>
      <c r="H11" s="3">
        <v>1102</v>
      </c>
      <c r="I11" s="3">
        <v>3298</v>
      </c>
      <c r="J11">
        <v>3</v>
      </c>
      <c r="K11" s="10">
        <v>482</v>
      </c>
      <c r="M11" s="36">
        <v>0.29166666666666669</v>
      </c>
      <c r="N11" s="6">
        <f t="shared" si="0"/>
        <v>0.81977854307376008</v>
      </c>
      <c r="O11" s="6">
        <f t="shared" si="1"/>
        <v>0.76722226196437515</v>
      </c>
      <c r="P11" s="6">
        <f t="shared" si="2"/>
        <v>0.79428736295441427</v>
      </c>
      <c r="Q11" s="6">
        <f t="shared" si="3"/>
        <v>0.7835232252410167</v>
      </c>
      <c r="R11" s="6">
        <f t="shared" si="4"/>
        <v>0.7921960072595281</v>
      </c>
    </row>
    <row r="12" spans="1:18">
      <c r="A12" s="30">
        <v>0.33333333333333331</v>
      </c>
      <c r="B12" s="24">
        <v>4176982</v>
      </c>
      <c r="C12" s="6">
        <f>Таблица14[[#This Row],[Выручка]]/SUM(Таблица14[Выручка])</f>
        <v>1.029011395324254E-2</v>
      </c>
      <c r="D12" s="10">
        <v>748607</v>
      </c>
      <c r="E12" s="6">
        <v>0.179221983719345</v>
      </c>
      <c r="F12" s="3">
        <v>1555</v>
      </c>
      <c r="G12" s="3">
        <v>4544</v>
      </c>
      <c r="H12" s="3">
        <v>1496</v>
      </c>
      <c r="I12" s="3">
        <v>3037</v>
      </c>
      <c r="J12">
        <v>3</v>
      </c>
      <c r="K12" s="10">
        <v>500</v>
      </c>
      <c r="M12" s="35">
        <v>0.33333333333333331</v>
      </c>
      <c r="N12" s="6">
        <f t="shared" si="0"/>
        <v>0.8071306029089903</v>
      </c>
      <c r="O12" s="6">
        <f t="shared" si="1"/>
        <v>0.7807514490246551</v>
      </c>
      <c r="P12" s="6">
        <f t="shared" si="2"/>
        <v>0.769806338028169</v>
      </c>
      <c r="Q12" s="6">
        <f t="shared" si="3"/>
        <v>0.7864951768488746</v>
      </c>
      <c r="R12" s="6">
        <f t="shared" si="4"/>
        <v>0.79545454545454541</v>
      </c>
    </row>
    <row r="13" spans="1:18">
      <c r="A13" s="30">
        <v>0.375</v>
      </c>
      <c r="B13" s="24">
        <v>7016373</v>
      </c>
      <c r="C13" s="6">
        <f>Таблица14[[#This Row],[Выручка]]/SUM(Таблица14[Выручка])</f>
        <v>1.7285034435976555E-2</v>
      </c>
      <c r="D13" s="10">
        <v>1231099</v>
      </c>
      <c r="E13" s="6">
        <v>0.17546088270962701</v>
      </c>
      <c r="F13" s="3">
        <v>2525</v>
      </c>
      <c r="G13" s="3">
        <v>7534</v>
      </c>
      <c r="H13" s="3">
        <v>2446</v>
      </c>
      <c r="I13" s="3">
        <v>3148</v>
      </c>
      <c r="J13">
        <v>3</v>
      </c>
      <c r="K13" s="10">
        <v>503</v>
      </c>
      <c r="M13" s="36">
        <v>0.375</v>
      </c>
      <c r="N13" s="6">
        <f t="shared" si="0"/>
        <v>0.80869517626842247</v>
      </c>
      <c r="O13" s="6">
        <f t="shared" si="1"/>
        <v>0.76836143965676196</v>
      </c>
      <c r="P13" s="6">
        <f t="shared" si="2"/>
        <v>0.74462436952482081</v>
      </c>
      <c r="Q13" s="6">
        <f t="shared" si="3"/>
        <v>0.79564356435643568</v>
      </c>
      <c r="R13" s="6">
        <f t="shared" si="4"/>
        <v>0.80212591986917414</v>
      </c>
    </row>
    <row r="14" spans="1:18">
      <c r="A14" s="30">
        <v>0.41666666666666669</v>
      </c>
      <c r="B14" s="24">
        <v>14308216</v>
      </c>
      <c r="C14" s="6">
        <f>Таблица14[[#This Row],[Выручка]]/SUM(Таблица14[Выручка])</f>
        <v>3.524869705150948E-2</v>
      </c>
      <c r="D14" s="10">
        <v>2698035</v>
      </c>
      <c r="E14" s="6">
        <v>0.18856543680917301</v>
      </c>
      <c r="F14" s="3">
        <v>4462</v>
      </c>
      <c r="G14" s="3">
        <v>15800</v>
      </c>
      <c r="H14" s="3">
        <v>4313</v>
      </c>
      <c r="I14" s="3">
        <v>3581</v>
      </c>
      <c r="J14">
        <v>4</v>
      </c>
      <c r="K14" s="10">
        <v>626</v>
      </c>
      <c r="M14" s="35">
        <v>0.41666666666666669</v>
      </c>
      <c r="N14" s="6">
        <f t="shared" si="0"/>
        <v>0.65962206609125829</v>
      </c>
      <c r="O14" s="6">
        <f t="shared" si="1"/>
        <v>0.67977287173813539</v>
      </c>
      <c r="P14" s="6">
        <f t="shared" si="2"/>
        <v>0.54360759493670885</v>
      </c>
      <c r="Q14" s="6">
        <f t="shared" si="3"/>
        <v>0.67324069923800989</v>
      </c>
      <c r="R14" s="6">
        <f t="shared" si="4"/>
        <v>0.67818223974031999</v>
      </c>
    </row>
    <row r="15" spans="1:18">
      <c r="A15" s="30">
        <v>0.45833333333333331</v>
      </c>
      <c r="B15" s="24">
        <v>20287606</v>
      </c>
      <c r="C15" s="6">
        <f>Таблица14[[#This Row],[Выручка]]/SUM(Таблица14[Выручка])</f>
        <v>4.9979094374475896E-2</v>
      </c>
      <c r="D15" s="10">
        <v>3795882</v>
      </c>
      <c r="E15" s="6">
        <v>0.187103495602191</v>
      </c>
      <c r="F15" s="3">
        <v>6211</v>
      </c>
      <c r="G15" s="3">
        <v>23973</v>
      </c>
      <c r="H15" s="3">
        <v>5960</v>
      </c>
      <c r="I15" s="3">
        <v>3659</v>
      </c>
      <c r="J15">
        <v>4</v>
      </c>
      <c r="K15" s="10">
        <v>637</v>
      </c>
      <c r="M15" s="36">
        <v>0.45833333333333331</v>
      </c>
      <c r="N15" s="6">
        <f t="shared" si="0"/>
        <v>0.58197911572218031</v>
      </c>
      <c r="O15" s="6">
        <f t="shared" si="1"/>
        <v>0.60668535007147217</v>
      </c>
      <c r="P15" s="6">
        <f t="shared" si="2"/>
        <v>0.47874692362240856</v>
      </c>
      <c r="Q15" s="6">
        <f t="shared" si="3"/>
        <v>0.6245371115762357</v>
      </c>
      <c r="R15" s="6">
        <f t="shared" si="4"/>
        <v>0.63238255033557045</v>
      </c>
    </row>
    <row r="16" spans="1:18">
      <c r="A16" s="30">
        <v>0.5</v>
      </c>
      <c r="B16" s="24">
        <v>27203517</v>
      </c>
      <c r="C16" s="6">
        <f>Таблица14[[#This Row],[Выручка]]/SUM(Таблица14[Выручка])</f>
        <v>6.7016637816244035E-2</v>
      </c>
      <c r="D16" s="10">
        <v>4977193</v>
      </c>
      <c r="E16" s="6">
        <v>0.18296137958926401</v>
      </c>
      <c r="F16" s="3">
        <v>8477</v>
      </c>
      <c r="G16" s="3">
        <v>31091</v>
      </c>
      <c r="H16" s="3">
        <v>8101</v>
      </c>
      <c r="I16" s="3">
        <v>3591</v>
      </c>
      <c r="J16">
        <v>4</v>
      </c>
      <c r="K16" s="10">
        <v>614</v>
      </c>
      <c r="M16" s="35">
        <v>0.5</v>
      </c>
      <c r="N16" s="6">
        <f t="shared" si="0"/>
        <v>0.61039221509483499</v>
      </c>
      <c r="O16" s="6">
        <f t="shared" si="1"/>
        <v>0.60661139722731261</v>
      </c>
      <c r="P16" s="6">
        <f t="shared" si="2"/>
        <v>0.52327039979415269</v>
      </c>
      <c r="Q16" s="6">
        <f t="shared" si="3"/>
        <v>0.64657308009909165</v>
      </c>
      <c r="R16" s="6">
        <f t="shared" si="4"/>
        <v>0.6546105419084064</v>
      </c>
    </row>
    <row r="17" spans="1:18">
      <c r="A17" s="30">
        <v>0.54166666666666663</v>
      </c>
      <c r="B17" s="24">
        <v>27280803</v>
      </c>
      <c r="C17" s="6">
        <f>Таблица14[[#This Row],[Выручка]]/SUM(Таблица14[Выручка])</f>
        <v>6.7207034075311062E-2</v>
      </c>
      <c r="D17" s="10">
        <v>5071522</v>
      </c>
      <c r="E17" s="6">
        <v>0.18590075959274299</v>
      </c>
      <c r="F17" s="3">
        <v>7994</v>
      </c>
      <c r="G17" s="3">
        <v>29919</v>
      </c>
      <c r="H17" s="3">
        <v>7683</v>
      </c>
      <c r="I17" s="3">
        <v>3842</v>
      </c>
      <c r="J17">
        <v>4</v>
      </c>
      <c r="K17" s="10">
        <v>660</v>
      </c>
      <c r="M17" s="36">
        <v>0.54166666666666663</v>
      </c>
      <c r="N17" s="6">
        <f t="shared" si="0"/>
        <v>0.57880810913080527</v>
      </c>
      <c r="O17" s="6">
        <f t="shared" si="1"/>
        <v>0.59638092864430048</v>
      </c>
      <c r="P17" s="6">
        <f t="shared" si="2"/>
        <v>0.50309168087168687</v>
      </c>
      <c r="Q17" s="6">
        <f t="shared" si="3"/>
        <v>0.61320990743057291</v>
      </c>
      <c r="R17" s="6">
        <f t="shared" si="4"/>
        <v>0.61941949759208648</v>
      </c>
    </row>
    <row r="18" spans="1:18">
      <c r="A18" s="30">
        <v>0.58333333333333337</v>
      </c>
      <c r="B18" s="24">
        <v>30784180</v>
      </c>
      <c r="C18" s="6">
        <f>Таблица14[[#This Row],[Выручка]]/SUM(Таблица14[Выручка])</f>
        <v>7.583770295326385E-2</v>
      </c>
      <c r="D18" s="10">
        <v>5768650</v>
      </c>
      <c r="E18" s="6">
        <v>0.187390081528889</v>
      </c>
      <c r="F18" s="3">
        <v>9245</v>
      </c>
      <c r="G18" s="3">
        <v>34169</v>
      </c>
      <c r="H18" s="3">
        <v>8784</v>
      </c>
      <c r="I18" s="3">
        <v>3762</v>
      </c>
      <c r="J18">
        <v>4</v>
      </c>
      <c r="K18" s="10">
        <v>657</v>
      </c>
      <c r="M18" s="35">
        <v>0.58333333333333337</v>
      </c>
      <c r="N18" s="6">
        <f t="shared" si="0"/>
        <v>0.5986783471250493</v>
      </c>
      <c r="O18" s="6">
        <f t="shared" si="1"/>
        <v>0.59845111074514834</v>
      </c>
      <c r="P18" s="6">
        <f t="shared" si="2"/>
        <v>0.52413005941057689</v>
      </c>
      <c r="Q18" s="6">
        <f t="shared" si="3"/>
        <v>0.63353163872363438</v>
      </c>
      <c r="R18" s="6">
        <f t="shared" si="4"/>
        <v>0.64264571948998184</v>
      </c>
    </row>
    <row r="19" spans="1:18">
      <c r="A19" s="30">
        <v>0.625</v>
      </c>
      <c r="B19" s="24">
        <v>30519362</v>
      </c>
      <c r="C19" s="6">
        <f>Таблица14[[#This Row],[Выручка]]/SUM(Таблица14[Выручка])</f>
        <v>7.5185316278657696E-2</v>
      </c>
      <c r="D19" s="10">
        <v>5715571</v>
      </c>
      <c r="E19" s="6">
        <v>0.18727688344205801</v>
      </c>
      <c r="F19" s="3">
        <v>8884</v>
      </c>
      <c r="G19" s="3">
        <v>32810</v>
      </c>
      <c r="H19" s="3">
        <v>8512</v>
      </c>
      <c r="I19" s="3">
        <v>3890</v>
      </c>
      <c r="J19">
        <v>4</v>
      </c>
      <c r="K19" s="10">
        <v>671</v>
      </c>
      <c r="M19" s="36">
        <v>0.625</v>
      </c>
      <c r="N19" s="6">
        <f t="shared" si="0"/>
        <v>0.62023947289592751</v>
      </c>
      <c r="O19" s="6">
        <f t="shared" si="1"/>
        <v>0.61966512182247413</v>
      </c>
      <c r="P19" s="6">
        <f t="shared" si="2"/>
        <v>0.53334349283754956</v>
      </c>
      <c r="Q19" s="6">
        <f t="shared" si="3"/>
        <v>0.64396668167492122</v>
      </c>
      <c r="R19" s="6">
        <f t="shared" si="4"/>
        <v>0.65108082706766912</v>
      </c>
    </row>
    <row r="20" spans="1:18">
      <c r="A20" s="30">
        <v>0.66666666666666663</v>
      </c>
      <c r="B20" s="24">
        <v>26855933</v>
      </c>
      <c r="C20" s="6">
        <f>Таблица14[[#This Row],[Выручка]]/SUM(Таблица14[Выручка])</f>
        <v>6.6160354746715888E-2</v>
      </c>
      <c r="D20" s="10">
        <v>5070317</v>
      </c>
      <c r="E20" s="6">
        <v>0.18879690383499201</v>
      </c>
      <c r="F20" s="3">
        <v>8176</v>
      </c>
      <c r="G20" s="3">
        <v>29973</v>
      </c>
      <c r="H20" s="3">
        <v>7816</v>
      </c>
      <c r="I20" s="3">
        <v>3708</v>
      </c>
      <c r="J20">
        <v>4</v>
      </c>
      <c r="K20" s="10">
        <v>649</v>
      </c>
      <c r="M20" s="35">
        <v>0.66666666666666663</v>
      </c>
      <c r="N20" s="6">
        <f t="shared" si="0"/>
        <v>0.61233203106367595</v>
      </c>
      <c r="O20" s="6">
        <f t="shared" si="1"/>
        <v>0.6132464695994353</v>
      </c>
      <c r="P20" s="6">
        <f t="shared" si="2"/>
        <v>0.55493277282887932</v>
      </c>
      <c r="Q20" s="6">
        <f t="shared" si="3"/>
        <v>0.64628180039138938</v>
      </c>
      <c r="R20" s="6">
        <f t="shared" si="4"/>
        <v>0.6555783009211873</v>
      </c>
    </row>
    <row r="21" spans="1:18">
      <c r="A21" s="30">
        <v>0.70833333333333337</v>
      </c>
      <c r="B21" s="24">
        <v>30359634</v>
      </c>
      <c r="C21" s="6">
        <f>Таблица14[[#This Row],[Выручка]]/SUM(Таблица14[Выручка])</f>
        <v>7.4791821807883449E-2</v>
      </c>
      <c r="D21" s="10">
        <v>5436038</v>
      </c>
      <c r="E21" s="6">
        <v>0.17905479361180701</v>
      </c>
      <c r="F21" s="3">
        <v>9309</v>
      </c>
      <c r="G21" s="3">
        <v>34619</v>
      </c>
      <c r="H21" s="3">
        <v>8886</v>
      </c>
      <c r="I21" s="3">
        <v>3715</v>
      </c>
      <c r="J21">
        <v>4</v>
      </c>
      <c r="K21" s="10">
        <v>612</v>
      </c>
      <c r="M21" s="36">
        <v>0.70833333333333337</v>
      </c>
      <c r="N21" s="6">
        <f t="shared" si="0"/>
        <v>0.60902068186988023</v>
      </c>
      <c r="O21" s="6">
        <f t="shared" si="1"/>
        <v>0.6126088522559997</v>
      </c>
      <c r="P21" s="6">
        <f t="shared" si="2"/>
        <v>0.54709841416563154</v>
      </c>
      <c r="Q21" s="6">
        <f t="shared" si="3"/>
        <v>0.64475239016006014</v>
      </c>
      <c r="R21" s="6">
        <f t="shared" si="4"/>
        <v>0.65507539950483906</v>
      </c>
    </row>
    <row r="22" spans="1:18">
      <c r="A22" s="30">
        <v>0.75</v>
      </c>
      <c r="B22" s="24">
        <v>27117355</v>
      </c>
      <c r="C22" s="6">
        <f>Таблица14[[#This Row],[Выручка]]/SUM(Таблица14[Выручка])</f>
        <v>6.6804375278737463E-2</v>
      </c>
      <c r="D22" s="10">
        <v>5112462</v>
      </c>
      <c r="E22" s="6">
        <v>0.18853099795315501</v>
      </c>
      <c r="F22" s="3">
        <v>8142</v>
      </c>
      <c r="G22" s="3">
        <v>31557</v>
      </c>
      <c r="H22" s="3">
        <v>7790</v>
      </c>
      <c r="I22" s="3">
        <v>3788</v>
      </c>
      <c r="J22">
        <v>4</v>
      </c>
      <c r="K22" s="10">
        <v>656</v>
      </c>
      <c r="M22" s="35">
        <v>0.75</v>
      </c>
      <c r="N22" s="6">
        <f t="shared" si="0"/>
        <v>0.57766068998986075</v>
      </c>
      <c r="O22" s="6">
        <f t="shared" si="1"/>
        <v>0.57704350663144288</v>
      </c>
      <c r="P22" s="6">
        <f t="shared" si="2"/>
        <v>0.5139271793896758</v>
      </c>
      <c r="Q22" s="6">
        <f t="shared" si="3"/>
        <v>0.6176615082289364</v>
      </c>
      <c r="R22" s="6">
        <f t="shared" si="4"/>
        <v>0.62439024390243902</v>
      </c>
    </row>
    <row r="23" spans="1:18">
      <c r="A23" s="30">
        <v>0.79166666666666663</v>
      </c>
      <c r="B23" s="24">
        <v>29759987</v>
      </c>
      <c r="C23" s="6">
        <f>Таблица14[[#This Row],[Выручка]]/SUM(Таблица14[Выручка])</f>
        <v>7.3314574369010121E-2</v>
      </c>
      <c r="D23" s="10">
        <v>5802897</v>
      </c>
      <c r="E23" s="6">
        <v>0.19498990372542799</v>
      </c>
      <c r="F23" s="3">
        <v>8881</v>
      </c>
      <c r="G23" s="3">
        <v>33410</v>
      </c>
      <c r="H23" s="3">
        <v>8491</v>
      </c>
      <c r="I23" s="3">
        <v>3785</v>
      </c>
      <c r="J23">
        <v>4</v>
      </c>
      <c r="K23" s="10">
        <v>683</v>
      </c>
      <c r="M23" s="36">
        <v>0.79166666666666663</v>
      </c>
      <c r="N23" s="6">
        <f t="shared" si="0"/>
        <v>0.61659781639017519</v>
      </c>
      <c r="O23" s="6">
        <f t="shared" si="1"/>
        <v>0.61587789685048688</v>
      </c>
      <c r="P23" s="6">
        <f t="shared" si="2"/>
        <v>0.54346004190362163</v>
      </c>
      <c r="Q23" s="6">
        <f t="shared" si="3"/>
        <v>0.64609841234095255</v>
      </c>
      <c r="R23" s="6">
        <f t="shared" si="4"/>
        <v>0.65669532446119416</v>
      </c>
    </row>
    <row r="24" spans="1:18">
      <c r="A24" s="30">
        <v>0.83333333333333337</v>
      </c>
      <c r="B24" s="24">
        <v>26016259</v>
      </c>
      <c r="C24" s="6">
        <f>Таблица14[[#This Row],[Выручка]]/SUM(Таблица14[Выручка])</f>
        <v>6.4091793966809488E-2</v>
      </c>
      <c r="D24" s="10">
        <v>5069311</v>
      </c>
      <c r="E24" s="6">
        <v>0.19485165026993301</v>
      </c>
      <c r="F24" s="3">
        <v>7624</v>
      </c>
      <c r="G24" s="3">
        <v>28560</v>
      </c>
      <c r="H24" s="3">
        <v>7285</v>
      </c>
      <c r="I24" s="3">
        <v>3860</v>
      </c>
      <c r="J24">
        <v>4</v>
      </c>
      <c r="K24" s="10">
        <v>696</v>
      </c>
      <c r="M24" s="35">
        <v>0.83333333333333337</v>
      </c>
      <c r="N24" s="6">
        <f t="shared" si="0"/>
        <v>0.61166288358368515</v>
      </c>
      <c r="O24" s="6">
        <f t="shared" si="1"/>
        <v>0.6223194828646339</v>
      </c>
      <c r="P24" s="6">
        <f t="shared" si="2"/>
        <v>0.52671568627450982</v>
      </c>
      <c r="Q24" s="6">
        <f t="shared" si="3"/>
        <v>0.63352570828961174</v>
      </c>
      <c r="R24" s="6">
        <f t="shared" si="4"/>
        <v>0.64365133836650656</v>
      </c>
    </row>
    <row r="25" spans="1:18">
      <c r="A25" s="30">
        <v>0.875</v>
      </c>
      <c r="B25" s="24">
        <v>16105425</v>
      </c>
      <c r="C25" s="6">
        <f>Таблица14[[#This Row],[Выручка]]/SUM(Таблица14[Выручка])</f>
        <v>3.9676172536870218E-2</v>
      </c>
      <c r="D25" s="10">
        <v>2971186</v>
      </c>
      <c r="E25" s="6">
        <v>0.18448355134993299</v>
      </c>
      <c r="F25" s="3">
        <v>5099</v>
      </c>
      <c r="G25" s="3">
        <v>18348</v>
      </c>
      <c r="H25" s="3">
        <v>4935</v>
      </c>
      <c r="I25" s="3">
        <v>3593</v>
      </c>
      <c r="J25">
        <v>4</v>
      </c>
      <c r="K25" s="10">
        <v>602</v>
      </c>
      <c r="M25" s="36">
        <v>0.875</v>
      </c>
      <c r="N25" s="6">
        <f t="shared" si="0"/>
        <v>0.66396118078225197</v>
      </c>
      <c r="O25" s="6">
        <f t="shared" si="1"/>
        <v>0.65654556799877217</v>
      </c>
      <c r="P25" s="6">
        <f t="shared" si="2"/>
        <v>0.60393503379114888</v>
      </c>
      <c r="Q25" s="6">
        <f t="shared" si="3"/>
        <v>0.68268287899588154</v>
      </c>
      <c r="R25" s="6">
        <f t="shared" si="4"/>
        <v>0.6901722391084093</v>
      </c>
    </row>
    <row r="26" spans="1:18">
      <c r="A26" s="30">
        <v>0.91666666666666663</v>
      </c>
      <c r="B26" s="24">
        <v>23758207</v>
      </c>
      <c r="C26" s="6">
        <f>Таблица14[[#This Row],[Выручка]]/SUM(Таблица14[Выручка])</f>
        <v>5.8529018644256692E-2</v>
      </c>
      <c r="D26" s="10">
        <v>4080944</v>
      </c>
      <c r="E26" s="6">
        <v>0.17176986461983401</v>
      </c>
      <c r="F26" s="3">
        <v>7839</v>
      </c>
      <c r="G26" s="3">
        <v>29277</v>
      </c>
      <c r="H26" s="3">
        <v>7510</v>
      </c>
      <c r="I26" s="3">
        <v>3423</v>
      </c>
      <c r="J26">
        <v>4</v>
      </c>
      <c r="K26" s="10">
        <v>543</v>
      </c>
      <c r="M26" s="35">
        <v>0.91666666666666663</v>
      </c>
      <c r="N26" s="6">
        <f t="shared" si="0"/>
        <v>0.66472794011770331</v>
      </c>
      <c r="O26" s="6">
        <f t="shared" si="1"/>
        <v>0.66227691436099101</v>
      </c>
      <c r="P26" s="6">
        <f t="shared" si="2"/>
        <v>0.6065170611743006</v>
      </c>
      <c r="Q26" s="6">
        <f t="shared" si="3"/>
        <v>0.70008929710422252</v>
      </c>
      <c r="R26" s="6">
        <f t="shared" si="4"/>
        <v>0.70505992010652463</v>
      </c>
    </row>
    <row r="27" spans="1:18">
      <c r="A27" s="30">
        <v>0.95833333333333337</v>
      </c>
      <c r="B27" s="24">
        <v>22758197</v>
      </c>
      <c r="C27" s="6">
        <f>Таблица14[[#This Row],[Выручка]]/SUM(Таблица14[Выручка])</f>
        <v>5.6065465568284116E-2</v>
      </c>
      <c r="D27" s="10">
        <v>3896226</v>
      </c>
      <c r="E27" s="6">
        <v>0.17120099628278901</v>
      </c>
      <c r="F27" s="3">
        <v>7577</v>
      </c>
      <c r="G27" s="3">
        <v>29337</v>
      </c>
      <c r="H27" s="3">
        <v>7214</v>
      </c>
      <c r="I27" s="3">
        <v>3438</v>
      </c>
      <c r="J27">
        <v>4</v>
      </c>
      <c r="K27" s="10">
        <v>540</v>
      </c>
      <c r="M27" s="36">
        <v>0.95833333333333337</v>
      </c>
      <c r="N27" s="6">
        <f t="shared" si="0"/>
        <v>0.63326545595857175</v>
      </c>
      <c r="O27" s="6">
        <f t="shared" si="1"/>
        <v>0.62574424584200194</v>
      </c>
      <c r="P27" s="6">
        <f t="shared" si="2"/>
        <v>0.587278862869414</v>
      </c>
      <c r="Q27" s="6">
        <f t="shared" si="3"/>
        <v>0.68048040121420084</v>
      </c>
      <c r="R27" s="6">
        <f t="shared" si="4"/>
        <v>0.68824507901303023</v>
      </c>
    </row>
    <row r="28" spans="1:18">
      <c r="A28" s="27" t="s">
        <v>12</v>
      </c>
    </row>
    <row r="30" spans="1:18" ht="34">
      <c r="A30" s="28"/>
      <c r="B30" s="37"/>
      <c r="C30" s="31"/>
      <c r="D30" s="32" t="s">
        <v>496</v>
      </c>
      <c r="E30" s="34"/>
      <c r="F30" s="34"/>
      <c r="G30" s="34"/>
      <c r="H30" s="34"/>
      <c r="I30" s="28"/>
      <c r="J30" s="31"/>
      <c r="K30" s="28"/>
    </row>
    <row r="31" spans="1:18">
      <c r="A31" s="28"/>
      <c r="B31" s="37"/>
      <c r="C31" s="31"/>
      <c r="D31" s="33"/>
      <c r="E31" s="34"/>
      <c r="F31" s="34"/>
      <c r="G31" s="34"/>
      <c r="H31" s="34"/>
      <c r="I31" s="28"/>
      <c r="J31" s="31"/>
      <c r="K31" s="28"/>
    </row>
    <row r="32" spans="1:18">
      <c r="A32" t="s">
        <v>505</v>
      </c>
      <c r="B32" s="24" t="s">
        <v>2</v>
      </c>
      <c r="C32" s="24" t="s">
        <v>509</v>
      </c>
      <c r="D32" s="10" t="s">
        <v>3</v>
      </c>
      <c r="E32" s="6" t="s">
        <v>4</v>
      </c>
      <c r="F32" s="3" t="s">
        <v>5</v>
      </c>
      <c r="G32" s="3" t="s">
        <v>6</v>
      </c>
      <c r="H32" s="3" t="s">
        <v>7</v>
      </c>
      <c r="I32" s="3" t="s">
        <v>20</v>
      </c>
      <c r="J32" t="s">
        <v>9</v>
      </c>
      <c r="K32" s="10" t="s">
        <v>10</v>
      </c>
    </row>
    <row r="33" spans="1:11">
      <c r="A33" s="30">
        <v>0</v>
      </c>
      <c r="B33" s="24">
        <v>10716698</v>
      </c>
      <c r="C33" s="6">
        <f>Таблица15[[#This Row],[Выручка]]/SUM(Таблица15[Выручка])</f>
        <v>4.1771458150991383E-2</v>
      </c>
      <c r="D33" s="10">
        <v>1697084</v>
      </c>
      <c r="E33" s="6">
        <v>0.158358852698844</v>
      </c>
      <c r="F33" s="3">
        <v>3934</v>
      </c>
      <c r="G33" s="3">
        <v>13423</v>
      </c>
      <c r="H33" s="3">
        <v>3811</v>
      </c>
      <c r="I33" s="3">
        <v>2850</v>
      </c>
      <c r="J33">
        <v>3</v>
      </c>
      <c r="K33" s="10">
        <v>445</v>
      </c>
    </row>
    <row r="34" spans="1:11">
      <c r="A34" s="30">
        <v>4.1666666666666664E-2</v>
      </c>
      <c r="B34" s="24">
        <v>388665</v>
      </c>
      <c r="C34" s="6">
        <f>Таблица15[[#This Row],[Выручка]]/SUM(Таблица15[Выручка])</f>
        <v>1.51493527038413E-3</v>
      </c>
      <c r="D34" s="10">
        <v>57536</v>
      </c>
      <c r="E34" s="6">
        <v>0.14803494011552301</v>
      </c>
      <c r="F34" s="3">
        <v>140</v>
      </c>
      <c r="G34" s="3">
        <v>422</v>
      </c>
      <c r="H34" s="3">
        <v>138</v>
      </c>
      <c r="I34" s="3">
        <v>3038</v>
      </c>
      <c r="J34">
        <v>3</v>
      </c>
      <c r="K34" s="10">
        <v>417</v>
      </c>
    </row>
    <row r="35" spans="1:11">
      <c r="A35" s="30">
        <v>8.3333333333333329E-2</v>
      </c>
      <c r="B35" s="24">
        <v>11205706</v>
      </c>
      <c r="C35" s="6">
        <f>Таблица15[[#This Row],[Выручка]]/SUM(Таблица15[Выручка])</f>
        <v>4.3677509549239241E-2</v>
      </c>
      <c r="D35" s="10">
        <v>1776796</v>
      </c>
      <c r="E35" s="6">
        <v>0.158561718467359</v>
      </c>
      <c r="F35" s="3">
        <v>4245</v>
      </c>
      <c r="G35" s="3">
        <v>15863</v>
      </c>
      <c r="H35" s="3">
        <v>4015</v>
      </c>
      <c r="I35" s="3">
        <v>2771</v>
      </c>
      <c r="J35">
        <v>4</v>
      </c>
      <c r="K35" s="10">
        <v>443</v>
      </c>
    </row>
    <row r="36" spans="1:11">
      <c r="A36" s="30">
        <v>0.125</v>
      </c>
      <c r="B36" s="24">
        <v>2790342</v>
      </c>
      <c r="C36" s="6">
        <f>Таблица15[[#This Row],[Выручка]]/SUM(Таблица15[Выручка])</f>
        <v>1.0876172313519854E-2</v>
      </c>
      <c r="D36" s="10">
        <v>462831</v>
      </c>
      <c r="E36" s="6">
        <v>0.16586891499321499</v>
      </c>
      <c r="F36" s="3">
        <v>1063</v>
      </c>
      <c r="G36" s="3">
        <v>4361</v>
      </c>
      <c r="H36" s="3">
        <v>1027</v>
      </c>
      <c r="I36" s="3">
        <v>2758</v>
      </c>
      <c r="J36">
        <v>4</v>
      </c>
      <c r="K36" s="10">
        <v>451</v>
      </c>
    </row>
    <row r="37" spans="1:11">
      <c r="A37" s="30">
        <v>0.16666666666666666</v>
      </c>
      <c r="B37" s="24">
        <v>1176499</v>
      </c>
      <c r="C37" s="6">
        <f>Таблица15[[#This Row],[Выручка]]/SUM(Таблица15[Выручка])</f>
        <v>4.5857482167719205E-3</v>
      </c>
      <c r="D37" s="10">
        <v>195206</v>
      </c>
      <c r="E37" s="6">
        <v>0.16592109300560301</v>
      </c>
      <c r="F37" s="3">
        <v>416</v>
      </c>
      <c r="G37" s="3">
        <v>1863</v>
      </c>
      <c r="H37" s="3">
        <v>408</v>
      </c>
      <c r="I37" s="3">
        <v>3100</v>
      </c>
      <c r="J37">
        <v>4</v>
      </c>
      <c r="K37" s="10">
        <v>478</v>
      </c>
    </row>
    <row r="38" spans="1:11">
      <c r="A38" s="30">
        <v>0.20833333333333334</v>
      </c>
      <c r="B38" s="24">
        <v>706219</v>
      </c>
      <c r="C38" s="6">
        <f>Таблица15[[#This Row],[Выручка]]/SUM(Таблица15[Выручка])</f>
        <v>2.7526946643392381E-3</v>
      </c>
      <c r="D38" s="10">
        <v>123984</v>
      </c>
      <c r="E38" s="6">
        <v>0.175560272380097</v>
      </c>
      <c r="F38" s="3">
        <v>223</v>
      </c>
      <c r="G38" s="3">
        <v>880</v>
      </c>
      <c r="H38" s="3">
        <v>222</v>
      </c>
      <c r="I38" s="3">
        <v>3288</v>
      </c>
      <c r="J38">
        <v>4</v>
      </c>
      <c r="K38" s="10">
        <v>558</v>
      </c>
    </row>
    <row r="39" spans="1:11">
      <c r="A39" s="30">
        <v>0.25</v>
      </c>
      <c r="B39" s="24">
        <v>1103641</v>
      </c>
      <c r="C39" s="6">
        <f>Таблица15[[#This Row],[Выручка]]/SUM(Таблица15[Выручка])</f>
        <v>4.301762897976436E-3</v>
      </c>
      <c r="D39" s="10">
        <v>200904</v>
      </c>
      <c r="E39" s="6">
        <v>0.182037456020571</v>
      </c>
      <c r="F39" s="3">
        <v>369</v>
      </c>
      <c r="G39" s="3">
        <v>1165</v>
      </c>
      <c r="H39" s="3">
        <v>355</v>
      </c>
      <c r="I39" s="3">
        <v>3136</v>
      </c>
      <c r="J39">
        <v>3</v>
      </c>
      <c r="K39" s="10">
        <v>566</v>
      </c>
    </row>
    <row r="40" spans="1:11">
      <c r="A40" s="30">
        <v>0.29166666666666669</v>
      </c>
      <c r="B40" s="24">
        <v>2662744</v>
      </c>
      <c r="C40" s="6">
        <f>Таблица15[[#This Row],[Выручка]]/SUM(Таблица15[Выручка])</f>
        <v>1.0378821868713983E-2</v>
      </c>
      <c r="D40" s="10">
        <v>407550</v>
      </c>
      <c r="E40" s="6">
        <v>0.15305639595845399</v>
      </c>
      <c r="F40" s="3">
        <v>894</v>
      </c>
      <c r="G40" s="3">
        <v>2753</v>
      </c>
      <c r="H40" s="3">
        <v>873</v>
      </c>
      <c r="I40" s="3">
        <v>3115</v>
      </c>
      <c r="J40">
        <v>3</v>
      </c>
      <c r="K40" s="10">
        <v>467</v>
      </c>
    </row>
    <row r="41" spans="1:11">
      <c r="A41" s="30">
        <v>0.33333333333333331</v>
      </c>
      <c r="B41" s="24">
        <v>3371370</v>
      </c>
      <c r="C41" s="6">
        <f>Таблица15[[#This Row],[Выручка]]/SUM(Таблица15[Выручка])</f>
        <v>1.3140898518042387E-2</v>
      </c>
      <c r="D41" s="10">
        <v>584476</v>
      </c>
      <c r="E41" s="6">
        <v>0.17336453726526599</v>
      </c>
      <c r="F41" s="3">
        <v>1223</v>
      </c>
      <c r="G41" s="3">
        <v>3498</v>
      </c>
      <c r="H41" s="3">
        <v>1190</v>
      </c>
      <c r="I41" s="3">
        <v>2895</v>
      </c>
      <c r="J41">
        <v>3</v>
      </c>
      <c r="K41" s="10">
        <v>491</v>
      </c>
    </row>
    <row r="42" spans="1:11">
      <c r="A42" s="30">
        <v>0.375</v>
      </c>
      <c r="B42" s="24">
        <v>5674107</v>
      </c>
      <c r="C42" s="6">
        <f>Таблица15[[#This Row],[Выручка]]/SUM(Таблица15[Выручка])</f>
        <v>2.2116488035283561E-2</v>
      </c>
      <c r="D42" s="10">
        <v>945929</v>
      </c>
      <c r="E42" s="6">
        <v>0.16670975714768799</v>
      </c>
      <c r="F42" s="3">
        <v>2009</v>
      </c>
      <c r="G42" s="3">
        <v>5610</v>
      </c>
      <c r="H42" s="3">
        <v>1962</v>
      </c>
      <c r="I42" s="3">
        <v>2954</v>
      </c>
      <c r="J42">
        <v>3</v>
      </c>
      <c r="K42" s="10">
        <v>482</v>
      </c>
    </row>
    <row r="43" spans="1:11">
      <c r="A43" s="30">
        <v>0.41666666666666669</v>
      </c>
      <c r="B43" s="24">
        <v>9438015</v>
      </c>
      <c r="C43" s="6">
        <f>Таблица15[[#This Row],[Выручка]]/SUM(Таблица15[Выручка])</f>
        <v>3.6787417971555131E-2</v>
      </c>
      <c r="D43" s="10">
        <v>1834051</v>
      </c>
      <c r="E43" s="6">
        <v>0.194325925525653</v>
      </c>
      <c r="F43" s="3">
        <v>3004</v>
      </c>
      <c r="G43" s="3">
        <v>8589</v>
      </c>
      <c r="H43" s="3">
        <v>2925</v>
      </c>
      <c r="I43" s="3">
        <v>3275</v>
      </c>
      <c r="J43">
        <v>3</v>
      </c>
      <c r="K43" s="10">
        <v>627</v>
      </c>
    </row>
    <row r="44" spans="1:11">
      <c r="A44" s="30">
        <v>0.45833333333333331</v>
      </c>
      <c r="B44" s="24">
        <v>11806963</v>
      </c>
      <c r="C44" s="6">
        <f>Таблица15[[#This Row],[Выручка]]/SUM(Таблица15[Выручка])</f>
        <v>4.6021084185147672E-2</v>
      </c>
      <c r="D44" s="10">
        <v>2302906</v>
      </c>
      <c r="E44" s="6">
        <v>0.19504643149978501</v>
      </c>
      <c r="F44" s="3">
        <v>3879</v>
      </c>
      <c r="G44" s="3">
        <v>11477</v>
      </c>
      <c r="H44" s="3">
        <v>3769</v>
      </c>
      <c r="I44" s="3">
        <v>3163</v>
      </c>
      <c r="J44">
        <v>3</v>
      </c>
      <c r="K44" s="10">
        <v>611</v>
      </c>
    </row>
    <row r="45" spans="1:11">
      <c r="A45" s="30">
        <v>0.5</v>
      </c>
      <c r="B45" s="24">
        <v>16604815</v>
      </c>
      <c r="C45" s="6">
        <f>Таблица15[[#This Row],[Выручка]]/SUM(Таблица15[Выручка])</f>
        <v>6.4722112620646213E-2</v>
      </c>
      <c r="D45" s="10">
        <v>3019222</v>
      </c>
      <c r="E45" s="6">
        <v>0.181828102270335</v>
      </c>
      <c r="F45" s="3">
        <v>5481</v>
      </c>
      <c r="G45" s="3">
        <v>16269</v>
      </c>
      <c r="H45" s="3">
        <v>5303</v>
      </c>
      <c r="I45" s="3">
        <v>3169</v>
      </c>
      <c r="J45">
        <v>3</v>
      </c>
      <c r="K45" s="10">
        <v>569</v>
      </c>
    </row>
    <row r="46" spans="1:11">
      <c r="A46" s="30">
        <v>0.54166666666666663</v>
      </c>
      <c r="B46" s="24">
        <v>15790350</v>
      </c>
      <c r="C46" s="6">
        <f>Таблица15[[#This Row],[Выручка]]/SUM(Таблица15[Выручка])</f>
        <v>6.154749757943228E-2</v>
      </c>
      <c r="D46" s="10">
        <v>3024559</v>
      </c>
      <c r="E46" s="6">
        <v>0.19154477259845401</v>
      </c>
      <c r="F46" s="3">
        <v>4902</v>
      </c>
      <c r="G46" s="3">
        <v>15052</v>
      </c>
      <c r="H46" s="3">
        <v>4759</v>
      </c>
      <c r="I46" s="3">
        <v>3380</v>
      </c>
      <c r="J46">
        <v>3</v>
      </c>
      <c r="K46" s="10">
        <v>636</v>
      </c>
    </row>
    <row r="47" spans="1:11">
      <c r="A47" s="30">
        <v>0.58333333333333337</v>
      </c>
      <c r="B47" s="24">
        <v>18429822</v>
      </c>
      <c r="C47" s="6">
        <f>Таблица15[[#This Row],[Выручка]]/SUM(Таблица15[Выручка])</f>
        <v>7.183561003615295E-2</v>
      </c>
      <c r="D47" s="10">
        <v>3452255</v>
      </c>
      <c r="E47" s="6">
        <v>0.18731895511524699</v>
      </c>
      <c r="F47" s="3">
        <v>5857</v>
      </c>
      <c r="G47" s="3">
        <v>17909</v>
      </c>
      <c r="H47" s="3">
        <v>5645</v>
      </c>
      <c r="I47" s="3">
        <v>3296</v>
      </c>
      <c r="J47">
        <v>3</v>
      </c>
      <c r="K47" s="10">
        <v>612</v>
      </c>
    </row>
    <row r="48" spans="1:11">
      <c r="A48" s="30">
        <v>0.625</v>
      </c>
      <c r="B48" s="24">
        <v>18929313</v>
      </c>
      <c r="C48" s="6">
        <f>Таблица15[[#This Row],[Выручка]]/SUM(Таблица15[Выручка])</f>
        <v>7.3782521986391431E-2</v>
      </c>
      <c r="D48" s="10">
        <v>3541740</v>
      </c>
      <c r="E48" s="6">
        <v>0.18710346223341501</v>
      </c>
      <c r="F48" s="3">
        <v>5721</v>
      </c>
      <c r="G48" s="3">
        <v>17499</v>
      </c>
      <c r="H48" s="3">
        <v>5542</v>
      </c>
      <c r="I48" s="3">
        <v>3472</v>
      </c>
      <c r="J48">
        <v>3</v>
      </c>
      <c r="K48" s="10">
        <v>639</v>
      </c>
    </row>
    <row r="49" spans="1:11">
      <c r="A49" s="30">
        <v>0.66666666666666663</v>
      </c>
      <c r="B49" s="24">
        <v>16444748</v>
      </c>
      <c r="C49" s="6">
        <f>Таблица15[[#This Row],[Выручка]]/SUM(Таблица15[Выручка])</f>
        <v>6.4098204772178827E-2</v>
      </c>
      <c r="D49" s="10">
        <v>3109354</v>
      </c>
      <c r="E49" s="6">
        <v>0.18907884754451601</v>
      </c>
      <c r="F49" s="3">
        <v>5284</v>
      </c>
      <c r="G49" s="3">
        <v>16633</v>
      </c>
      <c r="H49" s="3">
        <v>5124</v>
      </c>
      <c r="I49" s="3">
        <v>3249</v>
      </c>
      <c r="J49">
        <v>3</v>
      </c>
      <c r="K49" s="10">
        <v>607</v>
      </c>
    </row>
    <row r="50" spans="1:11">
      <c r="A50" s="30">
        <v>0.70833333333333337</v>
      </c>
      <c r="B50" s="24">
        <v>18489645</v>
      </c>
      <c r="C50" s="6">
        <f>Таблица15[[#This Row],[Выручка]]/SUM(Таблица15[Выручка])</f>
        <v>7.2068787638150028E-2</v>
      </c>
      <c r="D50" s="10">
        <v>3330165</v>
      </c>
      <c r="E50" s="6">
        <v>0.18010973169035899</v>
      </c>
      <c r="F50" s="3">
        <v>6002</v>
      </c>
      <c r="G50" s="3">
        <v>18940</v>
      </c>
      <c r="H50" s="3">
        <v>5821</v>
      </c>
      <c r="I50" s="3">
        <v>3265</v>
      </c>
      <c r="J50">
        <v>3</v>
      </c>
      <c r="K50" s="10">
        <v>572</v>
      </c>
    </row>
    <row r="51" spans="1:11">
      <c r="A51" s="30">
        <v>0.75</v>
      </c>
      <c r="B51" s="24">
        <v>15664630</v>
      </c>
      <c r="C51" s="6">
        <f>Таблица15[[#This Row],[Выручка]]/SUM(Таблица15[Выручка])</f>
        <v>6.1057467187725561E-2</v>
      </c>
      <c r="D51" s="10">
        <v>2950113</v>
      </c>
      <c r="E51" s="6">
        <v>0.18832956795021599</v>
      </c>
      <c r="F51" s="3">
        <v>5029</v>
      </c>
      <c r="G51" s="3">
        <v>16218</v>
      </c>
      <c r="H51" s="3">
        <v>4864</v>
      </c>
      <c r="I51" s="3">
        <v>3259</v>
      </c>
      <c r="J51">
        <v>3</v>
      </c>
      <c r="K51" s="10">
        <v>607</v>
      </c>
    </row>
    <row r="52" spans="1:11">
      <c r="A52" s="30">
        <v>0.79166666666666663</v>
      </c>
      <c r="B52" s="24">
        <v>18349943</v>
      </c>
      <c r="C52" s="6">
        <f>Таблица15[[#This Row],[Выручка]]/SUM(Таблица15[Выручка])</f>
        <v>7.1524258320760481E-2</v>
      </c>
      <c r="D52" s="10">
        <v>3573876</v>
      </c>
      <c r="E52" s="6">
        <v>0.19476223986090799</v>
      </c>
      <c r="F52" s="3">
        <v>5738</v>
      </c>
      <c r="G52" s="3">
        <v>18157</v>
      </c>
      <c r="H52" s="3">
        <v>5576</v>
      </c>
      <c r="I52" s="3">
        <v>3352</v>
      </c>
      <c r="J52">
        <v>3</v>
      </c>
      <c r="K52" s="10">
        <v>641</v>
      </c>
    </row>
    <row r="53" spans="1:11">
      <c r="A53" s="30">
        <v>0.83333333333333337</v>
      </c>
      <c r="B53" s="24">
        <v>15913180</v>
      </c>
      <c r="C53" s="6">
        <f>Таблица15[[#This Row],[Выручка]]/SUM(Таблица15[Выручка])</f>
        <v>6.2026263352685039E-2</v>
      </c>
      <c r="D53" s="10">
        <v>3154731</v>
      </c>
      <c r="E53" s="6">
        <v>0.198246422148181</v>
      </c>
      <c r="F53" s="3">
        <v>4830</v>
      </c>
      <c r="G53" s="3">
        <v>15043</v>
      </c>
      <c r="H53" s="3">
        <v>4689</v>
      </c>
      <c r="I53" s="3">
        <v>3462</v>
      </c>
      <c r="J53">
        <v>3</v>
      </c>
      <c r="K53" s="10">
        <v>673</v>
      </c>
    </row>
    <row r="54" spans="1:11">
      <c r="A54" s="30">
        <v>0.875</v>
      </c>
      <c r="B54" s="24">
        <v>10693377</v>
      </c>
      <c r="C54" s="6">
        <f>Таблица15[[#This Row],[Выручка]]/SUM(Таблица15[Выручка])</f>
        <v>4.1680557747197297E-2</v>
      </c>
      <c r="D54" s="10">
        <v>1950719</v>
      </c>
      <c r="E54" s="6">
        <v>0.18242310170117401</v>
      </c>
      <c r="F54" s="3">
        <v>3481</v>
      </c>
      <c r="G54" s="3">
        <v>11081</v>
      </c>
      <c r="H54" s="3">
        <v>3406</v>
      </c>
      <c r="I54" s="3">
        <v>3214</v>
      </c>
      <c r="J54">
        <v>3</v>
      </c>
      <c r="K54" s="10">
        <v>573</v>
      </c>
    </row>
    <row r="55" spans="1:11">
      <c r="A55" s="30">
        <v>0.91666666666666663</v>
      </c>
      <c r="B55" s="24">
        <v>15792744</v>
      </c>
      <c r="C55" s="6">
        <f>Таблица15[[#This Row],[Выручка]]/SUM(Таблица15[Выручка])</f>
        <v>6.1556828893127365E-2</v>
      </c>
      <c r="D55" s="10">
        <v>2702715</v>
      </c>
      <c r="E55" s="6">
        <v>0.17113650420724799</v>
      </c>
      <c r="F55" s="3">
        <v>5488</v>
      </c>
      <c r="G55" s="3">
        <v>17757</v>
      </c>
      <c r="H55" s="3">
        <v>5295</v>
      </c>
      <c r="I55" s="3">
        <v>3005</v>
      </c>
      <c r="J55">
        <v>3</v>
      </c>
      <c r="K55" s="10">
        <v>510</v>
      </c>
    </row>
    <row r="56" spans="1:11">
      <c r="A56" s="30">
        <v>0.95833333333333337</v>
      </c>
      <c r="B56" s="24">
        <v>14411980</v>
      </c>
      <c r="C56" s="6">
        <f>Таблица15[[#This Row],[Выручка]]/SUM(Таблица15[Выручка])</f>
        <v>5.6174898223587601E-2</v>
      </c>
      <c r="D56" s="10">
        <v>2438041</v>
      </c>
      <c r="E56" s="6">
        <v>0.16916766467896799</v>
      </c>
      <c r="F56" s="3">
        <v>5156</v>
      </c>
      <c r="G56" s="3">
        <v>17229</v>
      </c>
      <c r="H56" s="3">
        <v>4965</v>
      </c>
      <c r="I56" s="3">
        <v>2946</v>
      </c>
      <c r="J56">
        <v>3</v>
      </c>
      <c r="K56" s="10">
        <v>491</v>
      </c>
    </row>
    <row r="57" spans="1:11">
      <c r="A57" s="27" t="s">
        <v>12</v>
      </c>
    </row>
    <row r="59" spans="1:11">
      <c r="C59"/>
      <c r="D59"/>
      <c r="E59"/>
      <c r="F59"/>
    </row>
    <row r="60" spans="1:11">
      <c r="A60" s="35"/>
    </row>
    <row r="61" spans="1:11">
      <c r="A61" s="36"/>
    </row>
    <row r="62" spans="1:11">
      <c r="A62" s="35"/>
    </row>
    <row r="63" spans="1:11">
      <c r="A63" s="36"/>
    </row>
    <row r="64" spans="1:11">
      <c r="A64" s="35"/>
    </row>
    <row r="65" spans="1:4">
      <c r="A65" s="36"/>
    </row>
    <row r="66" spans="1:4">
      <c r="A66" s="35"/>
    </row>
    <row r="67" spans="1:4">
      <c r="A67" s="36"/>
    </row>
    <row r="68" spans="1:4">
      <c r="A68" s="35"/>
    </row>
    <row r="69" spans="1:4">
      <c r="A69" s="36"/>
    </row>
    <row r="70" spans="1:4">
      <c r="A70" s="35"/>
    </row>
    <row r="71" spans="1:4">
      <c r="A71" s="36"/>
    </row>
    <row r="72" spans="1:4">
      <c r="A72" s="35"/>
    </row>
    <row r="73" spans="1:4">
      <c r="A73" s="36"/>
    </row>
    <row r="74" spans="1:4">
      <c r="A74" s="35"/>
    </row>
    <row r="75" spans="1:4">
      <c r="A75" s="36"/>
    </row>
    <row r="76" spans="1:4">
      <c r="A76" s="35"/>
      <c r="D76"/>
    </row>
    <row r="77" spans="1:4">
      <c r="A77" s="36"/>
    </row>
    <row r="78" spans="1:4">
      <c r="A78" s="35"/>
    </row>
    <row r="79" spans="1:4">
      <c r="A79" s="36"/>
    </row>
    <row r="80" spans="1:4">
      <c r="A80" s="35"/>
    </row>
    <row r="81" spans="1:1">
      <c r="A81" s="36"/>
    </row>
    <row r="82" spans="1:1">
      <c r="A82" s="35"/>
    </row>
    <row r="83" spans="1:1">
      <c r="A83" s="36"/>
    </row>
  </sheetData>
  <conditionalFormatting sqref="C1:C2 C28:C31 D32 D3:D27 C57:C58 C60:C10485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{27BAAB2A-086D-DD47-9345-3CC7CBCE230C}</x14:id>
        </ext>
      </extLst>
    </cfRule>
  </conditionalFormatting>
  <conditionalFormatting sqref="E4:E27">
    <cfRule type="colorScale" priority="26">
      <colorScale>
        <cfvo type="min"/>
        <cfvo type="max"/>
        <color rgb="FFFCFCFF"/>
        <color rgb="FF63BE7B"/>
      </colorScale>
    </cfRule>
  </conditionalFormatting>
  <conditionalFormatting sqref="F4:F27">
    <cfRule type="colorScale" priority="25">
      <colorScale>
        <cfvo type="min"/>
        <cfvo type="max"/>
        <color rgb="FFF8696B"/>
        <color rgb="FFFCFCFF"/>
      </colorScale>
    </cfRule>
  </conditionalFormatting>
  <conditionalFormatting sqref="G4:G27">
    <cfRule type="colorScale" priority="24">
      <colorScale>
        <cfvo type="min"/>
        <cfvo type="max"/>
        <color rgb="FFF8696B"/>
        <color rgb="FFFCFCFF"/>
      </colorScale>
    </cfRule>
  </conditionalFormatting>
  <conditionalFormatting sqref="H4:H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J4:J2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56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{1DEDE7F8-09C7-2E4A-8BAC-47C68462ADEA}</x14:id>
        </ext>
      </extLst>
    </cfRule>
  </conditionalFormatting>
  <conditionalFormatting sqref="D33:D5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{D76B254C-F2CC-3D41-91AD-C0AE3275E3FC}</x14:id>
        </ext>
      </extLst>
    </cfRule>
  </conditionalFormatting>
  <conditionalFormatting sqref="E33:E56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3:F56">
    <cfRule type="colorScale" priority="15">
      <colorScale>
        <cfvo type="min"/>
        <cfvo type="max"/>
        <color rgb="FFF8696B"/>
        <color rgb="FFFCFCFF"/>
      </colorScale>
    </cfRule>
  </conditionalFormatting>
  <conditionalFormatting sqref="G33:G56">
    <cfRule type="colorScale" priority="14">
      <colorScale>
        <cfvo type="min"/>
        <cfvo type="max"/>
        <color rgb="FFF8696B"/>
        <color rgb="FFFCFCFF"/>
      </colorScale>
    </cfRule>
  </conditionalFormatting>
  <conditionalFormatting sqref="I33:I56">
    <cfRule type="colorScale" priority="12">
      <colorScale>
        <cfvo type="min"/>
        <cfvo type="max"/>
        <color rgb="FFFFEF9C"/>
        <color rgb="FF63BE7B"/>
      </colorScale>
    </cfRule>
  </conditionalFormatting>
  <conditionalFormatting sqref="H33:H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5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3:K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7">
    <cfRule type="colorScale" priority="7">
      <colorScale>
        <cfvo type="min"/>
        <cfvo type="max"/>
        <color rgb="FFFCFCFF"/>
        <color rgb="FF63BE7B"/>
      </colorScale>
    </cfRule>
  </conditionalFormatting>
  <conditionalFormatting sqref="O4:O27">
    <cfRule type="colorScale" priority="6">
      <colorScale>
        <cfvo type="min"/>
        <cfvo type="max"/>
        <color rgb="FFFCFCFF"/>
        <color rgb="FF63BE7B"/>
      </colorScale>
    </cfRule>
  </conditionalFormatting>
  <conditionalFormatting sqref="P4:P27 O28">
    <cfRule type="colorScale" priority="5">
      <colorScale>
        <cfvo type="min"/>
        <cfvo type="max"/>
        <color rgb="FFFCFCFF"/>
        <color rgb="FF63BE7B"/>
      </colorScale>
    </cfRule>
  </conditionalFormatting>
  <conditionalFormatting sqref="Q4:Q27">
    <cfRule type="colorScale" priority="4">
      <colorScale>
        <cfvo type="min"/>
        <cfvo type="max"/>
        <color rgb="FFFCFCFF"/>
        <color rgb="FF63BE7B"/>
      </colorScale>
    </cfRule>
  </conditionalFormatting>
  <conditionalFormatting sqref="R4:R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4:C27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{64F16AD6-CF50-9444-ABBE-A32D8EB5192C}</x14:id>
        </ext>
      </extLst>
    </cfRule>
  </conditionalFormatting>
  <conditionalFormatting sqref="C4:C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{62174760-EE2D-0541-BF8D-719AE1E15E51}</x14:id>
        </ext>
      </extLst>
    </cfRule>
  </conditionalFormatting>
  <conditionalFormatting sqref="C33:C5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{875B42A9-E49A-3144-8455-8D1557F4809C}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BAAB2A-086D-DD47-9345-3CC7CBCE23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C1:C2 C28:C31 D32 D3:D27 C57:C58 C60:C1048576</xm:sqref>
        </x14:conditionalFormatting>
        <x14:conditionalFormatting xmlns:xm="http://schemas.microsoft.com/office/excel/2006/main">
          <x14:cfRule type="dataBar" id="{1DEDE7F8-09C7-2E4A-8BAC-47C68462AD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B33:C56</xm:sqref>
        </x14:conditionalFormatting>
        <x14:conditionalFormatting xmlns:xm="http://schemas.microsoft.com/office/excel/2006/main">
          <x14:cfRule type="dataBar" id="{D76B254C-F2CC-3D41-91AD-C0AE3275E3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D33:D56</xm:sqref>
        </x14:conditionalFormatting>
        <x14:conditionalFormatting xmlns:xm="http://schemas.microsoft.com/office/excel/2006/main">
          <x14:cfRule type="dataBar" id="{64F16AD6-CF50-9444-ABBE-A32D8EB519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B4:C27</xm:sqref>
        </x14:conditionalFormatting>
        <x14:conditionalFormatting xmlns:xm="http://schemas.microsoft.com/office/excel/2006/main">
          <x14:cfRule type="dataBar" id="{62174760-EE2D-0541-BF8D-719AE1E15E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C4:C27</xm:sqref>
        </x14:conditionalFormatting>
        <x14:conditionalFormatting xmlns:xm="http://schemas.microsoft.com/office/excel/2006/main">
          <x14:cfRule type="dataBar" id="{875B42A9-E49A-3144-8455-8D1557F480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C33:C56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5547-1083-1C48-BF6D-FC0C14F66EC4}">
  <dimension ref="A1:L176"/>
  <sheetViews>
    <sheetView topLeftCell="A73" zoomScale="90" zoomScaleNormal="90" workbookViewId="0">
      <selection activeCell="B86" sqref="B86:B92"/>
    </sheetView>
  </sheetViews>
  <sheetFormatPr baseColWidth="10" defaultRowHeight="16"/>
  <cols>
    <col min="1" max="1" width="39.1640625" customWidth="1"/>
    <col min="2" max="2" width="21.83203125" customWidth="1"/>
    <col min="3" max="3" width="20.1640625" customWidth="1"/>
    <col min="4" max="4" width="14.6640625" customWidth="1"/>
    <col min="5" max="5" width="28.33203125" customWidth="1"/>
    <col min="6" max="6" width="20.1640625" customWidth="1"/>
    <col min="7" max="7" width="30.5" customWidth="1"/>
    <col min="8" max="8" width="16.1640625" customWidth="1"/>
    <col min="9" max="9" width="32.1640625" customWidth="1"/>
    <col min="10" max="10" width="21.83203125" customWidth="1"/>
    <col min="11" max="11" width="19.83203125" style="129" customWidth="1"/>
    <col min="12" max="12" width="20.5" style="10" customWidth="1"/>
  </cols>
  <sheetData>
    <row r="1" spans="1:12">
      <c r="D1" s="61"/>
      <c r="E1" s="61"/>
    </row>
    <row r="2" spans="1:12" ht="37">
      <c r="D2" s="62" t="s">
        <v>605</v>
      </c>
      <c r="E2" s="61"/>
    </row>
    <row r="3" spans="1:12">
      <c r="D3" s="61"/>
      <c r="E3" s="61"/>
    </row>
    <row r="5" spans="1:12" ht="31">
      <c r="A5" s="63" t="s">
        <v>606</v>
      </c>
      <c r="B5" s="64"/>
    </row>
    <row r="6" spans="1:12">
      <c r="A6" s="4"/>
      <c r="B6" s="19"/>
      <c r="C6" s="19"/>
      <c r="D6" s="25"/>
      <c r="E6" s="21"/>
      <c r="F6" s="21"/>
      <c r="G6" s="21"/>
      <c r="H6" s="19"/>
      <c r="I6" s="4"/>
      <c r="J6" s="19"/>
      <c r="K6" s="130"/>
      <c r="L6" s="19"/>
    </row>
    <row r="7" spans="1:12">
      <c r="A7" s="65" t="s">
        <v>38</v>
      </c>
      <c r="B7" s="66" t="s">
        <v>2</v>
      </c>
      <c r="C7" s="66" t="s">
        <v>3</v>
      </c>
      <c r="D7" s="67" t="s">
        <v>4</v>
      </c>
      <c r="E7" s="68" t="s">
        <v>5</v>
      </c>
      <c r="F7" s="68" t="s">
        <v>6</v>
      </c>
      <c r="G7" s="68" t="s">
        <v>7</v>
      </c>
      <c r="H7" s="66" t="s">
        <v>20</v>
      </c>
      <c r="I7" s="65" t="s">
        <v>491</v>
      </c>
      <c r="J7" s="66" t="s">
        <v>10</v>
      </c>
      <c r="K7" s="131" t="s">
        <v>607</v>
      </c>
      <c r="L7" s="128" t="s">
        <v>615</v>
      </c>
    </row>
    <row r="8" spans="1:12">
      <c r="A8" s="69" t="s">
        <v>39</v>
      </c>
      <c r="B8" s="70">
        <v>57302038</v>
      </c>
      <c r="C8" s="70">
        <v>8743715</v>
      </c>
      <c r="D8" s="71">
        <v>0.15</v>
      </c>
      <c r="E8" s="72">
        <v>24219</v>
      </c>
      <c r="F8" s="72">
        <v>79176</v>
      </c>
      <c r="G8" s="73">
        <v>19036</v>
      </c>
      <c r="H8" s="74">
        <v>2456</v>
      </c>
      <c r="I8" s="75">
        <v>3</v>
      </c>
      <c r="J8" s="76">
        <v>459</v>
      </c>
      <c r="K8" s="77">
        <v>12506468</v>
      </c>
      <c r="L8" s="10">
        <v>66880</v>
      </c>
    </row>
    <row r="9" spans="1:12">
      <c r="A9" s="78" t="s">
        <v>44</v>
      </c>
      <c r="B9" s="79">
        <v>19230484</v>
      </c>
      <c r="C9" s="80">
        <v>3135169</v>
      </c>
      <c r="D9" s="81">
        <v>0.16</v>
      </c>
      <c r="E9" s="82">
        <v>6848</v>
      </c>
      <c r="F9" s="83">
        <v>22168</v>
      </c>
      <c r="G9" s="84">
        <v>5839</v>
      </c>
      <c r="H9" s="85">
        <v>2943</v>
      </c>
      <c r="I9" s="86">
        <v>3</v>
      </c>
      <c r="J9" s="87">
        <v>537</v>
      </c>
      <c r="K9" s="77">
        <v>5351935</v>
      </c>
      <c r="L9" s="10">
        <v>45430</v>
      </c>
    </row>
    <row r="10" spans="1:12">
      <c r="A10" s="69" t="s">
        <v>47</v>
      </c>
      <c r="B10" s="88">
        <v>8431239</v>
      </c>
      <c r="C10" s="89">
        <v>1460238</v>
      </c>
      <c r="D10" s="90">
        <v>0.17</v>
      </c>
      <c r="E10" s="91">
        <v>2845</v>
      </c>
      <c r="F10" s="92">
        <v>9558</v>
      </c>
      <c r="G10" s="73">
        <v>2213</v>
      </c>
      <c r="H10" s="93">
        <v>3159</v>
      </c>
      <c r="I10" s="75">
        <v>3</v>
      </c>
      <c r="J10" s="94">
        <v>660</v>
      </c>
      <c r="K10" s="77">
        <v>1259013</v>
      </c>
      <c r="L10" s="10">
        <v>26840</v>
      </c>
    </row>
    <row r="11" spans="1:12">
      <c r="A11" s="78" t="s">
        <v>94</v>
      </c>
      <c r="B11" s="95">
        <v>5039068</v>
      </c>
      <c r="C11" s="96">
        <v>1253827</v>
      </c>
      <c r="D11" s="97">
        <v>0.25</v>
      </c>
      <c r="E11" s="98">
        <v>1187</v>
      </c>
      <c r="F11" s="99">
        <v>3347</v>
      </c>
      <c r="G11" s="84">
        <v>908</v>
      </c>
      <c r="H11" s="100">
        <v>4413</v>
      </c>
      <c r="I11" s="86">
        <v>3</v>
      </c>
      <c r="J11" s="101">
        <v>1381</v>
      </c>
      <c r="K11" s="102" t="s">
        <v>608</v>
      </c>
      <c r="L11" s="10">
        <v>27060</v>
      </c>
    </row>
    <row r="12" spans="1:12">
      <c r="A12" s="103" t="s">
        <v>50</v>
      </c>
      <c r="B12" s="104">
        <v>5155750</v>
      </c>
      <c r="C12" s="105">
        <v>1087802</v>
      </c>
      <c r="D12" s="106">
        <v>0.21</v>
      </c>
      <c r="E12" s="107">
        <v>1382</v>
      </c>
      <c r="F12" s="108">
        <v>4014</v>
      </c>
      <c r="G12" s="109">
        <v>1093</v>
      </c>
      <c r="H12" s="110">
        <v>3891</v>
      </c>
      <c r="I12" s="111">
        <v>3</v>
      </c>
      <c r="J12" s="112">
        <v>995</v>
      </c>
      <c r="K12" s="77">
        <v>1130305</v>
      </c>
      <c r="L12" s="10">
        <v>23320</v>
      </c>
    </row>
    <row r="15" spans="1:12" ht="31">
      <c r="A15" s="63" t="s">
        <v>613</v>
      </c>
      <c r="B15" s="64"/>
    </row>
    <row r="16" spans="1:12">
      <c r="A16" s="4"/>
      <c r="B16" s="19"/>
      <c r="C16" s="19"/>
      <c r="D16" s="25"/>
      <c r="E16" s="21"/>
      <c r="F16" s="21"/>
      <c r="G16" s="21"/>
      <c r="H16" s="19"/>
      <c r="I16" s="4"/>
      <c r="J16" s="19"/>
      <c r="K16" s="130"/>
      <c r="L16" s="19"/>
    </row>
    <row r="17" spans="1:12">
      <c r="A17" s="65" t="s">
        <v>38</v>
      </c>
      <c r="B17" s="66" t="s">
        <v>2</v>
      </c>
      <c r="C17" s="66" t="s">
        <v>3</v>
      </c>
      <c r="D17" s="67" t="s">
        <v>4</v>
      </c>
      <c r="E17" s="68" t="s">
        <v>5</v>
      </c>
      <c r="F17" s="68" t="s">
        <v>6</v>
      </c>
      <c r="G17" s="68" t="s">
        <v>7</v>
      </c>
      <c r="H17" s="66" t="s">
        <v>20</v>
      </c>
      <c r="I17" s="65" t="s">
        <v>491</v>
      </c>
      <c r="J17" s="66" t="s">
        <v>10</v>
      </c>
      <c r="K17" s="131" t="s">
        <v>607</v>
      </c>
      <c r="L17" s="128" t="s">
        <v>615</v>
      </c>
    </row>
    <row r="18" spans="1:12">
      <c r="A18" s="120" t="s">
        <v>610</v>
      </c>
      <c r="B18" s="121">
        <v>9767</v>
      </c>
      <c r="C18" s="121">
        <v>-393</v>
      </c>
      <c r="D18" s="122">
        <v>-4.0237534555134603E-2</v>
      </c>
      <c r="E18" s="123">
        <v>4</v>
      </c>
      <c r="F18" s="123">
        <v>20</v>
      </c>
      <c r="G18" s="127">
        <v>4</v>
      </c>
      <c r="H18" s="124">
        <v>2491</v>
      </c>
      <c r="I18" s="125">
        <v>5</v>
      </c>
      <c r="J18" s="126">
        <v>-98</v>
      </c>
      <c r="K18" s="133">
        <v>9716</v>
      </c>
      <c r="L18" s="10">
        <v>33263</v>
      </c>
    </row>
    <row r="19" spans="1:12">
      <c r="A19" s="113" t="s">
        <v>611</v>
      </c>
      <c r="B19" s="114">
        <v>6189</v>
      </c>
      <c r="C19" s="114">
        <v>-521</v>
      </c>
      <c r="D19" s="115">
        <v>-8.4181612538374501E-2</v>
      </c>
      <c r="E19" s="116">
        <v>3</v>
      </c>
      <c r="F19" s="116">
        <v>37</v>
      </c>
      <c r="G19" s="134">
        <v>2</v>
      </c>
      <c r="H19" s="117">
        <v>2188</v>
      </c>
      <c r="I19" s="118">
        <v>12</v>
      </c>
      <c r="J19" s="119">
        <v>-260</v>
      </c>
      <c r="K19" s="133" t="s">
        <v>612</v>
      </c>
      <c r="L19" s="10">
        <v>33330</v>
      </c>
    </row>
    <row r="20" spans="1:12">
      <c r="A20" s="113" t="s">
        <v>609</v>
      </c>
      <c r="B20" s="114">
        <v>2836</v>
      </c>
      <c r="C20" s="114">
        <v>-392</v>
      </c>
      <c r="D20" s="115">
        <v>-0.138222849083215</v>
      </c>
      <c r="E20" s="116">
        <v>2</v>
      </c>
      <c r="F20" s="116">
        <v>3</v>
      </c>
      <c r="G20" s="127">
        <v>1</v>
      </c>
      <c r="H20" s="117">
        <v>1467</v>
      </c>
      <c r="I20" s="118">
        <v>2</v>
      </c>
      <c r="J20" s="119">
        <v>-392</v>
      </c>
      <c r="K20" s="132">
        <v>10402</v>
      </c>
      <c r="L20" s="10">
        <v>35407</v>
      </c>
    </row>
    <row r="22" spans="1:12">
      <c r="D22" s="61"/>
      <c r="E22" s="61"/>
    </row>
    <row r="23" spans="1:12" ht="37">
      <c r="D23" s="62" t="s">
        <v>614</v>
      </c>
      <c r="E23" s="61"/>
    </row>
    <row r="24" spans="1:12">
      <c r="D24" s="61"/>
      <c r="E24" s="61"/>
    </row>
    <row r="26" spans="1:12" ht="31">
      <c r="A26" s="63" t="s">
        <v>616</v>
      </c>
      <c r="B26" s="64"/>
    </row>
    <row r="27" spans="1:12">
      <c r="A27" s="4"/>
      <c r="B27" s="19"/>
      <c r="C27" s="19"/>
      <c r="D27" s="25"/>
      <c r="E27" s="21"/>
      <c r="F27" s="21"/>
      <c r="G27" s="21"/>
      <c r="H27" s="19"/>
      <c r="I27" s="4"/>
      <c r="J27" s="19"/>
      <c r="K27" s="128"/>
      <c r="L27"/>
    </row>
    <row r="28" spans="1:12">
      <c r="A28" t="s">
        <v>497</v>
      </c>
      <c r="B28" s="10" t="s">
        <v>2</v>
      </c>
      <c r="C28" s="10" t="s">
        <v>3</v>
      </c>
      <c r="D28" s="6" t="s">
        <v>4</v>
      </c>
      <c r="E28" s="3" t="s">
        <v>5</v>
      </c>
      <c r="F28" s="3" t="s">
        <v>6</v>
      </c>
      <c r="G28" s="3" t="s">
        <v>7</v>
      </c>
      <c r="H28" s="10" t="s">
        <v>20</v>
      </c>
      <c r="I28" s="3" t="s">
        <v>9</v>
      </c>
      <c r="J28" s="10" t="s">
        <v>10</v>
      </c>
      <c r="K28" s="10"/>
      <c r="L28"/>
    </row>
    <row r="29" spans="1:12">
      <c r="A29" t="s">
        <v>499</v>
      </c>
      <c r="B29" s="10">
        <v>47354501</v>
      </c>
      <c r="C29" s="10">
        <v>7937127</v>
      </c>
      <c r="D29" s="6">
        <v>0.167610825420797</v>
      </c>
      <c r="E29" s="3">
        <v>16614</v>
      </c>
      <c r="F29" s="3">
        <v>54760</v>
      </c>
      <c r="G29" s="3">
        <v>15395</v>
      </c>
      <c r="H29" s="10">
        <v>2994</v>
      </c>
      <c r="I29" s="3">
        <v>3</v>
      </c>
      <c r="J29" s="10">
        <v>516</v>
      </c>
      <c r="K29" s="10"/>
      <c r="L29"/>
    </row>
    <row r="30" spans="1:12">
      <c r="A30" t="s">
        <v>500</v>
      </c>
      <c r="B30" s="10">
        <v>42479762</v>
      </c>
      <c r="C30" s="10">
        <v>7556458</v>
      </c>
      <c r="D30" s="6">
        <v>0.177883717898419</v>
      </c>
      <c r="E30" s="3">
        <v>14514</v>
      </c>
      <c r="F30" s="3">
        <v>49051</v>
      </c>
      <c r="G30" s="3">
        <v>13612</v>
      </c>
      <c r="H30" s="10">
        <v>3075</v>
      </c>
      <c r="I30" s="3">
        <v>3</v>
      </c>
      <c r="J30" s="10">
        <v>555</v>
      </c>
      <c r="K30" s="10"/>
      <c r="L30"/>
    </row>
    <row r="31" spans="1:12">
      <c r="A31" t="s">
        <v>498</v>
      </c>
      <c r="B31" s="10">
        <v>38650955</v>
      </c>
      <c r="C31" s="10">
        <v>6646239</v>
      </c>
      <c r="D31" s="6">
        <v>0.17195536306929499</v>
      </c>
      <c r="E31" s="3">
        <v>12899</v>
      </c>
      <c r="F31" s="3">
        <v>39841</v>
      </c>
      <c r="G31" s="3">
        <v>12150</v>
      </c>
      <c r="H31" s="10">
        <v>3137</v>
      </c>
      <c r="I31" s="3">
        <v>3</v>
      </c>
      <c r="J31" s="10">
        <v>547</v>
      </c>
      <c r="K31" s="10"/>
      <c r="L31"/>
    </row>
    <row r="32" spans="1:12">
      <c r="A32" t="s">
        <v>501</v>
      </c>
      <c r="B32" s="10">
        <v>37968032</v>
      </c>
      <c r="C32" s="10">
        <v>6906918</v>
      </c>
      <c r="D32" s="6">
        <v>0.18191403757771801</v>
      </c>
      <c r="E32" s="3">
        <v>12634</v>
      </c>
      <c r="F32" s="3">
        <v>39786</v>
      </c>
      <c r="G32" s="3">
        <v>11906</v>
      </c>
      <c r="H32" s="10">
        <v>3144</v>
      </c>
      <c r="I32" s="3">
        <v>3</v>
      </c>
      <c r="J32" s="10">
        <v>580</v>
      </c>
      <c r="K32"/>
      <c r="L32"/>
    </row>
    <row r="36" spans="1:12" ht="31">
      <c r="A36" s="63" t="s">
        <v>619</v>
      </c>
      <c r="B36" s="64"/>
    </row>
    <row r="37" spans="1:12">
      <c r="A37" s="4"/>
      <c r="B37" s="19"/>
      <c r="C37" s="19"/>
      <c r="D37" s="25"/>
      <c r="E37" s="21"/>
      <c r="F37" s="21"/>
      <c r="G37" s="21"/>
      <c r="H37" s="19"/>
      <c r="I37" s="4"/>
      <c r="J37" s="19"/>
    </row>
    <row r="38" spans="1:12">
      <c r="A38" t="s">
        <v>497</v>
      </c>
      <c r="B38" s="10" t="s">
        <v>2</v>
      </c>
      <c r="C38" s="6" t="s">
        <v>4</v>
      </c>
      <c r="D38" s="3" t="s">
        <v>5</v>
      </c>
      <c r="E38" s="3" t="s">
        <v>6</v>
      </c>
      <c r="F38" s="3" t="s">
        <v>7</v>
      </c>
      <c r="G38" s="10" t="s">
        <v>20</v>
      </c>
      <c r="H38" s="3" t="s">
        <v>9</v>
      </c>
      <c r="I38" s="3" t="s">
        <v>620</v>
      </c>
      <c r="J38" s="10" t="s">
        <v>10</v>
      </c>
      <c r="K38" s="10"/>
      <c r="L38"/>
    </row>
    <row r="39" spans="1:12">
      <c r="A39" t="s">
        <v>502</v>
      </c>
      <c r="B39" s="10">
        <v>29669190</v>
      </c>
      <c r="C39" s="10">
        <v>5597408</v>
      </c>
      <c r="D39" s="6">
        <v>0.18866062740506201</v>
      </c>
      <c r="E39" s="3">
        <v>9708</v>
      </c>
      <c r="F39" s="3">
        <v>30420</v>
      </c>
      <c r="G39" s="3">
        <v>9239</v>
      </c>
      <c r="H39" s="10">
        <v>3221</v>
      </c>
      <c r="I39" s="3">
        <v>3</v>
      </c>
      <c r="J39" s="3">
        <v>606</v>
      </c>
      <c r="K39" s="10"/>
      <c r="L39"/>
    </row>
    <row r="40" spans="1:12">
      <c r="A40" t="s">
        <v>503</v>
      </c>
      <c r="B40" s="10">
        <v>27939397</v>
      </c>
      <c r="C40" s="10">
        <v>5679380</v>
      </c>
      <c r="D40" s="6">
        <v>0.20327496688636401</v>
      </c>
      <c r="E40" s="3">
        <v>8483</v>
      </c>
      <c r="F40" s="3">
        <v>25734</v>
      </c>
      <c r="G40" s="3">
        <v>8075</v>
      </c>
      <c r="H40" s="10">
        <v>3454</v>
      </c>
      <c r="I40" s="3">
        <v>3</v>
      </c>
      <c r="J40" s="3">
        <v>703</v>
      </c>
      <c r="K40" s="10"/>
      <c r="L40"/>
    </row>
    <row r="41" spans="1:12">
      <c r="A41" t="s">
        <v>504</v>
      </c>
      <c r="B41" s="10">
        <v>32493680</v>
      </c>
      <c r="C41" s="10">
        <v>6513214</v>
      </c>
      <c r="D41" s="6">
        <v>0.20044556356805299</v>
      </c>
      <c r="E41" s="3">
        <v>9516</v>
      </c>
      <c r="F41" s="3">
        <v>28099</v>
      </c>
      <c r="G41" s="3">
        <v>9081</v>
      </c>
      <c r="H41" s="10">
        <v>3556</v>
      </c>
      <c r="I41" s="3">
        <v>3</v>
      </c>
      <c r="J41" s="3">
        <v>717</v>
      </c>
      <c r="K41" s="10"/>
      <c r="L41"/>
    </row>
    <row r="44" spans="1:12" ht="37">
      <c r="D44" s="62" t="s">
        <v>618</v>
      </c>
    </row>
    <row r="47" spans="1:12" ht="31">
      <c r="A47" s="135" t="s">
        <v>616</v>
      </c>
      <c r="B47" s="135"/>
      <c r="C47" s="136"/>
      <c r="D47" s="136"/>
      <c r="E47" s="136"/>
      <c r="F47" s="136"/>
      <c r="G47" s="136"/>
      <c r="H47" s="136"/>
      <c r="I47" s="136"/>
      <c r="J47" s="136"/>
    </row>
    <row r="48" spans="1:12">
      <c r="A48" s="137"/>
      <c r="B48" s="138"/>
      <c r="C48" s="138"/>
      <c r="D48" s="139"/>
      <c r="E48" s="140"/>
      <c r="F48" s="140"/>
      <c r="G48" s="140"/>
      <c r="H48" s="138"/>
      <c r="I48" s="137"/>
      <c r="J48" s="138"/>
      <c r="K48" s="10"/>
    </row>
    <row r="49" spans="1:12">
      <c r="A49" s="141" t="s">
        <v>19</v>
      </c>
      <c r="B49" s="142" t="s">
        <v>2</v>
      </c>
      <c r="C49" s="142" t="s">
        <v>3</v>
      </c>
      <c r="D49" s="143" t="s">
        <v>4</v>
      </c>
      <c r="E49" s="144" t="s">
        <v>5</v>
      </c>
      <c r="F49" s="144" t="s">
        <v>6</v>
      </c>
      <c r="G49" s="145" t="s">
        <v>7</v>
      </c>
      <c r="H49" s="142" t="s">
        <v>20</v>
      </c>
      <c r="I49" s="146" t="s">
        <v>9</v>
      </c>
      <c r="J49" s="142" t="s">
        <v>10</v>
      </c>
      <c r="K49"/>
      <c r="L49"/>
    </row>
    <row r="50" spans="1:12">
      <c r="A50" t="s">
        <v>23</v>
      </c>
      <c r="B50" s="10">
        <v>94964546</v>
      </c>
      <c r="C50" s="10">
        <v>25290705</v>
      </c>
      <c r="D50" s="6">
        <v>0.26631733699858801</v>
      </c>
      <c r="E50" s="3">
        <v>13070</v>
      </c>
      <c r="F50" s="3">
        <v>15296</v>
      </c>
      <c r="G50" s="16">
        <v>12167</v>
      </c>
      <c r="H50" s="10">
        <v>8041</v>
      </c>
      <c r="I50">
        <v>1</v>
      </c>
      <c r="J50" s="10">
        <v>2079</v>
      </c>
      <c r="K50"/>
      <c r="L50"/>
    </row>
    <row r="51" spans="1:12">
      <c r="A51" t="s">
        <v>25</v>
      </c>
      <c r="B51" s="10">
        <v>40632850</v>
      </c>
      <c r="C51" s="10">
        <v>798755</v>
      </c>
      <c r="D51" s="6">
        <v>1.96578630344659E-2</v>
      </c>
      <c r="E51" s="3">
        <v>20620</v>
      </c>
      <c r="F51" s="3">
        <v>29269</v>
      </c>
      <c r="G51" s="16">
        <v>16149</v>
      </c>
      <c r="H51" s="10">
        <v>2959</v>
      </c>
      <c r="I51">
        <v>1</v>
      </c>
      <c r="J51" s="10">
        <v>49</v>
      </c>
      <c r="K51"/>
      <c r="L51"/>
    </row>
    <row r="52" spans="1:12">
      <c r="A52" t="s">
        <v>28</v>
      </c>
      <c r="B52" s="10">
        <v>37469931</v>
      </c>
      <c r="C52" s="10">
        <v>6000163</v>
      </c>
      <c r="D52" s="6">
        <v>0.160132747508929</v>
      </c>
      <c r="E52" s="3">
        <v>24655</v>
      </c>
      <c r="F52" s="3">
        <v>52799</v>
      </c>
      <c r="G52" s="16">
        <v>22087</v>
      </c>
      <c r="H52" s="10">
        <v>2351</v>
      </c>
      <c r="I52">
        <v>2</v>
      </c>
      <c r="J52" s="10">
        <v>272</v>
      </c>
      <c r="K52"/>
      <c r="L52"/>
    </row>
    <row r="53" spans="1:12">
      <c r="A53" t="s">
        <v>21</v>
      </c>
      <c r="B53" s="10">
        <v>32624056</v>
      </c>
      <c r="C53" s="10">
        <v>7953404</v>
      </c>
      <c r="D53" s="6">
        <v>0.243789552102289</v>
      </c>
      <c r="E53" s="3">
        <v>18674</v>
      </c>
      <c r="F53" s="3">
        <v>56369</v>
      </c>
      <c r="G53" s="16">
        <v>15544</v>
      </c>
      <c r="H53" s="10">
        <v>2869</v>
      </c>
      <c r="I53">
        <v>3</v>
      </c>
      <c r="J53" s="10">
        <v>512</v>
      </c>
      <c r="L53"/>
    </row>
    <row r="56" spans="1:12" ht="31">
      <c r="A56" s="135" t="s">
        <v>619</v>
      </c>
      <c r="B56" s="135"/>
      <c r="C56" s="136"/>
      <c r="D56" s="136"/>
      <c r="E56" s="136"/>
      <c r="F56" s="136"/>
      <c r="G56" s="136"/>
      <c r="H56" s="136"/>
      <c r="I56" s="136"/>
      <c r="J56" s="136"/>
    </row>
    <row r="57" spans="1:12">
      <c r="A57" s="137"/>
      <c r="B57" s="138"/>
      <c r="C57" s="138"/>
      <c r="D57" s="139"/>
      <c r="E57" s="140"/>
      <c r="F57" s="140"/>
      <c r="G57" s="140"/>
      <c r="H57" s="138"/>
      <c r="I57" s="137"/>
      <c r="J57" s="138"/>
    </row>
    <row r="58" spans="1:12">
      <c r="A58" s="141" t="s">
        <v>19</v>
      </c>
      <c r="B58" s="142" t="s">
        <v>2</v>
      </c>
      <c r="C58" s="142" t="s">
        <v>3</v>
      </c>
      <c r="D58" s="143" t="s">
        <v>4</v>
      </c>
      <c r="E58" s="144" t="s">
        <v>5</v>
      </c>
      <c r="F58" s="144" t="s">
        <v>6</v>
      </c>
      <c r="G58" s="145" t="s">
        <v>7</v>
      </c>
      <c r="H58" s="142" t="s">
        <v>20</v>
      </c>
      <c r="I58" s="146" t="s">
        <v>9</v>
      </c>
      <c r="J58" s="142" t="s">
        <v>10</v>
      </c>
      <c r="K58" s="10"/>
      <c r="L58"/>
    </row>
    <row r="59" spans="1:12">
      <c r="A59" t="s">
        <v>32</v>
      </c>
      <c r="B59" s="10">
        <v>203056</v>
      </c>
      <c r="C59" s="10">
        <v>46609</v>
      </c>
      <c r="D59" s="6">
        <v>0.22953766448664401</v>
      </c>
      <c r="E59" s="3">
        <v>237</v>
      </c>
      <c r="F59" s="3">
        <v>377</v>
      </c>
      <c r="G59" s="16">
        <v>225</v>
      </c>
      <c r="H59" s="10">
        <v>2674</v>
      </c>
      <c r="I59">
        <v>2</v>
      </c>
      <c r="J59" s="10">
        <v>207</v>
      </c>
      <c r="K59" s="10"/>
      <c r="L59"/>
    </row>
    <row r="60" spans="1:12">
      <c r="A60" t="s">
        <v>33</v>
      </c>
      <c r="B60" s="10">
        <v>111034</v>
      </c>
      <c r="C60" s="10">
        <v>36116</v>
      </c>
      <c r="D60" s="6">
        <v>0.32526973719761498</v>
      </c>
      <c r="E60" s="3">
        <v>321</v>
      </c>
      <c r="F60" s="3">
        <v>432</v>
      </c>
      <c r="G60" s="16">
        <v>315</v>
      </c>
      <c r="H60" s="10">
        <v>2640</v>
      </c>
      <c r="I60">
        <v>1</v>
      </c>
      <c r="J60" s="10">
        <v>115</v>
      </c>
      <c r="K60" s="10"/>
      <c r="L60"/>
    </row>
    <row r="61" spans="1:12">
      <c r="A61" t="s">
        <v>31</v>
      </c>
      <c r="B61" s="10">
        <v>85727</v>
      </c>
      <c r="C61" s="10">
        <v>34529</v>
      </c>
      <c r="D61" s="6">
        <v>0.40277858784280302</v>
      </c>
      <c r="E61" s="3">
        <v>342</v>
      </c>
      <c r="F61" s="3">
        <v>1135</v>
      </c>
      <c r="G61" s="16">
        <v>327</v>
      </c>
      <c r="H61" s="10">
        <v>2636</v>
      </c>
      <c r="I61">
        <v>3</v>
      </c>
      <c r="J61" s="10">
        <v>106</v>
      </c>
      <c r="K61" s="10"/>
      <c r="L61"/>
    </row>
    <row r="64" spans="1:12" ht="37">
      <c r="D64" s="62" t="s">
        <v>621</v>
      </c>
    </row>
    <row r="67" spans="1:12">
      <c r="A67" s="41" t="s">
        <v>622</v>
      </c>
      <c r="B67" s="10" t="s">
        <v>2</v>
      </c>
      <c r="C67" s="10" t="s">
        <v>3</v>
      </c>
      <c r="D67" s="6" t="s">
        <v>4</v>
      </c>
      <c r="E67" s="3" t="s">
        <v>5</v>
      </c>
      <c r="F67" s="3" t="s">
        <v>6</v>
      </c>
      <c r="G67" s="16" t="s">
        <v>7</v>
      </c>
      <c r="H67" s="23" t="s">
        <v>20</v>
      </c>
      <c r="I67" t="s">
        <v>9</v>
      </c>
      <c r="J67" s="10" t="s">
        <v>10</v>
      </c>
      <c r="K67"/>
      <c r="L67"/>
    </row>
    <row r="68" spans="1:12" ht="21">
      <c r="A68" s="47" t="s">
        <v>23</v>
      </c>
      <c r="B68" s="48">
        <v>94964546.280000001</v>
      </c>
      <c r="C68" s="48">
        <v>25290705.459999766</v>
      </c>
      <c r="D68" s="49">
        <f t="shared" ref="D68:D110" si="0">C68/B68</f>
        <v>0.26631734105727112</v>
      </c>
      <c r="E68" s="50">
        <v>13070</v>
      </c>
      <c r="F68" s="50">
        <v>15296</v>
      </c>
      <c r="G68" s="50">
        <v>12167</v>
      </c>
      <c r="H68" s="51">
        <v>8041</v>
      </c>
      <c r="I68" s="52">
        <v>1</v>
      </c>
      <c r="J68" s="51">
        <v>2079</v>
      </c>
      <c r="K68"/>
      <c r="L68"/>
    </row>
    <row r="69" spans="1:12">
      <c r="A69" s="148" t="s">
        <v>557</v>
      </c>
      <c r="B69" s="150">
        <v>1019328.7200000001</v>
      </c>
      <c r="C69" s="150">
        <v>467987.80000000022</v>
      </c>
      <c r="D69" s="151">
        <f t="shared" si="0"/>
        <v>0.45911371946824003</v>
      </c>
      <c r="E69" s="152">
        <v>3025</v>
      </c>
      <c r="F69" s="152">
        <v>3120</v>
      </c>
      <c r="G69" s="152">
        <v>2946</v>
      </c>
      <c r="H69" s="150">
        <v>16464</v>
      </c>
      <c r="I69" s="153">
        <v>1</v>
      </c>
      <c r="J69" s="150">
        <v>4175</v>
      </c>
      <c r="K69"/>
      <c r="L69"/>
    </row>
    <row r="70" spans="1:12">
      <c r="A70" s="149" t="s">
        <v>552</v>
      </c>
      <c r="B70" s="150">
        <v>16942166.399999999</v>
      </c>
      <c r="C70" s="150">
        <v>4072859.0000000028</v>
      </c>
      <c r="D70" s="151">
        <f t="shared" si="0"/>
        <v>0.24039776872926966</v>
      </c>
      <c r="E70" s="152">
        <v>2937</v>
      </c>
      <c r="F70" s="152">
        <v>3930</v>
      </c>
      <c r="G70" s="152">
        <v>2754</v>
      </c>
      <c r="H70" s="150">
        <v>8063</v>
      </c>
      <c r="I70" s="153">
        <v>1</v>
      </c>
      <c r="J70" s="150">
        <v>1479</v>
      </c>
      <c r="K70"/>
      <c r="L70"/>
    </row>
    <row r="71" spans="1:12">
      <c r="A71" s="147" t="s">
        <v>556</v>
      </c>
      <c r="B71" s="150">
        <v>46051301.960000001</v>
      </c>
      <c r="C71" s="150">
        <v>12300284.179999951</v>
      </c>
      <c r="D71" s="151">
        <f t="shared" si="0"/>
        <v>0.26709959667772121</v>
      </c>
      <c r="E71" s="152">
        <v>51</v>
      </c>
      <c r="F71" s="152">
        <v>80</v>
      </c>
      <c r="G71" s="152">
        <v>44</v>
      </c>
      <c r="H71" s="150">
        <v>3178</v>
      </c>
      <c r="I71" s="153">
        <v>2</v>
      </c>
      <c r="J71" s="150">
        <v>11</v>
      </c>
      <c r="K71"/>
      <c r="L71"/>
    </row>
    <row r="72" spans="1:12">
      <c r="A72" s="147" t="s">
        <v>558</v>
      </c>
      <c r="B72" s="150">
        <v>155639.19</v>
      </c>
      <c r="C72" s="150">
        <v>54691.230000000083</v>
      </c>
      <c r="D72" s="151">
        <f t="shared" si="0"/>
        <v>0.35139754967884429</v>
      </c>
      <c r="E72" s="152">
        <v>438</v>
      </c>
      <c r="F72" s="152">
        <v>445</v>
      </c>
      <c r="G72" s="152">
        <v>434</v>
      </c>
      <c r="H72" s="150">
        <v>3251</v>
      </c>
      <c r="I72" s="153">
        <v>1</v>
      </c>
      <c r="J72" s="150">
        <v>1078</v>
      </c>
      <c r="K72"/>
      <c r="L72"/>
    </row>
    <row r="73" spans="1:12">
      <c r="A73" s="147" t="s">
        <v>563</v>
      </c>
      <c r="B73" s="150">
        <v>1238327.23</v>
      </c>
      <c r="C73" s="150">
        <v>419797.4</v>
      </c>
      <c r="D73" s="151">
        <f t="shared" si="0"/>
        <v>0.33900360892492049</v>
      </c>
      <c r="E73" s="152">
        <v>161</v>
      </c>
      <c r="F73" s="152">
        <v>162</v>
      </c>
      <c r="G73" s="152">
        <v>159</v>
      </c>
      <c r="H73" s="150">
        <v>8140</v>
      </c>
      <c r="I73" s="153">
        <v>1</v>
      </c>
      <c r="J73" s="150">
        <v>2640</v>
      </c>
      <c r="K73"/>
      <c r="L73"/>
    </row>
    <row r="74" spans="1:12" ht="21">
      <c r="A74" s="47" t="s">
        <v>25</v>
      </c>
      <c r="B74" s="48">
        <v>40632849.700000003</v>
      </c>
      <c r="C74" s="48">
        <v>798755.34999996098</v>
      </c>
      <c r="D74" s="49">
        <f t="shared" si="0"/>
        <v>1.9657871793322949E-2</v>
      </c>
      <c r="E74" s="50">
        <v>20620</v>
      </c>
      <c r="F74" s="50">
        <v>29269</v>
      </c>
      <c r="G74" s="50">
        <v>16149</v>
      </c>
      <c r="H74" s="51">
        <v>2959</v>
      </c>
      <c r="I74" s="52">
        <v>1</v>
      </c>
      <c r="J74" s="51">
        <v>49</v>
      </c>
      <c r="K74"/>
      <c r="L74"/>
    </row>
    <row r="75" spans="1:12">
      <c r="A75" s="148" t="s">
        <v>25</v>
      </c>
      <c r="B75" s="150">
        <v>39764144.57</v>
      </c>
      <c r="C75" s="150">
        <v>675118.42999997479</v>
      </c>
      <c r="D75" s="151">
        <f>C75/B75</f>
        <v>1.6978070000009931E-2</v>
      </c>
      <c r="E75" s="152">
        <v>19859</v>
      </c>
      <c r="F75" s="152">
        <v>27044</v>
      </c>
      <c r="G75" s="152">
        <v>15542</v>
      </c>
      <c r="H75" s="150">
        <v>2950</v>
      </c>
      <c r="I75" s="153">
        <v>1</v>
      </c>
      <c r="J75" s="150">
        <v>43</v>
      </c>
      <c r="K75"/>
      <c r="L75"/>
    </row>
    <row r="76" spans="1:12">
      <c r="A76" s="147" t="s">
        <v>568</v>
      </c>
      <c r="B76" s="150">
        <v>305730.93</v>
      </c>
      <c r="C76" s="150">
        <v>56522.919999999976</v>
      </c>
      <c r="D76" s="151">
        <f t="shared" si="0"/>
        <v>0.18487799059126919</v>
      </c>
      <c r="E76" s="152">
        <v>338</v>
      </c>
      <c r="F76" s="152">
        <v>466</v>
      </c>
      <c r="G76" s="152">
        <v>318</v>
      </c>
      <c r="H76" s="150">
        <v>2604</v>
      </c>
      <c r="I76" s="153">
        <v>1</v>
      </c>
      <c r="J76" s="150">
        <v>178</v>
      </c>
      <c r="K76"/>
      <c r="L76"/>
    </row>
    <row r="77" spans="1:12">
      <c r="A77" s="147" t="s">
        <v>567</v>
      </c>
      <c r="B77" s="150">
        <v>562974.19999999995</v>
      </c>
      <c r="C77" s="150">
        <v>67113.999999999738</v>
      </c>
      <c r="D77" s="151">
        <f t="shared" si="0"/>
        <v>0.11921327833495698</v>
      </c>
      <c r="E77" s="152">
        <v>1330</v>
      </c>
      <c r="F77" s="152">
        <v>1759</v>
      </c>
      <c r="G77" s="152">
        <v>1255</v>
      </c>
      <c r="H77" s="150">
        <v>4166</v>
      </c>
      <c r="I77" s="153">
        <v>1</v>
      </c>
      <c r="J77" s="150">
        <v>53</v>
      </c>
      <c r="K77"/>
      <c r="L77"/>
    </row>
    <row r="78" spans="1:12" ht="21">
      <c r="A78" s="47" t="s">
        <v>28</v>
      </c>
      <c r="B78" s="48">
        <v>37469931.150000192</v>
      </c>
      <c r="C78" s="48">
        <v>6000163.2799994452</v>
      </c>
      <c r="D78" s="49">
        <f t="shared" si="0"/>
        <v>0.16013275434052709</v>
      </c>
      <c r="E78" s="50">
        <v>24655</v>
      </c>
      <c r="F78" s="50">
        <v>52799</v>
      </c>
      <c r="G78" s="50">
        <v>22087</v>
      </c>
      <c r="H78" s="51">
        <v>2351</v>
      </c>
      <c r="I78" s="52">
        <v>2</v>
      </c>
      <c r="J78" s="51">
        <v>272</v>
      </c>
      <c r="K78"/>
      <c r="L78"/>
    </row>
    <row r="79" spans="1:12">
      <c r="A79" s="149" t="s">
        <v>534</v>
      </c>
      <c r="B79" s="150">
        <v>11181010.079999981</v>
      </c>
      <c r="C79" s="150">
        <v>2350927.7800000091</v>
      </c>
      <c r="D79" s="151">
        <f t="shared" si="0"/>
        <v>0.21026076921308107</v>
      </c>
      <c r="E79" s="152">
        <v>9340</v>
      </c>
      <c r="F79" s="152">
        <v>17656</v>
      </c>
      <c r="G79" s="152">
        <v>8613</v>
      </c>
      <c r="H79" s="150">
        <v>2717</v>
      </c>
      <c r="I79" s="153">
        <v>2</v>
      </c>
      <c r="J79" s="150">
        <v>273</v>
      </c>
      <c r="K79"/>
      <c r="L79"/>
    </row>
    <row r="80" spans="1:12">
      <c r="A80" s="148" t="s">
        <v>532</v>
      </c>
      <c r="B80" s="150">
        <v>8173085.5099999998</v>
      </c>
      <c r="C80" s="150">
        <v>1981573.5400000149</v>
      </c>
      <c r="D80" s="151">
        <f t="shared" si="0"/>
        <v>0.24245109604879381</v>
      </c>
      <c r="E80" s="152">
        <v>5144</v>
      </c>
      <c r="F80" s="152">
        <v>8080</v>
      </c>
      <c r="G80" s="152">
        <v>4751</v>
      </c>
      <c r="H80" s="150">
        <v>2457</v>
      </c>
      <c r="I80" s="153">
        <v>2</v>
      </c>
      <c r="J80" s="150">
        <v>417</v>
      </c>
      <c r="K80"/>
      <c r="L80"/>
    </row>
    <row r="81" spans="1:12">
      <c r="A81" s="148" t="s">
        <v>533</v>
      </c>
      <c r="B81" s="150">
        <v>4379848.9499999993</v>
      </c>
      <c r="C81" s="150">
        <v>691991.48000000312</v>
      </c>
      <c r="D81" s="151">
        <f t="shared" si="0"/>
        <v>0.15799437101592356</v>
      </c>
      <c r="E81" s="152">
        <v>3599</v>
      </c>
      <c r="F81" s="152">
        <v>5371</v>
      </c>
      <c r="G81" s="152">
        <v>3410</v>
      </c>
      <c r="H81" s="150">
        <v>2293</v>
      </c>
      <c r="I81" s="153">
        <v>1</v>
      </c>
      <c r="J81" s="150">
        <v>203</v>
      </c>
      <c r="K81"/>
      <c r="L81"/>
    </row>
    <row r="82" spans="1:12">
      <c r="A82" s="147" t="s">
        <v>535</v>
      </c>
      <c r="B82" s="150">
        <v>8071826.3299999991</v>
      </c>
      <c r="C82" s="150">
        <v>-358166.32000000426</v>
      </c>
      <c r="D82" s="151">
        <f t="shared" si="0"/>
        <v>-4.437240165448459E-2</v>
      </c>
      <c r="E82" s="152">
        <v>4519</v>
      </c>
      <c r="F82" s="152">
        <v>7530</v>
      </c>
      <c r="G82" s="152">
        <v>4287</v>
      </c>
      <c r="H82" s="150">
        <v>2518</v>
      </c>
      <c r="I82" s="153">
        <v>2</v>
      </c>
      <c r="J82" s="150">
        <v>-84</v>
      </c>
      <c r="K82"/>
      <c r="L82"/>
    </row>
    <row r="83" spans="1:12">
      <c r="A83" s="147" t="s">
        <v>531</v>
      </c>
      <c r="B83" s="150">
        <v>1</v>
      </c>
      <c r="C83" s="150">
        <v>0</v>
      </c>
      <c r="D83" s="151">
        <f t="shared" si="0"/>
        <v>0</v>
      </c>
      <c r="E83" s="152">
        <v>1</v>
      </c>
      <c r="F83" s="152">
        <v>1</v>
      </c>
      <c r="G83" s="152">
        <v>1</v>
      </c>
      <c r="H83" s="150">
        <v>1</v>
      </c>
      <c r="I83" s="153">
        <v>1</v>
      </c>
      <c r="J83" s="150">
        <v>0</v>
      </c>
      <c r="K83"/>
      <c r="L83"/>
    </row>
    <row r="84" spans="1:12">
      <c r="A84" s="147" t="s">
        <v>530</v>
      </c>
      <c r="B84" s="150">
        <v>203101.04000000004</v>
      </c>
      <c r="C84" s="150">
        <v>57544.069999999934</v>
      </c>
      <c r="D84" s="151">
        <f t="shared" si="0"/>
        <v>0.28332730349386653</v>
      </c>
      <c r="E84" s="152">
        <v>509</v>
      </c>
      <c r="F84" s="152">
        <v>1367</v>
      </c>
      <c r="G84" s="152">
        <v>484</v>
      </c>
      <c r="H84" s="150">
        <v>2480</v>
      </c>
      <c r="I84" s="153">
        <v>3</v>
      </c>
      <c r="J84" s="150">
        <v>119</v>
      </c>
      <c r="K84"/>
      <c r="L84"/>
    </row>
    <row r="85" spans="1:12">
      <c r="A85" s="147" t="s">
        <v>536</v>
      </c>
      <c r="B85" s="150">
        <v>350372.55999999994</v>
      </c>
      <c r="C85" s="150">
        <v>107468.90999999997</v>
      </c>
      <c r="D85" s="151">
        <f t="shared" si="0"/>
        <v>0.30672753026093136</v>
      </c>
      <c r="E85" s="152">
        <v>658</v>
      </c>
      <c r="F85" s="152">
        <v>770</v>
      </c>
      <c r="G85" s="152">
        <v>649</v>
      </c>
      <c r="H85" s="150">
        <v>2752</v>
      </c>
      <c r="I85" s="153">
        <v>1</v>
      </c>
      <c r="J85" s="150">
        <v>166</v>
      </c>
      <c r="K85"/>
      <c r="L85"/>
    </row>
    <row r="86" spans="1:12" s="46" customFormat="1" ht="21">
      <c r="A86" s="47" t="s">
        <v>21</v>
      </c>
      <c r="B86" s="48">
        <v>32624056.440000627</v>
      </c>
      <c r="C86" s="48">
        <v>7953404.1899995599</v>
      </c>
      <c r="D86" s="49">
        <f t="shared" si="0"/>
        <v>0.24378955463820939</v>
      </c>
      <c r="E86" s="50">
        <v>18674</v>
      </c>
      <c r="F86" s="50">
        <v>56369</v>
      </c>
      <c r="G86" s="50">
        <v>15544</v>
      </c>
      <c r="H86" s="51">
        <v>2869</v>
      </c>
      <c r="I86" s="52">
        <v>3</v>
      </c>
      <c r="J86" s="51">
        <v>512</v>
      </c>
    </row>
    <row r="87" spans="1:12">
      <c r="A87" s="148" t="s">
        <v>577</v>
      </c>
      <c r="B87" s="150">
        <v>13173017.550000001</v>
      </c>
      <c r="C87" s="150">
        <v>2976061.3499999954</v>
      </c>
      <c r="D87" s="151">
        <f t="shared" si="0"/>
        <v>0.22592100395402534</v>
      </c>
      <c r="E87" s="152">
        <v>4433</v>
      </c>
      <c r="F87" s="152">
        <v>5272</v>
      </c>
      <c r="G87" s="152">
        <v>4103</v>
      </c>
      <c r="H87" s="150">
        <v>3977</v>
      </c>
      <c r="I87" s="153">
        <v>1</v>
      </c>
      <c r="J87" s="150">
        <v>725</v>
      </c>
      <c r="K87"/>
      <c r="L87"/>
    </row>
    <row r="88" spans="1:12">
      <c r="A88" s="148" t="s">
        <v>583</v>
      </c>
      <c r="B88" s="150">
        <v>5336350.8899999987</v>
      </c>
      <c r="C88" s="150">
        <v>1323318.2799999928</v>
      </c>
      <c r="D88" s="151">
        <f t="shared" si="0"/>
        <v>0.24798187137202912</v>
      </c>
      <c r="E88" s="152">
        <v>5548</v>
      </c>
      <c r="F88" s="152">
        <v>17392</v>
      </c>
      <c r="G88" s="152">
        <v>4797</v>
      </c>
      <c r="H88" s="150">
        <v>2781</v>
      </c>
      <c r="I88" s="153">
        <v>3</v>
      </c>
      <c r="J88" s="150">
        <v>276</v>
      </c>
      <c r="K88"/>
      <c r="L88"/>
    </row>
    <row r="89" spans="1:12">
      <c r="A89" s="148" t="s">
        <v>584</v>
      </c>
      <c r="B89" s="150">
        <v>4318037.8100000005</v>
      </c>
      <c r="C89" s="150">
        <v>1243696.2300000025</v>
      </c>
      <c r="D89" s="151">
        <f t="shared" si="0"/>
        <v>0.28802346915994292</v>
      </c>
      <c r="E89" s="152">
        <v>3646</v>
      </c>
      <c r="F89" s="152">
        <v>6005</v>
      </c>
      <c r="G89" s="152">
        <v>3349</v>
      </c>
      <c r="H89" s="150">
        <v>3563</v>
      </c>
      <c r="I89" s="153">
        <v>2</v>
      </c>
      <c r="J89" s="150">
        <v>371</v>
      </c>
      <c r="K89"/>
      <c r="L89"/>
    </row>
    <row r="90" spans="1:12">
      <c r="A90" s="147" t="s">
        <v>581</v>
      </c>
      <c r="B90" s="150">
        <v>533436.5199999999</v>
      </c>
      <c r="C90" s="150">
        <v>165831.86000000074</v>
      </c>
      <c r="D90" s="151">
        <f t="shared" si="0"/>
        <v>0.31087459103850029</v>
      </c>
      <c r="E90" s="152">
        <v>1871</v>
      </c>
      <c r="F90" s="152">
        <v>5087</v>
      </c>
      <c r="G90" s="152">
        <v>1756</v>
      </c>
      <c r="H90" s="150">
        <v>2875</v>
      </c>
      <c r="I90" s="153">
        <v>3</v>
      </c>
      <c r="J90" s="150">
        <v>94</v>
      </c>
      <c r="K90"/>
      <c r="L90"/>
    </row>
    <row r="91" spans="1:12">
      <c r="A91" s="147" t="s">
        <v>576</v>
      </c>
      <c r="B91" s="150">
        <v>251957.46</v>
      </c>
      <c r="C91" s="150">
        <v>58845.34999999994</v>
      </c>
      <c r="D91" s="151">
        <f t="shared" si="0"/>
        <v>0.23355271957416915</v>
      </c>
      <c r="E91" s="152">
        <v>3738</v>
      </c>
      <c r="F91" s="152">
        <v>5530</v>
      </c>
      <c r="G91" s="152">
        <v>3543</v>
      </c>
      <c r="H91" s="150">
        <v>3569</v>
      </c>
      <c r="I91" s="153">
        <v>1</v>
      </c>
      <c r="J91" s="150">
        <v>104</v>
      </c>
      <c r="K91"/>
      <c r="L91"/>
    </row>
    <row r="92" spans="1:12">
      <c r="A92" s="147" t="s">
        <v>578</v>
      </c>
      <c r="B92" s="150">
        <v>798594.41</v>
      </c>
      <c r="C92" s="150">
        <v>175959.52999999985</v>
      </c>
      <c r="D92" s="151">
        <f t="shared" si="0"/>
        <v>0.2203365410484151</v>
      </c>
      <c r="E92" s="152">
        <v>1592</v>
      </c>
      <c r="F92" s="152">
        <v>2413</v>
      </c>
      <c r="G92" s="152">
        <v>1509</v>
      </c>
      <c r="H92" s="150">
        <v>3422</v>
      </c>
      <c r="I92" s="153">
        <v>2</v>
      </c>
      <c r="J92" s="150">
        <v>117</v>
      </c>
      <c r="K92"/>
      <c r="L92"/>
    </row>
    <row r="93" spans="1:12" s="46" customFormat="1" ht="21">
      <c r="A93" s="47" t="s">
        <v>26</v>
      </c>
      <c r="B93" s="48">
        <v>9419002.040000001</v>
      </c>
      <c r="C93" s="48">
        <v>1799411.7100000198</v>
      </c>
      <c r="D93" s="49">
        <f t="shared" si="0"/>
        <v>0.1910405903256413</v>
      </c>
      <c r="E93" s="50">
        <v>6619</v>
      </c>
      <c r="F93" s="50">
        <v>10171</v>
      </c>
      <c r="G93" s="50">
        <v>5902</v>
      </c>
      <c r="H93" s="51">
        <v>2325</v>
      </c>
      <c r="I93" s="52">
        <v>2</v>
      </c>
      <c r="J93" s="51">
        <v>305</v>
      </c>
    </row>
    <row r="94" spans="1:12">
      <c r="A94" s="148" t="s">
        <v>564</v>
      </c>
      <c r="B94" s="150">
        <v>9267245.8200000022</v>
      </c>
      <c r="C94" s="150">
        <v>1747815.2400000046</v>
      </c>
      <c r="D94" s="151">
        <f t="shared" si="0"/>
        <v>0.18860136808154768</v>
      </c>
      <c r="E94" s="152">
        <v>6332</v>
      </c>
      <c r="F94" s="152">
        <v>9721</v>
      </c>
      <c r="G94" s="152">
        <v>5646</v>
      </c>
      <c r="H94" s="150">
        <v>2364</v>
      </c>
      <c r="I94" s="153">
        <v>2</v>
      </c>
      <c r="J94" s="150">
        <v>310</v>
      </c>
      <c r="K94"/>
      <c r="L94"/>
    </row>
    <row r="95" spans="1:12">
      <c r="A95" s="154" t="s">
        <v>565</v>
      </c>
      <c r="B95" s="150">
        <v>28317</v>
      </c>
      <c r="C95" s="150">
        <v>5893.3000000000011</v>
      </c>
      <c r="D95" s="151">
        <f t="shared" si="0"/>
        <v>0.20811879789525731</v>
      </c>
      <c r="E95" s="152">
        <v>55</v>
      </c>
      <c r="F95" s="152">
        <v>74</v>
      </c>
      <c r="G95" s="152">
        <v>51</v>
      </c>
      <c r="H95" s="150">
        <v>2328</v>
      </c>
      <c r="I95" s="153">
        <v>1</v>
      </c>
      <c r="J95" s="150">
        <v>116</v>
      </c>
      <c r="K95"/>
      <c r="L95"/>
    </row>
    <row r="96" spans="1:12" s="46" customFormat="1" ht="21">
      <c r="A96" s="47" t="s">
        <v>27</v>
      </c>
      <c r="B96" s="48">
        <v>9377755.6399999969</v>
      </c>
      <c r="C96" s="48">
        <v>1395343.6299999598</v>
      </c>
      <c r="D96" s="49">
        <f t="shared" si="0"/>
        <v>0.1487929184301032</v>
      </c>
      <c r="E96" s="50">
        <v>8564</v>
      </c>
      <c r="F96" s="50">
        <v>16029</v>
      </c>
      <c r="G96" s="50">
        <v>7760</v>
      </c>
      <c r="H96" s="51">
        <v>3249</v>
      </c>
      <c r="I96" s="52">
        <v>2</v>
      </c>
      <c r="J96" s="51">
        <v>180</v>
      </c>
    </row>
    <row r="97" spans="1:12">
      <c r="A97" s="148" t="s">
        <v>603</v>
      </c>
      <c r="B97" s="150">
        <v>2742101.9899999998</v>
      </c>
      <c r="C97" s="150">
        <v>364722.8699999993</v>
      </c>
      <c r="D97" s="151">
        <f t="shared" si="0"/>
        <v>0.13300849907482812</v>
      </c>
      <c r="E97" s="152">
        <v>611</v>
      </c>
      <c r="F97" s="152">
        <v>642</v>
      </c>
      <c r="G97" s="152">
        <v>606</v>
      </c>
      <c r="H97" s="150">
        <v>6381</v>
      </c>
      <c r="I97" s="153">
        <v>1</v>
      </c>
      <c r="J97" s="150">
        <v>602</v>
      </c>
      <c r="K97"/>
      <c r="L97"/>
    </row>
    <row r="98" spans="1:12">
      <c r="A98" s="148" t="s">
        <v>576</v>
      </c>
      <c r="B98" s="150">
        <v>2050749.9300000006</v>
      </c>
      <c r="C98" s="150">
        <v>308593.21999999665</v>
      </c>
      <c r="D98" s="151">
        <f t="shared" si="0"/>
        <v>0.15047823017601983</v>
      </c>
      <c r="E98" s="152">
        <v>3738</v>
      </c>
      <c r="F98" s="152">
        <v>5530</v>
      </c>
      <c r="G98" s="152">
        <v>3543</v>
      </c>
      <c r="H98" s="150">
        <v>3569</v>
      </c>
      <c r="I98" s="153">
        <v>1</v>
      </c>
      <c r="J98" s="150">
        <v>104</v>
      </c>
      <c r="K98"/>
      <c r="L98"/>
    </row>
    <row r="99" spans="1:12">
      <c r="A99" s="149" t="s">
        <v>599</v>
      </c>
      <c r="B99" s="150">
        <v>1322766.6600000001</v>
      </c>
      <c r="C99" s="150">
        <v>204232.0000000014</v>
      </c>
      <c r="D99" s="151">
        <f t="shared" si="0"/>
        <v>0.15439760176598447</v>
      </c>
      <c r="E99" s="152">
        <v>1927</v>
      </c>
      <c r="F99" s="152">
        <v>2454</v>
      </c>
      <c r="G99" s="152">
        <v>1866</v>
      </c>
      <c r="H99" s="150">
        <v>3587</v>
      </c>
      <c r="I99" s="153">
        <v>1</v>
      </c>
      <c r="J99" s="150">
        <v>109</v>
      </c>
      <c r="K99"/>
      <c r="L99"/>
    </row>
    <row r="100" spans="1:12">
      <c r="A100" s="148" t="s">
        <v>600</v>
      </c>
      <c r="B100" s="150">
        <v>1200377.4899999998</v>
      </c>
      <c r="C100" s="150">
        <v>153104.2900000003</v>
      </c>
      <c r="D100" s="151">
        <f t="shared" si="0"/>
        <v>0.12754678530334682</v>
      </c>
      <c r="E100" s="152">
        <v>402</v>
      </c>
      <c r="F100" s="152">
        <v>405</v>
      </c>
      <c r="G100" s="152">
        <v>398</v>
      </c>
      <c r="H100" s="150">
        <v>6337</v>
      </c>
      <c r="I100" s="153">
        <v>1</v>
      </c>
      <c r="J100" s="150">
        <v>385</v>
      </c>
      <c r="K100"/>
      <c r="L100"/>
    </row>
    <row r="101" spans="1:12">
      <c r="A101" s="148" t="s">
        <v>586</v>
      </c>
      <c r="B101" s="150">
        <v>1000373.1900000002</v>
      </c>
      <c r="C101" s="150">
        <v>182796.9700000009</v>
      </c>
      <c r="D101" s="151">
        <f t="shared" si="0"/>
        <v>0.18272877744754523</v>
      </c>
      <c r="E101" s="152">
        <v>2428</v>
      </c>
      <c r="F101" s="152">
        <v>3587</v>
      </c>
      <c r="G101" s="152">
        <v>2322</v>
      </c>
      <c r="H101" s="150">
        <v>2929</v>
      </c>
      <c r="I101" s="153">
        <v>1</v>
      </c>
      <c r="J101" s="150">
        <v>88</v>
      </c>
      <c r="K101"/>
      <c r="L101"/>
    </row>
    <row r="102" spans="1:12">
      <c r="A102" s="148" t="s">
        <v>601</v>
      </c>
      <c r="B102" s="150">
        <v>992495.38</v>
      </c>
      <c r="C102" s="150">
        <v>171763.24000000069</v>
      </c>
      <c r="D102" s="151">
        <f t="shared" si="0"/>
        <v>0.173062004580818</v>
      </c>
      <c r="E102" s="152">
        <v>2510</v>
      </c>
      <c r="F102" s="152">
        <v>3747</v>
      </c>
      <c r="G102" s="152">
        <v>2382</v>
      </c>
      <c r="H102" s="150">
        <v>3368</v>
      </c>
      <c r="I102" s="153">
        <v>1</v>
      </c>
      <c r="J102" s="150">
        <v>72</v>
      </c>
      <c r="K102"/>
      <c r="L102"/>
    </row>
    <row r="103" spans="1:12">
      <c r="A103" s="147" t="s">
        <v>602</v>
      </c>
      <c r="B103" s="150">
        <v>68891</v>
      </c>
      <c r="C103" s="150">
        <v>10131.040000000008</v>
      </c>
      <c r="D103" s="151">
        <f t="shared" si="0"/>
        <v>0.14705897722489161</v>
      </c>
      <c r="E103" s="152">
        <v>50</v>
      </c>
      <c r="F103" s="152">
        <v>50</v>
      </c>
      <c r="G103" s="152">
        <v>50</v>
      </c>
      <c r="H103" s="150">
        <v>3310</v>
      </c>
      <c r="I103" s="153">
        <v>1</v>
      </c>
      <c r="J103" s="150">
        <v>203</v>
      </c>
      <c r="K103"/>
      <c r="L103"/>
    </row>
    <row r="104" spans="1:12" s="46" customFormat="1" ht="21">
      <c r="A104" s="47" t="s">
        <v>22</v>
      </c>
      <c r="B104" s="48">
        <v>6651888.120000001</v>
      </c>
      <c r="C104" s="48">
        <v>1007462.0499999919</v>
      </c>
      <c r="D104" s="49">
        <f t="shared" si="0"/>
        <v>0.15145505032937803</v>
      </c>
      <c r="E104" s="50">
        <v>9772</v>
      </c>
      <c r="F104" s="50">
        <v>26642</v>
      </c>
      <c r="G104" s="50">
        <v>8448</v>
      </c>
      <c r="H104" s="51">
        <v>2956</v>
      </c>
      <c r="I104" s="52">
        <v>3</v>
      </c>
      <c r="J104" s="51">
        <v>119</v>
      </c>
    </row>
    <row r="105" spans="1:12">
      <c r="A105" s="148" t="s">
        <v>547</v>
      </c>
      <c r="B105" s="10">
        <v>1400982.5899999999</v>
      </c>
      <c r="C105" s="10">
        <v>218312.50000000052</v>
      </c>
      <c r="D105" s="6">
        <f t="shared" si="0"/>
        <v>0.15582813202553827</v>
      </c>
      <c r="E105" s="3">
        <v>2414</v>
      </c>
      <c r="F105" s="3">
        <v>4803</v>
      </c>
      <c r="G105" s="3">
        <v>2231</v>
      </c>
      <c r="H105" s="23">
        <v>2940</v>
      </c>
      <c r="I105">
        <v>2</v>
      </c>
      <c r="J105" s="10">
        <v>98</v>
      </c>
      <c r="K105"/>
      <c r="L105"/>
    </row>
    <row r="106" spans="1:12">
      <c r="A106" s="148" t="s">
        <v>548</v>
      </c>
      <c r="B106" s="10">
        <v>1123442.44</v>
      </c>
      <c r="C106" s="10">
        <v>145730.71999999959</v>
      </c>
      <c r="D106" s="6">
        <f t="shared" si="0"/>
        <v>0.1297180120772361</v>
      </c>
      <c r="E106" s="3">
        <v>3647</v>
      </c>
      <c r="F106" s="3">
        <v>6068</v>
      </c>
      <c r="G106" s="3">
        <v>3265</v>
      </c>
      <c r="H106" s="23">
        <v>3562</v>
      </c>
      <c r="I106">
        <v>2</v>
      </c>
      <c r="J106" s="10">
        <v>45</v>
      </c>
      <c r="K106"/>
      <c r="L106"/>
    </row>
    <row r="107" spans="1:12">
      <c r="A107" s="148" t="s">
        <v>549</v>
      </c>
      <c r="B107" s="10">
        <v>1728824.29</v>
      </c>
      <c r="C107" s="10">
        <v>271915.07000000018</v>
      </c>
      <c r="D107" s="6">
        <f t="shared" si="0"/>
        <v>0.15728323090601659</v>
      </c>
      <c r="E107" s="3">
        <v>2547</v>
      </c>
      <c r="F107" s="3">
        <v>4765</v>
      </c>
      <c r="G107" s="3">
        <v>2354</v>
      </c>
      <c r="H107" s="23">
        <v>3216</v>
      </c>
      <c r="I107">
        <v>2</v>
      </c>
      <c r="J107" s="10">
        <v>116</v>
      </c>
      <c r="K107"/>
      <c r="L107"/>
    </row>
    <row r="108" spans="1:12">
      <c r="A108" s="148" t="s">
        <v>545</v>
      </c>
      <c r="B108" s="10">
        <v>1711105.59</v>
      </c>
      <c r="C108" s="10">
        <v>261773.11000000362</v>
      </c>
      <c r="D108" s="6">
        <f t="shared" si="0"/>
        <v>0.15298477868920035</v>
      </c>
      <c r="E108" s="3">
        <v>4000</v>
      </c>
      <c r="F108" s="3">
        <v>8387</v>
      </c>
      <c r="G108" s="3">
        <v>3680</v>
      </c>
      <c r="H108" s="23">
        <v>3233</v>
      </c>
      <c r="I108">
        <v>2</v>
      </c>
      <c r="J108" s="10">
        <v>71</v>
      </c>
      <c r="K108"/>
      <c r="L108"/>
    </row>
    <row r="109" spans="1:12">
      <c r="A109" s="147" t="s">
        <v>546</v>
      </c>
      <c r="B109" s="10">
        <v>687533.21000000008</v>
      </c>
      <c r="C109" s="10">
        <v>109730.65000000033</v>
      </c>
      <c r="D109" s="6">
        <f t="shared" si="0"/>
        <v>0.15960050860670472</v>
      </c>
      <c r="E109" s="3">
        <v>1816</v>
      </c>
      <c r="F109" s="3">
        <v>2619</v>
      </c>
      <c r="G109" s="3">
        <v>1759</v>
      </c>
      <c r="H109" s="23">
        <v>3795</v>
      </c>
      <c r="I109">
        <v>1</v>
      </c>
      <c r="J109" s="10">
        <v>62</v>
      </c>
      <c r="K109"/>
      <c r="L109"/>
    </row>
    <row r="110" spans="1:12" s="46" customFormat="1" ht="21">
      <c r="A110" s="47" t="s">
        <v>29</v>
      </c>
      <c r="B110" s="48">
        <v>5058524.8200000254</v>
      </c>
      <c r="C110" s="48">
        <v>1500506.4200000113</v>
      </c>
      <c r="D110" s="49">
        <f t="shared" si="0"/>
        <v>0.29662924931541679</v>
      </c>
      <c r="E110" s="50">
        <v>4535</v>
      </c>
      <c r="F110" s="50">
        <v>15148</v>
      </c>
      <c r="G110" s="50">
        <v>4246</v>
      </c>
      <c r="H110" s="51">
        <v>2544</v>
      </c>
      <c r="I110" s="52">
        <v>3</v>
      </c>
      <c r="J110" s="51">
        <v>353</v>
      </c>
    </row>
    <row r="111" spans="1:12">
      <c r="A111" s="148" t="s">
        <v>541</v>
      </c>
      <c r="B111" s="150">
        <v>4147577.1900000009</v>
      </c>
      <c r="C111" s="150">
        <v>1248876.6100000101</v>
      </c>
      <c r="D111" s="151">
        <f>C111/B111</f>
        <v>0.30110991376148682</v>
      </c>
      <c r="E111" s="152">
        <v>2927</v>
      </c>
      <c r="F111" s="152">
        <v>10403</v>
      </c>
      <c r="G111" s="152">
        <v>2755</v>
      </c>
      <c r="H111" s="150">
        <v>2671</v>
      </c>
      <c r="I111" s="153">
        <v>4</v>
      </c>
      <c r="J111" s="150">
        <v>453</v>
      </c>
      <c r="K111"/>
      <c r="L111"/>
    </row>
    <row r="112" spans="1:12">
      <c r="A112" s="148" t="s">
        <v>543</v>
      </c>
      <c r="B112" s="150">
        <v>827699.08000000066</v>
      </c>
      <c r="C112" s="150">
        <v>228672.75000000195</v>
      </c>
      <c r="D112" s="151">
        <f>C112/B112</f>
        <v>0.27627522553245049</v>
      </c>
      <c r="E112" s="152">
        <v>1819</v>
      </c>
      <c r="F112" s="152">
        <v>4580</v>
      </c>
      <c r="G112" s="152">
        <v>1731</v>
      </c>
      <c r="H112" s="150">
        <v>2356</v>
      </c>
      <c r="I112" s="153">
        <v>3</v>
      </c>
      <c r="J112" s="150">
        <v>132</v>
      </c>
      <c r="K112"/>
      <c r="L112"/>
    </row>
    <row r="113" spans="1:12">
      <c r="A113" s="149" t="s">
        <v>544</v>
      </c>
      <c r="B113" s="150">
        <v>77616.549999999988</v>
      </c>
      <c r="C113" s="150">
        <v>22106.490000000005</v>
      </c>
      <c r="D113" s="151">
        <f>C113/B113</f>
        <v>0.28481670468476128</v>
      </c>
      <c r="E113" s="152">
        <v>135</v>
      </c>
      <c r="F113" s="152">
        <v>159</v>
      </c>
      <c r="G113" s="152">
        <v>135</v>
      </c>
      <c r="H113" s="150">
        <v>2989</v>
      </c>
      <c r="I113" s="153">
        <v>1</v>
      </c>
      <c r="J113" s="150">
        <v>164</v>
      </c>
      <c r="K113"/>
      <c r="L113"/>
    </row>
    <row r="114" spans="1:12">
      <c r="A114" s="147" t="s">
        <v>542</v>
      </c>
      <c r="B114" s="150">
        <v>5632</v>
      </c>
      <c r="C114" s="150">
        <v>850.57</v>
      </c>
      <c r="D114" s="151">
        <f t="shared" ref="D114:D118" si="1">C114/B114</f>
        <v>0.1510245028409091</v>
      </c>
      <c r="E114" s="152">
        <v>6</v>
      </c>
      <c r="F114" s="152">
        <v>6</v>
      </c>
      <c r="G114" s="152">
        <v>6</v>
      </c>
      <c r="H114" s="150">
        <v>1409</v>
      </c>
      <c r="I114" s="153">
        <v>1</v>
      </c>
      <c r="J114" s="150">
        <v>142</v>
      </c>
      <c r="K114"/>
      <c r="L114"/>
    </row>
    <row r="115" spans="1:12" s="45" customFormat="1" ht="21">
      <c r="A115" s="47" t="s">
        <v>24</v>
      </c>
      <c r="B115" s="48">
        <v>17409701.030000001</v>
      </c>
      <c r="C115" s="48">
        <v>777032.85000006377</v>
      </c>
      <c r="D115" s="49">
        <f t="shared" si="1"/>
        <v>4.4632176546920505E-2</v>
      </c>
      <c r="E115" s="50">
        <v>9582</v>
      </c>
      <c r="F115" s="50">
        <v>39711</v>
      </c>
      <c r="G115" s="50">
        <v>7397</v>
      </c>
      <c r="H115" s="51"/>
      <c r="I115" s="52">
        <v>4</v>
      </c>
      <c r="J115" s="51">
        <v>105</v>
      </c>
    </row>
    <row r="116" spans="1:12">
      <c r="A116" s="148" t="s">
        <v>512</v>
      </c>
      <c r="B116" s="150">
        <v>11239714.289999999</v>
      </c>
      <c r="C116" s="150">
        <v>419722.69999999966</v>
      </c>
      <c r="D116" s="151">
        <f t="shared" si="1"/>
        <v>3.7342826442966437E-2</v>
      </c>
      <c r="E116" s="152">
        <v>4439</v>
      </c>
      <c r="F116" s="152">
        <v>4940</v>
      </c>
      <c r="G116" s="152">
        <v>3418</v>
      </c>
      <c r="H116" s="150">
        <v>3807</v>
      </c>
      <c r="I116" s="153">
        <v>1</v>
      </c>
      <c r="J116" s="150">
        <v>123</v>
      </c>
      <c r="K116"/>
      <c r="L116"/>
    </row>
    <row r="117" spans="1:12">
      <c r="A117" s="148" t="s">
        <v>518</v>
      </c>
      <c r="B117" s="150">
        <v>3266058.0700000003</v>
      </c>
      <c r="C117" s="150">
        <v>146357.40999999852</v>
      </c>
      <c r="D117" s="151">
        <f t="shared" si="1"/>
        <v>4.4811637412190443E-2</v>
      </c>
      <c r="E117" s="152">
        <v>3155</v>
      </c>
      <c r="F117" s="152">
        <v>20293</v>
      </c>
      <c r="G117" s="152">
        <v>2563</v>
      </c>
      <c r="H117" s="150">
        <v>3361</v>
      </c>
      <c r="I117" s="153">
        <v>6</v>
      </c>
      <c r="J117" s="150">
        <v>57</v>
      </c>
      <c r="K117"/>
      <c r="L117"/>
    </row>
    <row r="118" spans="1:12">
      <c r="A118" s="147" t="s">
        <v>514</v>
      </c>
      <c r="B118" s="150">
        <v>8149.25</v>
      </c>
      <c r="C118" s="150">
        <v>476.74000000000012</v>
      </c>
      <c r="D118" s="151">
        <f t="shared" si="1"/>
        <v>5.8501089057275225E-2</v>
      </c>
      <c r="E118" s="152">
        <v>51</v>
      </c>
      <c r="F118" s="152">
        <v>80</v>
      </c>
      <c r="G118" s="152">
        <v>44</v>
      </c>
      <c r="H118" s="150">
        <v>3178</v>
      </c>
      <c r="I118" s="153">
        <v>2</v>
      </c>
      <c r="J118" s="150">
        <v>11</v>
      </c>
      <c r="K118"/>
      <c r="L118"/>
    </row>
    <row r="119" spans="1:12">
      <c r="A119" s="147" t="s">
        <v>511</v>
      </c>
      <c r="B119" s="150">
        <v>412</v>
      </c>
      <c r="C119" s="150">
        <v>24.369999999999997</v>
      </c>
      <c r="D119" s="151">
        <f t="shared" ref="D119:D151" si="2">C119/B119</f>
        <v>5.9150485436893198E-2</v>
      </c>
      <c r="E119" s="152">
        <v>4</v>
      </c>
      <c r="F119" s="152">
        <v>4</v>
      </c>
      <c r="G119" s="152">
        <v>4</v>
      </c>
      <c r="H119" s="150">
        <v>2169</v>
      </c>
      <c r="I119" s="153">
        <v>1</v>
      </c>
      <c r="J119" s="150">
        <v>6</v>
      </c>
      <c r="K119"/>
      <c r="L119"/>
    </row>
    <row r="120" spans="1:12">
      <c r="A120" s="147" t="s">
        <v>516</v>
      </c>
      <c r="B120" s="150">
        <v>173694.63999999998</v>
      </c>
      <c r="C120" s="150">
        <v>13187.11000000003</v>
      </c>
      <c r="D120" s="151">
        <f t="shared" si="2"/>
        <v>7.5921225893902253E-2</v>
      </c>
      <c r="E120" s="152">
        <v>617</v>
      </c>
      <c r="F120" s="152">
        <v>1972</v>
      </c>
      <c r="G120" s="152">
        <v>544</v>
      </c>
      <c r="H120" s="150">
        <v>3462</v>
      </c>
      <c r="I120" s="153">
        <v>3</v>
      </c>
      <c r="J120" s="150">
        <v>24</v>
      </c>
      <c r="K120"/>
      <c r="L120"/>
    </row>
    <row r="121" spans="1:12" s="46" customFormat="1" ht="21">
      <c r="A121" s="47" t="s">
        <v>31</v>
      </c>
      <c r="B121" s="48">
        <v>85727.24</v>
      </c>
      <c r="C121" s="48">
        <v>34528.52999999997</v>
      </c>
      <c r="D121" s="49">
        <f t="shared" si="2"/>
        <v>0.40277197772843226</v>
      </c>
      <c r="E121" s="50">
        <v>342</v>
      </c>
      <c r="F121" s="50">
        <v>1135</v>
      </c>
      <c r="G121" s="50">
        <v>327</v>
      </c>
      <c r="H121" s="51">
        <v>2636</v>
      </c>
      <c r="I121" s="52">
        <v>3</v>
      </c>
      <c r="J121" s="51">
        <v>106</v>
      </c>
    </row>
    <row r="122" spans="1:12">
      <c r="A122" s="148" t="s">
        <v>524</v>
      </c>
      <c r="B122" s="150">
        <v>24144.07</v>
      </c>
      <c r="C122" s="150">
        <v>10725.67</v>
      </c>
      <c r="D122" s="151">
        <f t="shared" si="2"/>
        <v>0.44423620375520778</v>
      </c>
      <c r="E122" s="152">
        <v>91</v>
      </c>
      <c r="F122" s="152">
        <v>298</v>
      </c>
      <c r="G122" s="152">
        <v>86</v>
      </c>
      <c r="H122" s="150">
        <v>2337</v>
      </c>
      <c r="I122" s="153">
        <v>3</v>
      </c>
      <c r="J122" s="150">
        <v>125</v>
      </c>
      <c r="K122"/>
      <c r="L122"/>
    </row>
    <row r="123" spans="1:12">
      <c r="A123" s="148" t="s">
        <v>527</v>
      </c>
      <c r="B123" s="150">
        <v>15164.17</v>
      </c>
      <c r="C123" s="150">
        <v>5170.0999999999985</v>
      </c>
      <c r="D123" s="151">
        <f t="shared" si="2"/>
        <v>0.3409418385575998</v>
      </c>
      <c r="E123" s="152">
        <v>72</v>
      </c>
      <c r="F123" s="152">
        <v>147</v>
      </c>
      <c r="G123" s="152">
        <v>70</v>
      </c>
      <c r="H123" s="150">
        <v>2338</v>
      </c>
      <c r="I123" s="153">
        <v>2</v>
      </c>
      <c r="J123" s="150">
        <v>74</v>
      </c>
      <c r="K123"/>
      <c r="L123"/>
    </row>
    <row r="124" spans="1:12">
      <c r="A124" s="148" t="s">
        <v>519</v>
      </c>
      <c r="B124" s="150">
        <v>15287</v>
      </c>
      <c r="C124" s="150">
        <v>6324.2300000000005</v>
      </c>
      <c r="D124" s="151">
        <f t="shared" si="2"/>
        <v>0.41369987571138878</v>
      </c>
      <c r="E124" s="152">
        <v>143</v>
      </c>
      <c r="F124" s="152">
        <v>459</v>
      </c>
      <c r="G124" s="152">
        <v>141</v>
      </c>
      <c r="H124" s="150">
        <v>2493</v>
      </c>
      <c r="I124" s="153">
        <v>3</v>
      </c>
      <c r="J124" s="150">
        <v>45</v>
      </c>
      <c r="K124"/>
      <c r="L124"/>
    </row>
    <row r="125" spans="1:12">
      <c r="A125" s="148" t="s">
        <v>522</v>
      </c>
      <c r="B125" s="150">
        <v>10874</v>
      </c>
      <c r="C125" s="150">
        <v>6558.3700000000008</v>
      </c>
      <c r="D125" s="151">
        <f t="shared" si="2"/>
        <v>0.60312396542210789</v>
      </c>
      <c r="E125" s="152">
        <v>8</v>
      </c>
      <c r="F125" s="152">
        <v>8</v>
      </c>
      <c r="G125" s="152">
        <v>8</v>
      </c>
      <c r="H125" s="150">
        <v>3114</v>
      </c>
      <c r="I125" s="153">
        <v>1</v>
      </c>
      <c r="J125" s="150">
        <v>820</v>
      </c>
      <c r="K125"/>
      <c r="L125"/>
    </row>
    <row r="126" spans="1:12">
      <c r="A126" s="148" t="s">
        <v>523</v>
      </c>
      <c r="B126" s="150">
        <v>10135</v>
      </c>
      <c r="C126" s="150">
        <v>2466.5000000000009</v>
      </c>
      <c r="D126" s="151">
        <f t="shared" si="2"/>
        <v>0.24336457819437601</v>
      </c>
      <c r="E126" s="152">
        <v>76</v>
      </c>
      <c r="F126" s="152">
        <v>90</v>
      </c>
      <c r="G126" s="152">
        <v>74</v>
      </c>
      <c r="H126" s="150">
        <v>2590</v>
      </c>
      <c r="I126" s="153">
        <v>1</v>
      </c>
      <c r="J126" s="150">
        <v>33</v>
      </c>
    </row>
    <row r="127" spans="1:12">
      <c r="A127" s="147" t="s">
        <v>525</v>
      </c>
      <c r="B127" s="150">
        <v>248</v>
      </c>
      <c r="C127" s="150">
        <v>71.17</v>
      </c>
      <c r="D127" s="151">
        <f t="shared" si="2"/>
        <v>0.28697580645161291</v>
      </c>
      <c r="E127" s="152">
        <v>2</v>
      </c>
      <c r="F127" s="152">
        <v>3</v>
      </c>
      <c r="G127" s="152">
        <v>2</v>
      </c>
      <c r="H127" s="150">
        <v>2655</v>
      </c>
      <c r="I127" s="153">
        <v>2</v>
      </c>
      <c r="J127" s="150">
        <v>36</v>
      </c>
    </row>
    <row r="128" spans="1:12">
      <c r="A128" s="147" t="s">
        <v>526</v>
      </c>
      <c r="B128" s="150">
        <v>206</v>
      </c>
      <c r="C128" s="150">
        <v>126.44000000000001</v>
      </c>
      <c r="D128" s="151">
        <f t="shared" si="2"/>
        <v>0.61378640776699034</v>
      </c>
      <c r="E128" s="152">
        <v>4</v>
      </c>
      <c r="F128" s="152">
        <v>4</v>
      </c>
      <c r="G128" s="152">
        <v>4</v>
      </c>
      <c r="H128" s="150">
        <v>2018</v>
      </c>
      <c r="I128" s="153">
        <v>1</v>
      </c>
      <c r="J128" s="150">
        <v>32</v>
      </c>
    </row>
    <row r="129" spans="1:10">
      <c r="A129" s="147" t="s">
        <v>521</v>
      </c>
      <c r="B129" s="150">
        <v>495</v>
      </c>
      <c r="C129" s="150">
        <v>175.71</v>
      </c>
      <c r="D129" s="151">
        <f t="shared" si="2"/>
        <v>0.35496969696969699</v>
      </c>
      <c r="E129" s="152">
        <v>8</v>
      </c>
      <c r="F129" s="152">
        <v>8</v>
      </c>
      <c r="G129" s="152">
        <v>7</v>
      </c>
      <c r="H129" s="150">
        <v>8972</v>
      </c>
      <c r="I129" s="153">
        <v>1</v>
      </c>
      <c r="J129" s="150">
        <v>25</v>
      </c>
    </row>
    <row r="130" spans="1:10">
      <c r="A130" s="147" t="s">
        <v>528</v>
      </c>
      <c r="B130" s="150">
        <v>1529</v>
      </c>
      <c r="C130" s="150">
        <v>372.59999999999997</v>
      </c>
      <c r="D130" s="151">
        <f t="shared" si="2"/>
        <v>0.24368868541530408</v>
      </c>
      <c r="E130" s="152">
        <v>8</v>
      </c>
      <c r="F130" s="152">
        <v>16</v>
      </c>
      <c r="G130" s="152">
        <v>8</v>
      </c>
      <c r="H130" s="150">
        <v>1264</v>
      </c>
      <c r="I130" s="153">
        <v>2</v>
      </c>
      <c r="J130" s="150">
        <v>47</v>
      </c>
    </row>
    <row r="131" spans="1:10" ht="21">
      <c r="A131" s="47" t="s">
        <v>33</v>
      </c>
      <c r="B131" s="48">
        <v>111033.68000000001</v>
      </c>
      <c r="C131" s="48">
        <v>36115.979999999938</v>
      </c>
      <c r="D131" s="49">
        <f t="shared" si="2"/>
        <v>0.32527049450220813</v>
      </c>
      <c r="E131" s="50">
        <v>321</v>
      </c>
      <c r="F131" s="50">
        <v>432</v>
      </c>
      <c r="G131" s="50">
        <v>315</v>
      </c>
      <c r="H131" s="51">
        <v>2640</v>
      </c>
      <c r="I131" s="52">
        <v>1</v>
      </c>
      <c r="J131" s="51">
        <v>115</v>
      </c>
    </row>
    <row r="132" spans="1:10">
      <c r="A132" s="148" t="s">
        <v>569</v>
      </c>
      <c r="B132" s="150">
        <v>41984.240000000005</v>
      </c>
      <c r="C132" s="150">
        <v>18694.87</v>
      </c>
      <c r="D132" s="151">
        <f t="shared" si="2"/>
        <v>0.44528303954055132</v>
      </c>
      <c r="E132" s="152">
        <v>169</v>
      </c>
      <c r="F132" s="152">
        <v>265</v>
      </c>
      <c r="G132" s="152">
        <v>165</v>
      </c>
      <c r="H132" s="150">
        <v>2076</v>
      </c>
      <c r="I132" s="153">
        <v>2</v>
      </c>
      <c r="J132" s="150">
        <v>113</v>
      </c>
    </row>
    <row r="133" spans="1:10">
      <c r="A133" s="148" t="s">
        <v>573</v>
      </c>
      <c r="B133" s="150">
        <v>18842.5</v>
      </c>
      <c r="C133" s="150">
        <v>5065.75</v>
      </c>
      <c r="D133" s="151">
        <f t="shared" si="2"/>
        <v>0.26884702136128436</v>
      </c>
      <c r="E133" s="152">
        <v>18</v>
      </c>
      <c r="F133" s="152">
        <v>18</v>
      </c>
      <c r="G133" s="152">
        <v>18</v>
      </c>
      <c r="H133" s="150">
        <v>2554</v>
      </c>
      <c r="I133" s="153">
        <v>1</v>
      </c>
      <c r="J133" s="150">
        <v>281</v>
      </c>
    </row>
    <row r="134" spans="1:10">
      <c r="A134" s="148" t="s">
        <v>571</v>
      </c>
      <c r="B134" s="150">
        <v>28822.55</v>
      </c>
      <c r="C134" s="150">
        <v>8263.5499999999993</v>
      </c>
      <c r="D134" s="151">
        <f t="shared" si="2"/>
        <v>0.28670433393297956</v>
      </c>
      <c r="E134" s="152">
        <v>23</v>
      </c>
      <c r="F134" s="152">
        <v>23</v>
      </c>
      <c r="G134" s="152">
        <v>23</v>
      </c>
      <c r="H134" s="150">
        <v>4233</v>
      </c>
      <c r="I134" s="153">
        <v>1</v>
      </c>
      <c r="J134" s="150">
        <v>359</v>
      </c>
    </row>
    <row r="135" spans="1:10">
      <c r="A135" s="148" t="s">
        <v>575</v>
      </c>
      <c r="B135" s="150">
        <v>12802.35</v>
      </c>
      <c r="C135" s="150">
        <v>2672.9900000000007</v>
      </c>
      <c r="D135" s="151">
        <f t="shared" si="2"/>
        <v>0.20878901139243972</v>
      </c>
      <c r="E135" s="152">
        <v>77</v>
      </c>
      <c r="F135" s="152">
        <v>85</v>
      </c>
      <c r="G135" s="152">
        <v>77</v>
      </c>
      <c r="H135" s="150">
        <v>3627</v>
      </c>
      <c r="I135" s="153">
        <v>1</v>
      </c>
      <c r="J135" s="150">
        <v>35</v>
      </c>
    </row>
    <row r="136" spans="1:10">
      <c r="A136" s="147" t="s">
        <v>572</v>
      </c>
      <c r="B136" s="150">
        <v>709</v>
      </c>
      <c r="C136" s="150">
        <v>212.7</v>
      </c>
      <c r="D136" s="151">
        <f t="shared" si="2"/>
        <v>0.3</v>
      </c>
      <c r="E136" s="152">
        <v>1</v>
      </c>
      <c r="F136" s="152">
        <v>1</v>
      </c>
      <c r="G136" s="152">
        <v>1</v>
      </c>
      <c r="H136" s="150">
        <v>2018</v>
      </c>
      <c r="I136" s="153">
        <v>1</v>
      </c>
      <c r="J136" s="150">
        <v>213</v>
      </c>
    </row>
    <row r="137" spans="1:10">
      <c r="A137" s="147" t="s">
        <v>574</v>
      </c>
      <c r="B137" s="150">
        <v>424.55</v>
      </c>
      <c r="C137" s="150">
        <v>99.64</v>
      </c>
      <c r="D137" s="151">
        <f t="shared" si="2"/>
        <v>0.23469556000471087</v>
      </c>
      <c r="E137" s="152">
        <v>2</v>
      </c>
      <c r="F137" s="152">
        <v>2</v>
      </c>
      <c r="G137" s="152">
        <v>2</v>
      </c>
      <c r="H137" s="150">
        <v>2878</v>
      </c>
      <c r="I137" s="153">
        <v>1</v>
      </c>
      <c r="J137" s="150">
        <v>50</v>
      </c>
    </row>
    <row r="138" spans="1:10" ht="21">
      <c r="A138" s="47" t="s">
        <v>32</v>
      </c>
      <c r="B138" s="48">
        <v>203056.40999999997</v>
      </c>
      <c r="C138" s="48">
        <v>46609.229999999981</v>
      </c>
      <c r="D138" s="49">
        <f t="shared" si="2"/>
        <v>0.22953833370736726</v>
      </c>
      <c r="E138" s="50">
        <v>237</v>
      </c>
      <c r="F138" s="50">
        <v>377</v>
      </c>
      <c r="G138" s="50">
        <v>225</v>
      </c>
      <c r="H138" s="51">
        <v>2674</v>
      </c>
      <c r="I138" s="52">
        <v>2</v>
      </c>
      <c r="J138" s="51">
        <v>207</v>
      </c>
    </row>
    <row r="139" spans="1:10">
      <c r="A139" s="148" t="s">
        <v>585</v>
      </c>
      <c r="B139" s="150">
        <v>29554</v>
      </c>
      <c r="C139" s="150">
        <v>5756.6299999999965</v>
      </c>
      <c r="D139" s="151">
        <f t="shared" si="2"/>
        <v>0.19478344724910321</v>
      </c>
      <c r="E139" s="152">
        <v>62</v>
      </c>
      <c r="F139" s="152">
        <v>80</v>
      </c>
      <c r="G139" s="152">
        <v>61</v>
      </c>
      <c r="H139" s="150">
        <v>2209</v>
      </c>
      <c r="I139" s="153">
        <v>1</v>
      </c>
      <c r="J139" s="150">
        <v>94</v>
      </c>
    </row>
    <row r="140" spans="1:10">
      <c r="A140" s="149" t="s">
        <v>586</v>
      </c>
      <c r="B140" s="150">
        <v>92996</v>
      </c>
      <c r="C140" s="150">
        <v>21616.610000000004</v>
      </c>
      <c r="D140" s="151">
        <f t="shared" si="2"/>
        <v>0.23244666437266123</v>
      </c>
      <c r="E140" s="152">
        <v>2428</v>
      </c>
      <c r="F140" s="152">
        <v>3587</v>
      </c>
      <c r="G140" s="152">
        <v>2322</v>
      </c>
      <c r="H140" s="150">
        <v>2929</v>
      </c>
      <c r="I140" s="153">
        <v>1</v>
      </c>
      <c r="J140" s="150">
        <v>88</v>
      </c>
    </row>
    <row r="141" spans="1:10">
      <c r="A141" s="148" t="s">
        <v>587</v>
      </c>
      <c r="B141" s="150">
        <v>58750.41</v>
      </c>
      <c r="C141" s="150">
        <v>10141.469999999998</v>
      </c>
      <c r="D141" s="151">
        <f t="shared" si="2"/>
        <v>0.17261956129327433</v>
      </c>
      <c r="E141" s="152">
        <v>42</v>
      </c>
      <c r="F141" s="152">
        <v>56</v>
      </c>
      <c r="G141" s="152">
        <v>41</v>
      </c>
      <c r="H141" s="150">
        <v>3467</v>
      </c>
      <c r="I141" s="153">
        <v>1</v>
      </c>
      <c r="J141" s="150">
        <v>247</v>
      </c>
    </row>
    <row r="142" spans="1:10" ht="21">
      <c r="A142" s="47" t="s">
        <v>30</v>
      </c>
      <c r="B142" s="48">
        <v>2547443.9000000004</v>
      </c>
      <c r="C142" s="48">
        <v>196705.38999999996</v>
      </c>
      <c r="D142" s="49">
        <f t="shared" si="2"/>
        <v>7.7216770112189678E-2</v>
      </c>
      <c r="E142" s="50">
        <v>1507</v>
      </c>
      <c r="F142" s="50">
        <v>4313</v>
      </c>
      <c r="G142" s="50">
        <v>1257</v>
      </c>
      <c r="H142" s="51">
        <v>2765</v>
      </c>
      <c r="I142" s="52">
        <v>3</v>
      </c>
      <c r="J142" s="51">
        <v>156</v>
      </c>
    </row>
    <row r="143" spans="1:10">
      <c r="A143" s="148" t="s">
        <v>593</v>
      </c>
      <c r="B143" s="150">
        <v>1672939.35</v>
      </c>
      <c r="C143" s="150">
        <v>115032.14000000016</v>
      </c>
      <c r="D143" s="151">
        <f t="shared" si="2"/>
        <v>6.8760496308488503E-2</v>
      </c>
      <c r="E143" s="152">
        <v>1067</v>
      </c>
      <c r="F143" s="152">
        <v>3208</v>
      </c>
      <c r="G143" s="152">
        <v>888</v>
      </c>
      <c r="H143" s="150">
        <v>2659</v>
      </c>
      <c r="I143" s="153">
        <v>3</v>
      </c>
      <c r="J143" s="150">
        <v>130</v>
      </c>
    </row>
    <row r="144" spans="1:10">
      <c r="A144" s="147" t="s">
        <v>594</v>
      </c>
      <c r="B144" s="150">
        <v>4831</v>
      </c>
      <c r="C144" s="150">
        <v>686.33</v>
      </c>
      <c r="D144" s="151">
        <f t="shared" si="2"/>
        <v>0.14206789484578763</v>
      </c>
      <c r="E144" s="152">
        <v>11</v>
      </c>
      <c r="F144" s="152">
        <v>19</v>
      </c>
      <c r="G144" s="152">
        <v>11</v>
      </c>
      <c r="H144" s="150">
        <v>2996</v>
      </c>
      <c r="I144" s="153">
        <v>2</v>
      </c>
      <c r="J144" s="150">
        <v>62</v>
      </c>
    </row>
    <row r="145" spans="1:12">
      <c r="A145" s="147" t="s">
        <v>595</v>
      </c>
      <c r="B145" s="150">
        <v>2635</v>
      </c>
      <c r="C145" s="150">
        <v>581.84</v>
      </c>
      <c r="D145" s="151">
        <f t="shared" si="2"/>
        <v>0.22081214421252374</v>
      </c>
      <c r="E145" s="152">
        <v>12</v>
      </c>
      <c r="F145" s="152">
        <v>18</v>
      </c>
      <c r="G145" s="152">
        <v>12</v>
      </c>
      <c r="H145" s="150">
        <v>2099</v>
      </c>
      <c r="I145" s="153">
        <v>2</v>
      </c>
      <c r="J145" s="150">
        <v>48</v>
      </c>
    </row>
    <row r="146" spans="1:12">
      <c r="A146" s="147" t="s">
        <v>596</v>
      </c>
      <c r="B146" s="150">
        <v>833942.55</v>
      </c>
      <c r="C146" s="150">
        <v>75030.410000000062</v>
      </c>
      <c r="D146" s="151">
        <f t="shared" si="2"/>
        <v>8.9970718006893949E-2</v>
      </c>
      <c r="E146" s="152">
        <v>459</v>
      </c>
      <c r="F146" s="152">
        <v>987</v>
      </c>
      <c r="G146" s="152">
        <v>395</v>
      </c>
      <c r="H146" s="150">
        <v>3028</v>
      </c>
      <c r="I146" s="153">
        <v>2</v>
      </c>
      <c r="J146" s="150">
        <v>190</v>
      </c>
    </row>
    <row r="147" spans="1:12">
      <c r="A147" s="147" t="s">
        <v>597</v>
      </c>
      <c r="B147" s="150">
        <v>69</v>
      </c>
      <c r="C147" s="150">
        <v>8.52</v>
      </c>
      <c r="D147" s="151">
        <f t="shared" si="2"/>
        <v>0.12347826086956522</v>
      </c>
      <c r="E147" s="152">
        <v>1</v>
      </c>
      <c r="F147" s="152">
        <v>1</v>
      </c>
      <c r="G147" s="152">
        <v>1</v>
      </c>
      <c r="H147" s="150">
        <v>606</v>
      </c>
      <c r="I147" s="153">
        <v>1</v>
      </c>
      <c r="J147" s="150">
        <v>9</v>
      </c>
    </row>
    <row r="148" spans="1:12">
      <c r="A148" s="147" t="s">
        <v>598</v>
      </c>
      <c r="B148" s="150">
        <v>7641</v>
      </c>
      <c r="C148" s="150">
        <v>351.8</v>
      </c>
      <c r="D148" s="151">
        <f t="shared" si="2"/>
        <v>4.6041094097631199E-2</v>
      </c>
      <c r="E148" s="152">
        <v>2</v>
      </c>
      <c r="F148" s="152">
        <v>2</v>
      </c>
      <c r="G148" s="152">
        <v>2</v>
      </c>
      <c r="H148" s="150">
        <v>6166</v>
      </c>
      <c r="I148" s="153">
        <v>1</v>
      </c>
      <c r="J148" s="150">
        <v>176</v>
      </c>
    </row>
    <row r="149" spans="1:12">
      <c r="A149" s="147" t="s">
        <v>590</v>
      </c>
      <c r="B149" s="150">
        <v>5676</v>
      </c>
      <c r="C149" s="150">
        <v>1133.3300000000002</v>
      </c>
      <c r="D149" s="151">
        <f t="shared" si="2"/>
        <v>0.19967054263565895</v>
      </c>
      <c r="E149" s="152">
        <v>21</v>
      </c>
      <c r="F149" s="152">
        <v>29</v>
      </c>
      <c r="G149" s="152">
        <v>21</v>
      </c>
      <c r="H149" s="150">
        <v>2088</v>
      </c>
      <c r="I149" s="153">
        <v>1</v>
      </c>
      <c r="J149" s="150">
        <v>54</v>
      </c>
    </row>
    <row r="150" spans="1:12">
      <c r="A150" s="147" t="s">
        <v>591</v>
      </c>
      <c r="B150" s="150">
        <v>1841</v>
      </c>
      <c r="C150" s="150">
        <v>351.5</v>
      </c>
      <c r="D150" s="151">
        <f t="shared" si="2"/>
        <v>0.19092884302009777</v>
      </c>
      <c r="E150" s="152">
        <v>8</v>
      </c>
      <c r="F150" s="152">
        <v>9</v>
      </c>
      <c r="G150" s="152">
        <v>8</v>
      </c>
      <c r="H150" s="150">
        <v>4106</v>
      </c>
      <c r="I150" s="153">
        <v>1</v>
      </c>
      <c r="J150" s="150">
        <v>44</v>
      </c>
    </row>
    <row r="151" spans="1:12">
      <c r="A151" s="147" t="s">
        <v>592</v>
      </c>
      <c r="B151" s="150">
        <v>17869</v>
      </c>
      <c r="C151" s="150">
        <v>3529.5199999999977</v>
      </c>
      <c r="D151" s="151">
        <f t="shared" si="2"/>
        <v>0.19752196541496433</v>
      </c>
      <c r="E151" s="152">
        <v>28</v>
      </c>
      <c r="F151" s="152">
        <v>40</v>
      </c>
      <c r="G151" s="152">
        <v>26</v>
      </c>
      <c r="H151" s="150">
        <v>4296</v>
      </c>
      <c r="I151" s="153">
        <v>1</v>
      </c>
      <c r="J151" s="150">
        <v>136</v>
      </c>
    </row>
    <row r="152" spans="1:12">
      <c r="D152" s="2"/>
    </row>
    <row r="153" spans="1:12">
      <c r="D153" s="2"/>
    </row>
    <row r="155" spans="1:12" ht="37">
      <c r="A155" s="155"/>
      <c r="C155" s="10"/>
      <c r="E155" s="156" t="s">
        <v>623</v>
      </c>
      <c r="K155"/>
    </row>
    <row r="156" spans="1:12">
      <c r="A156" s="155"/>
      <c r="C156" s="10"/>
      <c r="K156"/>
    </row>
    <row r="157" spans="1:12">
      <c r="A157" s="155"/>
      <c r="C157" s="10"/>
      <c r="K157"/>
    </row>
    <row r="158" spans="1:12" ht="34">
      <c r="A158" s="157"/>
      <c r="B158" s="28"/>
      <c r="C158" s="31"/>
      <c r="D158" s="158" t="s">
        <v>624</v>
      </c>
      <c r="E158" s="28"/>
      <c r="F158" s="28"/>
      <c r="G158" s="28"/>
      <c r="H158" s="28"/>
      <c r="I158" s="28"/>
      <c r="J158" s="28"/>
      <c r="K158" s="10"/>
    </row>
    <row r="159" spans="1:12">
      <c r="A159" s="157"/>
      <c r="B159" s="28"/>
      <c r="C159" s="31"/>
      <c r="D159" s="28"/>
      <c r="E159" s="28"/>
      <c r="F159" s="28"/>
      <c r="G159" s="28"/>
      <c r="H159" s="28"/>
      <c r="I159" s="28"/>
      <c r="J159" s="28"/>
      <c r="K159" s="10"/>
    </row>
    <row r="160" spans="1:12">
      <c r="A160" s="155" t="s">
        <v>505</v>
      </c>
      <c r="B160" s="24" t="s">
        <v>2</v>
      </c>
      <c r="C160" s="10" t="s">
        <v>3</v>
      </c>
      <c r="D160" s="6" t="s">
        <v>4</v>
      </c>
      <c r="E160" s="3" t="s">
        <v>5</v>
      </c>
      <c r="F160" s="3" t="s">
        <v>6</v>
      </c>
      <c r="G160" s="3" t="s">
        <v>7</v>
      </c>
      <c r="H160" s="3" t="s">
        <v>20</v>
      </c>
      <c r="I160" t="s">
        <v>491</v>
      </c>
      <c r="J160" s="10" t="s">
        <v>10</v>
      </c>
      <c r="K160"/>
      <c r="L160"/>
    </row>
    <row r="161" spans="1:12">
      <c r="A161" s="159">
        <v>0.625</v>
      </c>
      <c r="B161" s="10">
        <v>18929313</v>
      </c>
      <c r="C161" s="10">
        <v>3541740</v>
      </c>
      <c r="D161" s="6">
        <v>0.18710346223341501</v>
      </c>
      <c r="E161" s="3">
        <v>5721</v>
      </c>
      <c r="F161" s="3">
        <v>17499</v>
      </c>
      <c r="G161" s="3">
        <v>5542</v>
      </c>
      <c r="H161" s="10">
        <v>3472</v>
      </c>
      <c r="I161">
        <v>3</v>
      </c>
      <c r="J161" s="10">
        <v>639</v>
      </c>
      <c r="K161"/>
      <c r="L161"/>
    </row>
    <row r="162" spans="1:12">
      <c r="A162" s="159">
        <v>0.70833333333333337</v>
      </c>
      <c r="B162" s="10">
        <v>18489645</v>
      </c>
      <c r="C162" s="10">
        <v>3330165</v>
      </c>
      <c r="D162" s="6">
        <v>0.18010973169035899</v>
      </c>
      <c r="E162" s="3">
        <v>6002</v>
      </c>
      <c r="F162" s="3">
        <v>18940</v>
      </c>
      <c r="G162" s="3">
        <v>5821</v>
      </c>
      <c r="H162" s="10">
        <v>3265</v>
      </c>
      <c r="I162">
        <v>3</v>
      </c>
      <c r="J162" s="10">
        <v>572</v>
      </c>
      <c r="K162"/>
      <c r="L162"/>
    </row>
    <row r="163" spans="1:12">
      <c r="A163" s="159">
        <v>0.58333333333333337</v>
      </c>
      <c r="B163" s="10">
        <v>18429822</v>
      </c>
      <c r="C163" s="10">
        <v>3452255</v>
      </c>
      <c r="D163" s="6">
        <v>0.18731895511524699</v>
      </c>
      <c r="E163" s="3">
        <v>5857</v>
      </c>
      <c r="F163" s="3">
        <v>17909</v>
      </c>
      <c r="G163" s="3">
        <v>5645</v>
      </c>
      <c r="H163" s="10">
        <v>3296</v>
      </c>
      <c r="I163">
        <v>3</v>
      </c>
      <c r="J163" s="10">
        <v>612</v>
      </c>
      <c r="K163"/>
      <c r="L163"/>
    </row>
    <row r="164" spans="1:12">
      <c r="A164" s="159">
        <v>0.79166666666666663</v>
      </c>
      <c r="B164" s="10">
        <v>18349943</v>
      </c>
      <c r="C164" s="10">
        <v>3573876</v>
      </c>
      <c r="D164" s="6">
        <v>0.19476223986090799</v>
      </c>
      <c r="E164" s="3">
        <v>5738</v>
      </c>
      <c r="F164" s="3">
        <v>18157</v>
      </c>
      <c r="G164" s="3">
        <v>5576</v>
      </c>
      <c r="H164" s="10">
        <v>3352</v>
      </c>
      <c r="I164">
        <v>3</v>
      </c>
      <c r="J164" s="10">
        <v>641</v>
      </c>
      <c r="K164"/>
      <c r="L164"/>
    </row>
    <row r="165" spans="1:12">
      <c r="A165" s="159">
        <v>0.5</v>
      </c>
      <c r="B165" s="10">
        <v>16604815</v>
      </c>
      <c r="C165" s="10">
        <v>3019222</v>
      </c>
      <c r="D165" s="6">
        <v>0.181828102270335</v>
      </c>
      <c r="E165" s="3">
        <v>5481</v>
      </c>
      <c r="F165" s="3">
        <v>16269</v>
      </c>
      <c r="G165" s="3">
        <v>5303</v>
      </c>
      <c r="H165" s="10">
        <v>3169</v>
      </c>
      <c r="I165">
        <v>3</v>
      </c>
      <c r="J165" s="10">
        <v>569</v>
      </c>
      <c r="K165"/>
      <c r="L165"/>
    </row>
    <row r="166" spans="1:12">
      <c r="A166" s="159">
        <v>0.91666666666666663</v>
      </c>
      <c r="B166" s="10">
        <v>15792744</v>
      </c>
      <c r="C166" s="10">
        <v>2702715</v>
      </c>
      <c r="D166" s="6">
        <v>0.17113650420724799</v>
      </c>
      <c r="E166" s="3">
        <v>5488</v>
      </c>
      <c r="F166" s="3">
        <v>17757</v>
      </c>
      <c r="G166" s="3">
        <v>5295</v>
      </c>
      <c r="H166" s="10">
        <v>3005</v>
      </c>
      <c r="I166">
        <v>3</v>
      </c>
      <c r="J166" s="10">
        <v>510</v>
      </c>
      <c r="K166"/>
      <c r="L166"/>
    </row>
    <row r="167" spans="1:12">
      <c r="A167" s="155"/>
      <c r="C167" s="10"/>
    </row>
    <row r="168" spans="1:12" ht="34">
      <c r="A168" s="157"/>
      <c r="B168" s="28"/>
      <c r="C168" s="31"/>
      <c r="D168" s="158" t="s">
        <v>625</v>
      </c>
      <c r="E168" s="28"/>
      <c r="F168" s="28"/>
      <c r="G168" s="28"/>
      <c r="H168" s="28"/>
      <c r="I168" s="28"/>
      <c r="J168" s="28"/>
    </row>
    <row r="169" spans="1:12">
      <c r="A169" s="157"/>
      <c r="B169" s="28"/>
      <c r="C169" s="31"/>
      <c r="D169" s="28"/>
      <c r="E169" s="28"/>
      <c r="F169" s="28"/>
      <c r="G169" s="28"/>
      <c r="H169" s="28"/>
      <c r="I169" s="28"/>
      <c r="J169" s="28"/>
    </row>
    <row r="170" spans="1:12">
      <c r="A170" s="155" t="s">
        <v>505</v>
      </c>
      <c r="B170" s="24" t="s">
        <v>2</v>
      </c>
      <c r="C170" s="10" t="s">
        <v>3</v>
      </c>
      <c r="D170" s="6" t="s">
        <v>4</v>
      </c>
      <c r="E170" s="3" t="s">
        <v>5</v>
      </c>
      <c r="F170" s="3" t="s">
        <v>6</v>
      </c>
      <c r="G170" s="3" t="s">
        <v>7</v>
      </c>
      <c r="H170" s="3" t="s">
        <v>20</v>
      </c>
      <c r="I170" t="s">
        <v>491</v>
      </c>
      <c r="J170" s="10" t="s">
        <v>10</v>
      </c>
      <c r="L170"/>
    </row>
    <row r="171" spans="1:12">
      <c r="A171" s="159">
        <v>0.125</v>
      </c>
      <c r="B171" s="10">
        <v>2790342</v>
      </c>
      <c r="C171" s="10">
        <v>462831</v>
      </c>
      <c r="D171" s="6">
        <v>0.16586891499321499</v>
      </c>
      <c r="E171" s="3">
        <v>1063</v>
      </c>
      <c r="F171" s="3">
        <v>4361</v>
      </c>
      <c r="G171" s="3">
        <v>1027</v>
      </c>
      <c r="H171" s="10">
        <v>2758</v>
      </c>
      <c r="I171">
        <v>4</v>
      </c>
      <c r="J171" s="10">
        <v>451</v>
      </c>
      <c r="L171"/>
    </row>
    <row r="172" spans="1:12">
      <c r="A172" s="159">
        <v>0.29166666666666669</v>
      </c>
      <c r="B172" s="10">
        <v>2662744</v>
      </c>
      <c r="C172" s="10">
        <v>407550</v>
      </c>
      <c r="D172" s="6">
        <v>0.15305639595845399</v>
      </c>
      <c r="E172" s="3">
        <v>894</v>
      </c>
      <c r="F172" s="3">
        <v>2753</v>
      </c>
      <c r="G172" s="3">
        <v>873</v>
      </c>
      <c r="H172" s="10">
        <v>3115</v>
      </c>
      <c r="I172">
        <v>3</v>
      </c>
      <c r="J172" s="10">
        <v>467</v>
      </c>
      <c r="L172"/>
    </row>
    <row r="173" spans="1:12">
      <c r="A173" s="159">
        <v>0.16666666666666666</v>
      </c>
      <c r="B173" s="10">
        <v>1176499</v>
      </c>
      <c r="C173" s="10">
        <v>195206</v>
      </c>
      <c r="D173" s="6">
        <v>0.16592109300560301</v>
      </c>
      <c r="E173" s="3">
        <v>416</v>
      </c>
      <c r="F173" s="3">
        <v>1863</v>
      </c>
      <c r="G173" s="3">
        <v>408</v>
      </c>
      <c r="H173" s="10">
        <v>3100</v>
      </c>
      <c r="I173">
        <v>4</v>
      </c>
      <c r="J173" s="10">
        <v>478</v>
      </c>
      <c r="L173"/>
    </row>
    <row r="174" spans="1:12">
      <c r="A174" s="159">
        <v>0.25</v>
      </c>
      <c r="B174" s="10">
        <v>1103641</v>
      </c>
      <c r="C174" s="10">
        <v>200904</v>
      </c>
      <c r="D174" s="6">
        <v>0.182037456020571</v>
      </c>
      <c r="E174" s="3">
        <v>369</v>
      </c>
      <c r="F174" s="3">
        <v>1165</v>
      </c>
      <c r="G174" s="3">
        <v>355</v>
      </c>
      <c r="H174" s="10">
        <v>3136</v>
      </c>
      <c r="I174">
        <v>3</v>
      </c>
      <c r="J174" s="10">
        <v>566</v>
      </c>
      <c r="L174"/>
    </row>
    <row r="175" spans="1:12">
      <c r="A175" s="159">
        <v>0.20833333333333334</v>
      </c>
      <c r="B175" s="10">
        <v>706219</v>
      </c>
      <c r="C175" s="10">
        <v>123984</v>
      </c>
      <c r="D175" s="6">
        <v>0.175560272380097</v>
      </c>
      <c r="E175" s="3">
        <v>223</v>
      </c>
      <c r="F175" s="3">
        <v>880</v>
      </c>
      <c r="G175" s="3">
        <v>222</v>
      </c>
      <c r="H175" s="10">
        <v>3288</v>
      </c>
      <c r="I175">
        <v>4</v>
      </c>
      <c r="J175" s="10">
        <v>558</v>
      </c>
      <c r="L175"/>
    </row>
    <row r="176" spans="1:12">
      <c r="A176" s="159">
        <v>4.1666666666666664E-2</v>
      </c>
      <c r="B176" s="10">
        <v>388665</v>
      </c>
      <c r="C176" s="10">
        <v>57536</v>
      </c>
      <c r="D176" s="6">
        <v>0.14803494011552301</v>
      </c>
      <c r="E176" s="3">
        <v>140</v>
      </c>
      <c r="F176" s="3">
        <v>422</v>
      </c>
      <c r="G176" s="3">
        <v>138</v>
      </c>
      <c r="H176" s="10">
        <v>3038</v>
      </c>
      <c r="I176">
        <v>3</v>
      </c>
      <c r="J176" s="10">
        <v>417</v>
      </c>
      <c r="L176"/>
    </row>
  </sheetData>
  <phoneticPr fontId="20" type="noConversion"/>
  <conditionalFormatting sqref="C6">
    <cfRule type="colorScale" priority="789">
      <colorScale>
        <cfvo type="min"/>
        <cfvo type="max"/>
        <color theme="7" tint="0.59999389629810485"/>
        <color theme="9" tint="0.39997558519241921"/>
      </colorScale>
    </cfRule>
  </conditionalFormatting>
  <conditionalFormatting sqref="E6">
    <cfRule type="colorScale" priority="790">
      <colorScale>
        <cfvo type="min"/>
        <cfvo type="max"/>
        <color rgb="FFFCFCFF"/>
        <color rgb="FF63BE7B"/>
      </colorScale>
    </cfRule>
  </conditionalFormatting>
  <conditionalFormatting sqref="F6">
    <cfRule type="colorScale" priority="791">
      <colorScale>
        <cfvo type="min"/>
        <cfvo type="max"/>
        <color rgb="FFFCFCFF"/>
        <color rgb="FF63BE7B"/>
      </colorScale>
    </cfRule>
  </conditionalFormatting>
  <conditionalFormatting sqref="G6">
    <cfRule type="dataBar" priority="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{50E6948A-CE7E-5741-8573-9C3B70821627}</x14:id>
        </ext>
      </extLst>
    </cfRule>
  </conditionalFormatting>
  <conditionalFormatting sqref="H6">
    <cfRule type="colorScale" priority="793">
      <colorScale>
        <cfvo type="min"/>
        <cfvo type="max"/>
        <color theme="7" tint="0.59999389629810485"/>
        <color theme="9" tint="-0.249977111117893"/>
      </colorScale>
    </cfRule>
  </conditionalFormatting>
  <conditionalFormatting sqref="I6">
    <cfRule type="colorScale" priority="794">
      <colorScale>
        <cfvo type="min"/>
        <cfvo type="max"/>
        <color rgb="FFFCFCFF"/>
        <color rgb="FF63BE7B"/>
      </colorScale>
    </cfRule>
  </conditionalFormatting>
  <conditionalFormatting sqref="J6">
    <cfRule type="colorScale" priority="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787">
      <colorScale>
        <cfvo type="min"/>
        <cfvo type="max"/>
        <color rgb="FFFCFCFF"/>
        <color rgb="FF63BE7B"/>
      </colorScale>
    </cfRule>
  </conditionalFormatting>
  <conditionalFormatting sqref="L6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779">
      <colorScale>
        <cfvo type="min"/>
        <cfvo type="max"/>
        <color theme="7" tint="0.59999389629810485"/>
        <color theme="9" tint="0.39997558519241921"/>
      </colorScale>
    </cfRule>
  </conditionalFormatting>
  <conditionalFormatting sqref="E16">
    <cfRule type="colorScale" priority="780">
      <colorScale>
        <cfvo type="min"/>
        <cfvo type="max"/>
        <color rgb="FFFCFCFF"/>
        <color rgb="FF63BE7B"/>
      </colorScale>
    </cfRule>
  </conditionalFormatting>
  <conditionalFormatting sqref="F16">
    <cfRule type="colorScale" priority="781">
      <colorScale>
        <cfvo type="min"/>
        <cfvo type="max"/>
        <color rgb="FFFCFCFF"/>
        <color rgb="FF63BE7B"/>
      </colorScale>
    </cfRule>
  </conditionalFormatting>
  <conditionalFormatting sqref="G16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{1B817C5E-A10A-9B47-A045-6BC2FEBC4092}</x14:id>
        </ext>
      </extLst>
    </cfRule>
  </conditionalFormatting>
  <conditionalFormatting sqref="H16">
    <cfRule type="colorScale" priority="783">
      <colorScale>
        <cfvo type="min"/>
        <cfvo type="max"/>
        <color theme="7" tint="0.59999389629810485"/>
        <color theme="9" tint="-0.249977111117893"/>
      </colorScale>
    </cfRule>
  </conditionalFormatting>
  <conditionalFormatting sqref="I16">
    <cfRule type="colorScale" priority="784">
      <colorScale>
        <cfvo type="min"/>
        <cfvo type="max"/>
        <color rgb="FFFCFCFF"/>
        <color rgb="FF63BE7B"/>
      </colorScale>
    </cfRule>
  </conditionalFormatting>
  <conditionalFormatting sqref="J16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768">
      <colorScale>
        <cfvo type="min"/>
        <cfvo type="max"/>
        <color rgb="FFFCFCFF"/>
        <color rgb="FF63BE7B"/>
      </colorScale>
    </cfRule>
  </conditionalFormatting>
  <conditionalFormatting sqref="L16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B20">
    <cfRule type="colorScale" priority="900">
      <colorScale>
        <cfvo type="min"/>
        <cfvo type="max"/>
        <color theme="7" tint="0.59999389629810485"/>
        <color theme="9" tint="0.39997558519241921"/>
      </colorScale>
    </cfRule>
  </conditionalFormatting>
  <conditionalFormatting sqref="C18:C20">
    <cfRule type="colorScale" priority="901">
      <colorScale>
        <cfvo type="min"/>
        <cfvo type="max"/>
        <color theme="7" tint="0.59999389629810485"/>
        <color theme="9" tint="0.39997558519241921"/>
      </colorScale>
    </cfRule>
  </conditionalFormatting>
  <conditionalFormatting sqref="E18:E20">
    <cfRule type="colorScale" priority="902">
      <colorScale>
        <cfvo type="min"/>
        <cfvo type="max"/>
        <color rgb="FFFCFCFF"/>
        <color rgb="FF63BE7B"/>
      </colorScale>
    </cfRule>
  </conditionalFormatting>
  <conditionalFormatting sqref="F18:F20">
    <cfRule type="colorScale" priority="903">
      <colorScale>
        <cfvo type="min"/>
        <cfvo type="max"/>
        <color rgb="FFFCFCFF"/>
        <color rgb="FF63BE7B"/>
      </colorScale>
    </cfRule>
  </conditionalFormatting>
  <conditionalFormatting sqref="H18:H20">
    <cfRule type="colorScale" priority="905">
      <colorScale>
        <cfvo type="min"/>
        <cfvo type="max"/>
        <color theme="7" tint="0.59999389629810485"/>
        <color theme="9" tint="-0.249977111117893"/>
      </colorScale>
    </cfRule>
  </conditionalFormatting>
  <conditionalFormatting sqref="I18:I20">
    <cfRule type="colorScale" priority="906">
      <colorScale>
        <cfvo type="min"/>
        <cfvo type="max"/>
        <color rgb="FFFCFCFF"/>
        <color rgb="FF63BE7B"/>
      </colorScale>
    </cfRule>
  </conditionalFormatting>
  <conditionalFormatting sqref="D18:D20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760">
      <colorScale>
        <cfvo type="min"/>
        <cfvo type="max"/>
        <color theme="7" tint="0.59999389629810485"/>
        <color theme="9" tint="0.39997558519241921"/>
      </colorScale>
    </cfRule>
  </conditionalFormatting>
  <conditionalFormatting sqref="E27">
    <cfRule type="colorScale" priority="761">
      <colorScale>
        <cfvo type="min"/>
        <cfvo type="max"/>
        <color rgb="FFFCFCFF"/>
        <color rgb="FF63BE7B"/>
      </colorScale>
    </cfRule>
  </conditionalFormatting>
  <conditionalFormatting sqref="F27">
    <cfRule type="colorScale" priority="762">
      <colorScale>
        <cfvo type="min"/>
        <cfvo type="max"/>
        <color rgb="FFFCFCFF"/>
        <color rgb="FF63BE7B"/>
      </colorScale>
    </cfRule>
  </conditionalFormatting>
  <conditionalFormatting sqref="G27">
    <cfRule type="dataBar" priority="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{B65485B0-BD72-0449-8D37-50B351A4AEA7}</x14:id>
        </ext>
      </extLst>
    </cfRule>
  </conditionalFormatting>
  <conditionalFormatting sqref="H27">
    <cfRule type="colorScale" priority="764">
      <colorScale>
        <cfvo type="min"/>
        <cfvo type="max"/>
        <color theme="7" tint="0.59999389629810485"/>
        <color theme="9" tint="-0.249977111117893"/>
      </colorScale>
    </cfRule>
  </conditionalFormatting>
  <conditionalFormatting sqref="I27">
    <cfRule type="colorScale" priority="765">
      <colorScale>
        <cfvo type="min"/>
        <cfvo type="max"/>
        <color rgb="FFFCFCFF"/>
        <color rgb="FF63BE7B"/>
      </colorScale>
    </cfRule>
  </conditionalFormatting>
  <conditionalFormatting sqref="J27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B32">
    <cfRule type="colorScale" priority="714">
      <colorScale>
        <cfvo type="min"/>
        <cfvo type="max"/>
        <color rgb="FFFCFCFF"/>
        <color rgb="FF63BE7B"/>
      </colorScale>
    </cfRule>
  </conditionalFormatting>
  <conditionalFormatting sqref="C29:C32">
    <cfRule type="colorScale" priority="712">
      <colorScale>
        <cfvo type="min"/>
        <cfvo type="max"/>
        <color rgb="FFFCFCFF"/>
        <color rgb="FF63BE7B"/>
      </colorScale>
    </cfRule>
  </conditionalFormatting>
  <conditionalFormatting sqref="D29:D32">
    <cfRule type="colorScale" priority="711">
      <colorScale>
        <cfvo type="min"/>
        <cfvo type="max"/>
        <color rgb="FFFCFCFF"/>
        <color rgb="FF63BE7B"/>
      </colorScale>
    </cfRule>
  </conditionalFormatting>
  <conditionalFormatting sqref="E29:E32">
    <cfRule type="colorScale" priority="710">
      <colorScale>
        <cfvo type="min"/>
        <cfvo type="max"/>
        <color rgb="FFFCFCFF"/>
        <color rgb="FF63BE7B"/>
      </colorScale>
    </cfRule>
  </conditionalFormatting>
  <conditionalFormatting sqref="F29:F32">
    <cfRule type="colorScale" priority="709">
      <colorScale>
        <cfvo type="min"/>
        <cfvo type="max"/>
        <color rgb="FFFCFCFF"/>
        <color rgb="FF63BE7B"/>
      </colorScale>
    </cfRule>
  </conditionalFormatting>
  <conditionalFormatting sqref="G29:G32">
    <cfRule type="colorScale" priority="708">
      <colorScale>
        <cfvo type="min"/>
        <cfvo type="max"/>
        <color rgb="FFFCFCFF"/>
        <color rgb="FF63BE7B"/>
      </colorScale>
    </cfRule>
  </conditionalFormatting>
  <conditionalFormatting sqref="H29:H32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{23CFFD03-A796-104B-BACD-2813B755C237}</x14:id>
        </ext>
      </extLst>
    </cfRule>
  </conditionalFormatting>
  <conditionalFormatting sqref="C37">
    <cfRule type="colorScale" priority="698">
      <colorScale>
        <cfvo type="min"/>
        <cfvo type="max"/>
        <color theme="7" tint="0.59999389629810485"/>
        <color theme="9" tint="0.39997558519241921"/>
      </colorScale>
    </cfRule>
  </conditionalFormatting>
  <conditionalFormatting sqref="E37">
    <cfRule type="colorScale" priority="699">
      <colorScale>
        <cfvo type="min"/>
        <cfvo type="max"/>
        <color rgb="FFFCFCFF"/>
        <color rgb="FF63BE7B"/>
      </colorScale>
    </cfRule>
  </conditionalFormatting>
  <conditionalFormatting sqref="F37">
    <cfRule type="colorScale" priority="700">
      <colorScale>
        <cfvo type="min"/>
        <cfvo type="max"/>
        <color rgb="FFFCFCFF"/>
        <color rgb="FF63BE7B"/>
      </colorScale>
    </cfRule>
  </conditionalFormatting>
  <conditionalFormatting sqref="G37">
    <cfRule type="dataBar" priority="7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{2424A7F6-6FD0-5B4F-BE2D-17ADA73AFD5D}</x14:id>
        </ext>
      </extLst>
    </cfRule>
  </conditionalFormatting>
  <conditionalFormatting sqref="H37">
    <cfRule type="colorScale" priority="702">
      <colorScale>
        <cfvo type="min"/>
        <cfvo type="max"/>
        <color theme="7" tint="0.59999389629810485"/>
        <color theme="9" tint="-0.249977111117893"/>
      </colorScale>
    </cfRule>
  </conditionalFormatting>
  <conditionalFormatting sqref="I37">
    <cfRule type="colorScale" priority="703">
      <colorScale>
        <cfvo type="min"/>
        <cfvo type="max"/>
        <color rgb="FFFCFCFF"/>
        <color rgb="FF63BE7B"/>
      </colorScale>
    </cfRule>
  </conditionalFormatting>
  <conditionalFormatting sqref="J37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B41">
    <cfRule type="colorScale" priority="680">
      <colorScale>
        <cfvo type="min"/>
        <cfvo type="max"/>
        <color rgb="FFFCFCFF"/>
        <color rgb="FF63BE7B"/>
      </colorScale>
    </cfRule>
  </conditionalFormatting>
  <conditionalFormatting sqref="C39:C41">
    <cfRule type="colorScale" priority="679">
      <colorScale>
        <cfvo type="min"/>
        <cfvo type="max"/>
        <color rgb="FFFCFCFF"/>
        <color rgb="FF63BE7B"/>
      </colorScale>
    </cfRule>
  </conditionalFormatting>
  <conditionalFormatting sqref="D39:D41">
    <cfRule type="colorScale" priority="678">
      <colorScale>
        <cfvo type="min"/>
        <cfvo type="max"/>
        <color rgb="FFFCFCFF"/>
        <color rgb="FF63BE7B"/>
      </colorScale>
    </cfRule>
  </conditionalFormatting>
  <conditionalFormatting sqref="E39:E41">
    <cfRule type="colorScale" priority="677">
      <colorScale>
        <cfvo type="min"/>
        <cfvo type="max"/>
        <color rgb="FFFCFCFF"/>
        <color rgb="FF63BE7B"/>
      </colorScale>
    </cfRule>
  </conditionalFormatting>
  <conditionalFormatting sqref="F39:F41">
    <cfRule type="colorScale" priority="676">
      <colorScale>
        <cfvo type="min"/>
        <cfvo type="max"/>
        <color rgb="FFFCFCFF"/>
        <color rgb="FF63BE7B"/>
      </colorScale>
    </cfRule>
  </conditionalFormatting>
  <conditionalFormatting sqref="G39:G41">
    <cfRule type="colorScale" priority="675">
      <colorScale>
        <cfvo type="min"/>
        <cfvo type="max"/>
        <color rgb="FFFCFCFF"/>
        <color rgb="FF63BE7B"/>
      </colorScale>
    </cfRule>
  </conditionalFormatting>
  <conditionalFormatting sqref="H39:H41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{19E7A991-D44F-6E48-A721-3CE619325BB5}</x14:id>
        </ext>
      </extLst>
    </cfRule>
  </conditionalFormatting>
  <conditionalFormatting sqref="I49">
    <cfRule type="colorScale" priority="673">
      <colorScale>
        <cfvo type="min"/>
        <cfvo type="max"/>
        <color rgb="FFFCFCFF"/>
        <color rgb="FF63BE7B"/>
      </colorScale>
    </cfRule>
  </conditionalFormatting>
  <conditionalFormatting sqref="J49">
    <cfRule type="colorScale" priority="672">
      <colorScale>
        <cfvo type="min"/>
        <cfvo type="max"/>
        <color rgb="FFFFEF9C"/>
        <color rgb="FF63BE7B"/>
      </colorScale>
    </cfRule>
  </conditionalFormatting>
  <conditionalFormatting sqref="B50:B53">
    <cfRule type="colorScale" priority="603">
      <colorScale>
        <cfvo type="min"/>
        <cfvo type="max"/>
        <color rgb="FFFCFCFF"/>
        <color rgb="FF63BE7B"/>
      </colorScale>
    </cfRule>
  </conditionalFormatting>
  <conditionalFormatting sqref="C50:C53">
    <cfRule type="colorScale" priority="602">
      <colorScale>
        <cfvo type="min"/>
        <cfvo type="max"/>
        <color rgb="FFFCFCFF"/>
        <color rgb="FF63BE7B"/>
      </colorScale>
    </cfRule>
  </conditionalFormatting>
  <conditionalFormatting sqref="D50:D53">
    <cfRule type="colorScale" priority="601">
      <colorScale>
        <cfvo type="min"/>
        <cfvo type="max"/>
        <color rgb="FFFCFCFF"/>
        <color rgb="FF63BE7B"/>
      </colorScale>
    </cfRule>
  </conditionalFormatting>
  <conditionalFormatting sqref="E50:E53">
    <cfRule type="colorScale" priority="600">
      <colorScale>
        <cfvo type="min"/>
        <cfvo type="max"/>
        <color rgb="FFFCFCFF"/>
        <color rgb="FF63BE7B"/>
      </colorScale>
    </cfRule>
  </conditionalFormatting>
  <conditionalFormatting sqref="F50:F53">
    <cfRule type="colorScale" priority="599">
      <colorScale>
        <cfvo type="min"/>
        <cfvo type="max"/>
        <color rgb="FFFCFCFF"/>
        <color rgb="FF63BE7B"/>
      </colorScale>
    </cfRule>
  </conditionalFormatting>
  <conditionalFormatting sqref="H50:H53">
    <cfRule type="colorScale" priority="598">
      <colorScale>
        <cfvo type="min"/>
        <cfvo type="max"/>
        <color rgb="FFFCFCFF"/>
        <color rgb="FF63BE7B"/>
      </colorScale>
    </cfRule>
  </conditionalFormatting>
  <conditionalFormatting sqref="G50:G53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{7F8010AB-B105-0543-AD7B-7C15E9634386}</x14:id>
        </ext>
      </extLst>
    </cfRule>
  </conditionalFormatting>
  <conditionalFormatting sqref="I58">
    <cfRule type="colorScale" priority="596">
      <colorScale>
        <cfvo type="min"/>
        <cfvo type="max"/>
        <color rgb="FFFCFCFF"/>
        <color rgb="FF63BE7B"/>
      </colorScale>
    </cfRule>
  </conditionalFormatting>
  <conditionalFormatting sqref="J58">
    <cfRule type="colorScale" priority="595">
      <colorScale>
        <cfvo type="min"/>
        <cfvo type="max"/>
        <color rgb="FFFFEF9C"/>
        <color rgb="FF63BE7B"/>
      </colorScale>
    </cfRule>
  </conditionalFormatting>
  <conditionalFormatting sqref="B59:B61">
    <cfRule type="colorScale" priority="570">
      <colorScale>
        <cfvo type="min"/>
        <cfvo type="max"/>
        <color rgb="FFFCFCFF"/>
        <color rgb="FF63BE7B"/>
      </colorScale>
    </cfRule>
  </conditionalFormatting>
  <conditionalFormatting sqref="C59:C61">
    <cfRule type="colorScale" priority="569">
      <colorScale>
        <cfvo type="min"/>
        <cfvo type="max"/>
        <color rgb="FFFCFCFF"/>
        <color rgb="FF63BE7B"/>
      </colorScale>
    </cfRule>
  </conditionalFormatting>
  <conditionalFormatting sqref="D59:D61">
    <cfRule type="colorScale" priority="568">
      <colorScale>
        <cfvo type="min"/>
        <cfvo type="max"/>
        <color rgb="FFFCFCFF"/>
        <color rgb="FF63BE7B"/>
      </colorScale>
    </cfRule>
  </conditionalFormatting>
  <conditionalFormatting sqref="E59:E61">
    <cfRule type="colorScale" priority="567">
      <colorScale>
        <cfvo type="min"/>
        <cfvo type="max"/>
        <color rgb="FFFCFCFF"/>
        <color rgb="FF63BE7B"/>
      </colorScale>
    </cfRule>
  </conditionalFormatting>
  <conditionalFormatting sqref="F59:F61">
    <cfRule type="colorScale" priority="566">
      <colorScale>
        <cfvo type="min"/>
        <cfvo type="max"/>
        <color rgb="FFFCFCFF"/>
        <color rgb="FF63BE7B"/>
      </colorScale>
    </cfRule>
  </conditionalFormatting>
  <conditionalFormatting sqref="G59:G61">
    <cfRule type="dataBar" priority="5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{38E4E89E-125E-7943-A999-1A5FDCD45873}</x14:id>
        </ext>
      </extLst>
    </cfRule>
  </conditionalFormatting>
  <conditionalFormatting sqref="J50:J53">
    <cfRule type="colorScale" priority="564">
      <colorScale>
        <cfvo type="min"/>
        <cfvo type="max"/>
        <color rgb="FFFFEF9C"/>
        <color rgb="FF63BE7B"/>
      </colorScale>
    </cfRule>
  </conditionalFormatting>
  <conditionalFormatting sqref="J59:J61">
    <cfRule type="colorScale" priority="563">
      <colorScale>
        <cfvo type="min"/>
        <cfvo type="max"/>
        <color rgb="FFFFEF9C"/>
        <color rgb="FF63BE7B"/>
      </colorScale>
    </cfRule>
  </conditionalFormatting>
  <conditionalFormatting sqref="B69:C73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{E3C810AD-9009-CF4A-98FF-981E342C0DB2}</x14:id>
        </ext>
      </extLst>
    </cfRule>
  </conditionalFormatting>
  <conditionalFormatting sqref="D69:F73">
    <cfRule type="colorScale" priority="517">
      <colorScale>
        <cfvo type="min"/>
        <cfvo type="max"/>
        <color rgb="FFFCFCFF"/>
        <color rgb="FF63BE7B"/>
      </colorScale>
    </cfRule>
  </conditionalFormatting>
  <conditionalFormatting sqref="B75:C7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{AA202B0A-64B0-9C42-80F4-E4671344A65C}</x14:id>
        </ext>
      </extLst>
    </cfRule>
  </conditionalFormatting>
  <conditionalFormatting sqref="E75:F77">
    <cfRule type="colorScale" priority="493">
      <colorScale>
        <cfvo type="min"/>
        <cfvo type="max"/>
        <color rgb="FFFCFCFF"/>
        <color rgb="FF63BE7B"/>
      </colorScale>
    </cfRule>
  </conditionalFormatting>
  <conditionalFormatting sqref="E79:F85">
    <cfRule type="colorScale" priority="419">
      <colorScale>
        <cfvo type="min"/>
        <cfvo type="max"/>
        <color rgb="FFFCFCFF"/>
        <color rgb="FF63BE7B"/>
      </colorScale>
    </cfRule>
  </conditionalFormatting>
  <conditionalFormatting sqref="B79:C85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{55FE1BC9-B582-6B4F-B463-DDB15C0ABADC}</x14:id>
        </ext>
      </extLst>
    </cfRule>
  </conditionalFormatting>
  <conditionalFormatting sqref="D75:D77">
    <cfRule type="colorScale" priority="417">
      <colorScale>
        <cfvo type="min"/>
        <cfvo type="max"/>
        <color rgb="FFFCFCFF"/>
        <color rgb="FF63BE7B"/>
      </colorScale>
    </cfRule>
  </conditionalFormatting>
  <conditionalFormatting sqref="D79:D85">
    <cfRule type="colorScale" priority="416">
      <colorScale>
        <cfvo type="min"/>
        <cfvo type="max"/>
        <color rgb="FFFCFCFF"/>
        <color rgb="FF63BE7B"/>
      </colorScale>
    </cfRule>
  </conditionalFormatting>
  <conditionalFormatting sqref="B87:C92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{4A86936E-DD22-EE44-BE46-177F3E67FD3D}</x14:id>
        </ext>
      </extLst>
    </cfRule>
  </conditionalFormatting>
  <conditionalFormatting sqref="D87:D92">
    <cfRule type="colorScale" priority="359">
      <colorScale>
        <cfvo type="min"/>
        <cfvo type="max"/>
        <color rgb="FFFCFCFF"/>
        <color rgb="FF63BE7B"/>
      </colorScale>
    </cfRule>
  </conditionalFormatting>
  <conditionalFormatting sqref="E87:E92">
    <cfRule type="colorScale" priority="358">
      <colorScale>
        <cfvo type="min"/>
        <cfvo type="max"/>
        <color rgb="FFFCFCFF"/>
        <color rgb="FF63BE7B"/>
      </colorScale>
    </cfRule>
  </conditionalFormatting>
  <conditionalFormatting sqref="F87:F92">
    <cfRule type="colorScale" priority="357">
      <colorScale>
        <cfvo type="min"/>
        <cfvo type="max"/>
        <color rgb="FFFCFCFF"/>
        <color rgb="FF63BE7B"/>
      </colorScale>
    </cfRule>
  </conditionalFormatting>
  <conditionalFormatting sqref="B94:C95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{AA7B6C0D-B0B9-6C42-B2FF-380855F9AC00}</x14:id>
        </ext>
      </extLst>
    </cfRule>
  </conditionalFormatting>
  <conditionalFormatting sqref="D94:D95">
    <cfRule type="colorScale" priority="338">
      <colorScale>
        <cfvo type="min"/>
        <cfvo type="max"/>
        <color rgb="FFFCFCFF"/>
        <color rgb="FF63BE7B"/>
      </colorScale>
    </cfRule>
  </conditionalFormatting>
  <conditionalFormatting sqref="E94:E95">
    <cfRule type="colorScale" priority="337">
      <colorScale>
        <cfvo type="min"/>
        <cfvo type="max"/>
        <color rgb="FFFCFCFF"/>
        <color rgb="FF63BE7B"/>
      </colorScale>
    </cfRule>
  </conditionalFormatting>
  <conditionalFormatting sqref="F94:F95">
    <cfRule type="colorScale" priority="336">
      <colorScale>
        <cfvo type="min"/>
        <cfvo type="max"/>
        <color rgb="FFFCFCFF"/>
        <color rgb="FF63BE7B"/>
      </colorScale>
    </cfRule>
  </conditionalFormatting>
  <conditionalFormatting sqref="B97:C103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{E3A8252A-AD44-D14B-B8DC-38887019D8EC}</x14:id>
        </ext>
      </extLst>
    </cfRule>
  </conditionalFormatting>
  <conditionalFormatting sqref="D97:D103">
    <cfRule type="colorScale" priority="306">
      <colorScale>
        <cfvo type="min"/>
        <cfvo type="max"/>
        <color rgb="FFFCFCFF"/>
        <color rgb="FF63BE7B"/>
      </colorScale>
    </cfRule>
  </conditionalFormatting>
  <conditionalFormatting sqref="E97:E10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7:F103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5:C109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{95B2F048-939F-3C41-A0A6-C34F40A8C543}</x14:id>
        </ext>
      </extLst>
    </cfRule>
  </conditionalFormatting>
  <conditionalFormatting sqref="D105:D109">
    <cfRule type="colorScale" priority="275">
      <colorScale>
        <cfvo type="min"/>
        <cfvo type="max"/>
        <color rgb="FFFCFCFF"/>
        <color rgb="FF63BE7B"/>
      </colorScale>
    </cfRule>
  </conditionalFormatting>
  <conditionalFormatting sqref="E105:E10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5:F10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1:C114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{3095307B-BB6D-D842-AC1C-E4C21BE2661F}</x14:id>
        </ext>
      </extLst>
    </cfRule>
  </conditionalFormatting>
  <conditionalFormatting sqref="D111:D114">
    <cfRule type="colorScale" priority="238">
      <colorScale>
        <cfvo type="min"/>
        <cfvo type="max"/>
        <color rgb="FFFCFCFF"/>
        <color rgb="FF63BE7B"/>
      </colorScale>
    </cfRule>
  </conditionalFormatting>
  <conditionalFormatting sqref="E111:F114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6:C12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{D228A08E-7820-0B4A-87D4-B2F1E76C7BF5}</x14:id>
        </ext>
      </extLst>
    </cfRule>
  </conditionalFormatting>
  <conditionalFormatting sqref="D116:D120">
    <cfRule type="colorScale" priority="184">
      <colorScale>
        <cfvo type="min"/>
        <cfvo type="max"/>
        <color rgb="FFFCFCFF"/>
        <color rgb="FF63BE7B"/>
      </colorScale>
    </cfRule>
  </conditionalFormatting>
  <conditionalFormatting sqref="E116:F12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2:C13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{4BCB22C8-2A25-0C48-B3BF-578E6AE7DF9E}</x14:id>
        </ext>
      </extLst>
    </cfRule>
  </conditionalFormatting>
  <conditionalFormatting sqref="D122:D130">
    <cfRule type="colorScale" priority="117">
      <colorScale>
        <cfvo type="min"/>
        <cfvo type="max"/>
        <color rgb="FFFCFCFF"/>
        <color rgb="FF63BE7B"/>
      </colorScale>
    </cfRule>
  </conditionalFormatting>
  <conditionalFormatting sqref="E122:F130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2:C13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{3AEADAC4-7EDC-314A-9B39-4712F6B51726}</x14:id>
        </ext>
      </extLst>
    </cfRule>
  </conditionalFormatting>
  <conditionalFormatting sqref="D132:D1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E132:F13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9:C141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{A86AE48E-1285-4E41-8190-F68BF98DC9B0}</x14:id>
        </ext>
      </extLst>
    </cfRule>
  </conditionalFormatting>
  <conditionalFormatting sqref="D139:D141">
    <cfRule type="colorScale" priority="55">
      <colorScale>
        <cfvo type="min"/>
        <cfvo type="max"/>
        <color rgb="FFFCFCFF"/>
        <color rgb="FF63BE7B"/>
      </colorScale>
    </cfRule>
  </conditionalFormatting>
  <conditionalFormatting sqref="E139:F14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3:C15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{2CE0FB28-BE2C-AC47-BCB7-4965A6D8C50E}</x14:id>
        </ext>
      </extLst>
    </cfRule>
  </conditionalFormatting>
  <conditionalFormatting sqref="D143:D151">
    <cfRule type="colorScale" priority="23">
      <colorScale>
        <cfvo type="min"/>
        <cfvo type="max"/>
        <color rgb="FFFCFCFF"/>
        <color rgb="FF63BE7B"/>
      </colorScale>
    </cfRule>
  </conditionalFormatting>
  <conditionalFormatting sqref="E143:F15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0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{6593F8E2-68D4-C64B-A0DC-0292D3674DE9}</x14:id>
        </ext>
      </extLst>
    </cfRule>
  </conditionalFormatting>
  <conditionalFormatting sqref="C17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{4AE0A2CA-4DDF-E040-8E2B-0E42206DB586}</x14:id>
        </ext>
      </extLst>
    </cfRule>
  </conditionalFormatting>
  <conditionalFormatting sqref="F161:J16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61:J166">
    <cfRule type="colorScale" priority="909">
      <colorScale>
        <cfvo type="min"/>
        <cfvo type="max"/>
        <color rgb="FFFCFCFF"/>
        <color rgb="FF63BE7B"/>
      </colorScale>
    </cfRule>
  </conditionalFormatting>
  <conditionalFormatting sqref="C161:E166">
    <cfRule type="colorScale" priority="911">
      <colorScale>
        <cfvo type="min"/>
        <cfvo type="max"/>
        <color rgb="FFFCFCFF"/>
        <color rgb="FF63BE7B"/>
      </colorScale>
    </cfRule>
  </conditionalFormatting>
  <conditionalFormatting sqref="C171:F176">
    <cfRule type="colorScale" priority="918">
      <colorScale>
        <cfvo type="min"/>
        <cfvo type="max"/>
        <color rgb="FFFCFCFF"/>
        <color rgb="FF63BE7B"/>
      </colorScale>
    </cfRule>
  </conditionalFormatting>
  <conditionalFormatting sqref="F171:J176">
    <cfRule type="colorScale" priority="919">
      <colorScale>
        <cfvo type="min"/>
        <cfvo type="max"/>
        <color rgb="FFFCFCFF"/>
        <color rgb="FF63BE7B"/>
      </colorScale>
    </cfRule>
  </conditionalFormatting>
  <conditionalFormatting sqref="B171:D176">
    <cfRule type="colorScale" priority="920">
      <colorScale>
        <cfvo type="min"/>
        <cfvo type="max"/>
        <color rgb="FFFCFCFF"/>
        <color rgb="FF63BE7B"/>
      </colorScale>
    </cfRule>
  </conditionalFormatting>
  <conditionalFormatting sqref="B161:B166">
    <cfRule type="colorScale" priority="921">
      <colorScale>
        <cfvo type="min"/>
        <cfvo type="max"/>
        <color rgb="FFFCFCFF"/>
        <color rgb="FF63BE7B"/>
      </colorScale>
    </cfRule>
  </conditionalFormatting>
  <conditionalFormatting sqref="C161:C166">
    <cfRule type="colorScale" priority="922">
      <colorScale>
        <cfvo type="min"/>
        <cfvo type="max"/>
        <color rgb="FFFCFCFF"/>
        <color rgb="FF63BE7B"/>
      </colorScale>
    </cfRule>
  </conditionalFormatting>
  <conditionalFormatting sqref="F161:F166">
    <cfRule type="colorScale" priority="923">
      <colorScale>
        <cfvo type="min"/>
        <cfvo type="max"/>
        <color rgb="FFFCFCFF"/>
        <color rgb="FF63BE7B"/>
      </colorScale>
    </cfRule>
  </conditionalFormatting>
  <conditionalFormatting sqref="G161:G166">
    <cfRule type="colorScale" priority="924">
      <colorScale>
        <cfvo type="min"/>
        <cfvo type="max"/>
        <color rgb="FFFCFCFF"/>
        <color rgb="FF63BE7B"/>
      </colorScale>
    </cfRule>
  </conditionalFormatting>
  <conditionalFormatting sqref="H161:H166">
    <cfRule type="colorScale" priority="92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E6948A-CE7E-5741-8573-9C3B708216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1B817C5E-A10A-9B47-A045-6BC2FEBC40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B65485B0-BD72-0449-8D37-50B351A4AE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23CFFD03-A796-104B-BACD-2813B755C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H29:H32</xm:sqref>
        </x14:conditionalFormatting>
        <x14:conditionalFormatting xmlns:xm="http://schemas.microsoft.com/office/excel/2006/main">
          <x14:cfRule type="dataBar" id="{2424A7F6-6FD0-5B4F-BE2D-17ADA73AFD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19E7A991-D44F-6E48-A721-3CE619325B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H39:H41</xm:sqref>
        </x14:conditionalFormatting>
        <x14:conditionalFormatting xmlns:xm="http://schemas.microsoft.com/office/excel/2006/main">
          <x14:cfRule type="dataBar" id="{7F8010AB-B105-0543-AD7B-7C15E96343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G50:G53</xm:sqref>
        </x14:conditionalFormatting>
        <x14:conditionalFormatting xmlns:xm="http://schemas.microsoft.com/office/excel/2006/main">
          <x14:cfRule type="dataBar" id="{38E4E89E-125E-7943-A999-1A5FDCD458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G59:G61</xm:sqref>
        </x14:conditionalFormatting>
        <x14:conditionalFormatting xmlns:xm="http://schemas.microsoft.com/office/excel/2006/main">
          <x14:cfRule type="dataBar" id="{E3C810AD-9009-CF4A-98FF-981E342C0D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B69:C73</xm:sqref>
        </x14:conditionalFormatting>
        <x14:conditionalFormatting xmlns:xm="http://schemas.microsoft.com/office/excel/2006/main">
          <x14:cfRule type="dataBar" id="{AA202B0A-64B0-9C42-80F4-E4671344A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B75:C77</xm:sqref>
        </x14:conditionalFormatting>
        <x14:conditionalFormatting xmlns:xm="http://schemas.microsoft.com/office/excel/2006/main">
          <x14:cfRule type="dataBar" id="{55FE1BC9-B582-6B4F-B463-DDB15C0ABA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B79:C85</xm:sqref>
        </x14:conditionalFormatting>
        <x14:conditionalFormatting xmlns:xm="http://schemas.microsoft.com/office/excel/2006/main">
          <x14:cfRule type="dataBar" id="{4A86936E-DD22-EE44-BE46-177F3E67F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B87:C92</xm:sqref>
        </x14:conditionalFormatting>
        <x14:conditionalFormatting xmlns:xm="http://schemas.microsoft.com/office/excel/2006/main">
          <x14:cfRule type="dataBar" id="{AA7B6C0D-B0B9-6C42-B2FF-380855F9AC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B94:C95</xm:sqref>
        </x14:conditionalFormatting>
        <x14:conditionalFormatting xmlns:xm="http://schemas.microsoft.com/office/excel/2006/main">
          <x14:cfRule type="dataBar" id="{E3A8252A-AD44-D14B-B8DC-38887019D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B97:C103</xm:sqref>
        </x14:conditionalFormatting>
        <x14:conditionalFormatting xmlns:xm="http://schemas.microsoft.com/office/excel/2006/main">
          <x14:cfRule type="dataBar" id="{95B2F048-939F-3C41-A0A6-C34F40A8C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B105:C109</xm:sqref>
        </x14:conditionalFormatting>
        <x14:conditionalFormatting xmlns:xm="http://schemas.microsoft.com/office/excel/2006/main">
          <x14:cfRule type="dataBar" id="{3095307B-BB6D-D842-AC1C-E4C21BE26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B111:C114</xm:sqref>
        </x14:conditionalFormatting>
        <x14:conditionalFormatting xmlns:xm="http://schemas.microsoft.com/office/excel/2006/main">
          <x14:cfRule type="dataBar" id="{D228A08E-7820-0B4A-87D4-B2F1E76C7B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B116:C120</xm:sqref>
        </x14:conditionalFormatting>
        <x14:conditionalFormatting xmlns:xm="http://schemas.microsoft.com/office/excel/2006/main">
          <x14:cfRule type="dataBar" id="{4BCB22C8-2A25-0C48-B3BF-578E6AE7DF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B122:C130</xm:sqref>
        </x14:conditionalFormatting>
        <x14:conditionalFormatting xmlns:xm="http://schemas.microsoft.com/office/excel/2006/main">
          <x14:cfRule type="dataBar" id="{3AEADAC4-7EDC-314A-9B39-4712F6B51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B132:C137</xm:sqref>
        </x14:conditionalFormatting>
        <x14:conditionalFormatting xmlns:xm="http://schemas.microsoft.com/office/excel/2006/main">
          <x14:cfRule type="dataBar" id="{A86AE48E-1285-4E41-8190-F68BF98DC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B139:C141</xm:sqref>
        </x14:conditionalFormatting>
        <x14:conditionalFormatting xmlns:xm="http://schemas.microsoft.com/office/excel/2006/main">
          <x14:cfRule type="dataBar" id="{2CE0FB28-BE2C-AC47-BCB7-4965A6D8C5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B143:C151</xm:sqref>
        </x14:conditionalFormatting>
        <x14:conditionalFormatting xmlns:xm="http://schemas.microsoft.com/office/excel/2006/main">
          <x14:cfRule type="dataBar" id="{6593F8E2-68D4-C64B-A0DC-0292D3674D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4AE0A2CA-4DDF-E040-8E2B-0E42206DB5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C170</xm:sqref>
        </x14:conditionalFormatting>
        <x14:conditionalFormatting xmlns:xm="http://schemas.microsoft.com/office/excel/2006/main">
          <x14:cfRule type="iconSet" priority="5" id="{7A213540-729A-8044-913B-EBC6C60C95A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J50:J53</xm:sqref>
        </x14:conditionalFormatting>
        <x14:conditionalFormatting xmlns:xm="http://schemas.microsoft.com/office/excel/2006/main">
          <x14:cfRule type="iconSet" priority="4" id="{ADDD4AF6-202A-864B-B075-6C19BF0AAF4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J59:J61</xm:sqref>
        </x14:conditionalFormatting>
        <x14:conditionalFormatting xmlns:xm="http://schemas.microsoft.com/office/excel/2006/main">
          <x14:cfRule type="iconSet" priority="516" id="{56E7DD9E-64C7-EF45-BAE0-674B3B18A89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J69:J73</xm:sqref>
        </x14:conditionalFormatting>
        <x14:conditionalFormatting xmlns:xm="http://schemas.microsoft.com/office/excel/2006/main">
          <x14:cfRule type="iconSet" priority="492" id="{C5FD11B4-8CD0-5646-8979-071AC684702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J75:J77</xm:sqref>
        </x14:conditionalFormatting>
        <x14:conditionalFormatting xmlns:xm="http://schemas.microsoft.com/office/excel/2006/main">
          <x14:cfRule type="iconSet" priority="415" id="{73F2EF8C-A1F5-094D-8AAC-A29E34F25B9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J79:J85</xm:sqref>
        </x14:conditionalFormatting>
        <x14:conditionalFormatting xmlns:xm="http://schemas.microsoft.com/office/excel/2006/main">
          <x14:cfRule type="iconSet" priority="356" id="{05998CFA-D890-904C-8E2D-ED8C754C1AF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J87:J92</xm:sqref>
        </x14:conditionalFormatting>
        <x14:conditionalFormatting xmlns:xm="http://schemas.microsoft.com/office/excel/2006/main">
          <x14:cfRule type="iconSet" priority="335" id="{5140A2D0-B596-DA41-9CAE-DA27A54763E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J94:J95</xm:sqref>
        </x14:conditionalFormatting>
        <x14:conditionalFormatting xmlns:xm="http://schemas.microsoft.com/office/excel/2006/main">
          <x14:cfRule type="iconSet" priority="303" id="{E4BE2F78-D634-CE40-96AE-4508BBA275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J97:J103</xm:sqref>
        </x14:conditionalFormatting>
        <x14:conditionalFormatting xmlns:xm="http://schemas.microsoft.com/office/excel/2006/main">
          <x14:cfRule type="iconSet" priority="272" id="{EBD231B1-4033-F045-A7C6-3A4656BF664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J105:J109</xm:sqref>
        </x14:conditionalFormatting>
        <x14:conditionalFormatting xmlns:xm="http://schemas.microsoft.com/office/excel/2006/main">
          <x14:cfRule type="iconSet" priority="236" id="{4243BD02-7EEA-2441-AF88-20B416CFB28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J111:J114</xm:sqref>
        </x14:conditionalFormatting>
        <x14:conditionalFormatting xmlns:xm="http://schemas.microsoft.com/office/excel/2006/main">
          <x14:cfRule type="iconSet" priority="182" id="{24FC01B2-691D-3A47-B38C-C02623785F7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J116:J120</xm:sqref>
        </x14:conditionalFormatting>
        <x14:conditionalFormatting xmlns:xm="http://schemas.microsoft.com/office/excel/2006/main">
          <x14:cfRule type="iconSet" priority="115" id="{54DA98D7-30B8-FC4D-B098-2260CFBE053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J122:J130</xm:sqref>
        </x14:conditionalFormatting>
        <x14:conditionalFormatting xmlns:xm="http://schemas.microsoft.com/office/excel/2006/main">
          <x14:cfRule type="iconSet" priority="66" id="{C148AF25-582E-BA43-8A00-96A997219F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J132:J137</xm:sqref>
        </x14:conditionalFormatting>
        <x14:conditionalFormatting xmlns:xm="http://schemas.microsoft.com/office/excel/2006/main">
          <x14:cfRule type="iconSet" priority="53" id="{D35D944A-862B-B246-8F76-F2B084AFCFD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J139:J141</xm:sqref>
        </x14:conditionalFormatting>
        <x14:conditionalFormatting xmlns:xm="http://schemas.microsoft.com/office/excel/2006/main">
          <x14:cfRule type="iconSet" priority="7" id="{F5A21F38-CCEA-234B-987D-22782DD7D49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J171:J176</xm:sqref>
        </x14:conditionalFormatting>
        <x14:conditionalFormatting xmlns:xm="http://schemas.microsoft.com/office/excel/2006/main">
          <x14:cfRule type="iconSet" priority="6" id="{26E1419F-391B-BB4B-B5CF-7007F6779B7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J143:J151</xm:sqref>
        </x14:conditionalFormatting>
        <x14:conditionalFormatting xmlns:xm="http://schemas.microsoft.com/office/excel/2006/main">
          <x14:cfRule type="iconSet" priority="3" id="{F1712246-1047-D04E-BBFE-61541BC616F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J29:J32</xm:sqref>
        </x14:conditionalFormatting>
        <x14:conditionalFormatting xmlns:xm="http://schemas.microsoft.com/office/excel/2006/main">
          <x14:cfRule type="iconSet" priority="2" id="{14EBB15D-872D-5C41-82DC-F471260D28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J39:J41</xm:sqref>
        </x14:conditionalFormatting>
        <x14:conditionalFormatting xmlns:xm="http://schemas.microsoft.com/office/excel/2006/main">
          <x14:cfRule type="iconSet" priority="1" id="{7763C142-3038-7E4C-9CDB-85A3D977EA7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J8:J12</xm:sqref>
        </x14:conditionalFormatting>
        <x14:conditionalFormatting xmlns:xm="http://schemas.microsoft.com/office/excel/2006/main">
          <x14:cfRule type="iconSet" priority="926" id="{44F1D8C8-DE47-5342-BCA7-F1166670B7D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J161:J166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BB17-0A5F-604C-8210-370729B69E54}">
  <dimension ref="A1:H237"/>
  <sheetViews>
    <sheetView tabSelected="1" topLeftCell="A49" workbookViewId="0">
      <selection activeCell="B44" sqref="B44"/>
    </sheetView>
  </sheetViews>
  <sheetFormatPr baseColWidth="10" defaultRowHeight="16"/>
  <cols>
    <col min="1" max="1" width="28.1640625" customWidth="1"/>
    <col min="2" max="2" width="17.1640625" customWidth="1"/>
    <col min="3" max="3" width="15.1640625" customWidth="1"/>
    <col min="5" max="5" width="15.6640625" customWidth="1"/>
  </cols>
  <sheetData>
    <row r="1" spans="1:6">
      <c r="A1" t="s">
        <v>628</v>
      </c>
      <c r="B1" t="s">
        <v>2</v>
      </c>
      <c r="C1" t="s">
        <v>3</v>
      </c>
      <c r="D1" t="s">
        <v>5</v>
      </c>
      <c r="E1" t="s">
        <v>6</v>
      </c>
      <c r="F1" t="s">
        <v>7</v>
      </c>
    </row>
    <row r="2" spans="1:6">
      <c r="A2" s="160" t="s">
        <v>626</v>
      </c>
      <c r="B2" s="164">
        <v>124238397</v>
      </c>
      <c r="C2" s="164">
        <v>24383998</v>
      </c>
      <c r="D2" s="127">
        <v>39826</v>
      </c>
      <c r="E2" s="127">
        <v>123444</v>
      </c>
      <c r="F2" s="127">
        <v>34242</v>
      </c>
    </row>
    <row r="3" spans="1:6">
      <c r="A3" s="161" t="s">
        <v>627</v>
      </c>
      <c r="B3" s="165">
        <v>132317119</v>
      </c>
      <c r="C3" s="165">
        <v>22452746</v>
      </c>
      <c r="D3" s="166">
        <v>44542</v>
      </c>
      <c r="E3" s="166">
        <v>144247</v>
      </c>
      <c r="F3" s="166">
        <v>38320</v>
      </c>
    </row>
    <row r="5" spans="1:6">
      <c r="A5" t="s">
        <v>628</v>
      </c>
      <c r="B5" t="s">
        <v>3</v>
      </c>
    </row>
    <row r="6" spans="1:6">
      <c r="A6" s="160" t="s">
        <v>626</v>
      </c>
      <c r="B6" s="164">
        <v>24383998</v>
      </c>
    </row>
    <row r="7" spans="1:6">
      <c r="A7" s="161" t="s">
        <v>627</v>
      </c>
      <c r="B7" s="165">
        <v>22452746</v>
      </c>
    </row>
    <row r="9" spans="1:6">
      <c r="A9" t="s">
        <v>628</v>
      </c>
      <c r="B9" t="s">
        <v>5</v>
      </c>
      <c r="C9" t="s">
        <v>6</v>
      </c>
    </row>
    <row r="10" spans="1:6">
      <c r="A10" s="160" t="s">
        <v>626</v>
      </c>
      <c r="B10" s="127">
        <v>39826</v>
      </c>
      <c r="C10" s="127">
        <v>123444</v>
      </c>
    </row>
    <row r="11" spans="1:6">
      <c r="A11" s="161" t="s">
        <v>627</v>
      </c>
      <c r="B11" s="166">
        <v>44542</v>
      </c>
      <c r="C11" s="166">
        <v>144247</v>
      </c>
    </row>
    <row r="13" spans="1:6">
      <c r="A13" t="s">
        <v>628</v>
      </c>
      <c r="B13" t="s">
        <v>6</v>
      </c>
    </row>
    <row r="14" spans="1:6">
      <c r="A14" s="160" t="s">
        <v>626</v>
      </c>
      <c r="B14" s="127">
        <v>123444</v>
      </c>
    </row>
    <row r="15" spans="1:6">
      <c r="A15" s="161" t="s">
        <v>627</v>
      </c>
      <c r="B15" s="166">
        <v>144247</v>
      </c>
    </row>
    <row r="27" spans="1:8">
      <c r="A27" t="s">
        <v>643</v>
      </c>
      <c r="B27" t="s">
        <v>645</v>
      </c>
      <c r="D27" t="s">
        <v>643</v>
      </c>
      <c r="E27" t="s">
        <v>644</v>
      </c>
      <c r="G27" t="s">
        <v>643</v>
      </c>
      <c r="H27" t="s">
        <v>646</v>
      </c>
    </row>
    <row r="28" spans="1:8">
      <c r="A28" s="160" t="s">
        <v>638</v>
      </c>
      <c r="B28" s="167">
        <v>38650955</v>
      </c>
      <c r="D28" s="160" t="s">
        <v>638</v>
      </c>
      <c r="E28" s="167">
        <v>6646239</v>
      </c>
      <c r="G28" s="160" t="s">
        <v>638</v>
      </c>
      <c r="H28" s="169">
        <v>547</v>
      </c>
    </row>
    <row r="29" spans="1:8">
      <c r="A29" s="161" t="s">
        <v>639</v>
      </c>
      <c r="B29" s="168">
        <v>47354501</v>
      </c>
      <c r="D29" s="161" t="s">
        <v>639</v>
      </c>
      <c r="E29" s="168">
        <v>7937127</v>
      </c>
      <c r="G29" s="161" t="s">
        <v>639</v>
      </c>
      <c r="H29" s="170">
        <v>516</v>
      </c>
    </row>
    <row r="30" spans="1:8">
      <c r="A30" s="160" t="s">
        <v>640</v>
      </c>
      <c r="B30" s="167">
        <v>42479762</v>
      </c>
      <c r="D30" s="160" t="s">
        <v>640</v>
      </c>
      <c r="E30" s="167">
        <v>7556458</v>
      </c>
      <c r="G30" s="160" t="s">
        <v>640</v>
      </c>
      <c r="H30" s="169">
        <v>555</v>
      </c>
    </row>
    <row r="31" spans="1:8">
      <c r="A31" s="161" t="s">
        <v>641</v>
      </c>
      <c r="B31" s="168">
        <v>37968032</v>
      </c>
      <c r="D31" s="161" t="s">
        <v>641</v>
      </c>
      <c r="E31" s="168">
        <v>6906918</v>
      </c>
      <c r="G31" s="161" t="s">
        <v>641</v>
      </c>
      <c r="H31" s="170">
        <v>580</v>
      </c>
    </row>
    <row r="32" spans="1:8">
      <c r="A32" s="160" t="s">
        <v>647</v>
      </c>
      <c r="B32" s="167">
        <v>29669190</v>
      </c>
      <c r="D32" s="160" t="s">
        <v>647</v>
      </c>
      <c r="E32" s="167">
        <v>5597408</v>
      </c>
      <c r="G32" s="160" t="s">
        <v>647</v>
      </c>
      <c r="H32" s="169">
        <v>606</v>
      </c>
    </row>
    <row r="33" spans="1:8">
      <c r="A33" s="161" t="s">
        <v>642</v>
      </c>
      <c r="B33" s="168">
        <v>27939397</v>
      </c>
      <c r="D33" s="161" t="s">
        <v>642</v>
      </c>
      <c r="E33" s="168">
        <v>5679380</v>
      </c>
      <c r="G33" s="161" t="s">
        <v>642</v>
      </c>
      <c r="H33" s="170">
        <v>703</v>
      </c>
    </row>
    <row r="34" spans="1:8">
      <c r="A34" s="160" t="s">
        <v>637</v>
      </c>
      <c r="B34" s="167">
        <v>32493680</v>
      </c>
      <c r="D34" s="160" t="s">
        <v>637</v>
      </c>
      <c r="E34" s="167">
        <v>6513214</v>
      </c>
      <c r="G34" s="160" t="s">
        <v>637</v>
      </c>
      <c r="H34" s="169">
        <v>717</v>
      </c>
    </row>
    <row r="42" spans="1:8">
      <c r="A42" t="s">
        <v>629</v>
      </c>
      <c r="B42" t="s">
        <v>2</v>
      </c>
      <c r="D42" t="s">
        <v>629</v>
      </c>
      <c r="E42" t="s">
        <v>630</v>
      </c>
    </row>
    <row r="43" spans="1:8">
      <c r="A43" s="171">
        <v>0</v>
      </c>
      <c r="B43" s="198">
        <v>10716698</v>
      </c>
      <c r="D43" s="171">
        <v>0</v>
      </c>
      <c r="E43" s="167">
        <v>1697084</v>
      </c>
    </row>
    <row r="44" spans="1:8">
      <c r="A44" s="172">
        <v>4.1666666666666664E-2</v>
      </c>
      <c r="B44" s="199">
        <v>388665</v>
      </c>
      <c r="D44" s="172">
        <v>4.1666666666666664E-2</v>
      </c>
      <c r="E44" s="168">
        <v>57536</v>
      </c>
    </row>
    <row r="45" spans="1:8">
      <c r="A45" s="171">
        <v>8.3333333333333329E-2</v>
      </c>
      <c r="B45" s="198">
        <v>11205706</v>
      </c>
      <c r="D45" s="171">
        <v>8.3333333333333329E-2</v>
      </c>
      <c r="E45" s="167">
        <v>1776796</v>
      </c>
    </row>
    <row r="46" spans="1:8">
      <c r="A46" s="172">
        <v>0.125</v>
      </c>
      <c r="B46" s="199">
        <v>2790342</v>
      </c>
      <c r="D46" s="172">
        <v>0.125</v>
      </c>
      <c r="E46" s="168">
        <v>462831</v>
      </c>
    </row>
    <row r="47" spans="1:8">
      <c r="A47" s="171">
        <v>0.16666666666666666</v>
      </c>
      <c r="B47" s="198">
        <v>1176499</v>
      </c>
      <c r="D47" s="171">
        <v>0.16666666666666666</v>
      </c>
      <c r="E47" s="167">
        <v>195206</v>
      </c>
    </row>
    <row r="48" spans="1:8">
      <c r="A48" s="172">
        <v>0.20833333333333334</v>
      </c>
      <c r="B48" s="199">
        <v>706219</v>
      </c>
      <c r="D48" s="172">
        <v>0.20833333333333334</v>
      </c>
      <c r="E48" s="168">
        <v>123984</v>
      </c>
    </row>
    <row r="49" spans="1:5">
      <c r="A49" s="171">
        <v>0.25</v>
      </c>
      <c r="B49" s="198">
        <v>1103641</v>
      </c>
      <c r="D49" s="171">
        <v>0.25</v>
      </c>
      <c r="E49" s="167">
        <v>200904</v>
      </c>
    </row>
    <row r="50" spans="1:5">
      <c r="A50" s="172">
        <v>0.29166666666666669</v>
      </c>
      <c r="B50" s="199">
        <v>2662744</v>
      </c>
      <c r="D50" s="172">
        <v>0.29166666666666669</v>
      </c>
      <c r="E50" s="168">
        <v>407550</v>
      </c>
    </row>
    <row r="51" spans="1:5">
      <c r="A51" s="171">
        <v>0.33333333333333331</v>
      </c>
      <c r="B51" s="198">
        <v>3371370</v>
      </c>
      <c r="D51" s="171">
        <v>0.33333333333333331</v>
      </c>
      <c r="E51" s="167">
        <v>584476</v>
      </c>
    </row>
    <row r="52" spans="1:5">
      <c r="A52" s="172">
        <v>0.375</v>
      </c>
      <c r="B52" s="199">
        <v>5674107</v>
      </c>
      <c r="D52" s="172">
        <v>0.375</v>
      </c>
      <c r="E52" s="168">
        <v>945929</v>
      </c>
    </row>
    <row r="53" spans="1:5">
      <c r="A53" s="171">
        <v>0.41666666666666669</v>
      </c>
      <c r="B53" s="198">
        <v>9438015</v>
      </c>
      <c r="D53" s="171">
        <v>0.41666666666666669</v>
      </c>
      <c r="E53" s="167">
        <v>1834051</v>
      </c>
    </row>
    <row r="54" spans="1:5">
      <c r="A54" s="172">
        <v>0.45833333333333331</v>
      </c>
      <c r="B54" s="199">
        <v>11806963</v>
      </c>
      <c r="D54" s="172">
        <v>0.45833333333333331</v>
      </c>
      <c r="E54" s="168">
        <v>2302906</v>
      </c>
    </row>
    <row r="55" spans="1:5">
      <c r="A55" s="171">
        <v>0.5</v>
      </c>
      <c r="B55" s="198">
        <v>16604815</v>
      </c>
      <c r="D55" s="171">
        <v>0.5</v>
      </c>
      <c r="E55" s="167">
        <v>3019222</v>
      </c>
    </row>
    <row r="56" spans="1:5">
      <c r="A56" s="172">
        <v>0.54166666666666663</v>
      </c>
      <c r="B56" s="199">
        <v>15790350</v>
      </c>
      <c r="D56" s="172">
        <v>0.54166666666666663</v>
      </c>
      <c r="E56" s="168">
        <v>3024559</v>
      </c>
    </row>
    <row r="57" spans="1:5">
      <c r="A57" s="171">
        <v>0.58333333333333337</v>
      </c>
      <c r="B57" s="198">
        <v>18429822</v>
      </c>
      <c r="D57" s="171">
        <v>0.58333333333333337</v>
      </c>
      <c r="E57" s="167">
        <v>3452255</v>
      </c>
    </row>
    <row r="58" spans="1:5">
      <c r="A58" s="172">
        <v>0.625</v>
      </c>
      <c r="B58" s="199">
        <v>18929313</v>
      </c>
      <c r="D58" s="172">
        <v>0.625</v>
      </c>
      <c r="E58" s="168">
        <v>3541740</v>
      </c>
    </row>
    <row r="59" spans="1:5">
      <c r="A59" s="171">
        <v>0.66666666666666663</v>
      </c>
      <c r="B59" s="198">
        <v>16444748</v>
      </c>
      <c r="D59" s="171">
        <v>0.66666666666666663</v>
      </c>
      <c r="E59" s="167">
        <v>3109354</v>
      </c>
    </row>
    <row r="60" spans="1:5">
      <c r="A60" s="172">
        <v>0.70833333333333337</v>
      </c>
      <c r="B60" s="199">
        <v>18489645</v>
      </c>
      <c r="D60" s="172">
        <v>0.70833333333333337</v>
      </c>
      <c r="E60" s="168">
        <v>3330165</v>
      </c>
    </row>
    <row r="61" spans="1:5">
      <c r="A61" s="171">
        <v>0.75</v>
      </c>
      <c r="B61" s="198">
        <v>15664630</v>
      </c>
      <c r="D61" s="171">
        <v>0.75</v>
      </c>
      <c r="E61" s="167">
        <v>2950113</v>
      </c>
    </row>
    <row r="62" spans="1:5">
      <c r="A62" s="172">
        <v>0.79166666666666663</v>
      </c>
      <c r="B62" s="199">
        <v>18349943</v>
      </c>
      <c r="D62" s="172">
        <v>0.79166666666666663</v>
      </c>
      <c r="E62" s="168">
        <v>3573876</v>
      </c>
    </row>
    <row r="63" spans="1:5">
      <c r="A63" s="171">
        <v>0.83333333333333337</v>
      </c>
      <c r="B63" s="198">
        <v>15913180</v>
      </c>
      <c r="D63" s="171">
        <v>0.83333333333333337</v>
      </c>
      <c r="E63" s="167">
        <v>3154731</v>
      </c>
    </row>
    <row r="64" spans="1:5">
      <c r="A64" s="172">
        <v>0.875</v>
      </c>
      <c r="B64" s="199">
        <v>10693377</v>
      </c>
      <c r="D64" s="172">
        <v>0.875</v>
      </c>
      <c r="E64" s="168">
        <v>1950719</v>
      </c>
    </row>
    <row r="65" spans="1:6">
      <c r="A65" s="171">
        <v>0.91666666666666663</v>
      </c>
      <c r="B65" s="198">
        <v>15792744</v>
      </c>
      <c r="D65" s="171">
        <v>0.91666666666666663</v>
      </c>
      <c r="E65" s="167">
        <v>2702715</v>
      </c>
    </row>
    <row r="66" spans="1:6">
      <c r="A66" s="172">
        <v>0.95833333333333337</v>
      </c>
      <c r="B66" s="199">
        <v>14411980</v>
      </c>
      <c r="D66" s="172">
        <v>0.95833333333333337</v>
      </c>
      <c r="E66" s="168">
        <v>2438041</v>
      </c>
    </row>
    <row r="68" spans="1:6">
      <c r="A68" t="s">
        <v>38</v>
      </c>
      <c r="B68" t="s">
        <v>2</v>
      </c>
      <c r="D68" t="s">
        <v>38</v>
      </c>
      <c r="E68" t="s">
        <v>4</v>
      </c>
    </row>
    <row r="69" spans="1:6">
      <c r="A69" s="173" t="s">
        <v>39</v>
      </c>
      <c r="B69" s="70">
        <v>57302038</v>
      </c>
      <c r="D69" s="173" t="s">
        <v>39</v>
      </c>
      <c r="E69" s="70">
        <v>8743715</v>
      </c>
    </row>
    <row r="70" spans="1:6">
      <c r="A70" s="174" t="s">
        <v>44</v>
      </c>
      <c r="B70" s="79">
        <v>19230484</v>
      </c>
      <c r="D70" s="174" t="s">
        <v>44</v>
      </c>
      <c r="E70" s="80">
        <v>3135169</v>
      </c>
    </row>
    <row r="71" spans="1:6">
      <c r="A71" s="173" t="s">
        <v>47</v>
      </c>
      <c r="B71" s="88">
        <v>8431239</v>
      </c>
      <c r="D71" s="173" t="s">
        <v>47</v>
      </c>
      <c r="E71" s="89">
        <v>1460238</v>
      </c>
    </row>
    <row r="72" spans="1:6">
      <c r="A72" s="174" t="s">
        <v>94</v>
      </c>
      <c r="B72" s="95">
        <v>5039068</v>
      </c>
      <c r="D72" s="174" t="s">
        <v>94</v>
      </c>
      <c r="E72" s="96">
        <v>1253827</v>
      </c>
    </row>
    <row r="73" spans="1:6">
      <c r="A73" s="173" t="s">
        <v>50</v>
      </c>
      <c r="B73" s="175">
        <v>5155750</v>
      </c>
      <c r="D73" s="173" t="s">
        <v>50</v>
      </c>
      <c r="E73" s="176">
        <v>1087802</v>
      </c>
    </row>
    <row r="74" spans="1:6">
      <c r="A74" s="160" t="s">
        <v>610</v>
      </c>
      <c r="B74" s="167">
        <v>9767</v>
      </c>
      <c r="D74" s="160" t="s">
        <v>610</v>
      </c>
      <c r="E74" s="167">
        <v>-393</v>
      </c>
    </row>
    <row r="75" spans="1:6">
      <c r="A75" s="160" t="s">
        <v>611</v>
      </c>
      <c r="B75" s="167">
        <v>6189</v>
      </c>
      <c r="D75" s="160" t="s">
        <v>611</v>
      </c>
      <c r="E75" s="167">
        <v>-521</v>
      </c>
    </row>
    <row r="76" spans="1:6">
      <c r="A76" s="160" t="s">
        <v>609</v>
      </c>
      <c r="B76" s="167">
        <v>2836</v>
      </c>
      <c r="D76" s="160" t="s">
        <v>609</v>
      </c>
      <c r="E76" s="167">
        <v>-392</v>
      </c>
    </row>
    <row r="78" spans="1:6">
      <c r="A78" t="s">
        <v>38</v>
      </c>
      <c r="B78" t="s">
        <v>631</v>
      </c>
      <c r="D78" t="s">
        <v>38</v>
      </c>
      <c r="E78" t="s">
        <v>607</v>
      </c>
      <c r="F78" t="s">
        <v>632</v>
      </c>
    </row>
    <row r="79" spans="1:6">
      <c r="A79" s="173" t="s">
        <v>39</v>
      </c>
      <c r="B79" s="76">
        <v>459</v>
      </c>
      <c r="D79" s="173" t="s">
        <v>39</v>
      </c>
      <c r="E79" s="178">
        <v>12506468</v>
      </c>
      <c r="F79" s="179">
        <v>66880</v>
      </c>
    </row>
    <row r="80" spans="1:6">
      <c r="A80" s="174" t="s">
        <v>44</v>
      </c>
      <c r="B80" s="87">
        <v>537</v>
      </c>
      <c r="D80" s="174" t="s">
        <v>44</v>
      </c>
      <c r="E80" s="180">
        <v>5351935</v>
      </c>
      <c r="F80" s="181">
        <v>45430</v>
      </c>
    </row>
    <row r="81" spans="1:6">
      <c r="A81" s="173" t="s">
        <v>47</v>
      </c>
      <c r="B81" s="94">
        <v>660</v>
      </c>
      <c r="D81" s="173" t="s">
        <v>47</v>
      </c>
      <c r="E81" s="178">
        <v>1259013</v>
      </c>
      <c r="F81" s="179">
        <v>26840</v>
      </c>
    </row>
    <row r="82" spans="1:6">
      <c r="A82" s="174" t="s">
        <v>94</v>
      </c>
      <c r="B82" s="101">
        <v>1381</v>
      </c>
      <c r="D82" s="174" t="s">
        <v>94</v>
      </c>
      <c r="E82" s="182" t="s">
        <v>608</v>
      </c>
      <c r="F82" s="181">
        <v>27060</v>
      </c>
    </row>
    <row r="83" spans="1:6">
      <c r="A83" s="173" t="s">
        <v>50</v>
      </c>
      <c r="B83" s="177">
        <v>995</v>
      </c>
      <c r="D83" s="173" t="s">
        <v>50</v>
      </c>
      <c r="E83" s="183">
        <v>1130305</v>
      </c>
      <c r="F83" s="184">
        <v>23320</v>
      </c>
    </row>
    <row r="84" spans="1:6">
      <c r="A84" s="160" t="s">
        <v>610</v>
      </c>
      <c r="B84" s="169">
        <v>-98</v>
      </c>
      <c r="D84" s="160" t="s">
        <v>610</v>
      </c>
      <c r="E84" s="185">
        <v>9716</v>
      </c>
      <c r="F84" s="169">
        <v>33263</v>
      </c>
    </row>
    <row r="85" spans="1:6">
      <c r="A85" s="160" t="s">
        <v>611</v>
      </c>
      <c r="B85" s="169">
        <v>-260</v>
      </c>
      <c r="D85" s="160" t="s">
        <v>611</v>
      </c>
      <c r="E85" s="186" t="s">
        <v>612</v>
      </c>
      <c r="F85" s="170">
        <v>33330</v>
      </c>
    </row>
    <row r="86" spans="1:6">
      <c r="A86" s="160" t="s">
        <v>609</v>
      </c>
      <c r="B86" s="169">
        <v>-392</v>
      </c>
      <c r="D86" s="160" t="s">
        <v>609</v>
      </c>
      <c r="E86" s="187">
        <v>10402</v>
      </c>
      <c r="F86" s="169">
        <v>35407</v>
      </c>
    </row>
    <row r="88" spans="1:6">
      <c r="A88" t="s">
        <v>38</v>
      </c>
      <c r="B88" t="s">
        <v>607</v>
      </c>
    </row>
    <row r="89" spans="1:6">
      <c r="A89" s="173" t="s">
        <v>39</v>
      </c>
      <c r="B89" s="178">
        <v>12506468</v>
      </c>
    </row>
    <row r="90" spans="1:6">
      <c r="A90" s="174" t="s">
        <v>44</v>
      </c>
      <c r="B90" s="180">
        <v>5351935</v>
      </c>
    </row>
    <row r="91" spans="1:6">
      <c r="A91" s="173" t="s">
        <v>47</v>
      </c>
      <c r="B91" s="178">
        <v>1259013</v>
      </c>
    </row>
    <row r="92" spans="1:6">
      <c r="A92" s="174" t="s">
        <v>94</v>
      </c>
      <c r="B92" s="182" t="s">
        <v>608</v>
      </c>
    </row>
    <row r="93" spans="1:6">
      <c r="A93" s="173" t="s">
        <v>50</v>
      </c>
      <c r="B93" s="183">
        <v>1130305</v>
      </c>
    </row>
    <row r="94" spans="1:6">
      <c r="A94" s="160" t="s">
        <v>610</v>
      </c>
      <c r="B94" s="185">
        <v>9716</v>
      </c>
    </row>
    <row r="95" spans="1:6">
      <c r="A95" s="160" t="s">
        <v>611</v>
      </c>
      <c r="B95" s="186" t="s">
        <v>612</v>
      </c>
    </row>
    <row r="96" spans="1:6">
      <c r="A96" s="160" t="s">
        <v>609</v>
      </c>
      <c r="B96" s="187">
        <v>10402</v>
      </c>
    </row>
    <row r="101" spans="1:2">
      <c r="A101" t="s">
        <v>19</v>
      </c>
      <c r="B101" t="s">
        <v>2</v>
      </c>
    </row>
    <row r="102" spans="1:2">
      <c r="A102" s="160" t="s">
        <v>23</v>
      </c>
      <c r="B102" s="167">
        <v>94964546</v>
      </c>
    </row>
    <row r="103" spans="1:2">
      <c r="A103" s="161" t="s">
        <v>25</v>
      </c>
      <c r="B103" s="168">
        <v>40632850</v>
      </c>
    </row>
    <row r="104" spans="1:2">
      <c r="A104" s="160" t="s">
        <v>28</v>
      </c>
      <c r="B104" s="167">
        <v>37469931</v>
      </c>
    </row>
    <row r="105" spans="1:2">
      <c r="A105" s="161" t="s">
        <v>21</v>
      </c>
      <c r="B105" s="168">
        <v>32624056</v>
      </c>
    </row>
    <row r="106" spans="1:2">
      <c r="A106" s="160" t="s">
        <v>24</v>
      </c>
      <c r="B106" s="167">
        <v>17409701</v>
      </c>
    </row>
    <row r="107" spans="1:2">
      <c r="A107" s="161" t="s">
        <v>26</v>
      </c>
      <c r="B107" s="168">
        <v>9419002</v>
      </c>
    </row>
    <row r="108" spans="1:2">
      <c r="A108" s="160" t="s">
        <v>27</v>
      </c>
      <c r="B108" s="167">
        <v>9377756</v>
      </c>
    </row>
    <row r="109" spans="1:2">
      <c r="A109" s="161" t="s">
        <v>22</v>
      </c>
      <c r="B109" s="168">
        <v>6651888</v>
      </c>
    </row>
    <row r="110" spans="1:2">
      <c r="A110" s="160" t="s">
        <v>29</v>
      </c>
      <c r="B110" s="167">
        <v>5058525</v>
      </c>
    </row>
    <row r="111" spans="1:2">
      <c r="A111" s="161" t="s">
        <v>30</v>
      </c>
      <c r="B111" s="168">
        <v>2547444</v>
      </c>
    </row>
    <row r="112" spans="1:2">
      <c r="A112" s="160" t="s">
        <v>32</v>
      </c>
      <c r="B112" s="167">
        <v>203056</v>
      </c>
    </row>
    <row r="113" spans="1:2">
      <c r="A113" s="161" t="s">
        <v>33</v>
      </c>
      <c r="B113" s="168">
        <v>111034</v>
      </c>
    </row>
    <row r="114" spans="1:2">
      <c r="A114" s="160" t="s">
        <v>31</v>
      </c>
      <c r="B114" s="167">
        <v>85727</v>
      </c>
    </row>
    <row r="116" spans="1:2">
      <c r="A116" t="s">
        <v>19</v>
      </c>
      <c r="B116" t="s">
        <v>633</v>
      </c>
    </row>
    <row r="117" spans="1:2">
      <c r="A117" s="160" t="s">
        <v>21</v>
      </c>
      <c r="B117" s="162">
        <v>0.74</v>
      </c>
    </row>
    <row r="118" spans="1:2">
      <c r="A118" s="161" t="s">
        <v>22</v>
      </c>
      <c r="B118" s="163">
        <v>0.64</v>
      </c>
    </row>
    <row r="119" spans="1:2">
      <c r="A119" s="160" t="s">
        <v>23</v>
      </c>
      <c r="B119" s="162">
        <v>0.62</v>
      </c>
    </row>
    <row r="120" spans="1:2">
      <c r="A120" s="161" t="s">
        <v>24</v>
      </c>
      <c r="B120" s="163">
        <v>0.56000000000000005</v>
      </c>
    </row>
    <row r="121" spans="1:2">
      <c r="A121" s="160" t="s">
        <v>25</v>
      </c>
      <c r="B121" s="162">
        <v>0.48</v>
      </c>
    </row>
    <row r="122" spans="1:2">
      <c r="A122" s="161" t="s">
        <v>26</v>
      </c>
      <c r="B122" s="163">
        <v>0.52</v>
      </c>
    </row>
    <row r="123" spans="1:2">
      <c r="A123" s="160" t="s">
        <v>27</v>
      </c>
      <c r="B123" s="162">
        <v>0.6</v>
      </c>
    </row>
    <row r="124" spans="1:2">
      <c r="A124" s="161" t="s">
        <v>28</v>
      </c>
      <c r="B124" s="163">
        <v>0.53</v>
      </c>
    </row>
    <row r="125" spans="1:2">
      <c r="A125" s="160" t="s">
        <v>29</v>
      </c>
      <c r="B125" s="162">
        <v>0.6</v>
      </c>
    </row>
    <row r="126" spans="1:2">
      <c r="A126" s="161" t="s">
        <v>30</v>
      </c>
      <c r="B126" s="163">
        <v>0.63</v>
      </c>
    </row>
    <row r="127" spans="1:2">
      <c r="A127" s="160" t="s">
        <v>31</v>
      </c>
      <c r="B127" s="162">
        <v>0.64</v>
      </c>
    </row>
    <row r="128" spans="1:2">
      <c r="A128" s="161" t="s">
        <v>33</v>
      </c>
      <c r="B128" s="163">
        <v>0.53</v>
      </c>
    </row>
    <row r="129" spans="1:2">
      <c r="A129" s="160" t="s">
        <v>32</v>
      </c>
      <c r="B129" s="162">
        <v>0.55000000000000004</v>
      </c>
    </row>
    <row r="131" spans="1:2">
      <c r="A131" t="s">
        <v>19</v>
      </c>
      <c r="B131" t="s">
        <v>634</v>
      </c>
    </row>
    <row r="132" spans="1:2">
      <c r="A132" s="160" t="s">
        <v>23</v>
      </c>
      <c r="B132" s="167">
        <v>25290705</v>
      </c>
    </row>
    <row r="133" spans="1:2">
      <c r="A133" s="161" t="s">
        <v>25</v>
      </c>
      <c r="B133" s="168">
        <v>798755</v>
      </c>
    </row>
    <row r="134" spans="1:2">
      <c r="A134" s="160" t="s">
        <v>28</v>
      </c>
      <c r="B134" s="167">
        <v>6000163</v>
      </c>
    </row>
    <row r="135" spans="1:2">
      <c r="A135" s="161" t="s">
        <v>21</v>
      </c>
      <c r="B135" s="168">
        <v>7953404</v>
      </c>
    </row>
    <row r="136" spans="1:2">
      <c r="A136" s="160" t="s">
        <v>24</v>
      </c>
      <c r="B136" s="167">
        <v>777033</v>
      </c>
    </row>
    <row r="137" spans="1:2">
      <c r="A137" s="161" t="s">
        <v>26</v>
      </c>
      <c r="B137" s="168">
        <v>1799412</v>
      </c>
    </row>
    <row r="138" spans="1:2">
      <c r="A138" s="160" t="s">
        <v>27</v>
      </c>
      <c r="B138" s="167">
        <v>1395344</v>
      </c>
    </row>
    <row r="139" spans="1:2">
      <c r="A139" s="161" t="s">
        <v>22</v>
      </c>
      <c r="B139" s="168">
        <v>1007462</v>
      </c>
    </row>
    <row r="140" spans="1:2">
      <c r="A140" s="160" t="s">
        <v>29</v>
      </c>
      <c r="B140" s="167">
        <v>1500506</v>
      </c>
    </row>
    <row r="141" spans="1:2">
      <c r="A141" s="161" t="s">
        <v>30</v>
      </c>
      <c r="B141" s="168">
        <v>196705</v>
      </c>
    </row>
    <row r="142" spans="1:2">
      <c r="A142" s="160" t="s">
        <v>32</v>
      </c>
      <c r="B142" s="167">
        <v>46609</v>
      </c>
    </row>
    <row r="143" spans="1:2">
      <c r="A143" s="161" t="s">
        <v>33</v>
      </c>
      <c r="B143" s="168">
        <v>36116</v>
      </c>
    </row>
    <row r="144" spans="1:2">
      <c r="A144" s="160" t="s">
        <v>31</v>
      </c>
      <c r="B144" s="167">
        <v>34529</v>
      </c>
    </row>
    <row r="149" spans="1:5" ht="21">
      <c r="A149" s="188" t="s">
        <v>30</v>
      </c>
      <c r="B149" t="s">
        <v>2</v>
      </c>
      <c r="D149" s="188" t="s">
        <v>30</v>
      </c>
      <c r="E149" t="s">
        <v>3</v>
      </c>
    </row>
    <row r="150" spans="1:5">
      <c r="A150" s="189" t="s">
        <v>590</v>
      </c>
      <c r="B150" s="192">
        <v>1672939.35</v>
      </c>
      <c r="D150" s="189" t="s">
        <v>590</v>
      </c>
      <c r="E150" s="192">
        <v>115032.14000000016</v>
      </c>
    </row>
    <row r="151" spans="1:5">
      <c r="A151" s="190" t="s">
        <v>591</v>
      </c>
      <c r="B151" s="192">
        <v>4831</v>
      </c>
      <c r="D151" s="190" t="s">
        <v>591</v>
      </c>
      <c r="E151" s="192">
        <v>686.33</v>
      </c>
    </row>
    <row r="152" spans="1:5">
      <c r="A152" s="189" t="s">
        <v>592</v>
      </c>
      <c r="B152" s="192">
        <v>2635</v>
      </c>
      <c r="D152" s="189" t="s">
        <v>592</v>
      </c>
      <c r="E152" s="192">
        <v>581.84</v>
      </c>
    </row>
    <row r="153" spans="1:5">
      <c r="A153" s="191" t="s">
        <v>593</v>
      </c>
      <c r="B153" s="192">
        <v>833942.55</v>
      </c>
      <c r="D153" s="191" t="s">
        <v>593</v>
      </c>
      <c r="E153" s="192">
        <v>75030.410000000062</v>
      </c>
    </row>
    <row r="154" spans="1:5">
      <c r="A154" s="190" t="s">
        <v>594</v>
      </c>
      <c r="B154" s="192">
        <v>69</v>
      </c>
      <c r="D154" s="190" t="s">
        <v>594</v>
      </c>
      <c r="E154" s="192">
        <v>8.52</v>
      </c>
    </row>
    <row r="155" spans="1:5">
      <c r="A155" s="190" t="s">
        <v>595</v>
      </c>
      <c r="B155" s="192">
        <v>7641</v>
      </c>
      <c r="D155" s="190" t="s">
        <v>595</v>
      </c>
      <c r="E155" s="192">
        <v>351.8</v>
      </c>
    </row>
    <row r="156" spans="1:5">
      <c r="A156" s="190" t="s">
        <v>596</v>
      </c>
      <c r="B156" s="192">
        <v>5676</v>
      </c>
      <c r="D156" s="190" t="s">
        <v>596</v>
      </c>
      <c r="E156" s="192">
        <v>1133.3300000000002</v>
      </c>
    </row>
    <row r="157" spans="1:5">
      <c r="A157" s="190" t="s">
        <v>597</v>
      </c>
      <c r="B157" s="192">
        <v>1841</v>
      </c>
      <c r="D157" s="190" t="s">
        <v>597</v>
      </c>
      <c r="E157" s="192">
        <v>351.5</v>
      </c>
    </row>
    <row r="158" spans="1:5">
      <c r="A158" s="190" t="s">
        <v>598</v>
      </c>
      <c r="B158" s="192">
        <v>17869</v>
      </c>
      <c r="D158" s="190" t="s">
        <v>598</v>
      </c>
      <c r="E158" s="192">
        <v>3529.5199999999977</v>
      </c>
    </row>
    <row r="161" spans="1:5" ht="21">
      <c r="A161" s="188" t="s">
        <v>21</v>
      </c>
      <c r="B161" t="s">
        <v>2</v>
      </c>
      <c r="D161" s="188" t="s">
        <v>21</v>
      </c>
      <c r="E161" t="s">
        <v>3</v>
      </c>
    </row>
    <row r="162" spans="1:5">
      <c r="A162" s="193" t="s">
        <v>576</v>
      </c>
      <c r="B162" s="168">
        <v>251957.46</v>
      </c>
      <c r="D162" s="193" t="s">
        <v>576</v>
      </c>
      <c r="E162" s="168">
        <v>58845.34999999994</v>
      </c>
    </row>
    <row r="163" spans="1:5">
      <c r="A163" s="194" t="s">
        <v>577</v>
      </c>
      <c r="B163" s="167">
        <v>13173017.550000001</v>
      </c>
      <c r="D163" s="194" t="s">
        <v>577</v>
      </c>
      <c r="E163" s="167">
        <v>2976061.3499999954</v>
      </c>
    </row>
    <row r="164" spans="1:5">
      <c r="A164" s="193" t="s">
        <v>578</v>
      </c>
      <c r="B164" s="168">
        <v>798594.41</v>
      </c>
      <c r="D164" s="193" t="s">
        <v>578</v>
      </c>
      <c r="E164" s="168">
        <v>175959.52999999985</v>
      </c>
    </row>
    <row r="165" spans="1:5">
      <c r="A165" s="194" t="s">
        <v>579</v>
      </c>
      <c r="B165" s="167">
        <v>4174142.2100000004</v>
      </c>
      <c r="D165" s="194" t="s">
        <v>579</v>
      </c>
      <c r="E165" s="167">
        <v>949654.95000000775</v>
      </c>
    </row>
    <row r="166" spans="1:5">
      <c r="A166" s="193" t="s">
        <v>580</v>
      </c>
      <c r="B166" s="168">
        <v>2783834.1100000003</v>
      </c>
      <c r="D166" s="193" t="s">
        <v>580</v>
      </c>
      <c r="E166" s="168">
        <v>732238.30000000156</v>
      </c>
    </row>
    <row r="167" spans="1:5">
      <c r="A167" s="194" t="s">
        <v>581</v>
      </c>
      <c r="B167" s="167">
        <v>533436.5199999999</v>
      </c>
      <c r="D167" s="194" t="s">
        <v>581</v>
      </c>
      <c r="E167" s="167">
        <v>165831.86000000074</v>
      </c>
    </row>
    <row r="168" spans="1:5">
      <c r="A168" s="193" t="s">
        <v>582</v>
      </c>
      <c r="B168" s="168">
        <v>1254685.4800000004</v>
      </c>
      <c r="D168" s="193" t="s">
        <v>582</v>
      </c>
      <c r="E168" s="168">
        <v>327798.33999999915</v>
      </c>
    </row>
    <row r="169" spans="1:5">
      <c r="A169" s="194" t="s">
        <v>583</v>
      </c>
      <c r="B169" s="167">
        <v>5336350.8899999987</v>
      </c>
      <c r="D169" s="194" t="s">
        <v>583</v>
      </c>
      <c r="E169" s="167">
        <v>1323318.2799999928</v>
      </c>
    </row>
    <row r="170" spans="1:5">
      <c r="A170" s="193" t="s">
        <v>584</v>
      </c>
      <c r="B170" s="168">
        <v>4318037.8100000005</v>
      </c>
      <c r="D170" s="193" t="s">
        <v>584</v>
      </c>
      <c r="E170" s="168">
        <v>1243696.2300000025</v>
      </c>
    </row>
    <row r="172" spans="1:5" ht="21">
      <c r="A172" s="188" t="s">
        <v>23</v>
      </c>
      <c r="B172" s="167" t="s">
        <v>2</v>
      </c>
      <c r="C172" s="167">
        <v>2509533.9900000016</v>
      </c>
    </row>
    <row r="173" spans="1:5">
      <c r="A173" s="189" t="s">
        <v>550</v>
      </c>
      <c r="B173" s="167">
        <v>9437175.4100000001</v>
      </c>
      <c r="C173" s="168">
        <v>1309601.440000003</v>
      </c>
    </row>
    <row r="174" spans="1:5">
      <c r="A174" s="191" t="s">
        <v>551</v>
      </c>
      <c r="B174" s="168">
        <v>3803895.61</v>
      </c>
      <c r="C174" s="167">
        <v>4072859.0000000028</v>
      </c>
    </row>
    <row r="175" spans="1:5">
      <c r="A175" s="189" t="s">
        <v>552</v>
      </c>
      <c r="B175" s="167">
        <v>16942166.399999999</v>
      </c>
      <c r="C175" s="168">
        <v>1759433.5399999914</v>
      </c>
    </row>
    <row r="176" spans="1:5">
      <c r="A176" s="191" t="s">
        <v>553</v>
      </c>
      <c r="B176" s="168">
        <v>7471710.9499999993</v>
      </c>
      <c r="C176" s="167">
        <v>266886.72999999911</v>
      </c>
    </row>
    <row r="177" spans="1:3">
      <c r="A177" s="189" t="s">
        <v>554</v>
      </c>
      <c r="B177" s="167">
        <v>716173.29</v>
      </c>
      <c r="C177" s="168">
        <v>478056.94000000064</v>
      </c>
    </row>
    <row r="178" spans="1:3">
      <c r="A178" s="191" t="s">
        <v>555</v>
      </c>
      <c r="B178" s="168">
        <v>1213909.0499999998</v>
      </c>
      <c r="C178" s="195">
        <v>12300284.179999951</v>
      </c>
    </row>
    <row r="179" spans="1:3">
      <c r="A179" s="190" t="s">
        <v>556</v>
      </c>
      <c r="B179" s="195">
        <v>46051301.960000001</v>
      </c>
      <c r="C179" s="168">
        <v>467987.80000000022</v>
      </c>
    </row>
    <row r="180" spans="1:3">
      <c r="A180" s="191" t="s">
        <v>557</v>
      </c>
      <c r="B180" s="168">
        <v>1019328.7200000001</v>
      </c>
      <c r="C180" s="167">
        <v>54691.230000000083</v>
      </c>
    </row>
    <row r="181" spans="1:3">
      <c r="A181" s="189" t="s">
        <v>558</v>
      </c>
      <c r="B181" s="167">
        <v>155639.19</v>
      </c>
      <c r="C181" s="168">
        <v>369209.53000000009</v>
      </c>
    </row>
    <row r="182" spans="1:3">
      <c r="A182" s="191" t="s">
        <v>559</v>
      </c>
      <c r="B182" s="168">
        <v>1592470.95</v>
      </c>
      <c r="C182" s="167">
        <v>102295.78</v>
      </c>
    </row>
    <row r="183" spans="1:3">
      <c r="A183" s="189" t="s">
        <v>560</v>
      </c>
      <c r="B183" s="167">
        <v>363004.5</v>
      </c>
      <c r="C183" s="168">
        <v>1081213.3100000005</v>
      </c>
    </row>
    <row r="184" spans="1:3">
      <c r="A184" s="191" t="s">
        <v>561</v>
      </c>
      <c r="B184" s="168">
        <v>4671265.07</v>
      </c>
      <c r="C184" s="167">
        <v>98854.589999999982</v>
      </c>
    </row>
    <row r="185" spans="1:3">
      <c r="A185" s="189" t="s">
        <v>562</v>
      </c>
      <c r="B185" s="167">
        <v>288177.95</v>
      </c>
      <c r="C185" s="168">
        <v>419797.4</v>
      </c>
    </row>
    <row r="186" spans="1:3">
      <c r="A186" s="191" t="s">
        <v>563</v>
      </c>
      <c r="B186" s="168">
        <v>1238327.23</v>
      </c>
    </row>
    <row r="187" spans="1:3" ht="21">
      <c r="A187" s="188" t="s">
        <v>23</v>
      </c>
      <c r="B187" t="s">
        <v>3</v>
      </c>
    </row>
    <row r="188" spans="1:3">
      <c r="A188" s="189" t="s">
        <v>550</v>
      </c>
      <c r="B188" s="167">
        <v>2509533.9900000016</v>
      </c>
    </row>
    <row r="189" spans="1:3">
      <c r="A189" s="191" t="s">
        <v>551</v>
      </c>
      <c r="B189" s="168">
        <v>1309601.440000003</v>
      </c>
    </row>
    <row r="190" spans="1:3">
      <c r="A190" s="189" t="s">
        <v>552</v>
      </c>
      <c r="B190" s="167">
        <v>4072859.0000000028</v>
      </c>
    </row>
    <row r="191" spans="1:3">
      <c r="A191" s="191" t="s">
        <v>553</v>
      </c>
      <c r="B191" s="168">
        <v>1759433.5399999914</v>
      </c>
    </row>
    <row r="192" spans="1:3">
      <c r="A192" s="189" t="s">
        <v>554</v>
      </c>
      <c r="B192" s="167">
        <v>266886.72999999911</v>
      </c>
    </row>
    <row r="193" spans="1:5">
      <c r="A193" s="191" t="s">
        <v>555</v>
      </c>
      <c r="B193" s="168">
        <v>478056.94000000064</v>
      </c>
    </row>
    <row r="194" spans="1:5">
      <c r="A194" s="190" t="s">
        <v>556</v>
      </c>
      <c r="B194" s="195">
        <v>12300284.179999951</v>
      </c>
    </row>
    <row r="195" spans="1:5">
      <c r="A195" s="191" t="s">
        <v>557</v>
      </c>
      <c r="B195" s="168">
        <v>467987.80000000022</v>
      </c>
    </row>
    <row r="196" spans="1:5">
      <c r="A196" s="189" t="s">
        <v>558</v>
      </c>
      <c r="B196" s="167">
        <v>54691.230000000083</v>
      </c>
    </row>
    <row r="197" spans="1:5">
      <c r="A197" s="191" t="s">
        <v>559</v>
      </c>
      <c r="B197" s="168">
        <v>369209.53000000009</v>
      </c>
    </row>
    <row r="198" spans="1:5">
      <c r="A198" s="189" t="s">
        <v>560</v>
      </c>
      <c r="B198" s="167">
        <v>102295.78</v>
      </c>
    </row>
    <row r="199" spans="1:5">
      <c r="A199" s="191" t="s">
        <v>561</v>
      </c>
      <c r="B199" s="168">
        <v>1081213.3100000005</v>
      </c>
    </row>
    <row r="200" spans="1:5">
      <c r="A200" s="189" t="s">
        <v>562</v>
      </c>
      <c r="B200" s="167">
        <v>98854.589999999982</v>
      </c>
    </row>
    <row r="201" spans="1:5">
      <c r="A201" s="191" t="s">
        <v>563</v>
      </c>
      <c r="B201" s="168">
        <v>419797.4</v>
      </c>
      <c r="D201" s="197" t="s">
        <v>24</v>
      </c>
      <c r="E201" t="s">
        <v>635</v>
      </c>
    </row>
    <row r="202" spans="1:5">
      <c r="A202" s="197" t="s">
        <v>24</v>
      </c>
      <c r="B202" t="s">
        <v>2</v>
      </c>
      <c r="D202" s="191" t="s">
        <v>510</v>
      </c>
      <c r="E202" s="166">
        <v>807</v>
      </c>
    </row>
    <row r="203" spans="1:5">
      <c r="A203" s="191" t="s">
        <v>510</v>
      </c>
      <c r="B203" s="168">
        <v>221681.85</v>
      </c>
      <c r="D203" s="189" t="s">
        <v>511</v>
      </c>
      <c r="E203" s="196">
        <v>4</v>
      </c>
    </row>
    <row r="204" spans="1:5">
      <c r="A204" s="189" t="s">
        <v>511</v>
      </c>
      <c r="B204" s="195">
        <v>412</v>
      </c>
      <c r="D204" s="191" t="s">
        <v>512</v>
      </c>
      <c r="E204" s="166">
        <v>4439</v>
      </c>
    </row>
    <row r="205" spans="1:5">
      <c r="A205" s="191" t="s">
        <v>512</v>
      </c>
      <c r="B205" s="168">
        <v>11239714.289999999</v>
      </c>
      <c r="D205" s="189" t="s">
        <v>513</v>
      </c>
      <c r="E205" s="127">
        <v>589</v>
      </c>
    </row>
    <row r="206" spans="1:5">
      <c r="A206" s="189" t="s">
        <v>513</v>
      </c>
      <c r="B206" s="167">
        <v>1971598.0699999998</v>
      </c>
      <c r="D206" s="191" t="s">
        <v>514</v>
      </c>
      <c r="E206" s="166">
        <v>51</v>
      </c>
    </row>
    <row r="207" spans="1:5">
      <c r="A207" s="191" t="s">
        <v>514</v>
      </c>
      <c r="B207" s="168">
        <v>8149.25</v>
      </c>
      <c r="D207" s="189" t="s">
        <v>515</v>
      </c>
      <c r="E207" s="127">
        <v>845</v>
      </c>
    </row>
    <row r="208" spans="1:5">
      <c r="A208" s="189" t="s">
        <v>515</v>
      </c>
      <c r="B208" s="167">
        <v>291992</v>
      </c>
      <c r="D208" s="191" t="s">
        <v>516</v>
      </c>
      <c r="E208" s="166">
        <v>617</v>
      </c>
    </row>
    <row r="209" spans="1:5">
      <c r="A209" s="191" t="s">
        <v>516</v>
      </c>
      <c r="B209" s="168">
        <v>173694.63999999998</v>
      </c>
      <c r="D209" s="189" t="s">
        <v>517</v>
      </c>
      <c r="E209" s="127">
        <v>378</v>
      </c>
    </row>
    <row r="210" spans="1:5">
      <c r="A210" s="189" t="s">
        <v>517</v>
      </c>
      <c r="B210" s="167">
        <v>236400.86</v>
      </c>
      <c r="D210" s="191" t="s">
        <v>518</v>
      </c>
      <c r="E210" s="166">
        <v>3155</v>
      </c>
    </row>
    <row r="211" spans="1:5">
      <c r="A211" s="191" t="s">
        <v>518</v>
      </c>
      <c r="B211" s="168">
        <v>3266058.0700000003</v>
      </c>
    </row>
    <row r="214" spans="1:5" ht="21">
      <c r="A214" s="188" t="s">
        <v>23</v>
      </c>
      <c r="B214" t="s">
        <v>636</v>
      </c>
      <c r="D214" s="188" t="s">
        <v>23</v>
      </c>
      <c r="E214" t="s">
        <v>3</v>
      </c>
    </row>
    <row r="215" spans="1:5">
      <c r="A215" s="189" t="s">
        <v>550</v>
      </c>
      <c r="B215" s="167">
        <v>9437175.4100000001</v>
      </c>
      <c r="D215" s="189" t="s">
        <v>550</v>
      </c>
      <c r="E215" s="167">
        <v>2509533.9900000016</v>
      </c>
    </row>
    <row r="216" spans="1:5">
      <c r="A216" s="191" t="s">
        <v>551</v>
      </c>
      <c r="B216" s="168">
        <v>3803895.61</v>
      </c>
      <c r="D216" s="191" t="s">
        <v>551</v>
      </c>
      <c r="E216" s="168">
        <v>1309601.440000003</v>
      </c>
    </row>
    <row r="217" spans="1:5">
      <c r="A217" s="189" t="s">
        <v>552</v>
      </c>
      <c r="B217" s="167">
        <v>16942166.399999999</v>
      </c>
      <c r="D217" s="189" t="s">
        <v>552</v>
      </c>
      <c r="E217" s="167">
        <v>4072859.0000000028</v>
      </c>
    </row>
    <row r="218" spans="1:5">
      <c r="A218" s="191" t="s">
        <v>553</v>
      </c>
      <c r="B218" s="168">
        <v>7471710.9499999993</v>
      </c>
      <c r="D218" s="191" t="s">
        <v>553</v>
      </c>
      <c r="E218" s="168">
        <v>1759433.5399999914</v>
      </c>
    </row>
    <row r="219" spans="1:5">
      <c r="A219" s="189" t="s">
        <v>554</v>
      </c>
      <c r="B219" s="167">
        <v>716173.29</v>
      </c>
      <c r="D219" s="189" t="s">
        <v>554</v>
      </c>
      <c r="E219" s="167">
        <v>266886.72999999911</v>
      </c>
    </row>
    <row r="220" spans="1:5">
      <c r="A220" s="191" t="s">
        <v>555</v>
      </c>
      <c r="B220" s="168">
        <v>1213909.0499999998</v>
      </c>
      <c r="D220" s="191" t="s">
        <v>555</v>
      </c>
      <c r="E220" s="168">
        <v>478056.94000000064</v>
      </c>
    </row>
    <row r="221" spans="1:5">
      <c r="A221" s="190" t="s">
        <v>556</v>
      </c>
      <c r="B221" s="195">
        <v>46051301.960000001</v>
      </c>
      <c r="D221" s="190" t="s">
        <v>556</v>
      </c>
      <c r="E221" s="195">
        <v>12300284.179999951</v>
      </c>
    </row>
    <row r="222" spans="1:5">
      <c r="A222" s="191" t="s">
        <v>557</v>
      </c>
      <c r="B222" s="168">
        <v>1019328.7200000001</v>
      </c>
      <c r="D222" s="191" t="s">
        <v>557</v>
      </c>
      <c r="E222" s="168">
        <v>467987.80000000022</v>
      </c>
    </row>
    <row r="223" spans="1:5">
      <c r="A223" s="189" t="s">
        <v>558</v>
      </c>
      <c r="B223" s="167">
        <v>155639.19</v>
      </c>
      <c r="D223" s="189" t="s">
        <v>558</v>
      </c>
      <c r="E223" s="167">
        <v>54691.230000000083</v>
      </c>
    </row>
    <row r="224" spans="1:5">
      <c r="A224" s="191" t="s">
        <v>559</v>
      </c>
      <c r="B224" s="168">
        <v>1592470.95</v>
      </c>
      <c r="D224" s="191" t="s">
        <v>559</v>
      </c>
      <c r="E224" s="168">
        <v>369209.53000000009</v>
      </c>
    </row>
    <row r="225" spans="1:5">
      <c r="A225" s="189" t="s">
        <v>560</v>
      </c>
      <c r="B225" s="167">
        <v>363004.5</v>
      </c>
      <c r="D225" s="189" t="s">
        <v>560</v>
      </c>
      <c r="E225" s="167">
        <v>102295.78</v>
      </c>
    </row>
    <row r="226" spans="1:5">
      <c r="A226" s="191" t="s">
        <v>561</v>
      </c>
      <c r="B226" s="168">
        <v>4671265.07</v>
      </c>
      <c r="D226" s="191" t="s">
        <v>561</v>
      </c>
      <c r="E226" s="168">
        <v>1081213.3100000005</v>
      </c>
    </row>
    <row r="227" spans="1:5">
      <c r="A227" s="189" t="s">
        <v>562</v>
      </c>
      <c r="B227" s="167">
        <v>288177.95</v>
      </c>
      <c r="D227" s="189" t="s">
        <v>562</v>
      </c>
      <c r="E227" s="167">
        <v>98854.589999999982</v>
      </c>
    </row>
    <row r="228" spans="1:5">
      <c r="A228" s="191" t="s">
        <v>563</v>
      </c>
      <c r="B228" s="168">
        <v>1238327.23</v>
      </c>
      <c r="D228" s="191" t="s">
        <v>563</v>
      </c>
      <c r="E228" s="168">
        <v>419797.4</v>
      </c>
    </row>
    <row r="233" spans="1:5" ht="21">
      <c r="A233" s="188" t="s">
        <v>29</v>
      </c>
      <c r="B233" t="s">
        <v>2</v>
      </c>
    </row>
    <row r="234" spans="1:5">
      <c r="A234" s="191" t="s">
        <v>541</v>
      </c>
      <c r="B234" s="168">
        <v>4147577.1900000009</v>
      </c>
    </row>
    <row r="235" spans="1:5">
      <c r="A235" s="190" t="s">
        <v>542</v>
      </c>
      <c r="B235" s="195">
        <v>5632</v>
      </c>
    </row>
    <row r="236" spans="1:5">
      <c r="A236" s="191" t="s">
        <v>543</v>
      </c>
      <c r="B236" s="168">
        <v>827699.08000000066</v>
      </c>
    </row>
    <row r="237" spans="1:5">
      <c r="A237" s="189" t="s">
        <v>544</v>
      </c>
      <c r="B237" s="167">
        <v>77616.549999999988</v>
      </c>
    </row>
  </sheetData>
  <conditionalFormatting sqref="C2:C3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{AAE67431-C321-F745-B050-AD97127806D8}</x14:id>
        </ext>
      </extLst>
    </cfRule>
  </conditionalFormatting>
  <conditionalFormatting sqref="D2:D3">
    <cfRule type="colorScale" priority="40">
      <colorScale>
        <cfvo type="min"/>
        <cfvo type="max"/>
        <color theme="9" tint="0.59999389629810485"/>
        <color theme="9" tint="0.39997558519241921"/>
      </colorScale>
    </cfRule>
  </conditionalFormatting>
  <conditionalFormatting sqref="E2:E3">
    <cfRule type="colorScale" priority="39">
      <colorScale>
        <cfvo type="min"/>
        <cfvo type="max"/>
        <color theme="9" tint="0.59999389629810485"/>
        <color theme="9" tint="0.39997558519241921"/>
      </colorScale>
    </cfRule>
  </conditionalFormatting>
  <conditionalFormatting sqref="F2:F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{F1082040-7B13-0A43-934A-C814837AF835}</x14:id>
        </ext>
      </extLst>
    </cfRule>
  </conditionalFormatting>
  <conditionalFormatting sqref="B6:B7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{BCAE4723-70C5-2441-B405-FE6D72542607}</x14:id>
        </ext>
      </extLst>
    </cfRule>
  </conditionalFormatting>
  <conditionalFormatting sqref="B10:B11">
    <cfRule type="colorScale" priority="36">
      <colorScale>
        <cfvo type="min"/>
        <cfvo type="max"/>
        <color theme="9" tint="0.59999389629810485"/>
        <color theme="9" tint="0.39997558519241921"/>
      </colorScale>
    </cfRule>
  </conditionalFormatting>
  <conditionalFormatting sqref="C10:C11">
    <cfRule type="colorScale" priority="35">
      <colorScale>
        <cfvo type="min"/>
        <cfvo type="max"/>
        <color theme="9" tint="0.59999389629810485"/>
        <color theme="9" tint="0.39997558519241921"/>
      </colorScale>
    </cfRule>
  </conditionalFormatting>
  <conditionalFormatting sqref="B14:B15">
    <cfRule type="colorScale" priority="34">
      <colorScale>
        <cfvo type="min"/>
        <cfvo type="max"/>
        <color theme="9" tint="0.59999389629810485"/>
        <color theme="9" tint="0.39997558519241921"/>
      </colorScale>
    </cfRule>
  </conditionalFormatting>
  <conditionalFormatting sqref="B28:B34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{BB13795C-5B1C-8D45-A7C7-BFD75B19E97A}</x14:id>
        </ext>
      </extLst>
    </cfRule>
  </conditionalFormatting>
  <conditionalFormatting sqref="E28:E34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{B7305026-1775-D047-A955-45C6D380320A}</x14:id>
        </ext>
      </extLst>
    </cfRule>
  </conditionalFormatting>
  <conditionalFormatting sqref="H28:H3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B6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{3BBE8A01-7CEF-5B48-9C21-8B06EA5D95A2}</x14:id>
        </ext>
      </extLst>
    </cfRule>
  </conditionalFormatting>
  <conditionalFormatting sqref="E43:E6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{64A58E9F-629B-E94E-B811-A9A88EFFE903}</x14:id>
        </ext>
      </extLst>
    </cfRule>
  </conditionalFormatting>
  <conditionalFormatting sqref="B74:B76">
    <cfRule type="colorScale" priority="25">
      <colorScale>
        <cfvo type="min"/>
        <cfvo type="max"/>
        <color theme="7" tint="0.59999389629810485"/>
        <color theme="9" tint="0.39997558519241921"/>
      </colorScale>
    </cfRule>
  </conditionalFormatting>
  <conditionalFormatting sqref="E74:E76">
    <cfRule type="colorScale" priority="21">
      <colorScale>
        <cfvo type="min"/>
        <cfvo type="max"/>
        <color theme="7" tint="0.59999389629810485"/>
        <color theme="9" tint="0.39997558519241921"/>
      </colorScale>
    </cfRule>
  </conditionalFormatting>
  <conditionalFormatting sqref="B102:B11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{BBB2B384-56D1-E645-910D-312B2EA62CF4}</x14:id>
        </ext>
      </extLst>
    </cfRule>
  </conditionalFormatting>
  <conditionalFormatting sqref="B102:B114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{5818FD10-3311-FD4B-9DDC-6615393021DA}</x14:id>
        </ext>
      </extLst>
    </cfRule>
  </conditionalFormatting>
  <conditionalFormatting sqref="B117:B129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32:B14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{078760B2-4089-2443-BC49-2919B9BF63D4}</x14:id>
        </ext>
      </extLst>
    </cfRule>
  </conditionalFormatting>
  <conditionalFormatting sqref="B132:B14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{2082E125-94C4-0846-82E3-9A476A3B2C70}</x14:id>
        </ext>
      </extLst>
    </cfRule>
  </conditionalFormatting>
  <conditionalFormatting sqref="B150:B15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{E7305A48-2D45-2141-B192-AFBCD8FD7728}</x14:id>
        </ext>
      </extLst>
    </cfRule>
  </conditionalFormatting>
  <conditionalFormatting sqref="E150:E15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{93968C01-1AD9-1E49-B334-50B3371C9108}</x14:id>
        </ext>
      </extLst>
    </cfRule>
  </conditionalFormatting>
  <conditionalFormatting sqref="B162:B170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{8D834C70-F751-FF48-A4CF-D336A59D919A}</x14:id>
        </ext>
      </extLst>
    </cfRule>
  </conditionalFormatting>
  <conditionalFormatting sqref="E162:E17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{F3F8EA10-5ACE-B741-BB0B-8FABAF0140A9}</x14:id>
        </ext>
      </extLst>
    </cfRule>
  </conditionalFormatting>
  <conditionalFormatting sqref="B172:B18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{484B3C02-3D31-1844-9906-5AC45F288BEF}</x14:id>
        </ext>
      </extLst>
    </cfRule>
  </conditionalFormatting>
  <conditionalFormatting sqref="C172:C18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{5DA1D803-FF11-BA4E-836D-B7F2A12533D3}</x14:id>
        </ext>
      </extLst>
    </cfRule>
  </conditionalFormatting>
  <conditionalFormatting sqref="B188:B20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{841BD909-8D64-8D4A-9D72-661714342A63}</x14:id>
        </ext>
      </extLst>
    </cfRule>
  </conditionalFormatting>
  <conditionalFormatting sqref="B203:B2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{DBB546B4-9507-7048-A532-E70CC1DD6A13}</x14:id>
        </ext>
      </extLst>
    </cfRule>
  </conditionalFormatting>
  <conditionalFormatting sqref="E202:E210">
    <cfRule type="colorScale" priority="5">
      <colorScale>
        <cfvo type="min"/>
        <cfvo type="max"/>
        <color rgb="FFFCFCFF"/>
        <color rgb="FF63BE7B"/>
      </colorScale>
    </cfRule>
  </conditionalFormatting>
  <conditionalFormatting sqref="E202:E210">
    <cfRule type="colorScale" priority="4">
      <colorScale>
        <cfvo type="min"/>
        <cfvo type="max"/>
        <color rgb="FFFCFCFF"/>
        <color rgb="FF63BE7B"/>
      </colorScale>
    </cfRule>
  </conditionalFormatting>
  <conditionalFormatting sqref="B215:B22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{49F65D9B-D00D-FE40-B162-47C6D6FFF7C5}</x14:id>
        </ext>
      </extLst>
    </cfRule>
  </conditionalFormatting>
  <conditionalFormatting sqref="E215:E2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{E8100D7E-7120-0342-9323-14DDD570CD56}</x14:id>
        </ext>
      </extLst>
    </cfRule>
  </conditionalFormatting>
  <conditionalFormatting sqref="B234:B2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{D0E4966E-4CD5-4549-B90E-1C8F49F1D913}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67431-C321-F745-B050-AD97127806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F1082040-7B13-0A43-934A-C814837AF8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BCAE4723-70C5-2441-B405-FE6D725426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B6:B7</xm:sqref>
        </x14:conditionalFormatting>
        <x14:conditionalFormatting xmlns:xm="http://schemas.microsoft.com/office/excel/2006/main">
          <x14:cfRule type="dataBar" id="{BB13795C-5B1C-8D45-A7C7-BFD75B19E9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B28:B34</xm:sqref>
        </x14:conditionalFormatting>
        <x14:conditionalFormatting xmlns:xm="http://schemas.microsoft.com/office/excel/2006/main">
          <x14:cfRule type="dataBar" id="{B7305026-1775-D047-A955-45C6D38032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E28:E34</xm:sqref>
        </x14:conditionalFormatting>
        <x14:conditionalFormatting xmlns:xm="http://schemas.microsoft.com/office/excel/2006/main">
          <x14:cfRule type="dataBar" id="{3BBE8A01-7CEF-5B48-9C21-8B06EA5D95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B43:B66</xm:sqref>
        </x14:conditionalFormatting>
        <x14:conditionalFormatting xmlns:xm="http://schemas.microsoft.com/office/excel/2006/main">
          <x14:cfRule type="dataBar" id="{64A58E9F-629B-E94E-B811-A9A88EFFE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E43:E66</xm:sqref>
        </x14:conditionalFormatting>
        <x14:conditionalFormatting xmlns:xm="http://schemas.microsoft.com/office/excel/2006/main">
          <x14:cfRule type="dataBar" id="{BBB2B384-56D1-E645-910D-312B2EA62C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B102:B113</xm:sqref>
        </x14:conditionalFormatting>
        <x14:conditionalFormatting xmlns:xm="http://schemas.microsoft.com/office/excel/2006/main">
          <x14:cfRule type="dataBar" id="{5818FD10-3311-FD4B-9DDC-6615393021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B102:B114</xm:sqref>
        </x14:conditionalFormatting>
        <x14:conditionalFormatting xmlns:xm="http://schemas.microsoft.com/office/excel/2006/main">
          <x14:cfRule type="dataBar" id="{078760B2-4089-2443-BC49-2919B9BF6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B132:B143</xm:sqref>
        </x14:conditionalFormatting>
        <x14:conditionalFormatting xmlns:xm="http://schemas.microsoft.com/office/excel/2006/main">
          <x14:cfRule type="dataBar" id="{2082E125-94C4-0846-82E3-9A476A3B2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B132:B144</xm:sqref>
        </x14:conditionalFormatting>
        <x14:conditionalFormatting xmlns:xm="http://schemas.microsoft.com/office/excel/2006/main">
          <x14:cfRule type="dataBar" id="{E7305A48-2D45-2141-B192-AFBCD8FD77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B150:B158</xm:sqref>
        </x14:conditionalFormatting>
        <x14:conditionalFormatting xmlns:xm="http://schemas.microsoft.com/office/excel/2006/main">
          <x14:cfRule type="dataBar" id="{93968C01-1AD9-1E49-B334-50B3371C9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E150:E158</xm:sqref>
        </x14:conditionalFormatting>
        <x14:conditionalFormatting xmlns:xm="http://schemas.microsoft.com/office/excel/2006/main">
          <x14:cfRule type="dataBar" id="{8D834C70-F751-FF48-A4CF-D336A59D91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B162:B170</xm:sqref>
        </x14:conditionalFormatting>
        <x14:conditionalFormatting xmlns:xm="http://schemas.microsoft.com/office/excel/2006/main">
          <x14:cfRule type="dataBar" id="{F3F8EA10-5ACE-B741-BB0B-8FABAF014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E162:E170</xm:sqref>
        </x14:conditionalFormatting>
        <x14:conditionalFormatting xmlns:xm="http://schemas.microsoft.com/office/excel/2006/main">
          <x14:cfRule type="dataBar" id="{484B3C02-3D31-1844-9906-5AC45F288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B172:B186</xm:sqref>
        </x14:conditionalFormatting>
        <x14:conditionalFormatting xmlns:xm="http://schemas.microsoft.com/office/excel/2006/main">
          <x14:cfRule type="dataBar" id="{5DA1D803-FF11-BA4E-836D-B7F2A1253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C172:C185</xm:sqref>
        </x14:conditionalFormatting>
        <x14:conditionalFormatting xmlns:xm="http://schemas.microsoft.com/office/excel/2006/main">
          <x14:cfRule type="dataBar" id="{841BD909-8D64-8D4A-9D72-661714342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B188:B201</xm:sqref>
        </x14:conditionalFormatting>
        <x14:conditionalFormatting xmlns:xm="http://schemas.microsoft.com/office/excel/2006/main">
          <x14:cfRule type="dataBar" id="{DBB546B4-9507-7048-A532-E70CC1DD6A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B203:B211</xm:sqref>
        </x14:conditionalFormatting>
        <x14:conditionalFormatting xmlns:xm="http://schemas.microsoft.com/office/excel/2006/main">
          <x14:cfRule type="dataBar" id="{49F65D9B-D00D-FE40-B162-47C6D6FFF7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B215:B228</xm:sqref>
        </x14:conditionalFormatting>
        <x14:conditionalFormatting xmlns:xm="http://schemas.microsoft.com/office/excel/2006/main">
          <x14:cfRule type="dataBar" id="{E8100D7E-7120-0342-9323-14DDD570C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E215:E228</xm:sqref>
        </x14:conditionalFormatting>
        <x14:conditionalFormatting xmlns:xm="http://schemas.microsoft.com/office/excel/2006/main">
          <x14:cfRule type="dataBar" id="{D0E4966E-4CD5-4549-B90E-1C8F49F1D9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B234:B237</xm:sqref>
        </x14:conditionalFormatting>
        <x14:conditionalFormatting xmlns:xm="http://schemas.microsoft.com/office/excel/2006/main">
          <x14:cfRule type="iconSet" priority="20" id="{A504A1DF-6C00-1141-A3E7-DA5D754BC55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B79:B83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СВОДНАЯ МЕСЯЦ</vt:lpstr>
      <vt:lpstr>СВОДНАЯ ГРУППА 2</vt:lpstr>
      <vt:lpstr>СВОДНАЯ ГРУППА3 В ГРУППА2</vt:lpstr>
      <vt:lpstr>СВОДНАЯ РЕГИОНЫ</vt:lpstr>
      <vt:lpstr>СВОДНАЯ ДНИ НЕДЕЛИ</vt:lpstr>
      <vt:lpstr>СВОДНАЯ ВРЕМЯ</vt:lpstr>
      <vt:lpstr>ТОП 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2020-05-05T09:14:15Z</dcterms:modified>
</cp:coreProperties>
</file>