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\Downloads\"/>
    </mc:Choice>
  </mc:AlternateContent>
  <xr:revisionPtr revIDLastSave="0" documentId="13_ncr:1_{57BE1D24-147A-4934-AC45-FDC53A5358C9}" xr6:coauthVersionLast="47" xr6:coauthVersionMax="47" xr10:uidLastSave="{00000000-0000-0000-0000-000000000000}"/>
  <bookViews>
    <workbookView xWindow="-108" yWindow="-108" windowWidth="23256" windowHeight="12456" tabRatio="2" xr2:uid="{C0D4221C-1203-47A7-952D-C74803CD808A}"/>
  </bookViews>
  <sheets>
    <sheet name="Planilha1" sheetId="2" r:id="rId1"/>
    <sheet name="Planilha2" sheetId="3" r:id="rId2"/>
  </sheets>
  <definedNames>
    <definedName name="aporte">Planilha1!$D$19</definedName>
    <definedName name="patrimonio">Planilha1!$D$22</definedName>
    <definedName name="qtd_anos">Planilha1!$D$20</definedName>
    <definedName name="rendimento_carteira">Planilha1!$D$15</definedName>
    <definedName name="salario">Planilha1!$D$14</definedName>
    <definedName name="sugestao_investimento">Planilha1!$D$16</definedName>
    <definedName name="taxa_mensal">Planilha1!$D$21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9" i="2"/>
  <c r="C40" i="2"/>
  <c r="C41" i="2"/>
  <c r="C42" i="2"/>
  <c r="C37" i="2"/>
  <c r="A15" i="3"/>
  <c r="A16" i="3"/>
  <c r="A17" i="3"/>
  <c r="A18" i="3"/>
  <c r="A19" i="3"/>
  <c r="A14" i="3"/>
  <c r="A8" i="3"/>
  <c r="A9" i="3"/>
  <c r="A10" i="3"/>
  <c r="A11" i="3"/>
  <c r="A12" i="3"/>
  <c r="A13" i="3"/>
  <c r="A3" i="3"/>
  <c r="A4" i="3"/>
  <c r="A5" i="3"/>
  <c r="A6" i="3"/>
  <c r="A7" i="3"/>
  <c r="A2" i="3"/>
  <c r="C34" i="2"/>
  <c r="C27" i="2"/>
  <c r="D27" i="2" s="1"/>
  <c r="C28" i="2"/>
  <c r="D28" i="2" s="1"/>
  <c r="C29" i="2"/>
  <c r="D29" i="2" s="1"/>
  <c r="C30" i="2"/>
  <c r="D30" i="2" s="1"/>
  <c r="C26" i="2"/>
  <c r="D26" i="2" s="1"/>
  <c r="D22" i="2"/>
  <c r="D23" i="2" s="1"/>
  <c r="D16" i="2"/>
  <c r="D38" i="2" l="1"/>
  <c r="D37" i="2"/>
  <c r="D41" i="2"/>
  <c r="D42" i="2"/>
  <c r="D40" i="2"/>
  <c r="D39" i="2"/>
  <c r="D43" i="2"/>
</calcChain>
</file>

<file path=xl/sharedStrings.xml><?xml version="1.0" encoding="utf-8"?>
<sst xmlns="http://schemas.openxmlformats.org/spreadsheetml/2006/main" count="69" uniqueCount="35">
  <si>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</si>
  <si>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</si>
  <si>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</si>
  <si>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</si>
  <si>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</si>
  <si>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</si>
  <si>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</si>
  <si>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</si>
  <si>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</si>
  <si>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</si>
  <si>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</si>
  <si>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</si>
  <si>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</si>
  <si>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</si>
  <si>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</si>
  <si>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</si>
  <si>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Sugestão de investimento</t>
  </si>
  <si>
    <t>Perfil</t>
  </si>
  <si>
    <t>Moderado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</si>
  <si>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</si>
  <si>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</si>
  <si>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</si>
  <si>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</si>
  <si>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</si>
  <si>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</si>
  <si>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</si>
  <si>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</si>
  <si>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</t>
  </si>
  <si>
    <t>Desenvolvimento</t>
  </si>
  <si>
    <t>Hotelarias</t>
  </si>
  <si>
    <t>TIPO DE FII</t>
  </si>
  <si>
    <t>PERFIL</t>
  </si>
  <si>
    <t>%</t>
  </si>
  <si>
    <t>CHAVE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</si>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</sst>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0" fontId="1" fillId="0" borderId="4" xfId="1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5" fillId="0" borderId="0" xfId="0" applyFont="1"/>
    <xf numFmtId="167" fontId="1" fillId="4" borderId="17" xfId="0" applyNumberFormat="1" applyFont="1" applyFill="1" applyBorder="1" applyAlignment="1">
      <alignment horizontal="center"/>
    </xf>
    <xf numFmtId="167" fontId="1" fillId="4" borderId="20" xfId="0" applyNumberFormat="1" applyFont="1" applyFill="1" applyBorder="1" applyAlignment="1">
      <alignment horizontal="center"/>
    </xf>
    <xf numFmtId="167" fontId="1" fillId="4" borderId="24" xfId="0" applyNumberFormat="1" applyFont="1" applyFill="1" applyBorder="1" applyAlignment="1">
      <alignment horizontal="center"/>
    </xf>
    <xf numFmtId="167" fontId="1" fillId="4" borderId="23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indent="3"/>
    </xf>
    <xf numFmtId="0" fontId="5" fillId="4" borderId="18" xfId="0" applyFont="1" applyFill="1" applyBorder="1" applyAlignment="1">
      <alignment horizontal="left" indent="3"/>
    </xf>
    <xf numFmtId="0" fontId="5" fillId="4" borderId="26" xfId="0" applyFont="1" applyFill="1" applyBorder="1" applyAlignment="1">
      <alignment horizontal="left" indent="3"/>
    </xf>
    <xf numFmtId="0" fontId="5" fillId="4" borderId="27" xfId="0" applyFont="1" applyFill="1" applyBorder="1" applyAlignment="1">
      <alignment horizontal="left" indent="3"/>
    </xf>
    <xf numFmtId="0" fontId="5" fillId="4" borderId="19" xfId="0" applyFont="1" applyFill="1" applyBorder="1" applyAlignment="1">
      <alignment horizontal="left" indent="3"/>
    </xf>
    <xf numFmtId="0" fontId="5" fillId="4" borderId="21" xfId="0" applyFont="1" applyFill="1" applyBorder="1" applyAlignment="1">
      <alignment horizontal="left" indent="3"/>
    </xf>
    <xf numFmtId="0" fontId="5" fillId="4" borderId="22" xfId="0" applyFont="1" applyFill="1" applyBorder="1" applyAlignment="1">
      <alignment horizontal="left" indent="3"/>
    </xf>
    <xf numFmtId="167" fontId="1" fillId="4" borderId="6" xfId="0" applyNumberFormat="1" applyFont="1" applyFill="1" applyBorder="1" applyAlignment="1">
      <alignment horizontal="center"/>
    </xf>
    <xf numFmtId="8" fontId="1" fillId="4" borderId="4" xfId="0" applyNumberFormat="1" applyFont="1" applyFill="1" applyBorder="1" applyAlignment="1">
      <alignment horizontal="center"/>
    </xf>
    <xf numFmtId="8" fontId="1" fillId="4" borderId="5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9" fontId="0" fillId="0" borderId="0" xfId="0" applyNumberFormat="1" applyAlignment="1">
      <alignment horizontal="center"/>
    </xf>
    <xf numFmtId="167" fontId="1" fillId="5" borderId="0" xfId="0" applyNumberFormat="1" applyFont="1" applyFill="1" applyAlignment="1">
      <alignment horizontal="center"/>
    </xf>
    <xf numFmtId="0" fontId="0" fillId="0" borderId="28" xfId="0" applyBorder="1"/>
    <xf numFmtId="9" fontId="0" fillId="0" borderId="0" xfId="1" applyFont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6" fillId="3" borderId="0" xfId="0" applyFont="1" applyFill="1" applyBorder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0" fillId="0" borderId="7" xfId="0" applyBorder="1" applyAlignment="1">
      <alignment horizontal="left" indent="3"/>
    </xf>
    <xf numFmtId="9" fontId="0" fillId="0" borderId="8" xfId="0" applyNumberFormat="1" applyBorder="1" applyAlignment="1">
      <alignment horizontal="center"/>
    </xf>
    <xf numFmtId="167" fontId="0" fillId="4" borderId="9" xfId="0" applyNumberFormat="1" applyFill="1" applyBorder="1" applyAlignment="1">
      <alignment horizontal="center"/>
    </xf>
    <xf numFmtId="0" fontId="0" fillId="0" borderId="10" xfId="0" applyBorder="1" applyAlignment="1">
      <alignment horizontal="left" indent="3"/>
    </xf>
    <xf numFmtId="9" fontId="0" fillId="0" borderId="11" xfId="0" applyNumberFormat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0" fontId="0" fillId="0" borderId="13" xfId="0" applyBorder="1" applyAlignment="1">
      <alignment horizontal="left" indent="3"/>
    </xf>
    <xf numFmtId="9" fontId="0" fillId="0" borderId="14" xfId="0" applyNumberFormat="1" applyBorder="1" applyAlignment="1">
      <alignment horizontal="center"/>
    </xf>
    <xf numFmtId="167" fontId="0" fillId="4" borderId="15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6C0-B915-493F1D7002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1173480</xdr:colOff>
      <xdr:row>0</xdr:row>
      <xdr:rowOff>156209</xdr:rowOff>
    </xdr:from>
    <xdr:to>
      <xdr:col>3</xdr:col>
      <xdr:colOff>542925</xdr:colOff>
      <xdr:row>11</xdr:row>
      <xdr:rowOff>38099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2A611E1-DDAE-13FC-5FD5-2FACF8DB1B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407" b="28186"/>
        <a:stretch/>
      </xdr:blipFill>
      <xdr:spPr>
        <a:xfrm>
          <a:off x="1649730" y="156209"/>
          <a:ext cx="3693795" cy="1872615"/>
        </a:xfrm>
        <a:prstGeom prst="rect">
          <a:avLst/>
        </a:prstGeom>
      </xdr:spPr>
    </xdr:pic>
    <xdr:clientData/>
  </xdr:twoCellAnchor>
  <xdr:twoCellAnchor>
    <xdr:from>
      <xdr:col>1</xdr:col>
      <xdr:colOff>357188</xdr:colOff>
      <xdr:row>45</xdr:row>
      <xdr:rowOff>138113</xdr:rowOff>
    </xdr:from>
    <xdr:to>
      <xdr:col>3</xdr:col>
      <xdr:colOff>604838</xdr:colOff>
      <xdr:row>60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A1CB09-AA05-EA92-86B7-48824D61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291D-B50E-44E2-A57D-D201A7E510E4}">
  <dimension ref="A1:F76"/>
  <sheetViews>
    <sheetView showGridLines="0" tabSelected="1" zoomScale="80" zoomScaleNormal="80" workbookViewId="0">
      <selection activeCell="A63" sqref="A63:XFD1048576"/>
    </sheetView>
  </sheetViews>
  <sheetFormatPr defaultColWidth="0" defaultRowHeight="14.4" zeroHeight="1" x14ac:dyDescent="0.3"/>
  <cols>
    <col min="1" max="1" width="6.88671875" customWidth="1"/>
    <col min="2" max="2" width="44.5546875" customWidth="1"/>
    <col min="3" max="3" width="18.44140625" bestFit="1" customWidth="1"/>
    <col min="4" max="4" width="17.77734375" bestFit="1" customWidth="1"/>
    <col min="5" max="5" width="2.88671875" customWidth="1"/>
    <col min="6" max="6" width="2" customWidth="1"/>
    <col min="7" max="7" width="2.44140625" customWidth="1"/>
    <col min="8" max="8" width="8.88671875" hidden="1" customWidth="1"/>
    <col min="9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x14ac:dyDescent="0.3"/>
    <row r="12" spans="2:4" ht="15" thickBot="1" x14ac:dyDescent="0.35"/>
    <row r="13" spans="2:4" ht="25.95" customHeight="1" x14ac:dyDescent="0.3">
      <c r="B13" s="10" t="s">
        <v>13</v>
      </c>
      <c r="C13" s="17"/>
      <c r="D13" s="11"/>
    </row>
    <row r="14" spans="2:4" ht="15.6" x14ac:dyDescent="0.3">
      <c r="B14" s="18" t="s">
        <v>15</v>
      </c>
      <c r="C14" s="19"/>
      <c r="D14" s="4">
        <v>5000</v>
      </c>
    </row>
    <row r="15" spans="2:4" ht="15.6" x14ac:dyDescent="0.3">
      <c r="B15" s="18" t="s">
        <v>14</v>
      </c>
      <c r="C15" s="19"/>
      <c r="D15" s="3">
        <v>6.0000000000000001E-3</v>
      </c>
    </row>
    <row r="16" spans="2:4" ht="16.2" thickBot="1" x14ac:dyDescent="0.35">
      <c r="B16" s="20" t="s">
        <v>16</v>
      </c>
      <c r="C16" s="21"/>
      <c r="D16" s="25">
        <f>D14*30%</f>
        <v>1500</v>
      </c>
    </row>
    <row r="17" spans="1:4" ht="16.2" thickBot="1" x14ac:dyDescent="0.35">
      <c r="B17" s="12"/>
    </row>
    <row r="18" spans="1:4" ht="25.95" customHeight="1" x14ac:dyDescent="0.3">
      <c r="B18" s="1" t="s">
        <v>5</v>
      </c>
      <c r="C18" s="9"/>
      <c r="D18" s="2"/>
    </row>
    <row r="19" spans="1:4" ht="15.6" x14ac:dyDescent="0.3">
      <c r="B19" s="18" t="s">
        <v>0</v>
      </c>
      <c r="C19" s="19"/>
      <c r="D19" s="4">
        <v>1500</v>
      </c>
    </row>
    <row r="20" spans="1:4" ht="15.6" x14ac:dyDescent="0.3">
      <c r="B20" s="18" t="s">
        <v>1</v>
      </c>
      <c r="C20" s="19"/>
      <c r="D20" s="5">
        <v>10</v>
      </c>
    </row>
    <row r="21" spans="1:4" ht="15.6" x14ac:dyDescent="0.3">
      <c r="B21" s="18" t="s">
        <v>2</v>
      </c>
      <c r="C21" s="19"/>
      <c r="D21" s="3">
        <v>1.0789999999999999E-2</v>
      </c>
    </row>
    <row r="22" spans="1:4" ht="15.6" x14ac:dyDescent="0.3">
      <c r="B22" s="18" t="s">
        <v>3</v>
      </c>
      <c r="C22" s="19"/>
      <c r="D22" s="26">
        <f>FV(taxa_mensal,qtd_anos*12,aporte)*-1</f>
        <v>364926.3187952583</v>
      </c>
    </row>
    <row r="23" spans="1:4" ht="16.2" thickBot="1" x14ac:dyDescent="0.35">
      <c r="B23" s="20" t="s">
        <v>4</v>
      </c>
      <c r="C23" s="21"/>
      <c r="D23" s="27">
        <f>patrimonio*rendimento_carteira</f>
        <v>2189.55791277155</v>
      </c>
    </row>
    <row r="24" spans="1:4" ht="15" thickBot="1" x14ac:dyDescent="0.35"/>
    <row r="25" spans="1:4" ht="25.95" customHeight="1" x14ac:dyDescent="0.3">
      <c r="B25" s="1" t="s">
        <v>11</v>
      </c>
      <c r="C25" s="9"/>
      <c r="D25" s="7" t="s">
        <v>12</v>
      </c>
    </row>
    <row r="26" spans="1:4" ht="15.6" x14ac:dyDescent="0.3">
      <c r="A26" s="6">
        <v>2</v>
      </c>
      <c r="B26" s="22" t="s">
        <v>6</v>
      </c>
      <c r="C26" s="13">
        <f>FV(taxa_mensal,A26*12,aporte)*-1</f>
        <v>40841.440946467825</v>
      </c>
      <c r="D26" s="14">
        <f>C26*rendimento_carteira</f>
        <v>245.04864567880696</v>
      </c>
    </row>
    <row r="27" spans="1:4" ht="15.6" x14ac:dyDescent="0.3">
      <c r="A27" s="6">
        <v>5</v>
      </c>
      <c r="B27" s="23" t="s">
        <v>7</v>
      </c>
      <c r="C27" s="13">
        <f>FV(taxa_mensal,A27*12,aporte)*-1</f>
        <v>125665.37099773147</v>
      </c>
      <c r="D27" s="14">
        <f>C27*rendimento_carteira</f>
        <v>753.9922259863888</v>
      </c>
    </row>
    <row r="28" spans="1:4" ht="15.6" x14ac:dyDescent="0.3">
      <c r="A28" s="6">
        <v>10</v>
      </c>
      <c r="B28" s="23" t="s">
        <v>8</v>
      </c>
      <c r="C28" s="13">
        <f>FV(taxa_mensal,A28*12,aporte)*-1</f>
        <v>364926.3187952583</v>
      </c>
      <c r="D28" s="14">
        <f>C28*rendimento_carteira</f>
        <v>2189.55791277155</v>
      </c>
    </row>
    <row r="29" spans="1:4" ht="15.6" x14ac:dyDescent="0.3">
      <c r="A29" s="6">
        <v>20</v>
      </c>
      <c r="B29" s="23" t="s">
        <v>9</v>
      </c>
      <c r="C29" s="13">
        <f>FV(taxa_mensal,A29*12,aporte)*-1</f>
        <v>1687797.600145621</v>
      </c>
      <c r="D29" s="14">
        <f>C29*rendimento_carteira</f>
        <v>10126.785600873725</v>
      </c>
    </row>
    <row r="30" spans="1:4" ht="16.2" thickBot="1" x14ac:dyDescent="0.35">
      <c r="A30" s="6">
        <v>30</v>
      </c>
      <c r="B30" s="24" t="s">
        <v>10</v>
      </c>
      <c r="C30" s="15">
        <f>FV(taxa_mensal,A30*12,aporte)*-1</f>
        <v>6483254.4825070715</v>
      </c>
      <c r="D30" s="16">
        <f>C30*rendimento_carteira</f>
        <v>38899.526895042429</v>
      </c>
    </row>
    <row r="31" spans="1:4" x14ac:dyDescent="0.3">
      <c r="A31" s="6"/>
    </row>
    <row r="32" spans="1:4" x14ac:dyDescent="0.3"/>
    <row r="33" spans="2:4" ht="15.6" x14ac:dyDescent="0.3">
      <c r="B33" s="41" t="s">
        <v>17</v>
      </c>
      <c r="C33" s="28" t="s">
        <v>18</v>
      </c>
      <c r="D33" s="28"/>
    </row>
    <row r="34" spans="2:4" x14ac:dyDescent="0.3">
      <c r="B34" s="42" t="s">
        <v>20</v>
      </c>
      <c r="C34" s="29">
        <f>aporte</f>
        <v>1500</v>
      </c>
      <c r="D34" s="29"/>
    </row>
    <row r="35" spans="2:4" x14ac:dyDescent="0.3"/>
    <row r="36" spans="2:4" x14ac:dyDescent="0.3">
      <c r="B36" s="32" t="s">
        <v>21</v>
      </c>
      <c r="C36" s="32" t="s">
        <v>22</v>
      </c>
      <c r="D36" s="32" t="s">
        <v>23</v>
      </c>
    </row>
    <row r="37" spans="2:4" x14ac:dyDescent="0.3">
      <c r="B37" s="43" t="s">
        <v>24</v>
      </c>
      <c r="C37" s="44">
        <f>VLOOKUP($C$33&amp;" - "&amp;B37,Planilha2!A1:D19,4,FALSE)</f>
        <v>0.32</v>
      </c>
      <c r="D37" s="45">
        <f>C37*$C$34</f>
        <v>480</v>
      </c>
    </row>
    <row r="38" spans="2:4" x14ac:dyDescent="0.3">
      <c r="B38" s="46" t="s">
        <v>25</v>
      </c>
      <c r="C38" s="47">
        <f>VLOOKUP($C$33&amp;" - "&amp;B38,Planilha2!A2:D20,4,FALSE)</f>
        <v>0.35</v>
      </c>
      <c r="D38" s="48">
        <f t="shared" ref="D38:D42" si="0">C38*$C$34</f>
        <v>525</v>
      </c>
    </row>
    <row r="39" spans="2:4" x14ac:dyDescent="0.3">
      <c r="B39" s="46" t="s">
        <v>26</v>
      </c>
      <c r="C39" s="47">
        <f>VLOOKUP($C$33&amp;" - "&amp;B39,Planilha2!A3:D21,4,FALSE)</f>
        <v>0.08</v>
      </c>
      <c r="D39" s="48">
        <f t="shared" si="0"/>
        <v>120</v>
      </c>
    </row>
    <row r="40" spans="2:4" x14ac:dyDescent="0.3">
      <c r="B40" s="46" t="s">
        <v>27</v>
      </c>
      <c r="C40" s="47">
        <f>VLOOKUP($C$33&amp;" - "&amp;B40,Planilha2!A4:D22,4,FALSE)</f>
        <v>0.05</v>
      </c>
      <c r="D40" s="48">
        <f t="shared" si="0"/>
        <v>75</v>
      </c>
    </row>
    <row r="41" spans="2:4" x14ac:dyDescent="0.3">
      <c r="B41" s="46" t="s">
        <v>28</v>
      </c>
      <c r="C41" s="47">
        <f>VLOOKUP($C$33&amp;" - "&amp;B41,Planilha2!A5:D23,4,FALSE)</f>
        <v>0.1</v>
      </c>
      <c r="D41" s="48">
        <f t="shared" si="0"/>
        <v>150</v>
      </c>
    </row>
    <row r="42" spans="2:4" x14ac:dyDescent="0.3">
      <c r="B42" s="49" t="s">
        <v>29</v>
      </c>
      <c r="C42" s="50">
        <f>VLOOKUP($C$33&amp;" - "&amp;B42,Planilha2!A6:D24,4,FALSE)</f>
        <v>0.1</v>
      </c>
      <c r="D42" s="51">
        <f t="shared" si="0"/>
        <v>150</v>
      </c>
    </row>
    <row r="43" spans="2:4" x14ac:dyDescent="0.3">
      <c r="B43" s="33"/>
      <c r="C43" s="33"/>
      <c r="D43" s="35">
        <f>SUM(D37:D42)</f>
        <v>1500</v>
      </c>
    </row>
    <row r="44" spans="2:4" x14ac:dyDescent="0.3"/>
    <row r="45" spans="2:4" x14ac:dyDescent="0.3"/>
    <row r="46" spans="2:4" x14ac:dyDescent="0.3"/>
    <row r="47" spans="2:4" x14ac:dyDescent="0.3"/>
    <row r="48" spans="2:4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</sheetData>
  <mergeCells count="13">
    <mergeCell ref="C33:D33"/>
    <mergeCell ref="C34:D34"/>
    <mergeCell ref="B25:C25"/>
    <mergeCell ref="B18:D18"/>
    <mergeCell ref="B19:C19"/>
    <mergeCell ref="B20:C20"/>
    <mergeCell ref="B21:C21"/>
    <mergeCell ref="B22:C22"/>
    <mergeCell ref="B23:C23"/>
    <mergeCell ref="B13:D13"/>
    <mergeCell ref="B14:C14"/>
    <mergeCell ref="B15:C15"/>
    <mergeCell ref="B16:C16"/>
  </mergeCells>
  <dataValidations count="1">
    <dataValidation type="list" allowBlank="1" showInputMessage="1" showErrorMessage="1" sqref="C33" xr:uid="{51261431-BBE3-4F9D-ADC0-10DD3E53F260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BFE0-9064-4743-B6E3-8D02DFF32ECD}">
  <dimension ref="A1:D19"/>
  <sheetViews>
    <sheetView workbookViewId="0">
      <selection activeCell="D12" sqref="D12"/>
    </sheetView>
  </sheetViews>
  <sheetFormatPr defaultRowHeight="14.4" x14ac:dyDescent="0.3"/>
  <cols>
    <col min="1" max="1" width="27.44140625" bestFit="1" customWidth="1"/>
    <col min="2" max="2" width="11.33203125" bestFit="1" customWidth="1"/>
    <col min="3" max="3" width="15.21875" bestFit="1" customWidth="1"/>
    <col min="4" max="4" width="6.44140625" style="8" bestFit="1" customWidth="1"/>
  </cols>
  <sheetData>
    <row r="1" spans="1:4" x14ac:dyDescent="0.3">
      <c r="A1" s="30" t="s">
        <v>33</v>
      </c>
      <c r="B1" s="30" t="s">
        <v>31</v>
      </c>
      <c r="C1" s="30" t="s">
        <v>30</v>
      </c>
      <c r="D1" s="31" t="s">
        <v>32</v>
      </c>
    </row>
    <row r="2" spans="1:4" x14ac:dyDescent="0.3">
      <c r="A2" t="str">
        <f>B2&amp;" - "&amp;C2</f>
        <v>Conservador - Papel</v>
      </c>
      <c r="B2" t="s">
        <v>19</v>
      </c>
      <c r="C2" t="s">
        <v>24</v>
      </c>
      <c r="D2" s="37">
        <v>0.3</v>
      </c>
    </row>
    <row r="3" spans="1:4" x14ac:dyDescent="0.3">
      <c r="A3" t="str">
        <f t="shared" ref="A3:A19" si="0">B3&amp;" - "&amp;C3</f>
        <v>Conservador - Tijolo</v>
      </c>
      <c r="B3" t="s">
        <v>19</v>
      </c>
      <c r="C3" t="s">
        <v>25</v>
      </c>
      <c r="D3" s="37">
        <v>0.5</v>
      </c>
    </row>
    <row r="4" spans="1:4" x14ac:dyDescent="0.3">
      <c r="A4" t="str">
        <f t="shared" si="0"/>
        <v>Conservador - Híbridos</v>
      </c>
      <c r="B4" t="s">
        <v>19</v>
      </c>
      <c r="C4" t="s">
        <v>26</v>
      </c>
      <c r="D4" s="37">
        <v>0.1</v>
      </c>
    </row>
    <row r="5" spans="1:4" x14ac:dyDescent="0.3">
      <c r="A5" t="str">
        <f t="shared" si="0"/>
        <v>Conservador - FOF</v>
      </c>
      <c r="B5" t="s">
        <v>19</v>
      </c>
      <c r="C5" t="s">
        <v>27</v>
      </c>
      <c r="D5" s="37">
        <v>0.1</v>
      </c>
    </row>
    <row r="6" spans="1:4" x14ac:dyDescent="0.3">
      <c r="A6" t="str">
        <f t="shared" si="0"/>
        <v>Conservador - Desenvolvimento</v>
      </c>
      <c r="B6" t="s">
        <v>19</v>
      </c>
      <c r="C6" t="s">
        <v>28</v>
      </c>
      <c r="D6" s="37">
        <v>0</v>
      </c>
    </row>
    <row r="7" spans="1:4" ht="15" thickBot="1" x14ac:dyDescent="0.35">
      <c r="A7" s="36" t="str">
        <f t="shared" si="0"/>
        <v>Conservador - Hotelarias</v>
      </c>
      <c r="B7" s="36" t="s">
        <v>19</v>
      </c>
      <c r="C7" s="36" t="s">
        <v>29</v>
      </c>
      <c r="D7" s="38">
        <v>0</v>
      </c>
    </row>
    <row r="8" spans="1:4" x14ac:dyDescent="0.3">
      <c r="A8" t="str">
        <f t="shared" si="0"/>
        <v>Moderado - Papel</v>
      </c>
      <c r="B8" t="s">
        <v>18</v>
      </c>
      <c r="C8" t="s">
        <v>24</v>
      </c>
      <c r="D8" s="39">
        <v>0.32</v>
      </c>
    </row>
    <row r="9" spans="1:4" x14ac:dyDescent="0.3">
      <c r="A9" t="str">
        <f t="shared" si="0"/>
        <v>Moderado - Tijolo</v>
      </c>
      <c r="B9" t="s">
        <v>18</v>
      </c>
      <c r="C9" t="s">
        <v>25</v>
      </c>
      <c r="D9" s="39">
        <v>0.35</v>
      </c>
    </row>
    <row r="10" spans="1:4" x14ac:dyDescent="0.3">
      <c r="A10" t="str">
        <f t="shared" si="0"/>
        <v>Moderado - Híbridos</v>
      </c>
      <c r="B10" t="s">
        <v>18</v>
      </c>
      <c r="C10" t="s">
        <v>26</v>
      </c>
      <c r="D10" s="34">
        <v>0.08</v>
      </c>
    </row>
    <row r="11" spans="1:4" x14ac:dyDescent="0.3">
      <c r="A11" t="str">
        <f t="shared" si="0"/>
        <v>Moderado - FOF</v>
      </c>
      <c r="B11" t="s">
        <v>18</v>
      </c>
      <c r="C11" t="s">
        <v>27</v>
      </c>
      <c r="D11" s="34">
        <v>0.05</v>
      </c>
    </row>
    <row r="12" spans="1:4" x14ac:dyDescent="0.3">
      <c r="A12" t="str">
        <f t="shared" si="0"/>
        <v>Moderado - Desenvolvimento</v>
      </c>
      <c r="B12" t="s">
        <v>18</v>
      </c>
      <c r="C12" t="s">
        <v>28</v>
      </c>
      <c r="D12" s="34">
        <v>0.1</v>
      </c>
    </row>
    <row r="13" spans="1:4" ht="15" thickBot="1" x14ac:dyDescent="0.35">
      <c r="A13" s="36" t="str">
        <f t="shared" si="0"/>
        <v>Moderado - Hotelarias</v>
      </c>
      <c r="B13" s="36" t="s">
        <v>18</v>
      </c>
      <c r="C13" s="36" t="s">
        <v>29</v>
      </c>
      <c r="D13" s="40">
        <v>0.1</v>
      </c>
    </row>
    <row r="14" spans="1:4" x14ac:dyDescent="0.3">
      <c r="A14" t="str">
        <f t="shared" si="0"/>
        <v>Agressivo - Papel</v>
      </c>
      <c r="B14" t="s">
        <v>34</v>
      </c>
      <c r="C14" t="s">
        <v>24</v>
      </c>
      <c r="D14" s="34">
        <v>0.5</v>
      </c>
    </row>
    <row r="15" spans="1:4" x14ac:dyDescent="0.3">
      <c r="A15" t="str">
        <f t="shared" si="0"/>
        <v>Agressivo - Tijolo</v>
      </c>
      <c r="B15" t="s">
        <v>34</v>
      </c>
      <c r="C15" t="s">
        <v>25</v>
      </c>
      <c r="D15" s="34">
        <v>0.1</v>
      </c>
    </row>
    <row r="16" spans="1:4" x14ac:dyDescent="0.3">
      <c r="A16" t="str">
        <f t="shared" si="0"/>
        <v>Agressivo - Híbridos</v>
      </c>
      <c r="B16" t="s">
        <v>34</v>
      </c>
      <c r="C16" t="s">
        <v>26</v>
      </c>
      <c r="D16" s="34">
        <v>0.05</v>
      </c>
    </row>
    <row r="17" spans="1:4" x14ac:dyDescent="0.3">
      <c r="A17" t="str">
        <f t="shared" si="0"/>
        <v>Agressivo - FOF</v>
      </c>
      <c r="B17" t="s">
        <v>34</v>
      </c>
      <c r="C17" t="s">
        <v>27</v>
      </c>
      <c r="D17" s="34">
        <v>0.05</v>
      </c>
    </row>
    <row r="18" spans="1:4" x14ac:dyDescent="0.3">
      <c r="A18" t="str">
        <f t="shared" si="0"/>
        <v>Agressivo - Desenvolvimento</v>
      </c>
      <c r="B18" t="s">
        <v>34</v>
      </c>
      <c r="C18" t="s">
        <v>28</v>
      </c>
      <c r="D18" s="34">
        <v>0.2</v>
      </c>
    </row>
    <row r="19" spans="1:4" x14ac:dyDescent="0.3">
      <c r="A19" t="str">
        <f t="shared" si="0"/>
        <v>Agressivo - Hotelarias</v>
      </c>
      <c r="B19" t="s">
        <v>34</v>
      </c>
      <c r="C19" t="s">
        <v>29</v>
      </c>
      <c r="D19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Skripnik</dc:creator>
  <cp:lastModifiedBy>Natasha Skripnik</cp:lastModifiedBy>
  <dcterms:created xsi:type="dcterms:W3CDTF">2025-05-29T18:14:55Z</dcterms:created>
  <dcterms:modified xsi:type="dcterms:W3CDTF">2025-06-02T01:09:34Z</dcterms:modified>
</cp:coreProperties>
</file>