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FAD6DA0D-819A-5247-9CD2-27EDC4D81548}" xr6:coauthVersionLast="37" xr6:coauthVersionMax="37" xr10:uidLastSave="{00000000-0000-0000-0000-000000000000}"/>
  <bookViews>
    <workbookView xWindow="0" yWindow="460" windowWidth="25460" windowHeight="14680" activeTab="4" xr2:uid="{00000000-000D-0000-FFFF-FFFF00000000}"/>
  </bookViews>
  <sheets>
    <sheet name="Retalho" sheetId="2" r:id="rId1"/>
    <sheet name="Arnazém" sheetId="1" r:id="rId2"/>
    <sheet name="Distribuição" sheetId="3" r:id="rId3"/>
    <sheet name="Fábrica" sheetId="4" r:id="rId4"/>
    <sheet name="Folha1" sheetId="5" r:id="rId5"/>
  </sheets>
  <calcPr calcId="179021"/>
</workbook>
</file>

<file path=xl/calcChain.xml><?xml version="1.0" encoding="utf-8"?>
<calcChain xmlns="http://schemas.openxmlformats.org/spreadsheetml/2006/main">
  <c r="Y62" i="5" l="1"/>
  <c r="AC7" i="5" l="1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6" i="5"/>
  <c r="AC31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R7" i="5"/>
  <c r="R8" i="5"/>
  <c r="R9" i="5"/>
  <c r="R10" i="5"/>
  <c r="R11" i="5"/>
  <c r="R12" i="5"/>
  <c r="R13" i="5"/>
  <c r="R14" i="5"/>
  <c r="R15" i="5"/>
  <c r="R16" i="5"/>
  <c r="R17" i="5"/>
  <c r="R18" i="5"/>
  <c r="S18" i="5" s="1"/>
  <c r="R19" i="5"/>
  <c r="R20" i="5"/>
  <c r="R21" i="5"/>
  <c r="R22" i="5"/>
  <c r="R23" i="5"/>
  <c r="R24" i="5"/>
  <c r="R25" i="5"/>
  <c r="R26" i="5"/>
  <c r="R27" i="5"/>
  <c r="R28" i="5"/>
  <c r="R29" i="5"/>
  <c r="R30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C29" i="5"/>
  <c r="D29" i="5" s="1"/>
  <c r="C30" i="5"/>
  <c r="D30" i="5" s="1"/>
  <c r="C6" i="5"/>
  <c r="AB31" i="5"/>
  <c r="Y53" i="5" s="1"/>
  <c r="Z31" i="5"/>
  <c r="Y45" i="5" s="1"/>
  <c r="X31" i="5"/>
  <c r="AA30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G39" i="5" l="1"/>
  <c r="Y37" i="5"/>
  <c r="D31" i="5"/>
  <c r="Y60" i="5" s="1"/>
  <c r="Y31" i="5"/>
  <c r="P31" i="5"/>
  <c r="R31" i="5"/>
  <c r="T31" i="5"/>
  <c r="AA31" i="5"/>
  <c r="C31" i="5"/>
  <c r="N31" i="5"/>
  <c r="W31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6" i="5"/>
  <c r="S7" i="5"/>
  <c r="S8" i="5"/>
  <c r="S9" i="5"/>
  <c r="S10" i="5"/>
  <c r="S11" i="5"/>
  <c r="S12" i="5"/>
  <c r="S13" i="5"/>
  <c r="S14" i="5"/>
  <c r="S15" i="5"/>
  <c r="S16" i="5"/>
  <c r="S17" i="5"/>
  <c r="S19" i="5"/>
  <c r="S20" i="5"/>
  <c r="S21" i="5"/>
  <c r="S22" i="5"/>
  <c r="S23" i="5"/>
  <c r="S24" i="5"/>
  <c r="S25" i="5"/>
  <c r="S26" i="5"/>
  <c r="S27" i="5"/>
  <c r="S28" i="5"/>
  <c r="S29" i="5"/>
  <c r="S30" i="5"/>
  <c r="S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6" i="5"/>
  <c r="K31" i="5"/>
  <c r="I31" i="5"/>
  <c r="G31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6" i="5"/>
  <c r="E31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6" i="5"/>
  <c r="M27" i="5" l="1"/>
  <c r="M19" i="5"/>
  <c r="M15" i="5"/>
  <c r="M11" i="5"/>
  <c r="M7" i="5"/>
  <c r="V6" i="5"/>
  <c r="V27" i="5"/>
  <c r="V23" i="5"/>
  <c r="V19" i="5"/>
  <c r="V15" i="5"/>
  <c r="V11" i="5"/>
  <c r="V7" i="5"/>
  <c r="M23" i="5"/>
  <c r="V28" i="5"/>
  <c r="V24" i="5"/>
  <c r="V20" i="5"/>
  <c r="V16" i="5"/>
  <c r="V12" i="5"/>
  <c r="V8" i="5"/>
  <c r="V30" i="5"/>
  <c r="V26" i="5"/>
  <c r="V22" i="5"/>
  <c r="V18" i="5"/>
  <c r="V14" i="5"/>
  <c r="V10" i="5"/>
  <c r="V29" i="5"/>
  <c r="V25" i="5"/>
  <c r="V21" i="5"/>
  <c r="V17" i="5"/>
  <c r="V13" i="5"/>
  <c r="V9" i="5"/>
  <c r="F31" i="5"/>
  <c r="Y39" i="5" s="1"/>
  <c r="M6" i="5"/>
  <c r="M30" i="5"/>
  <c r="M22" i="5"/>
  <c r="M18" i="5"/>
  <c r="M10" i="5"/>
  <c r="M29" i="5"/>
  <c r="M17" i="5"/>
  <c r="M26" i="5"/>
  <c r="M14" i="5"/>
  <c r="M25" i="5"/>
  <c r="M21" i="5"/>
  <c r="M13" i="5"/>
  <c r="M9" i="5"/>
  <c r="M28" i="5"/>
  <c r="M24" i="5"/>
  <c r="M20" i="5"/>
  <c r="M16" i="5"/>
  <c r="M12" i="5"/>
  <c r="M8" i="5"/>
  <c r="G36" i="5"/>
  <c r="H31" i="5"/>
  <c r="Y47" i="5" s="1"/>
  <c r="L31" i="5"/>
  <c r="U31" i="5"/>
  <c r="S31" i="5"/>
  <c r="Y54" i="5" s="1"/>
  <c r="Q31" i="5"/>
  <c r="Y46" i="5" s="1"/>
  <c r="Y48" i="5" s="1"/>
  <c r="O31" i="5"/>
  <c r="Y38" i="5" s="1"/>
  <c r="J31" i="5"/>
  <c r="Y55" i="5" s="1"/>
  <c r="Y61" i="5" l="1"/>
  <c r="Y63" i="5" s="1"/>
  <c r="Y56" i="5"/>
  <c r="Y40" i="5"/>
  <c r="V31" i="5"/>
  <c r="D39" i="5"/>
  <c r="M31" i="5"/>
  <c r="D37" i="5"/>
  <c r="G37" i="5"/>
  <c r="D36" i="5"/>
  <c r="D38" i="5"/>
  <c r="G38" i="5"/>
  <c r="D41" i="5" l="1"/>
  <c r="G41" i="5"/>
</calcChain>
</file>

<file path=xl/sharedStrings.xml><?xml version="1.0" encoding="utf-8"?>
<sst xmlns="http://schemas.openxmlformats.org/spreadsheetml/2006/main" count="141" uniqueCount="63">
  <si>
    <t>Período</t>
  </si>
  <si>
    <t>Stock na abertura</t>
  </si>
  <si>
    <t>Pedido do cliente</t>
  </si>
  <si>
    <t>Despacho</t>
  </si>
  <si>
    <t>Por despachar</t>
  </si>
  <si>
    <t>Encomenda ao fornecedor</t>
  </si>
  <si>
    <t>Em trânsito (1)</t>
  </si>
  <si>
    <t>Em trânsito (2)</t>
  </si>
  <si>
    <t>Por receber</t>
  </si>
  <si>
    <t>Stock no fecho</t>
  </si>
  <si>
    <t>Beatriz Teixeira</t>
  </si>
  <si>
    <t>Catarina Lameira</t>
  </si>
  <si>
    <t>Célia Figueiredo</t>
  </si>
  <si>
    <t>Nomes:</t>
  </si>
  <si>
    <r>
      <t>Registo Interno de Inventário Cadeia 1 :</t>
    </r>
    <r>
      <rPr>
        <b/>
        <sz val="18"/>
        <color theme="1"/>
        <rFont val="Calibri"/>
        <family val="2"/>
        <scheme val="minor"/>
      </rPr>
      <t xml:space="preserve"> ARMAZENISTA</t>
    </r>
  </si>
  <si>
    <t xml:space="preserve"> </t>
  </si>
  <si>
    <t>FIM</t>
  </si>
  <si>
    <r>
      <t>Registo Interno de Inventário Cadeia 1 :</t>
    </r>
    <r>
      <rPr>
        <b/>
        <sz val="18"/>
        <color theme="1"/>
        <rFont val="Calibri"/>
        <family val="2"/>
        <scheme val="minor"/>
      </rPr>
      <t xml:space="preserve"> DISTRIBUIDOR</t>
    </r>
  </si>
  <si>
    <t>Alexandra Araújo, pg38570</t>
  </si>
  <si>
    <t>Leonardo Sousa, pg38345</t>
  </si>
  <si>
    <t xml:space="preserve">Luís Pedro Freitas, pg38347 </t>
  </si>
  <si>
    <r>
      <t>Registo Interno de Inventário Cadeia 1 :</t>
    </r>
    <r>
      <rPr>
        <b/>
        <sz val="18"/>
        <color theme="1"/>
        <rFont val="Calibri"/>
        <family val="2"/>
        <scheme val="minor"/>
      </rPr>
      <t xml:space="preserve"> RETALHISTA</t>
    </r>
  </si>
  <si>
    <r>
      <t>Registo Interno de Inventário Cadeia 1 :</t>
    </r>
    <r>
      <rPr>
        <b/>
        <sz val="18"/>
        <color theme="1"/>
        <rFont val="Calibri"/>
        <family val="2"/>
        <scheme val="minor"/>
      </rPr>
      <t xml:space="preserve"> FABRICANTE</t>
    </r>
  </si>
  <si>
    <t>Alex Salles</t>
  </si>
  <si>
    <t>José Machado</t>
  </si>
  <si>
    <t>Emanuel Garrido</t>
  </si>
  <si>
    <t>Adriana Pinho</t>
  </si>
  <si>
    <t>Francisco dos Santos</t>
  </si>
  <si>
    <t xml:space="preserve">Samuel Costa </t>
  </si>
  <si>
    <t>Custo de produção</t>
  </si>
  <si>
    <t>Custo produção</t>
  </si>
  <si>
    <t>Custo de posse</t>
  </si>
  <si>
    <t>Retalho</t>
  </si>
  <si>
    <t>Armazém</t>
  </si>
  <si>
    <t>Distribuição</t>
  </si>
  <si>
    <t>Fábrica</t>
  </si>
  <si>
    <t>Totais</t>
  </si>
  <si>
    <t>Custo de quebra</t>
  </si>
  <si>
    <t>Custo de Encomenda</t>
  </si>
  <si>
    <t>Pedido do Cliente</t>
  </si>
  <si>
    <t>Custo encomenda</t>
  </si>
  <si>
    <t>Quantidade produzida</t>
  </si>
  <si>
    <t>Custos Armazém</t>
  </si>
  <si>
    <t>Custos Fábrica</t>
  </si>
  <si>
    <t>Custos Distribuidor</t>
  </si>
  <si>
    <t>Custos Retalhista</t>
  </si>
  <si>
    <t xml:space="preserve">Custo total da cadeia </t>
  </si>
  <si>
    <t xml:space="preserve">Custo total produção </t>
  </si>
  <si>
    <t>Custo total Posse</t>
  </si>
  <si>
    <t>Custo total Quebra</t>
  </si>
  <si>
    <t>Custo total Encomenda</t>
  </si>
  <si>
    <t>Custo Total Cadeia</t>
  </si>
  <si>
    <t>Custos totais de posse</t>
  </si>
  <si>
    <t>Custo total quebra</t>
  </si>
  <si>
    <t>Custo Total de Encomenda</t>
  </si>
  <si>
    <t>semana</t>
  </si>
  <si>
    <t>Pedido Cliente</t>
  </si>
  <si>
    <t>Custo de Quebra</t>
  </si>
  <si>
    <t>Custo de Posse</t>
  </si>
  <si>
    <t>Retalhista</t>
  </si>
  <si>
    <t>Custo Total</t>
  </si>
  <si>
    <t>Distribuidor</t>
  </si>
  <si>
    <t>Custo de Produçao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</si>
</sst>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6" fillId="3" borderId="16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/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/>
    <xf numFmtId="0" fontId="4" fillId="2" borderId="1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1" xfId="1" applyFont="1" applyFill="1" applyBorder="1"/>
    <xf numFmtId="0" fontId="4" fillId="2" borderId="1" xfId="0" applyFont="1" applyFill="1" applyBorder="1"/>
    <xf numFmtId="0" fontId="4" fillId="2" borderId="14" xfId="0" applyFont="1" applyFill="1" applyBorder="1"/>
    <xf numFmtId="0" fontId="4" fillId="2" borderId="13" xfId="0" applyFont="1" applyFill="1" applyBorder="1"/>
    <xf numFmtId="0" fontId="0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7" fillId="0" borderId="0" xfId="0" applyFont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11" fillId="0" borderId="1" xfId="0" applyFont="1" applyBorder="1"/>
    <xf numFmtId="164" fontId="7" fillId="0" borderId="1" xfId="0" applyNumberFormat="1" applyFont="1" applyBorder="1"/>
    <xf numFmtId="0" fontId="11" fillId="0" borderId="1" xfId="0" applyFont="1" applyFill="1" applyBorder="1"/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164" fontId="11" fillId="4" borderId="18" xfId="3" applyNumberFormat="1" applyFont="1" applyBorder="1" applyAlignment="1">
      <alignment horizontal="center" vertical="center"/>
    </xf>
    <xf numFmtId="0" fontId="13" fillId="3" borderId="9" xfId="2" applyFont="1" applyBorder="1" applyAlignment="1">
      <alignment horizontal="center" vertical="center"/>
    </xf>
    <xf numFmtId="164" fontId="11" fillId="4" borderId="19" xfId="3" applyNumberFormat="1" applyFont="1" applyBorder="1" applyAlignment="1">
      <alignment horizontal="center" vertical="center"/>
    </xf>
    <xf numFmtId="164" fontId="11" fillId="4" borderId="1" xfId="3" applyNumberFormat="1" applyFont="1" applyBorder="1" applyAlignment="1">
      <alignment horizontal="center" vertical="center"/>
    </xf>
    <xf numFmtId="0" fontId="13" fillId="3" borderId="13" xfId="2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11" fillId="4" borderId="13" xfId="3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6" borderId="21" xfId="4" applyFont="1" applyFill="1" applyBorder="1" applyAlignment="1">
      <alignment horizontal="center" vertical="center" wrapText="1"/>
    </xf>
    <xf numFmtId="164" fontId="7" fillId="6" borderId="18" xfId="4" applyNumberFormat="1" applyFont="1" applyFill="1" applyBorder="1" applyAlignment="1">
      <alignment horizontal="center" vertical="center"/>
    </xf>
    <xf numFmtId="0" fontId="7" fillId="7" borderId="13" xfId="4" applyFont="1" applyFill="1" applyBorder="1" applyAlignment="1">
      <alignment horizontal="center" vertical="center" wrapText="1"/>
    </xf>
    <xf numFmtId="164" fontId="7" fillId="7" borderId="1" xfId="4" applyNumberFormat="1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 wrapText="1"/>
    </xf>
    <xf numFmtId="164" fontId="7" fillId="7" borderId="11" xfId="4" applyNumberFormat="1" applyFont="1" applyFill="1" applyBorder="1" applyAlignment="1">
      <alignment horizontal="center" vertical="center"/>
    </xf>
    <xf numFmtId="0" fontId="7" fillId="8" borderId="13" xfId="4" applyFont="1" applyFill="1" applyBorder="1" applyAlignment="1">
      <alignment horizontal="center" vertical="center" wrapText="1"/>
    </xf>
    <xf numFmtId="164" fontId="7" fillId="8" borderId="1" xfId="4" applyNumberFormat="1" applyFont="1" applyFill="1" applyBorder="1" applyAlignment="1">
      <alignment horizontal="center" vertical="center"/>
    </xf>
    <xf numFmtId="0" fontId="7" fillId="8" borderId="1" xfId="4" applyFont="1" applyFill="1" applyBorder="1" applyAlignment="1">
      <alignment horizontal="center" vertical="center" wrapText="1"/>
    </xf>
    <xf numFmtId="0" fontId="7" fillId="9" borderId="13" xfId="4" applyFont="1" applyFill="1" applyBorder="1" applyAlignment="1">
      <alignment horizontal="center" vertical="center" wrapText="1"/>
    </xf>
    <xf numFmtId="164" fontId="7" fillId="9" borderId="1" xfId="4" applyNumberFormat="1" applyFont="1" applyFill="1" applyBorder="1" applyAlignment="1">
      <alignment horizontal="center" vertical="center"/>
    </xf>
    <xf numFmtId="0" fontId="7" fillId="9" borderId="1" xfId="4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9" borderId="1" xfId="4" applyFont="1" applyFill="1" applyBorder="1" applyAlignment="1">
      <alignment horizontal="center" vertical="center"/>
    </xf>
    <xf numFmtId="0" fontId="9" fillId="8" borderId="15" xfId="4" applyFont="1" applyFill="1" applyBorder="1" applyAlignment="1">
      <alignment horizontal="center" vertical="center"/>
    </xf>
    <xf numFmtId="0" fontId="9" fillId="8" borderId="24" xfId="4" applyFont="1" applyFill="1" applyBorder="1" applyAlignment="1">
      <alignment horizontal="center" vertical="center"/>
    </xf>
    <xf numFmtId="0" fontId="9" fillId="8" borderId="19" xfId="4" applyFont="1" applyFill="1" applyBorder="1" applyAlignment="1">
      <alignment horizontal="center" vertical="center"/>
    </xf>
    <xf numFmtId="0" fontId="8" fillId="9" borderId="18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0" fontId="7" fillId="7" borderId="11" xfId="4" applyFont="1" applyFill="1" applyBorder="1" applyAlignment="1">
      <alignment horizontal="center" vertical="center"/>
    </xf>
    <xf numFmtId="0" fontId="9" fillId="9" borderId="1" xfId="4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6" borderId="15" xfId="4" applyFont="1" applyFill="1" applyBorder="1" applyAlignment="1">
      <alignment horizontal="center" vertical="center"/>
    </xf>
    <xf numFmtId="0" fontId="9" fillId="6" borderId="22" xfId="4" applyFont="1" applyFill="1" applyBorder="1" applyAlignment="1">
      <alignment horizontal="center" vertical="center"/>
    </xf>
    <xf numFmtId="0" fontId="9" fillId="7" borderId="23" xfId="4" applyFont="1" applyFill="1" applyBorder="1" applyAlignment="1">
      <alignment horizontal="center" vertical="center"/>
    </xf>
    <xf numFmtId="0" fontId="9" fillId="7" borderId="12" xfId="4" applyFont="1" applyFill="1" applyBorder="1" applyAlignment="1">
      <alignment horizontal="center" vertical="center"/>
    </xf>
    <xf numFmtId="0" fontId="9" fillId="8" borderId="13" xfId="4" applyFont="1" applyFill="1" applyBorder="1" applyAlignment="1">
      <alignment horizontal="center" vertical="center"/>
    </xf>
    <xf numFmtId="0" fontId="9" fillId="8" borderId="1" xfId="4" applyFont="1" applyFill="1" applyBorder="1" applyAlignment="1">
      <alignment horizontal="center" vertical="center"/>
    </xf>
    <xf numFmtId="0" fontId="7" fillId="8" borderId="13" xfId="4" applyFont="1" applyFill="1" applyBorder="1" applyAlignment="1">
      <alignment horizontal="center" vertical="center"/>
    </xf>
    <xf numFmtId="0" fontId="7" fillId="8" borderId="1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7" fillId="6" borderId="18" xfId="4" applyFont="1" applyFill="1" applyBorder="1" applyAlignment="1">
      <alignment horizontal="center" vertical="center"/>
    </xf>
    <xf numFmtId="0" fontId="7" fillId="7" borderId="13" xfId="4" applyFont="1" applyFill="1" applyBorder="1" applyAlignment="1">
      <alignment horizontal="center" vertical="center"/>
    </xf>
    <xf numFmtId="164" fontId="14" fillId="7" borderId="18" xfId="4" applyNumberFormat="1" applyFont="1" applyFill="1" applyBorder="1" applyAlignment="1">
      <alignment horizontal="center" vertical="center"/>
    </xf>
  </cellXfs>
  <cellStyles count="5">
    <cellStyle name="40% - Cor6" xfId="4" builtinId="51"/>
    <cellStyle name="60% - Cor6" xfId="3" builtinId="52"/>
    <cellStyle name="Normal" xfId="0" builtinId="0"/>
    <cellStyle name="Normal 2" xfId="1" xr:uid="{00000000-0005-0000-0000-000003000000}"/>
    <cellStyle name="Saída" xfId="2" builtinId="21"/>
  </cellStyles>
  <dxfs count="38"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7"/>
      <tableStyleElement type="headerRow" dxfId="36"/>
    </tableStyle>
  </tableStyles>
  <colors>
    <mruColors>
      <color rgb="FF111111"/>
      <color rgb="FF39D80E"/>
      <color rgb="FF409127"/>
      <color rgb="FF008000"/>
      <color rgb="FF1C31CA"/>
      <color rgb="FFFF6600"/>
      <color rgb="FFDC24D3"/>
      <color rgb="FF16C4FA"/>
      <color rgb="FFF32503"/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856481481481484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Quantidade produzida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Folha1!$C$6:$C$30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200</c:v>
                </c:pt>
                <c:pt idx="4">
                  <c:v>1500</c:v>
                </c:pt>
                <c:pt idx="5">
                  <c:v>400</c:v>
                </c:pt>
                <c:pt idx="6">
                  <c:v>300</c:v>
                </c:pt>
                <c:pt idx="7">
                  <c:v>500</c:v>
                </c:pt>
                <c:pt idx="8">
                  <c:v>500</c:v>
                </c:pt>
                <c:pt idx="9">
                  <c:v>6000</c:v>
                </c:pt>
                <c:pt idx="10">
                  <c:v>6000</c:v>
                </c:pt>
                <c:pt idx="11">
                  <c:v>5000</c:v>
                </c:pt>
                <c:pt idx="12">
                  <c:v>2000</c:v>
                </c:pt>
                <c:pt idx="13">
                  <c:v>5000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4-446D-9B07-3983F0CF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4588320"/>
        <c:axId val="-604587776"/>
      </c:lineChart>
      <c:catAx>
        <c:axId val="-60458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604587776"/>
        <c:crosses val="autoZero"/>
        <c:auto val="1"/>
        <c:lblAlgn val="ctr"/>
        <c:lblOffset val="100"/>
        <c:noMultiLvlLbl val="0"/>
      </c:catAx>
      <c:valAx>
        <c:axId val="-6045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6045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Stock  Procura Fabrica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Folha1!$E$5</c:f>
              <c:strCache>
                <c:ptCount val="1"/>
                <c:pt idx="0">
                  <c:v>Stock no fecho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Folha1!$K$6:$K$30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400</c:v>
                </c:pt>
                <c:pt idx="4">
                  <c:v>0</c:v>
                </c:pt>
                <c:pt idx="5">
                  <c:v>0</c:v>
                </c:pt>
                <c:pt idx="6">
                  <c:v>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5800</c:v>
                </c:pt>
                <c:pt idx="21">
                  <c:v>5800</c:v>
                </c:pt>
                <c:pt idx="22">
                  <c:v>2000</c:v>
                </c:pt>
                <c:pt idx="23">
                  <c:v>2000</c:v>
                </c:pt>
                <c:pt idx="2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6-8B48-B3E9-2B99321A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61888"/>
        <c:axId val="-311259168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Folha1!$B$6:$B$30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1000</c:v>
                </c:pt>
                <c:pt idx="5">
                  <c:v>500</c:v>
                </c:pt>
                <c:pt idx="6">
                  <c:v>200</c:v>
                </c:pt>
                <c:pt idx="7">
                  <c:v>1000</c:v>
                </c:pt>
                <c:pt idx="8">
                  <c:v>500</c:v>
                </c:pt>
                <c:pt idx="9">
                  <c:v>5000</c:v>
                </c:pt>
                <c:pt idx="10">
                  <c:v>5000</c:v>
                </c:pt>
                <c:pt idx="11">
                  <c:v>3000</c:v>
                </c:pt>
                <c:pt idx="12">
                  <c:v>1000</c:v>
                </c:pt>
                <c:pt idx="13">
                  <c:v>5000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8B48-B3E9-2B99321A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61888"/>
        <c:axId val="-311259168"/>
      </c:lineChart>
      <c:catAx>
        <c:axId val="-31126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9168"/>
        <c:crosses val="autoZero"/>
        <c:auto val="1"/>
        <c:lblAlgn val="ctr"/>
        <c:lblOffset val="100"/>
        <c:noMultiLvlLbl val="0"/>
      </c:catAx>
      <c:valAx>
        <c:axId val="-311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Rutura</a:t>
            </a:r>
            <a:r>
              <a:rPr lang="pt-PT" baseline="0"/>
              <a:t> de Stock</a:t>
            </a:r>
            <a:r>
              <a:rPr lang="pt-PT"/>
              <a:t>  Procura Armazém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Folha1!$N$5</c:f>
              <c:strCache>
                <c:ptCount val="1"/>
                <c:pt idx="0">
                  <c:v>Por despachar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Folha1!$P$6:$P$30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150</c:v>
                </c:pt>
                <c:pt idx="6">
                  <c:v>450</c:v>
                </c:pt>
                <c:pt idx="7">
                  <c:v>500</c:v>
                </c:pt>
                <c:pt idx="8">
                  <c:v>650</c:v>
                </c:pt>
                <c:pt idx="9">
                  <c:v>1750</c:v>
                </c:pt>
                <c:pt idx="10">
                  <c:v>850</c:v>
                </c:pt>
                <c:pt idx="11">
                  <c:v>1350</c:v>
                </c:pt>
                <c:pt idx="12">
                  <c:v>2350</c:v>
                </c:pt>
                <c:pt idx="13">
                  <c:v>2650</c:v>
                </c:pt>
                <c:pt idx="14">
                  <c:v>2650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F-514E-9F29-2F606B51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61344"/>
        <c:axId val="-311267872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Folha1!$Y$6:$Y$30</c:f>
              <c:numCache>
                <c:formatCode>General</c:formatCode>
                <c:ptCount val="25"/>
                <c:pt idx="1">
                  <c:v>50</c:v>
                </c:pt>
                <c:pt idx="2">
                  <c:v>300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250</c:v>
                </c:pt>
                <c:pt idx="8">
                  <c:v>750</c:v>
                </c:pt>
                <c:pt idx="9">
                  <c:v>1300</c:v>
                </c:pt>
                <c:pt idx="10">
                  <c:v>800</c:v>
                </c:pt>
                <c:pt idx="11">
                  <c:v>1500</c:v>
                </c:pt>
                <c:pt idx="12">
                  <c:v>1300</c:v>
                </c:pt>
                <c:pt idx="13">
                  <c:v>800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F-514E-9F29-2F606B51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61344"/>
        <c:axId val="-311267872"/>
      </c:lineChart>
      <c:catAx>
        <c:axId val="-31126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7872"/>
        <c:crosses val="autoZero"/>
        <c:auto val="1"/>
        <c:lblAlgn val="ctr"/>
        <c:lblOffset val="100"/>
        <c:noMultiLvlLbl val="0"/>
      </c:catAx>
      <c:valAx>
        <c:axId val="-3112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Rutura</a:t>
            </a:r>
            <a:r>
              <a:rPr lang="pt-PT" baseline="0"/>
              <a:t> de Stock</a:t>
            </a:r>
            <a:r>
              <a:rPr lang="pt-PT"/>
              <a:t>  Procura Distribuiçao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Folha1!$N$5</c:f>
              <c:strCache>
                <c:ptCount val="1"/>
                <c:pt idx="0">
                  <c:v>Por despachar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Folha1!$R$6:$R$30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300</c:v>
                </c:pt>
                <c:pt idx="5">
                  <c:v>500</c:v>
                </c:pt>
                <c:pt idx="6">
                  <c:v>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2250</c:v>
                </c:pt>
                <c:pt idx="11">
                  <c:v>3350</c:v>
                </c:pt>
                <c:pt idx="12">
                  <c:v>3850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804B-AC7C-52E144255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62432"/>
        <c:axId val="-311266784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Folha1!$AA$6:$AA$30</c:f>
              <c:numCache>
                <c:formatCode>General</c:formatCode>
                <c:ptCount val="25"/>
                <c:pt idx="1">
                  <c:v>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400</c:v>
                </c:pt>
                <c:pt idx="6">
                  <c:v>100</c:v>
                </c:pt>
                <c:pt idx="7">
                  <c:v>500</c:v>
                </c:pt>
                <c:pt idx="8">
                  <c:v>750</c:v>
                </c:pt>
                <c:pt idx="9">
                  <c:v>2000</c:v>
                </c:pt>
                <c:pt idx="10">
                  <c:v>2000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A-804B-AC7C-52E144255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62432"/>
        <c:axId val="-311266784"/>
      </c:lineChart>
      <c:catAx>
        <c:axId val="-3112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6784"/>
        <c:crosses val="autoZero"/>
        <c:auto val="1"/>
        <c:lblAlgn val="ctr"/>
        <c:lblOffset val="100"/>
        <c:noMultiLvlLbl val="0"/>
      </c:catAx>
      <c:valAx>
        <c:axId val="-3112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Rutura</a:t>
            </a:r>
            <a:r>
              <a:rPr lang="pt-PT" baseline="0"/>
              <a:t> de Stock</a:t>
            </a:r>
            <a:r>
              <a:rPr lang="pt-PT"/>
              <a:t>  Procura Fabrica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Folha1!$N$5</c:f>
              <c:strCache>
                <c:ptCount val="1"/>
                <c:pt idx="0">
                  <c:v>Por despachar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Folha1!$T$6:$T$30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</c:v>
                </c:pt>
                <c:pt idx="5">
                  <c:v>700</c:v>
                </c:pt>
                <c:pt idx="6">
                  <c:v>0</c:v>
                </c:pt>
                <c:pt idx="7">
                  <c:v>0</c:v>
                </c:pt>
                <c:pt idx="8">
                  <c:v>200</c:v>
                </c:pt>
                <c:pt idx="9">
                  <c:v>4700</c:v>
                </c:pt>
                <c:pt idx="10">
                  <c:v>9200</c:v>
                </c:pt>
                <c:pt idx="11">
                  <c:v>6200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E-E741-AD77-2DDD0C77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58624"/>
        <c:axId val="-311265152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Folha1!$B$6:$B$30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1000</c:v>
                </c:pt>
                <c:pt idx="5">
                  <c:v>500</c:v>
                </c:pt>
                <c:pt idx="6">
                  <c:v>200</c:v>
                </c:pt>
                <c:pt idx="7">
                  <c:v>1000</c:v>
                </c:pt>
                <c:pt idx="8">
                  <c:v>500</c:v>
                </c:pt>
                <c:pt idx="9">
                  <c:v>5000</c:v>
                </c:pt>
                <c:pt idx="10">
                  <c:v>5000</c:v>
                </c:pt>
                <c:pt idx="11">
                  <c:v>3000</c:v>
                </c:pt>
                <c:pt idx="12">
                  <c:v>1000</c:v>
                </c:pt>
                <c:pt idx="13">
                  <c:v>5000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E741-AD77-2DDD0C77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58624"/>
        <c:axId val="-311265152"/>
      </c:lineChart>
      <c:catAx>
        <c:axId val="-3112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5152"/>
        <c:crosses val="autoZero"/>
        <c:auto val="1"/>
        <c:lblAlgn val="ctr"/>
        <c:lblOffset val="100"/>
        <c:noMultiLvlLbl val="0"/>
      </c:catAx>
      <c:valAx>
        <c:axId val="-3112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Efeito</a:t>
            </a:r>
            <a:r>
              <a:rPr lang="pt-PT" baseline="0"/>
              <a:t> Chicote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7413396750974175E-2"/>
          <c:y val="0.11321565631791324"/>
          <c:w val="0.93682471094641417"/>
          <c:h val="0.77085915531764915"/>
        </c:manualLayout>
      </c:layout>
      <c:lineChart>
        <c:grouping val="standard"/>
        <c:varyColors val="0"/>
        <c:ser>
          <c:idx val="0"/>
          <c:order val="0"/>
          <c:tx>
            <c:v>quantidade produzida</c:v>
          </c:tx>
          <c:spPr>
            <a:ln w="57150" cap="rnd">
              <a:solidFill>
                <a:srgbClr val="39D80E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Folha1!$C$6:$C$30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200</c:v>
                </c:pt>
                <c:pt idx="4">
                  <c:v>1500</c:v>
                </c:pt>
                <c:pt idx="5">
                  <c:v>400</c:v>
                </c:pt>
                <c:pt idx="6">
                  <c:v>300</c:v>
                </c:pt>
                <c:pt idx="7">
                  <c:v>500</c:v>
                </c:pt>
                <c:pt idx="8">
                  <c:v>500</c:v>
                </c:pt>
                <c:pt idx="9">
                  <c:v>6000</c:v>
                </c:pt>
                <c:pt idx="10">
                  <c:v>6000</c:v>
                </c:pt>
                <c:pt idx="11">
                  <c:v>5000</c:v>
                </c:pt>
                <c:pt idx="12">
                  <c:v>2000</c:v>
                </c:pt>
                <c:pt idx="13">
                  <c:v>5000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F-6248-812C-E2248E17C70F}"/>
            </c:ext>
          </c:extLst>
        </c:ser>
        <c:ser>
          <c:idx val="1"/>
          <c:order val="1"/>
          <c:tx>
            <c:v>encomenda do Distribuidor</c:v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Folha1!$B$6:$B$30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1000</c:v>
                </c:pt>
                <c:pt idx="5">
                  <c:v>500</c:v>
                </c:pt>
                <c:pt idx="6">
                  <c:v>200</c:v>
                </c:pt>
                <c:pt idx="7">
                  <c:v>1000</c:v>
                </c:pt>
                <c:pt idx="8">
                  <c:v>500</c:v>
                </c:pt>
                <c:pt idx="9">
                  <c:v>5000</c:v>
                </c:pt>
                <c:pt idx="10">
                  <c:v>5000</c:v>
                </c:pt>
                <c:pt idx="11">
                  <c:v>3000</c:v>
                </c:pt>
                <c:pt idx="12">
                  <c:v>1000</c:v>
                </c:pt>
                <c:pt idx="13">
                  <c:v>5000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F-6248-812C-E2248E17C70F}"/>
            </c:ext>
          </c:extLst>
        </c:ser>
        <c:ser>
          <c:idx val="2"/>
          <c:order val="2"/>
          <c:tx>
            <c:v>Encomenda do Armazem</c:v>
          </c:tx>
          <c:spPr>
            <a:ln w="57150" cap="rnd">
              <a:solidFill>
                <a:srgbClr val="1C31CA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Folha1!$AA$6:$AA$30</c:f>
              <c:numCache>
                <c:formatCode>General</c:formatCode>
                <c:ptCount val="25"/>
                <c:pt idx="1">
                  <c:v>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400</c:v>
                </c:pt>
                <c:pt idx="6">
                  <c:v>100</c:v>
                </c:pt>
                <c:pt idx="7">
                  <c:v>500</c:v>
                </c:pt>
                <c:pt idx="8">
                  <c:v>750</c:v>
                </c:pt>
                <c:pt idx="9">
                  <c:v>2000</c:v>
                </c:pt>
                <c:pt idx="10">
                  <c:v>2000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F-6248-812C-E2248E17C70F}"/>
            </c:ext>
          </c:extLst>
        </c:ser>
        <c:ser>
          <c:idx val="3"/>
          <c:order val="3"/>
          <c:tx>
            <c:v>Encomenda do Retalhista</c:v>
          </c:tx>
          <c:spPr>
            <a:ln w="57150" cap="rnd">
              <a:solidFill>
                <a:srgbClr val="409127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Folha1!$Y$6:$Y$30</c:f>
              <c:numCache>
                <c:formatCode>General</c:formatCode>
                <c:ptCount val="25"/>
                <c:pt idx="1">
                  <c:v>50</c:v>
                </c:pt>
                <c:pt idx="2">
                  <c:v>300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250</c:v>
                </c:pt>
                <c:pt idx="8">
                  <c:v>750</c:v>
                </c:pt>
                <c:pt idx="9">
                  <c:v>1300</c:v>
                </c:pt>
                <c:pt idx="10">
                  <c:v>800</c:v>
                </c:pt>
                <c:pt idx="11">
                  <c:v>1500</c:v>
                </c:pt>
                <c:pt idx="12">
                  <c:v>1300</c:v>
                </c:pt>
                <c:pt idx="13">
                  <c:v>800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F-6248-812C-E2248E17C70F}"/>
            </c:ext>
          </c:extLst>
        </c:ser>
        <c:ser>
          <c:idx val="4"/>
          <c:order val="4"/>
          <c:tx>
            <c:v>Pedido do cliente</c:v>
          </c:tx>
          <c:spPr>
            <a:ln w="76200" cap="rnd">
              <a:solidFill>
                <a:srgbClr val="111111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Folha1!$W$6:$W$30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F-6248-812C-E2248E17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2266288"/>
        <c:axId val="-302274448"/>
      </c:lineChart>
      <c:catAx>
        <c:axId val="-30226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02274448"/>
        <c:crosses val="autoZero"/>
        <c:auto val="1"/>
        <c:lblAlgn val="ctr"/>
        <c:lblOffset val="100"/>
        <c:noMultiLvlLbl val="0"/>
      </c:catAx>
      <c:valAx>
        <c:axId val="-302274448"/>
        <c:scaling>
          <c:orientation val="minMax"/>
          <c:max val="6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022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70833333333333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Folha1!$W$6:$W$30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6-404E-B43B-555EB968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4587232"/>
        <c:axId val="-311263520"/>
      </c:lineChart>
      <c:catAx>
        <c:axId val="-60458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3520"/>
        <c:crosses val="autoZero"/>
        <c:auto val="1"/>
        <c:lblAlgn val="ctr"/>
        <c:lblOffset val="100"/>
        <c:noMultiLvlLbl val="0"/>
      </c:catAx>
      <c:valAx>
        <c:axId val="-3112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6045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Folha1!$M$3</c:f>
              <c:strCache>
                <c:ptCount val="1"/>
                <c:pt idx="0">
                  <c:v>Custos totais de posse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Folha1!$M$4:$M$30</c:f>
              <c:numCache>
                <c:formatCode>#\ ##0.00\ "€"</c:formatCode>
                <c:ptCount val="27"/>
                <c:pt idx="2">
                  <c:v>800</c:v>
                </c:pt>
                <c:pt idx="3">
                  <c:v>1300</c:v>
                </c:pt>
                <c:pt idx="4">
                  <c:v>1450</c:v>
                </c:pt>
                <c:pt idx="5">
                  <c:v>650</c:v>
                </c:pt>
                <c:pt idx="6">
                  <c:v>0</c:v>
                </c:pt>
                <c:pt idx="7">
                  <c:v>0</c:v>
                </c:pt>
                <c:pt idx="8">
                  <c:v>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1400</c:v>
                </c:pt>
                <c:pt idx="16">
                  <c:v>6150</c:v>
                </c:pt>
                <c:pt idx="17">
                  <c:v>18650</c:v>
                </c:pt>
                <c:pt idx="18">
                  <c:v>21150</c:v>
                </c:pt>
                <c:pt idx="19">
                  <c:v>23600</c:v>
                </c:pt>
                <c:pt idx="20">
                  <c:v>23400</c:v>
                </c:pt>
                <c:pt idx="21">
                  <c:v>23200</c:v>
                </c:pt>
                <c:pt idx="22">
                  <c:v>23000</c:v>
                </c:pt>
                <c:pt idx="23">
                  <c:v>22800</c:v>
                </c:pt>
                <c:pt idx="24">
                  <c:v>18800</c:v>
                </c:pt>
                <c:pt idx="25">
                  <c:v>22400</c:v>
                </c:pt>
                <c:pt idx="26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B40-80A4-73168BF0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1264608"/>
        <c:axId val="-311254272"/>
      </c:lineChart>
      <c:catAx>
        <c:axId val="-3112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4272"/>
        <c:crosses val="autoZero"/>
        <c:auto val="1"/>
        <c:lblAlgn val="ctr"/>
        <c:lblOffset val="100"/>
        <c:noMultiLvlLbl val="0"/>
      </c:catAx>
      <c:valAx>
        <c:axId val="-3112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3469816272965883E-2"/>
          <c:y val="0.1393055555555555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Folha1!$V$3</c:f>
              <c:strCache>
                <c:ptCount val="1"/>
                <c:pt idx="0">
                  <c:v>Custo total quebra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Folha1!$V$4:$V$30</c:f>
              <c:numCache>
                <c:formatCode>General</c:formatCode>
                <c:ptCount val="27"/>
                <c:pt idx="2" formatCode="#\ ##0.00\ &quot;€&quot;">
                  <c:v>0</c:v>
                </c:pt>
                <c:pt idx="3" formatCode="#\ ##0.00\ &quot;€&quot;">
                  <c:v>0</c:v>
                </c:pt>
                <c:pt idx="4" formatCode="#\ ##0.00\ &quot;€&quot;">
                  <c:v>0</c:v>
                </c:pt>
                <c:pt idx="5" formatCode="#\ ##0.00\ &quot;€&quot;">
                  <c:v>200</c:v>
                </c:pt>
                <c:pt idx="6" formatCode="#\ ##0.00\ &quot;€&quot;">
                  <c:v>1800</c:v>
                </c:pt>
                <c:pt idx="7" formatCode="#\ ##0.00\ &quot;€&quot;">
                  <c:v>2900</c:v>
                </c:pt>
                <c:pt idx="8" formatCode="#\ ##0.00\ &quot;€&quot;">
                  <c:v>1300</c:v>
                </c:pt>
                <c:pt idx="9" formatCode="#\ ##0.00\ &quot;€&quot;">
                  <c:v>1900</c:v>
                </c:pt>
                <c:pt idx="10" formatCode="#\ ##0.00\ &quot;€&quot;">
                  <c:v>2900</c:v>
                </c:pt>
                <c:pt idx="11" formatCode="#\ ##0.00\ &quot;€&quot;">
                  <c:v>16700</c:v>
                </c:pt>
                <c:pt idx="12" formatCode="#\ ##0.00\ &quot;€&quot;">
                  <c:v>25900</c:v>
                </c:pt>
                <c:pt idx="13" formatCode="#\ ##0.00\ &quot;€&quot;">
                  <c:v>23700</c:v>
                </c:pt>
                <c:pt idx="14" formatCode="#\ ##0.00\ &quot;€&quot;">
                  <c:v>15900</c:v>
                </c:pt>
                <c:pt idx="15" formatCode="#\ ##0.00\ &quot;€&quot;">
                  <c:v>7700</c:v>
                </c:pt>
                <c:pt idx="16" formatCode="#\ ##0.00\ &quot;€&quot;">
                  <c:v>5300</c:v>
                </c:pt>
                <c:pt idx="17" formatCode="#\ ##0.00\ &quot;€&quot;">
                  <c:v>0</c:v>
                </c:pt>
                <c:pt idx="18" formatCode="#\ ##0.00\ &quot;€&quot;">
                  <c:v>0</c:v>
                </c:pt>
                <c:pt idx="19" formatCode="#\ ##0.00\ &quot;€&quot;">
                  <c:v>0</c:v>
                </c:pt>
                <c:pt idx="20" formatCode="#\ ##0.00\ &quot;€&quot;">
                  <c:v>0</c:v>
                </c:pt>
                <c:pt idx="21" formatCode="#\ ##0.00\ &quot;€&quot;">
                  <c:v>0</c:v>
                </c:pt>
                <c:pt idx="22" formatCode="#\ ##0.00\ &quot;€&quot;">
                  <c:v>0</c:v>
                </c:pt>
                <c:pt idx="23" formatCode="#\ ##0.00\ &quot;€&quot;">
                  <c:v>0</c:v>
                </c:pt>
                <c:pt idx="24" formatCode="#\ ##0.00\ &quot;€&quot;">
                  <c:v>0</c:v>
                </c:pt>
                <c:pt idx="25" formatCode="#\ ##0.00\ &quot;€&quot;">
                  <c:v>0</c:v>
                </c:pt>
                <c:pt idx="26" formatCode="#\ ##0.00\ &quot;€&quot;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5-492A-BF2D-CCA7AC3F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1268416"/>
        <c:axId val="-311258080"/>
      </c:lineChart>
      <c:catAx>
        <c:axId val="-31126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8080"/>
        <c:crosses val="autoZero"/>
        <c:auto val="1"/>
        <c:lblAlgn val="ctr"/>
        <c:lblOffset val="100"/>
        <c:noMultiLvlLbl val="0"/>
      </c:catAx>
      <c:valAx>
        <c:axId val="-3112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Folha1!$AC$3</c:f>
              <c:strCache>
                <c:ptCount val="1"/>
                <c:pt idx="0">
                  <c:v>Custo Total de Encomenda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Folha1!$AC$4:$AC$30</c:f>
              <c:numCache>
                <c:formatCode>General</c:formatCode>
                <c:ptCount val="27"/>
                <c:pt idx="2" formatCode="#\ ##0.00\ &quot;€&quot;">
                  <c:v>0</c:v>
                </c:pt>
                <c:pt idx="3" formatCode="#\ ##0.00\ &quot;€&quot;">
                  <c:v>10</c:v>
                </c:pt>
                <c:pt idx="4" formatCode="#\ ##0.00\ &quot;€&quot;">
                  <c:v>15</c:v>
                </c:pt>
                <c:pt idx="5" formatCode="#\ ##0.00\ &quot;€&quot;">
                  <c:v>15</c:v>
                </c:pt>
                <c:pt idx="6" formatCode="#\ ##0.00\ &quot;€&quot;">
                  <c:v>15</c:v>
                </c:pt>
                <c:pt idx="7" formatCode="#\ ##0.00\ &quot;€&quot;">
                  <c:v>15</c:v>
                </c:pt>
                <c:pt idx="8" formatCode="#\ ##0.00\ &quot;€&quot;">
                  <c:v>15</c:v>
                </c:pt>
                <c:pt idx="9" formatCode="#\ ##0.00\ &quot;€&quot;">
                  <c:v>15</c:v>
                </c:pt>
                <c:pt idx="10" formatCode="#\ ##0.00\ &quot;€&quot;">
                  <c:v>15</c:v>
                </c:pt>
                <c:pt idx="11" formatCode="#\ ##0.00\ &quot;€&quot;">
                  <c:v>15</c:v>
                </c:pt>
                <c:pt idx="12" formatCode="#\ ##0.00\ &quot;€&quot;">
                  <c:v>15</c:v>
                </c:pt>
                <c:pt idx="13" formatCode="#\ ##0.00\ &quot;€&quot;">
                  <c:v>15</c:v>
                </c:pt>
                <c:pt idx="14" formatCode="#\ ##0.00\ &quot;€&quot;">
                  <c:v>15</c:v>
                </c:pt>
                <c:pt idx="15" formatCode="#\ ##0.00\ &quot;€&quot;">
                  <c:v>15</c:v>
                </c:pt>
                <c:pt idx="16" formatCode="#\ ##0.00\ &quot;€&quot;">
                  <c:v>15</c:v>
                </c:pt>
                <c:pt idx="17" formatCode="#\ ##0.00\ &quot;€&quot;">
                  <c:v>5</c:v>
                </c:pt>
                <c:pt idx="18" formatCode="#\ ##0.00\ &quot;€&quot;">
                  <c:v>5</c:v>
                </c:pt>
                <c:pt idx="19" formatCode="#\ ##0.00\ &quot;€&quot;">
                  <c:v>5</c:v>
                </c:pt>
                <c:pt idx="20" formatCode="#\ ##0.00\ &quot;€&quot;">
                  <c:v>5</c:v>
                </c:pt>
                <c:pt idx="21" formatCode="#\ ##0.00\ &quot;€&quot;">
                  <c:v>5</c:v>
                </c:pt>
                <c:pt idx="22" formatCode="#\ ##0.00\ &quot;€&quot;">
                  <c:v>5</c:v>
                </c:pt>
                <c:pt idx="23" formatCode="#\ ##0.00\ &quot;€&quot;">
                  <c:v>5</c:v>
                </c:pt>
                <c:pt idx="24" formatCode="#\ ##0.00\ &quot;€&quot;">
                  <c:v>5</c:v>
                </c:pt>
                <c:pt idx="25" formatCode="#\ ##0.00\ &quot;€&quot;">
                  <c:v>5</c:v>
                </c:pt>
                <c:pt idx="26" formatCode="#\ ##0.00\ &quot;€&quot;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1-4163-A5DA-4CFCD07F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1259712"/>
        <c:axId val="-311262976"/>
      </c:lineChart>
      <c:catAx>
        <c:axId val="-31125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2976"/>
        <c:crosses val="autoZero"/>
        <c:auto val="1"/>
        <c:lblAlgn val="ctr"/>
        <c:lblOffset val="100"/>
        <c:noMultiLvlLbl val="0"/>
      </c:catAx>
      <c:valAx>
        <c:axId val="-3112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Stock  Procura Retalhista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Folha1!$E$5</c:f>
              <c:strCache>
                <c:ptCount val="1"/>
                <c:pt idx="0">
                  <c:v>Stock no fecho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Folha1!$E$6:$E$30</c:f>
              <c:numCache>
                <c:formatCode>General</c:formatCode>
                <c:ptCount val="25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250</c:v>
                </c:pt>
                <c:pt idx="14">
                  <c:v>350</c:v>
                </c:pt>
                <c:pt idx="15">
                  <c:v>650</c:v>
                </c:pt>
                <c:pt idx="16">
                  <c:v>950</c:v>
                </c:pt>
                <c:pt idx="17">
                  <c:v>3400</c:v>
                </c:pt>
                <c:pt idx="18">
                  <c:v>3200</c:v>
                </c:pt>
                <c:pt idx="19">
                  <c:v>3000</c:v>
                </c:pt>
                <c:pt idx="20">
                  <c:v>2800</c:v>
                </c:pt>
                <c:pt idx="21">
                  <c:v>2600</c:v>
                </c:pt>
                <c:pt idx="22">
                  <c:v>2400</c:v>
                </c:pt>
                <c:pt idx="23">
                  <c:v>2200</c:v>
                </c:pt>
                <c:pt idx="2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0-DE48-876B-31FB9E78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57536"/>
        <c:axId val="-311253728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Folha1!$W$6:$W$30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DE48-876B-31FB9E78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57536"/>
        <c:axId val="-311253728"/>
      </c:lineChart>
      <c:catAx>
        <c:axId val="-3112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3728"/>
        <c:crosses val="autoZero"/>
        <c:auto val="1"/>
        <c:lblAlgn val="ctr"/>
        <c:lblOffset val="100"/>
        <c:noMultiLvlLbl val="0"/>
      </c:catAx>
      <c:valAx>
        <c:axId val="-3112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Rutura</a:t>
            </a:r>
            <a:r>
              <a:rPr lang="pt-PT" baseline="0"/>
              <a:t> de Stock</a:t>
            </a:r>
            <a:r>
              <a:rPr lang="pt-PT"/>
              <a:t>  Procura Retalhista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Folha1!$N$5</c:f>
              <c:strCache>
                <c:ptCount val="1"/>
                <c:pt idx="0">
                  <c:v>Por despachar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Folha1!$N$6:$N$30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150</c:v>
                </c:pt>
                <c:pt idx="8">
                  <c:v>450</c:v>
                </c:pt>
                <c:pt idx="9">
                  <c:v>750</c:v>
                </c:pt>
                <c:pt idx="10">
                  <c:v>650</c:v>
                </c:pt>
                <c:pt idx="11">
                  <c:v>950</c:v>
                </c:pt>
                <c:pt idx="12">
                  <c:v>550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F-5648-8D89-8510088B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67328"/>
        <c:axId val="-311256448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Folha1!$W$6:$W$30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F-5648-8D89-8510088B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67328"/>
        <c:axId val="-311256448"/>
      </c:lineChart>
      <c:catAx>
        <c:axId val="-3112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6448"/>
        <c:crosses val="autoZero"/>
        <c:auto val="1"/>
        <c:lblAlgn val="ctr"/>
        <c:lblOffset val="100"/>
        <c:noMultiLvlLbl val="0"/>
      </c:catAx>
      <c:valAx>
        <c:axId val="-3112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Stock  Procura Armazém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Folha1!$E$5</c:f>
              <c:strCache>
                <c:ptCount val="1"/>
                <c:pt idx="0">
                  <c:v>Stock no fecho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Folha1!$G$6:$G$30</c:f>
              <c:numCache>
                <c:formatCode>General</c:formatCode>
                <c:ptCount val="25"/>
                <c:pt idx="0">
                  <c:v>200</c:v>
                </c:pt>
                <c:pt idx="1">
                  <c:v>350</c:v>
                </c:pt>
                <c:pt idx="2">
                  <c:v>250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2200</c:v>
                </c:pt>
                <c:pt idx="16">
                  <c:v>3200</c:v>
                </c:pt>
                <c:pt idx="17">
                  <c:v>3200</c:v>
                </c:pt>
                <c:pt idx="18">
                  <c:v>3200</c:v>
                </c:pt>
                <c:pt idx="19">
                  <c:v>3200</c:v>
                </c:pt>
                <c:pt idx="20">
                  <c:v>3200</c:v>
                </c:pt>
                <c:pt idx="21">
                  <c:v>3200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5-B546-A157-4664452B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65696"/>
        <c:axId val="-311256992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Folha1!$Y$6:$Y$30</c:f>
              <c:numCache>
                <c:formatCode>General</c:formatCode>
                <c:ptCount val="25"/>
                <c:pt idx="1">
                  <c:v>50</c:v>
                </c:pt>
                <c:pt idx="2">
                  <c:v>300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250</c:v>
                </c:pt>
                <c:pt idx="8">
                  <c:v>750</c:v>
                </c:pt>
                <c:pt idx="9">
                  <c:v>1300</c:v>
                </c:pt>
                <c:pt idx="10">
                  <c:v>800</c:v>
                </c:pt>
                <c:pt idx="11">
                  <c:v>1500</c:v>
                </c:pt>
                <c:pt idx="12">
                  <c:v>1300</c:v>
                </c:pt>
                <c:pt idx="13">
                  <c:v>800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5-B546-A157-4664452B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65696"/>
        <c:axId val="-311256992"/>
      </c:lineChart>
      <c:catAx>
        <c:axId val="-3112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6992"/>
        <c:crosses val="autoZero"/>
        <c:auto val="1"/>
        <c:lblAlgn val="ctr"/>
        <c:lblOffset val="100"/>
        <c:noMultiLvlLbl val="0"/>
      </c:catAx>
      <c:valAx>
        <c:axId val="-3112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Relaçao Stock  Procura Distribuicao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Folha1!$E$5</c:f>
              <c:strCache>
                <c:ptCount val="1"/>
                <c:pt idx="0">
                  <c:v>Stock no fecho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Folha1!$I$6:$I$30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1150</c:v>
                </c:pt>
                <c:pt idx="14">
                  <c:v>5000</c:v>
                </c:pt>
                <c:pt idx="15">
                  <c:v>10000</c:v>
                </c:pt>
                <c:pt idx="16">
                  <c:v>11200</c:v>
                </c:pt>
                <c:pt idx="17">
                  <c:v>11200</c:v>
                </c:pt>
                <c:pt idx="18">
                  <c:v>11200</c:v>
                </c:pt>
                <c:pt idx="19">
                  <c:v>11200</c:v>
                </c:pt>
                <c:pt idx="20">
                  <c:v>11200</c:v>
                </c:pt>
                <c:pt idx="21">
                  <c:v>11200</c:v>
                </c:pt>
                <c:pt idx="22">
                  <c:v>11200</c:v>
                </c:pt>
                <c:pt idx="23">
                  <c:v>15000</c:v>
                </c:pt>
                <c:pt idx="2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C-CD42-8AF7-03386113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266240"/>
        <c:axId val="-311253184"/>
      </c:barChart>
      <c:lineChart>
        <c:grouping val="standard"/>
        <c:varyColors val="0"/>
        <c:ser>
          <c:idx val="1"/>
          <c:order val="1"/>
          <c:tx>
            <c:strRef>
              <c:f>Folha1!$W$5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Folha1!$A$6:$A$30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Folha1!$AA$6:$AA$30</c:f>
              <c:numCache>
                <c:formatCode>General</c:formatCode>
                <c:ptCount val="25"/>
                <c:pt idx="1">
                  <c:v>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400</c:v>
                </c:pt>
                <c:pt idx="6">
                  <c:v>100</c:v>
                </c:pt>
                <c:pt idx="7">
                  <c:v>500</c:v>
                </c:pt>
                <c:pt idx="8">
                  <c:v>750</c:v>
                </c:pt>
                <c:pt idx="9">
                  <c:v>2000</c:v>
                </c:pt>
                <c:pt idx="10">
                  <c:v>2000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C-CD42-8AF7-03386113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266240"/>
        <c:axId val="-311253184"/>
      </c:lineChart>
      <c:catAx>
        <c:axId val="-3112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layout>
            <c:manualLayout>
              <c:xMode val="edge"/>
              <c:yMode val="edge"/>
              <c:x val="0.48432510899050973"/>
              <c:y val="0.862131255932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53184"/>
        <c:crosses val="autoZero"/>
        <c:auto val="1"/>
        <c:lblAlgn val="ctr"/>
        <c:lblOffset val="100"/>
        <c:noMultiLvlLbl val="0"/>
      </c:catAx>
      <c:valAx>
        <c:axId val="-3112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112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448828</xdr:colOff>
      <xdr:row>43</xdr:row>
      <xdr:rowOff>57150</xdr:rowOff>
    </xdr:from>
    <xdr:to>
      <xdr:col>4</xdr:col>
      <xdr:colOff>303068</xdr:colOff>
      <xdr:row>59</xdr:row>
      <xdr:rowOff>57728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447387</xdr:colOff>
      <xdr:row>60</xdr:row>
      <xdr:rowOff>86013</xdr:rowOff>
    </xdr:from>
    <xdr:to>
      <xdr:col>4</xdr:col>
      <xdr:colOff>303070</xdr:colOff>
      <xdr:row>75</xdr:row>
      <xdr:rowOff>129885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15874</xdr:colOff>
      <xdr:row>43</xdr:row>
      <xdr:rowOff>28285</xdr:rowOff>
    </xdr:from>
    <xdr:to>
      <xdr:col>7</xdr:col>
      <xdr:colOff>548409</xdr:colOff>
      <xdr:row>59</xdr:row>
      <xdr:rowOff>28863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1019174</xdr:colOff>
      <xdr:row>61</xdr:row>
      <xdr:rowOff>9525</xdr:rowOff>
    </xdr:from>
    <xdr:to>
      <xdr:col>9</xdr:col>
      <xdr:colOff>1304924</xdr:colOff>
      <xdr:row>75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711199</xdr:colOff>
      <xdr:row>60</xdr:row>
      <xdr:rowOff>152400</xdr:rowOff>
    </xdr:from>
    <xdr:to>
      <xdr:col>6</xdr:col>
      <xdr:colOff>746124</xdr:colOff>
      <xdr:row>75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997132</xdr:colOff>
      <xdr:row>33</xdr:row>
      <xdr:rowOff>137159</xdr:rowOff>
    </xdr:from>
    <xdr:to>
      <xdr:col>16</xdr:col>
      <xdr:colOff>616132</xdr:colOff>
      <xdr:row>56</xdr:row>
      <xdr:rowOff>28302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1280159</xdr:colOff>
      <xdr:row>33</xdr:row>
      <xdr:rowOff>174172</xdr:rowOff>
    </xdr:from>
    <xdr:to>
      <xdr:col>21</xdr:col>
      <xdr:colOff>1976845</xdr:colOff>
      <xdr:row>56</xdr:row>
      <xdr:rowOff>52252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990600</xdr:colOff>
      <xdr:row>57</xdr:row>
      <xdr:rowOff>10886</xdr:rowOff>
    </xdr:from>
    <xdr:to>
      <xdr:col>16</xdr:col>
      <xdr:colOff>609600</xdr:colOff>
      <xdr:row>80</xdr:row>
      <xdr:rowOff>163287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968375</xdr:colOff>
      <xdr:row>82</xdr:row>
      <xdr:rowOff>127000</xdr:rowOff>
    </xdr:from>
    <xdr:to>
      <xdr:col>16</xdr:col>
      <xdr:colOff>587375</xdr:colOff>
      <xdr:row>106</xdr:row>
      <xdr:rowOff>18143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952500</xdr:colOff>
      <xdr:row>107</xdr:row>
      <xdr:rowOff>47625</xdr:rowOff>
    </xdr:from>
    <xdr:to>
      <xdr:col>16</xdr:col>
      <xdr:colOff>571500</xdr:colOff>
      <xdr:row>130</xdr:row>
      <xdr:rowOff>129268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1381125</xdr:colOff>
      <xdr:row>57</xdr:row>
      <xdr:rowOff>47625</xdr:rowOff>
    </xdr:from>
    <xdr:to>
      <xdr:col>21</xdr:col>
      <xdr:colOff>2077811</xdr:colOff>
      <xdr:row>80</xdr:row>
      <xdr:rowOff>116205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1412875</xdr:colOff>
      <xdr:row>82</xdr:row>
      <xdr:rowOff>0</xdr:rowOff>
    </xdr:from>
    <xdr:to>
      <xdr:col>21</xdr:col>
      <xdr:colOff>2109561</xdr:colOff>
      <xdr:row>105</xdr:row>
      <xdr:rowOff>68580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1539875</xdr:colOff>
      <xdr:row>107</xdr:row>
      <xdr:rowOff>31750</xdr:rowOff>
    </xdr:from>
    <xdr:to>
      <xdr:col>21</xdr:col>
      <xdr:colOff>2236561</xdr:colOff>
      <xdr:row>130</xdr:row>
      <xdr:rowOff>100330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542396</xdr:colOff>
      <xdr:row>35</xdr:row>
      <xdr:rowOff>105304</xdr:rowOff>
    </xdr:from>
    <xdr:to>
      <xdr:col>32</xdr:col>
      <xdr:colOff>613833</xdr:colOff>
      <xdr:row>62</xdr:row>
      <xdr:rowOff>58208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X37:Y40" headerRowCount="0" headerRowDxfId="35" dataDxfId="34" totalsRowDxfId="33">
  <tableColumns count="2">
    <tableColumn id="1" xr3:uid="{00000000-0010-0000-0000-000001000000}" name="Coluna1" totalsRowLabel="Total" headerRowDxfId="32" dataDxfId="31" totalsRowDxfId="30"/>
    <tableColumn id="2" xr3:uid="{00000000-0010-0000-0000-000002000000}" name="Retalhista" totalsRowFunction="sum" headerRowDxfId="29" dataDxfId="28" totalsRowDxfId="27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14" displayName="Tabela14" ref="X45:Y48" headerRowCount="0" headerRowDxfId="26" dataDxfId="25" totalsRowDxfId="24">
  <tableColumns count="2">
    <tableColumn id="1" xr3:uid="{00000000-0010-0000-0100-000001000000}" name="Coluna1" totalsRowLabel="Total" headerRowDxfId="23" dataDxfId="22" totalsRowDxfId="21"/>
    <tableColumn id="2" xr3:uid="{00000000-0010-0000-0100-000002000000}" name="Retalhista" totalsRowFunction="sum" headerRowDxfId="20" dataDxfId="19" totalsRowDxfId="18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145" displayName="Tabela145" ref="X53:Y56" headerRowCount="0" headerRowDxfId="17" dataDxfId="16" totalsRowDxfId="15">
  <tableColumns count="2">
    <tableColumn id="1" xr3:uid="{00000000-0010-0000-0200-000001000000}" name="Coluna1" totalsRowLabel="Total" headerRowDxfId="14" dataDxfId="13" totalsRowDxfId="12"/>
    <tableColumn id="2" xr3:uid="{00000000-0010-0000-0200-000002000000}" name="Retalhista" totalsRowFunction="sum" headerRowDxfId="11" dataDxfId="10" totalsRowDxfId="9"/>
  </tableColumns>
  <tableStyleInfo name="TableStyleLight1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a1456" displayName="Tabela1456" ref="X60:Y63" headerRowCount="0" headerRowDxfId="8" dataDxfId="7" totalsRowDxfId="6">
  <tableColumns count="2">
    <tableColumn id="1" xr3:uid="{00000000-0010-0000-0300-000001000000}" name="Coluna1" totalsRowLabel="Total" headerRowDxfId="5" dataDxfId="4" totalsRowDxfId="3"/>
    <tableColumn id="2" xr3:uid="{00000000-0010-0000-0300-000002000000}" name="Retalhista" totalsRowFunction="sum" headerRowDxfId="2" dataDxfId="1" totalsRowDxfId="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zoomScale="71" zoomScaleNormal="71" workbookViewId="0">
      <selection activeCell="D5" sqref="D5:D29"/>
    </sheetView>
  </sheetViews>
  <sheetFormatPr baseColWidth="10" defaultColWidth="8.83203125" defaultRowHeight="15"/>
  <cols>
    <col min="2" max="2" width="11.33203125" customWidth="1"/>
    <col min="5" max="5" width="12" customWidth="1"/>
    <col min="6" max="6" width="12.6640625" customWidth="1"/>
    <col min="8" max="8" width="11.33203125" customWidth="1"/>
  </cols>
  <sheetData>
    <row r="2" spans="2:17" ht="24">
      <c r="B2" s="107" t="s">
        <v>21</v>
      </c>
      <c r="C2" s="108"/>
      <c r="D2" s="108"/>
      <c r="E2" s="108"/>
      <c r="F2" s="108"/>
      <c r="G2" s="108"/>
      <c r="H2" s="108"/>
      <c r="I2" s="108"/>
      <c r="J2" s="108"/>
      <c r="K2" s="109"/>
      <c r="L2" s="19"/>
      <c r="M2" s="19"/>
      <c r="N2" s="19"/>
      <c r="O2" s="19"/>
      <c r="P2" s="19"/>
      <c r="Q2" s="19"/>
    </row>
    <row r="3" spans="2:17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7" ht="49.5" customHeight="1">
      <c r="B4" s="1" t="s">
        <v>0</v>
      </c>
      <c r="C4" s="2" t="s">
        <v>1</v>
      </c>
      <c r="D4" s="2" t="s">
        <v>2</v>
      </c>
      <c r="E4" s="3" t="s">
        <v>3</v>
      </c>
      <c r="F4" s="4" t="s">
        <v>4</v>
      </c>
      <c r="G4" s="23" t="s">
        <v>9</v>
      </c>
      <c r="H4" s="20" t="s">
        <v>5</v>
      </c>
      <c r="I4" s="2" t="s">
        <v>6</v>
      </c>
      <c r="J4" s="5" t="s">
        <v>7</v>
      </c>
      <c r="K4" s="2" t="s">
        <v>8</v>
      </c>
      <c r="L4" s="19"/>
      <c r="M4" s="19"/>
      <c r="N4" s="19"/>
      <c r="O4" s="19"/>
      <c r="P4" s="19"/>
      <c r="Q4" s="19"/>
    </row>
    <row r="5" spans="2:17">
      <c r="B5" s="1">
        <v>0</v>
      </c>
      <c r="C5" s="51"/>
      <c r="D5" s="51"/>
      <c r="E5" s="51"/>
      <c r="F5" s="51"/>
      <c r="G5" s="52">
        <v>200</v>
      </c>
      <c r="H5" s="53"/>
      <c r="I5" s="51">
        <v>200</v>
      </c>
      <c r="J5" s="51">
        <v>200</v>
      </c>
      <c r="K5" s="51"/>
      <c r="L5" s="19"/>
      <c r="M5" s="19"/>
      <c r="N5" s="19"/>
      <c r="O5" s="7" t="s">
        <v>13</v>
      </c>
      <c r="P5" s="19"/>
      <c r="Q5" s="19"/>
    </row>
    <row r="6" spans="2:17">
      <c r="B6" s="1">
        <v>1</v>
      </c>
      <c r="C6" s="1">
        <v>400</v>
      </c>
      <c r="D6" s="1">
        <v>250</v>
      </c>
      <c r="E6" s="1">
        <v>250</v>
      </c>
      <c r="F6" s="1">
        <v>0</v>
      </c>
      <c r="G6" s="24">
        <v>150</v>
      </c>
      <c r="H6" s="21">
        <v>50</v>
      </c>
      <c r="I6" s="1">
        <v>200</v>
      </c>
      <c r="J6" s="1">
        <v>50</v>
      </c>
      <c r="K6" s="1">
        <v>0</v>
      </c>
      <c r="L6" s="19"/>
      <c r="M6" s="19"/>
      <c r="N6" s="19"/>
      <c r="O6" s="110" t="s">
        <v>26</v>
      </c>
      <c r="P6" s="111"/>
      <c r="Q6" s="112"/>
    </row>
    <row r="7" spans="2:17">
      <c r="B7" s="1">
        <v>2</v>
      </c>
      <c r="C7" s="1">
        <v>350</v>
      </c>
      <c r="D7" s="1">
        <v>250</v>
      </c>
      <c r="E7" s="1">
        <v>250</v>
      </c>
      <c r="F7" s="1">
        <v>0</v>
      </c>
      <c r="G7" s="24">
        <v>100</v>
      </c>
      <c r="H7" s="21">
        <v>300</v>
      </c>
      <c r="I7" s="1">
        <v>50</v>
      </c>
      <c r="J7" s="1">
        <v>300</v>
      </c>
      <c r="K7" s="1">
        <v>0</v>
      </c>
      <c r="L7" s="19"/>
      <c r="M7" s="19"/>
      <c r="N7" s="19"/>
      <c r="O7" s="113" t="s">
        <v>27</v>
      </c>
      <c r="P7" s="114"/>
      <c r="Q7" s="115"/>
    </row>
    <row r="8" spans="2:17">
      <c r="B8" s="1">
        <v>3</v>
      </c>
      <c r="C8" s="1">
        <v>150</v>
      </c>
      <c r="D8" s="1">
        <v>250</v>
      </c>
      <c r="E8" s="1">
        <v>150</v>
      </c>
      <c r="F8" s="1">
        <v>100</v>
      </c>
      <c r="G8" s="24">
        <v>0</v>
      </c>
      <c r="H8" s="21">
        <v>200</v>
      </c>
      <c r="I8" s="1">
        <v>300</v>
      </c>
      <c r="J8" s="1">
        <v>200</v>
      </c>
      <c r="K8" s="1">
        <v>0</v>
      </c>
      <c r="L8" s="19"/>
      <c r="M8" s="19"/>
      <c r="N8" s="19"/>
      <c r="O8" s="116" t="s">
        <v>28</v>
      </c>
      <c r="P8" s="117"/>
      <c r="Q8" s="118"/>
    </row>
    <row r="9" spans="2:17">
      <c r="B9" s="1">
        <v>4</v>
      </c>
      <c r="C9" s="1">
        <v>300</v>
      </c>
      <c r="D9" s="1">
        <v>250</v>
      </c>
      <c r="E9" s="1">
        <v>300</v>
      </c>
      <c r="F9" s="1">
        <v>50</v>
      </c>
      <c r="G9" s="24">
        <v>0</v>
      </c>
      <c r="H9" s="21">
        <v>350</v>
      </c>
      <c r="I9" s="1">
        <v>200</v>
      </c>
      <c r="J9" s="1">
        <v>150</v>
      </c>
      <c r="K9" s="1">
        <v>150</v>
      </c>
      <c r="L9" s="19"/>
      <c r="M9" s="19"/>
      <c r="N9" s="19"/>
      <c r="O9" s="26"/>
      <c r="P9" s="26"/>
      <c r="Q9" s="26"/>
    </row>
    <row r="10" spans="2:17">
      <c r="B10" s="1">
        <v>5</v>
      </c>
      <c r="C10" s="1">
        <v>200</v>
      </c>
      <c r="D10" s="1">
        <v>250</v>
      </c>
      <c r="E10" s="1">
        <v>200</v>
      </c>
      <c r="F10" s="1">
        <v>100</v>
      </c>
      <c r="G10" s="24">
        <v>0</v>
      </c>
      <c r="H10" s="21">
        <v>300</v>
      </c>
      <c r="I10" s="1">
        <v>150</v>
      </c>
      <c r="J10" s="1">
        <v>300</v>
      </c>
      <c r="K10" s="1">
        <v>150</v>
      </c>
      <c r="L10" s="19"/>
      <c r="M10" s="19"/>
      <c r="N10" s="19"/>
      <c r="O10" s="19"/>
      <c r="P10" s="19"/>
      <c r="Q10" s="19"/>
    </row>
    <row r="11" spans="2:17">
      <c r="B11" s="1">
        <v>6</v>
      </c>
      <c r="C11" s="1">
        <v>150</v>
      </c>
      <c r="D11" s="1">
        <v>250</v>
      </c>
      <c r="E11" s="1">
        <v>150</v>
      </c>
      <c r="F11" s="1">
        <v>200</v>
      </c>
      <c r="G11" s="24">
        <v>0</v>
      </c>
      <c r="H11" s="21">
        <v>500</v>
      </c>
      <c r="I11" s="1">
        <v>300</v>
      </c>
      <c r="J11" s="1">
        <v>200</v>
      </c>
      <c r="K11" s="1">
        <v>450</v>
      </c>
      <c r="L11" s="19"/>
      <c r="M11" s="19"/>
      <c r="N11" s="19"/>
      <c r="O11" s="19"/>
      <c r="P11" s="19"/>
      <c r="Q11" s="19"/>
    </row>
    <row r="12" spans="2:17">
      <c r="B12" s="1">
        <v>7</v>
      </c>
      <c r="C12" s="1">
        <v>300</v>
      </c>
      <c r="D12" s="1">
        <v>250</v>
      </c>
      <c r="E12" s="1">
        <v>300</v>
      </c>
      <c r="F12" s="1">
        <v>150</v>
      </c>
      <c r="G12" s="24">
        <v>0</v>
      </c>
      <c r="H12" s="21">
        <v>250</v>
      </c>
      <c r="I12" s="1">
        <v>200</v>
      </c>
      <c r="J12" s="1">
        <v>200</v>
      </c>
      <c r="K12" s="1">
        <v>500</v>
      </c>
      <c r="L12" s="19"/>
      <c r="M12" s="19"/>
      <c r="N12" s="19"/>
      <c r="O12" s="19"/>
      <c r="P12" s="19"/>
      <c r="Q12" s="19"/>
    </row>
    <row r="13" spans="2:17">
      <c r="B13" s="1">
        <v>8</v>
      </c>
      <c r="C13" s="1">
        <v>200</v>
      </c>
      <c r="D13" s="1">
        <v>500</v>
      </c>
      <c r="E13" s="1">
        <v>200</v>
      </c>
      <c r="F13" s="1">
        <v>450</v>
      </c>
      <c r="G13" s="24">
        <v>0</v>
      </c>
      <c r="H13" s="21">
        <v>750</v>
      </c>
      <c r="I13" s="1">
        <v>200</v>
      </c>
      <c r="J13" s="1">
        <v>600</v>
      </c>
      <c r="K13" s="1">
        <v>650</v>
      </c>
      <c r="L13" s="19"/>
      <c r="M13" s="19"/>
      <c r="N13" s="19"/>
      <c r="O13" s="19"/>
      <c r="P13" s="19"/>
      <c r="Q13" s="19"/>
    </row>
    <row r="14" spans="2:17">
      <c r="B14" s="1">
        <v>9</v>
      </c>
      <c r="C14" s="1">
        <v>200</v>
      </c>
      <c r="D14" s="1">
        <v>500</v>
      </c>
      <c r="E14" s="1">
        <v>200</v>
      </c>
      <c r="F14" s="1">
        <v>750</v>
      </c>
      <c r="G14" s="24">
        <v>0</v>
      </c>
      <c r="H14" s="21">
        <v>1300</v>
      </c>
      <c r="I14" s="1">
        <v>600</v>
      </c>
      <c r="J14" s="1">
        <v>200</v>
      </c>
      <c r="K14" s="1">
        <v>1750</v>
      </c>
      <c r="L14" s="19"/>
      <c r="M14" s="19"/>
      <c r="N14" s="19"/>
      <c r="O14" s="19"/>
      <c r="P14" s="19"/>
      <c r="Q14" s="19"/>
    </row>
    <row r="15" spans="2:17">
      <c r="B15" s="1">
        <v>10</v>
      </c>
      <c r="C15" s="1">
        <v>600</v>
      </c>
      <c r="D15" s="1">
        <v>500</v>
      </c>
      <c r="E15" s="1">
        <v>600</v>
      </c>
      <c r="F15" s="1">
        <v>650</v>
      </c>
      <c r="G15" s="24">
        <v>0</v>
      </c>
      <c r="H15" s="21">
        <v>800</v>
      </c>
      <c r="I15" s="1">
        <v>200</v>
      </c>
      <c r="J15" s="1">
        <v>900</v>
      </c>
      <c r="K15" s="1">
        <v>850</v>
      </c>
      <c r="L15" s="19"/>
      <c r="M15" s="19"/>
      <c r="N15" s="19"/>
      <c r="O15" s="19"/>
      <c r="P15" s="19"/>
      <c r="Q15" s="19"/>
    </row>
    <row r="16" spans="2:17">
      <c r="B16" s="1">
        <v>11</v>
      </c>
      <c r="C16" s="1">
        <v>200</v>
      </c>
      <c r="D16" s="1">
        <v>500</v>
      </c>
      <c r="E16" s="1">
        <v>200</v>
      </c>
      <c r="F16" s="1">
        <v>950</v>
      </c>
      <c r="G16" s="24">
        <v>0</v>
      </c>
      <c r="H16" s="21">
        <v>1500</v>
      </c>
      <c r="I16" s="1">
        <v>900</v>
      </c>
      <c r="J16" s="1">
        <v>1000</v>
      </c>
      <c r="K16" s="1">
        <v>1350</v>
      </c>
      <c r="L16" s="19"/>
      <c r="M16" s="19"/>
      <c r="N16" s="19"/>
      <c r="O16" s="19"/>
      <c r="P16" s="19"/>
      <c r="Q16" s="19"/>
    </row>
    <row r="17" spans="2:17">
      <c r="B17" s="1">
        <v>12</v>
      </c>
      <c r="C17" s="1">
        <v>900</v>
      </c>
      <c r="D17" s="1">
        <v>500</v>
      </c>
      <c r="E17" s="1">
        <v>900</v>
      </c>
      <c r="F17" s="1">
        <v>550</v>
      </c>
      <c r="G17" s="24">
        <v>0</v>
      </c>
      <c r="H17" s="21">
        <v>1300</v>
      </c>
      <c r="I17" s="1">
        <v>1000</v>
      </c>
      <c r="J17" s="1">
        <v>300</v>
      </c>
      <c r="K17" s="1">
        <v>2350</v>
      </c>
      <c r="L17" s="19"/>
      <c r="M17" s="19"/>
      <c r="N17" s="19"/>
      <c r="O17" s="19"/>
      <c r="P17" s="19"/>
      <c r="Q17" s="19"/>
    </row>
    <row r="18" spans="2:17">
      <c r="B18" s="1">
        <v>13</v>
      </c>
      <c r="C18" s="1">
        <v>1000</v>
      </c>
      <c r="D18" s="1">
        <v>200</v>
      </c>
      <c r="E18" s="1">
        <v>750</v>
      </c>
      <c r="F18" s="1">
        <v>0</v>
      </c>
      <c r="G18" s="24">
        <v>250</v>
      </c>
      <c r="H18" s="21">
        <v>800</v>
      </c>
      <c r="I18" s="1">
        <v>300</v>
      </c>
      <c r="J18" s="1">
        <v>500</v>
      </c>
      <c r="K18" s="1">
        <v>2650</v>
      </c>
      <c r="L18" s="19"/>
      <c r="M18" s="19"/>
      <c r="N18" s="19"/>
      <c r="O18" s="19"/>
      <c r="P18" s="19"/>
      <c r="Q18" s="19"/>
    </row>
    <row r="19" spans="2:17">
      <c r="B19" s="1">
        <v>14</v>
      </c>
      <c r="C19" s="1">
        <v>550</v>
      </c>
      <c r="D19" s="1">
        <v>200</v>
      </c>
      <c r="E19" s="1">
        <v>200</v>
      </c>
      <c r="F19" s="1">
        <v>0</v>
      </c>
      <c r="G19" s="24">
        <v>350</v>
      </c>
      <c r="H19" s="21">
        <v>500</v>
      </c>
      <c r="I19" s="1">
        <v>500</v>
      </c>
      <c r="J19" s="1">
        <v>500</v>
      </c>
      <c r="K19" s="1">
        <v>2650</v>
      </c>
      <c r="L19" s="19"/>
      <c r="M19" s="19"/>
      <c r="N19" s="19"/>
      <c r="O19" s="19"/>
      <c r="P19" s="19"/>
      <c r="Q19" s="19"/>
    </row>
    <row r="20" spans="2:17">
      <c r="B20" s="1">
        <v>15</v>
      </c>
      <c r="C20" s="1">
        <v>850</v>
      </c>
      <c r="D20" s="1">
        <v>200</v>
      </c>
      <c r="E20" s="1">
        <v>200</v>
      </c>
      <c r="F20" s="1">
        <v>0</v>
      </c>
      <c r="G20" s="24">
        <v>650</v>
      </c>
      <c r="H20" s="21">
        <v>0</v>
      </c>
      <c r="I20" s="1">
        <v>500</v>
      </c>
      <c r="J20" s="1">
        <v>2650</v>
      </c>
      <c r="K20" s="1">
        <v>0</v>
      </c>
      <c r="L20" s="19"/>
      <c r="M20" s="19"/>
      <c r="N20" s="19"/>
      <c r="O20" s="19"/>
      <c r="P20" s="19"/>
      <c r="Q20" s="19"/>
    </row>
    <row r="21" spans="2:17">
      <c r="B21" s="1">
        <v>16</v>
      </c>
      <c r="C21" s="1">
        <v>1150</v>
      </c>
      <c r="D21" s="1">
        <v>200</v>
      </c>
      <c r="E21" s="1">
        <v>200</v>
      </c>
      <c r="F21" s="1">
        <v>0</v>
      </c>
      <c r="G21" s="24">
        <v>950</v>
      </c>
      <c r="H21" s="21">
        <v>0</v>
      </c>
      <c r="I21" s="1">
        <v>2650</v>
      </c>
      <c r="J21" s="1">
        <v>0</v>
      </c>
      <c r="K21" s="1">
        <v>0</v>
      </c>
      <c r="L21" s="19"/>
      <c r="M21" s="19"/>
      <c r="N21" s="19"/>
      <c r="O21" s="19"/>
      <c r="P21" s="19"/>
      <c r="Q21" s="19"/>
    </row>
    <row r="22" spans="2:17">
      <c r="B22" s="1">
        <v>17</v>
      </c>
      <c r="C22" s="1">
        <v>3600</v>
      </c>
      <c r="D22" s="1">
        <v>200</v>
      </c>
      <c r="E22" s="1">
        <v>200</v>
      </c>
      <c r="F22" s="1">
        <v>0</v>
      </c>
      <c r="G22" s="24">
        <v>3400</v>
      </c>
      <c r="H22" s="21">
        <v>0</v>
      </c>
      <c r="I22" s="1">
        <v>0</v>
      </c>
      <c r="J22" s="1">
        <v>0</v>
      </c>
      <c r="K22" s="1">
        <v>0</v>
      </c>
      <c r="L22" s="19"/>
      <c r="M22" s="19"/>
      <c r="N22" s="19"/>
      <c r="O22" s="19"/>
      <c r="P22" s="19"/>
      <c r="Q22" s="19"/>
    </row>
    <row r="23" spans="2:17">
      <c r="B23" s="1">
        <v>18</v>
      </c>
      <c r="C23" s="1">
        <v>3400</v>
      </c>
      <c r="D23" s="1">
        <v>200</v>
      </c>
      <c r="E23" s="1">
        <v>200</v>
      </c>
      <c r="F23" s="1">
        <v>0</v>
      </c>
      <c r="G23" s="24">
        <v>3200</v>
      </c>
      <c r="H23" s="21">
        <v>0</v>
      </c>
      <c r="I23" s="1">
        <v>0</v>
      </c>
      <c r="J23" s="1">
        <v>0</v>
      </c>
      <c r="K23" s="1">
        <v>0</v>
      </c>
      <c r="L23" s="19"/>
      <c r="M23" s="19"/>
      <c r="N23" s="19"/>
      <c r="O23" s="19"/>
      <c r="P23" s="19"/>
      <c r="Q23" s="19"/>
    </row>
    <row r="24" spans="2:17">
      <c r="B24" s="1">
        <v>19</v>
      </c>
      <c r="C24" s="1">
        <v>3200</v>
      </c>
      <c r="D24" s="1">
        <v>200</v>
      </c>
      <c r="E24" s="1">
        <v>200</v>
      </c>
      <c r="F24" s="1">
        <v>0</v>
      </c>
      <c r="G24" s="24">
        <v>3000</v>
      </c>
      <c r="H24" s="21">
        <v>0</v>
      </c>
      <c r="I24" s="1">
        <v>0</v>
      </c>
      <c r="J24" s="1">
        <v>0</v>
      </c>
      <c r="K24" s="1">
        <v>0</v>
      </c>
      <c r="L24" s="19"/>
      <c r="M24" s="19"/>
      <c r="N24" s="19"/>
      <c r="O24" s="19"/>
      <c r="P24" s="19"/>
      <c r="Q24" s="19"/>
    </row>
    <row r="25" spans="2:17">
      <c r="B25" s="1">
        <v>20</v>
      </c>
      <c r="C25" s="1">
        <v>3000</v>
      </c>
      <c r="D25" s="1">
        <v>200</v>
      </c>
      <c r="E25" s="1">
        <v>200</v>
      </c>
      <c r="F25" s="1">
        <v>0</v>
      </c>
      <c r="G25" s="24">
        <v>2800</v>
      </c>
      <c r="H25" s="21">
        <v>0</v>
      </c>
      <c r="I25" s="1">
        <v>0</v>
      </c>
      <c r="J25" s="1">
        <v>0</v>
      </c>
      <c r="K25" s="1">
        <v>0</v>
      </c>
      <c r="L25" s="19"/>
      <c r="M25" s="19"/>
      <c r="N25" s="19"/>
      <c r="O25" s="19"/>
      <c r="P25" s="19"/>
      <c r="Q25" s="19"/>
    </row>
    <row r="26" spans="2:17">
      <c r="B26" s="1">
        <v>21</v>
      </c>
      <c r="C26" s="1">
        <v>2800</v>
      </c>
      <c r="D26" s="1">
        <v>200</v>
      </c>
      <c r="E26" s="1">
        <v>200</v>
      </c>
      <c r="F26" s="1">
        <v>0</v>
      </c>
      <c r="G26" s="24">
        <v>2600</v>
      </c>
      <c r="H26" s="21">
        <v>0</v>
      </c>
      <c r="I26" s="1">
        <v>0</v>
      </c>
      <c r="J26" s="1">
        <v>0</v>
      </c>
      <c r="K26" s="1">
        <v>0</v>
      </c>
      <c r="L26" s="19"/>
      <c r="M26" s="19"/>
      <c r="N26" s="19"/>
      <c r="O26" s="19"/>
      <c r="P26" s="19"/>
      <c r="Q26" s="19"/>
    </row>
    <row r="27" spans="2:17">
      <c r="B27" s="1">
        <v>22</v>
      </c>
      <c r="C27" s="1">
        <v>2600</v>
      </c>
      <c r="D27" s="1">
        <v>200</v>
      </c>
      <c r="E27" s="1">
        <v>200</v>
      </c>
      <c r="F27" s="1">
        <v>0</v>
      </c>
      <c r="G27" s="24">
        <v>2400</v>
      </c>
      <c r="H27" s="21">
        <v>0</v>
      </c>
      <c r="I27" s="1">
        <v>0</v>
      </c>
      <c r="J27" s="1">
        <v>0</v>
      </c>
      <c r="K27" s="1">
        <v>0</v>
      </c>
      <c r="L27" s="19"/>
      <c r="M27" s="19"/>
      <c r="N27" s="19"/>
      <c r="O27" s="19"/>
      <c r="P27" s="19"/>
      <c r="Q27" s="19"/>
    </row>
    <row r="28" spans="2:17">
      <c r="B28" s="1">
        <v>23</v>
      </c>
      <c r="C28" s="1">
        <v>2400</v>
      </c>
      <c r="D28" s="1">
        <v>200</v>
      </c>
      <c r="E28" s="1">
        <v>200</v>
      </c>
      <c r="F28" s="1">
        <v>0</v>
      </c>
      <c r="G28" s="24">
        <v>2200</v>
      </c>
      <c r="H28" s="21">
        <v>0</v>
      </c>
      <c r="I28" s="1">
        <v>0</v>
      </c>
      <c r="J28" s="1">
        <v>0</v>
      </c>
      <c r="K28" s="1">
        <v>0</v>
      </c>
      <c r="L28" s="19"/>
      <c r="M28" s="19"/>
      <c r="N28" s="19"/>
      <c r="O28" s="19"/>
      <c r="P28" s="19"/>
      <c r="Q28" s="19"/>
    </row>
    <row r="29" spans="2:17">
      <c r="B29" s="1">
        <v>24</v>
      </c>
      <c r="C29" s="1">
        <v>2200</v>
      </c>
      <c r="D29" s="1">
        <v>200</v>
      </c>
      <c r="E29" s="1">
        <v>200</v>
      </c>
      <c r="F29" s="1">
        <v>0</v>
      </c>
      <c r="G29" s="24">
        <v>2000</v>
      </c>
      <c r="H29" s="21">
        <v>0</v>
      </c>
      <c r="I29" s="1">
        <v>0</v>
      </c>
      <c r="J29" s="1">
        <v>0</v>
      </c>
      <c r="K29" s="1">
        <v>0</v>
      </c>
      <c r="L29" s="19"/>
      <c r="M29" s="19"/>
      <c r="N29" s="19"/>
      <c r="O29" s="19"/>
      <c r="P29" s="19"/>
      <c r="Q29" s="19"/>
    </row>
    <row r="30" spans="2:17">
      <c r="B30" s="1">
        <v>25</v>
      </c>
      <c r="C30" s="1">
        <v>2000</v>
      </c>
      <c r="D30" s="1" t="s">
        <v>16</v>
      </c>
      <c r="E30" s="1"/>
      <c r="F30" s="1"/>
      <c r="G30" s="24"/>
      <c r="H30" s="21"/>
      <c r="I30" s="1"/>
      <c r="J30" s="1"/>
      <c r="K30" s="1"/>
      <c r="L30" s="19"/>
      <c r="M30" s="19"/>
      <c r="N30" s="19"/>
      <c r="O30" s="19"/>
      <c r="P30" s="19"/>
      <c r="Q30" s="19"/>
    </row>
  </sheetData>
  <mergeCells count="4">
    <mergeCell ref="B2:K2"/>
    <mergeCell ref="O6:Q6"/>
    <mergeCell ref="O7:Q7"/>
    <mergeCell ref="O8:Q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75"/>
  <sheetViews>
    <sheetView workbookViewId="0">
      <selection activeCell="D6" sqref="D6"/>
    </sheetView>
  </sheetViews>
  <sheetFormatPr baseColWidth="10" defaultColWidth="8.83203125" defaultRowHeight="15"/>
  <cols>
    <col min="5" max="5" width="10.5" customWidth="1"/>
    <col min="6" max="6" width="12.5" bestFit="1" customWidth="1"/>
    <col min="7" max="7" width="12.5" customWidth="1"/>
    <col min="8" max="8" width="14" customWidth="1"/>
  </cols>
  <sheetData>
    <row r="2" spans="2:17" ht="24">
      <c r="B2" s="107" t="s">
        <v>14</v>
      </c>
      <c r="C2" s="108"/>
      <c r="D2" s="108"/>
      <c r="E2" s="108"/>
      <c r="F2" s="108"/>
      <c r="G2" s="108"/>
      <c r="H2" s="108"/>
      <c r="I2" s="108"/>
      <c r="J2" s="108"/>
      <c r="K2" s="109"/>
    </row>
    <row r="4" spans="2:17" ht="48">
      <c r="B4" s="1" t="s">
        <v>0</v>
      </c>
      <c r="C4" s="2" t="s">
        <v>1</v>
      </c>
      <c r="D4" s="2" t="s">
        <v>2</v>
      </c>
      <c r="E4" s="2" t="s">
        <v>3</v>
      </c>
      <c r="F4" s="1" t="s">
        <v>4</v>
      </c>
      <c r="G4" s="9" t="s">
        <v>9</v>
      </c>
      <c r="H4" s="8" t="s">
        <v>5</v>
      </c>
      <c r="I4" s="2" t="s">
        <v>6</v>
      </c>
      <c r="J4" s="2" t="s">
        <v>7</v>
      </c>
      <c r="K4" s="2" t="s">
        <v>8</v>
      </c>
    </row>
    <row r="5" spans="2:17">
      <c r="B5" s="1">
        <v>0</v>
      </c>
      <c r="C5" s="1"/>
      <c r="D5" s="1"/>
      <c r="E5" s="1"/>
      <c r="F5" s="1"/>
      <c r="G5" s="49">
        <v>200</v>
      </c>
      <c r="H5" s="50"/>
      <c r="I5" s="1">
        <v>200</v>
      </c>
      <c r="J5" s="1">
        <v>200</v>
      </c>
      <c r="K5" s="1"/>
      <c r="O5" s="7" t="s">
        <v>13</v>
      </c>
    </row>
    <row r="6" spans="2:17">
      <c r="B6" s="1">
        <v>1</v>
      </c>
      <c r="C6" s="1">
        <v>400</v>
      </c>
      <c r="D6" s="1">
        <v>50</v>
      </c>
      <c r="E6" s="1">
        <v>50</v>
      </c>
      <c r="F6" s="1">
        <v>0</v>
      </c>
      <c r="G6" s="49">
        <v>350</v>
      </c>
      <c r="H6" s="50">
        <v>0</v>
      </c>
      <c r="I6" s="1">
        <v>200</v>
      </c>
      <c r="J6" s="1">
        <v>0</v>
      </c>
      <c r="K6" s="1">
        <v>0</v>
      </c>
      <c r="O6" s="119" t="s">
        <v>10</v>
      </c>
      <c r="P6" s="120"/>
      <c r="Q6" s="121"/>
    </row>
    <row r="7" spans="2:17">
      <c r="B7" s="1">
        <v>2</v>
      </c>
      <c r="C7" s="1">
        <v>550</v>
      </c>
      <c r="D7" s="1">
        <v>300</v>
      </c>
      <c r="E7" s="1">
        <v>300</v>
      </c>
      <c r="F7" s="1">
        <v>0</v>
      </c>
      <c r="G7" s="49">
        <v>250</v>
      </c>
      <c r="H7" s="50">
        <v>100</v>
      </c>
      <c r="I7" s="1">
        <v>0</v>
      </c>
      <c r="J7" s="1">
        <v>100</v>
      </c>
      <c r="K7" s="1">
        <v>0</v>
      </c>
      <c r="O7" s="122" t="s">
        <v>11</v>
      </c>
      <c r="P7" s="123"/>
      <c r="Q7" s="124"/>
    </row>
    <row r="8" spans="2:17">
      <c r="B8" s="1">
        <v>3</v>
      </c>
      <c r="C8" s="1">
        <v>250</v>
      </c>
      <c r="D8" s="1">
        <v>200</v>
      </c>
      <c r="E8" s="1">
        <v>200</v>
      </c>
      <c r="F8" s="1">
        <v>0</v>
      </c>
      <c r="G8" s="49">
        <v>50</v>
      </c>
      <c r="H8" s="50">
        <v>300</v>
      </c>
      <c r="I8" s="1">
        <v>100</v>
      </c>
      <c r="J8" s="1">
        <v>300</v>
      </c>
      <c r="K8" s="1">
        <v>0</v>
      </c>
      <c r="O8" s="125" t="s">
        <v>12</v>
      </c>
      <c r="P8" s="126"/>
      <c r="Q8" s="127"/>
    </row>
    <row r="9" spans="2:17">
      <c r="B9" s="1">
        <v>4</v>
      </c>
      <c r="C9" s="1">
        <v>150</v>
      </c>
      <c r="D9" s="1">
        <v>300</v>
      </c>
      <c r="E9" s="1">
        <v>150</v>
      </c>
      <c r="F9" s="1">
        <v>150</v>
      </c>
      <c r="G9" s="49">
        <v>0</v>
      </c>
      <c r="H9" s="50">
        <v>500</v>
      </c>
      <c r="I9" s="1">
        <v>300</v>
      </c>
      <c r="J9" s="1">
        <v>200</v>
      </c>
      <c r="K9" s="1">
        <v>300</v>
      </c>
    </row>
    <row r="10" spans="2:17">
      <c r="B10" s="1">
        <v>5</v>
      </c>
      <c r="C10" s="1">
        <v>300</v>
      </c>
      <c r="D10" s="1">
        <v>300</v>
      </c>
      <c r="E10" s="1">
        <v>300</v>
      </c>
      <c r="F10" s="1">
        <v>150</v>
      </c>
      <c r="G10" s="49">
        <v>0</v>
      </c>
      <c r="H10" s="50">
        <v>400</v>
      </c>
      <c r="I10" s="1">
        <v>200</v>
      </c>
      <c r="J10" s="1">
        <v>200</v>
      </c>
      <c r="K10" s="1">
        <v>500</v>
      </c>
    </row>
    <row r="11" spans="2:17">
      <c r="B11" s="1">
        <v>6</v>
      </c>
      <c r="C11" s="1">
        <v>200</v>
      </c>
      <c r="D11" s="1">
        <v>500</v>
      </c>
      <c r="E11" s="1">
        <v>200</v>
      </c>
      <c r="F11" s="1">
        <v>450</v>
      </c>
      <c r="G11" s="49">
        <v>0</v>
      </c>
      <c r="H11" s="50">
        <v>100</v>
      </c>
      <c r="I11" s="1">
        <v>200</v>
      </c>
      <c r="J11" s="1">
        <v>600</v>
      </c>
      <c r="K11" s="1">
        <v>0</v>
      </c>
    </row>
    <row r="12" spans="2:17">
      <c r="B12" s="1">
        <v>7</v>
      </c>
      <c r="C12" s="1">
        <v>200</v>
      </c>
      <c r="D12" s="1">
        <v>250</v>
      </c>
      <c r="E12" s="1">
        <v>200</v>
      </c>
      <c r="F12" s="1">
        <v>500</v>
      </c>
      <c r="G12" s="49">
        <v>0</v>
      </c>
      <c r="H12" s="50">
        <v>500</v>
      </c>
      <c r="I12" s="1">
        <v>600</v>
      </c>
      <c r="J12" s="1">
        <v>200</v>
      </c>
      <c r="K12" s="1">
        <v>300</v>
      </c>
    </row>
    <row r="13" spans="2:17">
      <c r="B13" s="1">
        <v>8</v>
      </c>
      <c r="C13" s="1">
        <v>600</v>
      </c>
      <c r="D13" s="1">
        <v>750</v>
      </c>
      <c r="E13" s="1">
        <v>600</v>
      </c>
      <c r="F13" s="1">
        <v>650</v>
      </c>
      <c r="G13" s="49">
        <v>0</v>
      </c>
      <c r="H13" s="50">
        <v>750</v>
      </c>
      <c r="I13" s="1">
        <v>200</v>
      </c>
      <c r="J13" s="1">
        <v>900</v>
      </c>
      <c r="K13" s="1">
        <v>150</v>
      </c>
    </row>
    <row r="14" spans="2:17">
      <c r="B14" s="1">
        <v>9</v>
      </c>
      <c r="C14" s="1">
        <v>200</v>
      </c>
      <c r="D14" s="1">
        <v>1300</v>
      </c>
      <c r="E14" s="1">
        <v>200</v>
      </c>
      <c r="F14" s="1">
        <v>1750</v>
      </c>
      <c r="G14" s="49">
        <v>0</v>
      </c>
      <c r="H14" s="50">
        <v>2000</v>
      </c>
      <c r="I14" s="1">
        <v>900</v>
      </c>
      <c r="J14" s="1">
        <v>1000</v>
      </c>
      <c r="K14" s="1">
        <v>1150</v>
      </c>
    </row>
    <row r="15" spans="2:17">
      <c r="B15" s="1">
        <v>10</v>
      </c>
      <c r="C15" s="1">
        <v>100</v>
      </c>
      <c r="D15" s="1">
        <v>800</v>
      </c>
      <c r="E15" s="1">
        <v>900</v>
      </c>
      <c r="F15" s="1">
        <v>850</v>
      </c>
      <c r="G15" s="49">
        <v>0</v>
      </c>
      <c r="H15" s="50">
        <v>2000</v>
      </c>
      <c r="I15" s="1">
        <v>1000</v>
      </c>
      <c r="J15" s="1">
        <v>300</v>
      </c>
      <c r="K15" s="1">
        <v>2850</v>
      </c>
    </row>
    <row r="16" spans="2:17">
      <c r="B16" s="1">
        <v>11</v>
      </c>
      <c r="C16" s="1">
        <v>1000</v>
      </c>
      <c r="D16" s="1">
        <v>1500</v>
      </c>
      <c r="E16" s="1">
        <v>1000</v>
      </c>
      <c r="F16" s="1">
        <v>1350</v>
      </c>
      <c r="G16" s="49">
        <v>0</v>
      </c>
      <c r="H16" s="50">
        <v>1000</v>
      </c>
      <c r="I16" s="1">
        <v>300</v>
      </c>
      <c r="J16" s="1">
        <v>500</v>
      </c>
      <c r="K16" s="1">
        <v>3350</v>
      </c>
    </row>
    <row r="17" spans="2:11">
      <c r="B17" s="1">
        <v>12</v>
      </c>
      <c r="C17" s="1">
        <v>300</v>
      </c>
      <c r="D17" s="1">
        <v>1300</v>
      </c>
      <c r="E17" s="1">
        <v>300</v>
      </c>
      <c r="F17" s="1">
        <v>2350</v>
      </c>
      <c r="G17" s="49">
        <v>0</v>
      </c>
      <c r="H17" s="50">
        <v>1000</v>
      </c>
      <c r="I17" s="1">
        <v>500</v>
      </c>
      <c r="J17" s="1">
        <v>500</v>
      </c>
      <c r="K17" s="1">
        <v>3850</v>
      </c>
    </row>
    <row r="18" spans="2:11">
      <c r="B18" s="1">
        <v>13</v>
      </c>
      <c r="C18" s="1">
        <v>500</v>
      </c>
      <c r="D18" s="1">
        <v>800</v>
      </c>
      <c r="E18" s="1">
        <v>500</v>
      </c>
      <c r="F18" s="1">
        <v>2650</v>
      </c>
      <c r="G18" s="49">
        <v>0</v>
      </c>
      <c r="H18" s="50">
        <v>1000</v>
      </c>
      <c r="I18" s="1">
        <v>500</v>
      </c>
      <c r="J18" s="1">
        <v>4850</v>
      </c>
      <c r="K18" s="1">
        <v>0</v>
      </c>
    </row>
    <row r="19" spans="2:11">
      <c r="B19" s="1">
        <v>14</v>
      </c>
      <c r="C19" s="1">
        <v>500</v>
      </c>
      <c r="D19" s="1">
        <v>500</v>
      </c>
      <c r="E19" s="1">
        <v>500</v>
      </c>
      <c r="F19" s="1">
        <v>2650</v>
      </c>
      <c r="G19" s="49">
        <v>0</v>
      </c>
      <c r="H19" s="50">
        <v>1000</v>
      </c>
      <c r="I19" s="1">
        <v>4850</v>
      </c>
      <c r="J19" s="1">
        <v>1000</v>
      </c>
      <c r="K19" s="1">
        <v>0</v>
      </c>
    </row>
    <row r="20" spans="2:11">
      <c r="B20" s="1">
        <v>15</v>
      </c>
      <c r="C20" s="1">
        <v>4850</v>
      </c>
      <c r="D20" s="1">
        <v>0</v>
      </c>
      <c r="E20" s="1">
        <v>2650</v>
      </c>
      <c r="F20" s="1">
        <v>0</v>
      </c>
      <c r="G20" s="49">
        <v>2200</v>
      </c>
      <c r="H20" s="50">
        <v>0</v>
      </c>
      <c r="I20" s="1">
        <v>1000</v>
      </c>
      <c r="J20" s="1">
        <v>0</v>
      </c>
      <c r="K20" s="1">
        <v>0</v>
      </c>
    </row>
    <row r="21" spans="2:11">
      <c r="B21" s="1">
        <v>16</v>
      </c>
      <c r="C21" s="1">
        <v>3200</v>
      </c>
      <c r="D21" s="1">
        <v>0</v>
      </c>
      <c r="E21" s="1">
        <v>0</v>
      </c>
      <c r="F21" s="1">
        <v>0</v>
      </c>
      <c r="G21" s="49">
        <v>3200</v>
      </c>
      <c r="H21" s="50">
        <v>0</v>
      </c>
      <c r="I21" s="1">
        <v>0</v>
      </c>
      <c r="J21" s="1">
        <v>0</v>
      </c>
      <c r="K21" s="1">
        <v>0</v>
      </c>
    </row>
    <row r="22" spans="2:11">
      <c r="B22" s="1">
        <v>17</v>
      </c>
      <c r="C22" s="1">
        <v>3200</v>
      </c>
      <c r="D22" s="1">
        <v>0</v>
      </c>
      <c r="E22" s="1">
        <v>0</v>
      </c>
      <c r="F22" s="1">
        <v>0</v>
      </c>
      <c r="G22" s="49">
        <v>3200</v>
      </c>
      <c r="H22" s="50">
        <v>0</v>
      </c>
      <c r="I22" s="1">
        <v>0</v>
      </c>
      <c r="J22" s="1">
        <v>0</v>
      </c>
      <c r="K22" s="1">
        <v>0</v>
      </c>
    </row>
    <row r="23" spans="2:11">
      <c r="B23" s="1">
        <v>18</v>
      </c>
      <c r="C23" s="1">
        <v>3200</v>
      </c>
      <c r="D23" s="1">
        <v>0</v>
      </c>
      <c r="E23" s="1">
        <v>0</v>
      </c>
      <c r="F23" s="1">
        <v>0</v>
      </c>
      <c r="G23" s="49">
        <v>3200</v>
      </c>
      <c r="H23" s="50">
        <v>0</v>
      </c>
      <c r="I23" s="1">
        <v>0</v>
      </c>
      <c r="J23" s="1">
        <v>0</v>
      </c>
      <c r="K23" s="1">
        <v>0</v>
      </c>
    </row>
    <row r="24" spans="2:11">
      <c r="B24" s="1">
        <v>19</v>
      </c>
      <c r="C24" s="1">
        <v>3200</v>
      </c>
      <c r="D24" s="1">
        <v>0</v>
      </c>
      <c r="E24" s="1">
        <v>0</v>
      </c>
      <c r="F24" s="1">
        <v>0</v>
      </c>
      <c r="G24" s="49">
        <v>3200</v>
      </c>
      <c r="H24" s="50">
        <v>0</v>
      </c>
      <c r="I24" s="1">
        <v>0</v>
      </c>
      <c r="J24" s="1">
        <v>0</v>
      </c>
      <c r="K24" s="1">
        <v>0</v>
      </c>
    </row>
    <row r="25" spans="2:11">
      <c r="B25" s="1">
        <v>20</v>
      </c>
      <c r="C25" s="1">
        <v>3200</v>
      </c>
      <c r="D25" s="1">
        <v>0</v>
      </c>
      <c r="E25" s="1">
        <v>0</v>
      </c>
      <c r="F25" s="1">
        <v>0</v>
      </c>
      <c r="G25" s="49">
        <v>3200</v>
      </c>
      <c r="H25" s="50">
        <v>0</v>
      </c>
      <c r="I25" s="1">
        <v>0</v>
      </c>
      <c r="J25" s="1">
        <v>0</v>
      </c>
      <c r="K25" s="1">
        <v>0</v>
      </c>
    </row>
    <row r="26" spans="2:11">
      <c r="B26" s="1">
        <v>21</v>
      </c>
      <c r="C26" s="1">
        <v>3200</v>
      </c>
      <c r="D26" s="1">
        <v>0</v>
      </c>
      <c r="E26" s="1">
        <v>0</v>
      </c>
      <c r="F26" s="1">
        <v>0</v>
      </c>
      <c r="G26" s="49">
        <v>3200</v>
      </c>
      <c r="H26" s="50">
        <v>0</v>
      </c>
      <c r="I26" s="1">
        <v>0</v>
      </c>
      <c r="J26" s="1">
        <v>0</v>
      </c>
      <c r="K26" s="1">
        <v>0</v>
      </c>
    </row>
    <row r="27" spans="2:11">
      <c r="B27" s="1">
        <v>22</v>
      </c>
      <c r="C27" s="1">
        <v>3200</v>
      </c>
      <c r="D27" s="1">
        <v>0</v>
      </c>
      <c r="E27" s="1">
        <v>0</v>
      </c>
      <c r="F27" s="1">
        <v>0</v>
      </c>
      <c r="G27" s="49">
        <v>3200</v>
      </c>
      <c r="H27" s="50">
        <v>0</v>
      </c>
      <c r="I27" s="1">
        <v>0</v>
      </c>
      <c r="J27" s="1">
        <v>0</v>
      </c>
      <c r="K27" s="1">
        <v>0</v>
      </c>
    </row>
    <row r="28" spans="2:11">
      <c r="B28" s="1">
        <v>23</v>
      </c>
      <c r="C28" s="1">
        <v>3200</v>
      </c>
      <c r="D28" s="1">
        <v>0</v>
      </c>
      <c r="E28" s="1">
        <v>0</v>
      </c>
      <c r="F28" s="1">
        <v>0</v>
      </c>
      <c r="G28" s="49">
        <v>3200</v>
      </c>
      <c r="H28" s="50">
        <v>0</v>
      </c>
      <c r="I28" s="1">
        <v>0</v>
      </c>
      <c r="J28" s="1">
        <v>0</v>
      </c>
      <c r="K28" s="1">
        <v>0</v>
      </c>
    </row>
    <row r="29" spans="2:11">
      <c r="B29" s="1">
        <v>24</v>
      </c>
      <c r="C29" s="1">
        <v>3200</v>
      </c>
      <c r="D29" s="1">
        <v>0</v>
      </c>
      <c r="E29" s="1">
        <v>0</v>
      </c>
      <c r="F29" s="1">
        <v>0</v>
      </c>
      <c r="G29" s="49">
        <v>3200</v>
      </c>
      <c r="H29" s="50">
        <v>0</v>
      </c>
      <c r="I29" s="1">
        <v>0</v>
      </c>
      <c r="J29" s="1">
        <v>0</v>
      </c>
      <c r="K29" s="1">
        <v>0</v>
      </c>
    </row>
    <row r="30" spans="2:11">
      <c r="B30" s="1">
        <v>25</v>
      </c>
      <c r="C30" s="1">
        <v>3200</v>
      </c>
      <c r="D30" s="1" t="s">
        <v>16</v>
      </c>
      <c r="E30" s="1"/>
      <c r="F30" s="1"/>
      <c r="G30" s="49"/>
      <c r="H30" s="50"/>
      <c r="I30" s="1"/>
      <c r="J30" s="1"/>
      <c r="K30" s="1"/>
    </row>
    <row r="275" spans="2:2">
      <c r="B275">
        <v>5</v>
      </c>
    </row>
  </sheetData>
  <mergeCells count="4">
    <mergeCell ref="B2:K2"/>
    <mergeCell ref="O6:Q6"/>
    <mergeCell ref="O7:Q7"/>
    <mergeCell ref="O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0"/>
  <sheetViews>
    <sheetView workbookViewId="0">
      <selection activeCell="F5" sqref="F5:F29"/>
    </sheetView>
  </sheetViews>
  <sheetFormatPr baseColWidth="10" defaultColWidth="8.83203125" defaultRowHeight="15"/>
  <cols>
    <col min="5" max="5" width="12" customWidth="1"/>
    <col min="6" max="6" width="13.1640625" customWidth="1"/>
    <col min="8" max="8" width="11" customWidth="1"/>
  </cols>
  <sheetData>
    <row r="2" spans="2:17" ht="24">
      <c r="B2" s="107" t="s">
        <v>17</v>
      </c>
      <c r="C2" s="108"/>
      <c r="D2" s="108"/>
      <c r="E2" s="108"/>
      <c r="F2" s="108"/>
      <c r="G2" s="108"/>
      <c r="H2" s="108"/>
      <c r="I2" s="108"/>
      <c r="J2" s="108"/>
      <c r="K2" s="109"/>
    </row>
    <row r="4" spans="2:17" ht="48">
      <c r="B4" s="1" t="s">
        <v>0</v>
      </c>
      <c r="C4" s="2" t="s">
        <v>1</v>
      </c>
      <c r="D4" s="2" t="s">
        <v>2</v>
      </c>
      <c r="E4" s="2" t="s">
        <v>3</v>
      </c>
      <c r="F4" s="1" t="s">
        <v>4</v>
      </c>
      <c r="G4" s="23" t="s">
        <v>9</v>
      </c>
      <c r="H4" s="20" t="s">
        <v>5</v>
      </c>
      <c r="I4" s="2" t="s">
        <v>6</v>
      </c>
      <c r="J4" s="2" t="s">
        <v>7</v>
      </c>
      <c r="K4" s="2" t="s">
        <v>8</v>
      </c>
    </row>
    <row r="5" spans="2:17">
      <c r="B5" s="6">
        <v>0</v>
      </c>
      <c r="C5" s="1" t="s">
        <v>15</v>
      </c>
      <c r="D5" s="1"/>
      <c r="E5" s="1"/>
      <c r="F5" s="1"/>
      <c r="G5" s="24">
        <v>200</v>
      </c>
      <c r="H5" s="21"/>
      <c r="I5" s="1">
        <v>200</v>
      </c>
      <c r="J5" s="1">
        <v>200</v>
      </c>
      <c r="K5" s="1">
        <v>0</v>
      </c>
      <c r="O5" s="7" t="s">
        <v>13</v>
      </c>
      <c r="P5" s="19"/>
      <c r="Q5" s="19"/>
    </row>
    <row r="6" spans="2:17">
      <c r="B6" s="6">
        <v>1</v>
      </c>
      <c r="C6" s="1">
        <v>400</v>
      </c>
      <c r="D6" s="1">
        <v>0</v>
      </c>
      <c r="E6" s="1">
        <v>0</v>
      </c>
      <c r="F6" s="1">
        <v>0</v>
      </c>
      <c r="G6" s="24">
        <v>400</v>
      </c>
      <c r="H6" s="21">
        <v>0</v>
      </c>
      <c r="I6" s="1">
        <v>200</v>
      </c>
      <c r="J6" s="1">
        <v>0</v>
      </c>
      <c r="K6" s="1">
        <v>0</v>
      </c>
      <c r="O6" s="10" t="s">
        <v>18</v>
      </c>
      <c r="P6" s="11"/>
      <c r="Q6" s="12"/>
    </row>
    <row r="7" spans="2:17">
      <c r="B7" s="6">
        <v>2</v>
      </c>
      <c r="C7" s="1">
        <v>600</v>
      </c>
      <c r="D7" s="1">
        <v>100</v>
      </c>
      <c r="E7" s="1">
        <v>100</v>
      </c>
      <c r="F7" s="1">
        <v>0</v>
      </c>
      <c r="G7" s="24">
        <v>500</v>
      </c>
      <c r="H7" s="21">
        <v>0</v>
      </c>
      <c r="I7" s="1">
        <v>0</v>
      </c>
      <c r="J7" s="1">
        <v>0</v>
      </c>
      <c r="K7" s="1">
        <v>0</v>
      </c>
      <c r="O7" s="13" t="s">
        <v>19</v>
      </c>
      <c r="P7" s="14"/>
      <c r="Q7" s="15"/>
    </row>
    <row r="8" spans="2:17">
      <c r="B8" s="6">
        <v>3</v>
      </c>
      <c r="C8" s="1">
        <v>500</v>
      </c>
      <c r="D8" s="1">
        <v>300</v>
      </c>
      <c r="E8" s="1">
        <v>300</v>
      </c>
      <c r="F8" s="1">
        <v>0</v>
      </c>
      <c r="G8" s="24">
        <v>200</v>
      </c>
      <c r="H8" s="21">
        <v>200</v>
      </c>
      <c r="I8" s="1">
        <v>0</v>
      </c>
      <c r="J8" s="1">
        <v>200</v>
      </c>
      <c r="K8" s="1">
        <v>0</v>
      </c>
      <c r="O8" s="16" t="s">
        <v>20</v>
      </c>
      <c r="P8" s="17"/>
      <c r="Q8" s="18"/>
    </row>
    <row r="9" spans="2:17">
      <c r="B9" s="6">
        <v>4</v>
      </c>
      <c r="C9" s="1">
        <v>200</v>
      </c>
      <c r="D9" s="1">
        <v>500</v>
      </c>
      <c r="E9" s="1">
        <v>200</v>
      </c>
      <c r="F9" s="1">
        <v>300</v>
      </c>
      <c r="G9" s="24">
        <v>0</v>
      </c>
      <c r="H9" s="21">
        <v>1000</v>
      </c>
      <c r="I9" s="1">
        <v>200</v>
      </c>
      <c r="J9" s="1">
        <v>600</v>
      </c>
      <c r="K9" s="1">
        <v>400</v>
      </c>
    </row>
    <row r="10" spans="2:17">
      <c r="B10" s="6">
        <v>5</v>
      </c>
      <c r="C10" s="1">
        <v>200</v>
      </c>
      <c r="D10" s="1">
        <v>400</v>
      </c>
      <c r="E10" s="1">
        <v>200</v>
      </c>
      <c r="F10" s="1">
        <v>500</v>
      </c>
      <c r="G10" s="24">
        <v>0</v>
      </c>
      <c r="H10" s="21">
        <v>500</v>
      </c>
      <c r="I10" s="1">
        <v>600</v>
      </c>
      <c r="J10" s="1">
        <v>200</v>
      </c>
      <c r="K10" s="1">
        <v>700</v>
      </c>
    </row>
    <row r="11" spans="2:17">
      <c r="B11" s="6">
        <v>6</v>
      </c>
      <c r="C11" s="1">
        <v>600</v>
      </c>
      <c r="D11" s="1">
        <v>100</v>
      </c>
      <c r="E11" s="1">
        <v>600</v>
      </c>
      <c r="F11" s="1">
        <v>0</v>
      </c>
      <c r="G11" s="24">
        <v>0</v>
      </c>
      <c r="H11" s="21">
        <v>200</v>
      </c>
      <c r="I11" s="1">
        <v>200</v>
      </c>
      <c r="J11" s="1">
        <v>900</v>
      </c>
      <c r="K11" s="1">
        <v>0</v>
      </c>
    </row>
    <row r="12" spans="2:17">
      <c r="B12" s="6">
        <v>7</v>
      </c>
      <c r="C12" s="1">
        <v>200</v>
      </c>
      <c r="D12" s="1">
        <v>500</v>
      </c>
      <c r="E12" s="1">
        <v>200</v>
      </c>
      <c r="F12" s="1">
        <v>300</v>
      </c>
      <c r="G12" s="24">
        <v>0</v>
      </c>
      <c r="H12" s="21">
        <v>1000</v>
      </c>
      <c r="I12" s="1">
        <v>900</v>
      </c>
      <c r="J12" s="1">
        <v>1000</v>
      </c>
      <c r="K12" s="1">
        <v>0</v>
      </c>
    </row>
    <row r="13" spans="2:17">
      <c r="B13" s="6">
        <v>8</v>
      </c>
      <c r="C13" s="1">
        <v>900</v>
      </c>
      <c r="D13" s="1">
        <v>750</v>
      </c>
      <c r="E13" s="1">
        <v>900</v>
      </c>
      <c r="F13" s="1">
        <v>150</v>
      </c>
      <c r="G13" s="24">
        <v>0</v>
      </c>
      <c r="H13" s="21">
        <v>500</v>
      </c>
      <c r="I13" s="1">
        <v>1000</v>
      </c>
      <c r="J13" s="1">
        <v>300</v>
      </c>
      <c r="K13" s="1">
        <v>200</v>
      </c>
    </row>
    <row r="14" spans="2:17">
      <c r="B14" s="6">
        <v>9</v>
      </c>
      <c r="C14" s="1">
        <v>1000</v>
      </c>
      <c r="D14" s="1">
        <v>2000</v>
      </c>
      <c r="E14" s="1">
        <v>1000</v>
      </c>
      <c r="F14" s="1">
        <v>1150</v>
      </c>
      <c r="G14" s="24">
        <v>0</v>
      </c>
      <c r="H14" s="21">
        <v>5000</v>
      </c>
      <c r="I14" s="1">
        <v>300</v>
      </c>
      <c r="J14" s="1">
        <v>500</v>
      </c>
      <c r="K14" s="1">
        <v>4700</v>
      </c>
    </row>
    <row r="15" spans="2:17">
      <c r="B15" s="6">
        <v>10</v>
      </c>
      <c r="C15" s="1">
        <v>300</v>
      </c>
      <c r="D15" s="1">
        <v>2000</v>
      </c>
      <c r="E15" s="1">
        <v>300</v>
      </c>
      <c r="F15" s="1">
        <v>2250</v>
      </c>
      <c r="G15" s="24">
        <v>0</v>
      </c>
      <c r="H15" s="21">
        <v>5000</v>
      </c>
      <c r="I15" s="1">
        <v>500</v>
      </c>
      <c r="J15" s="1">
        <v>500</v>
      </c>
      <c r="K15" s="1">
        <v>9200</v>
      </c>
    </row>
    <row r="16" spans="2:17">
      <c r="B16" s="6">
        <v>11</v>
      </c>
      <c r="C16" s="1">
        <v>500</v>
      </c>
      <c r="D16" s="1">
        <v>1000</v>
      </c>
      <c r="E16" s="1">
        <v>500</v>
      </c>
      <c r="F16" s="1">
        <v>3350</v>
      </c>
      <c r="G16" s="24">
        <v>0</v>
      </c>
      <c r="H16" s="21">
        <v>3000</v>
      </c>
      <c r="I16" s="1">
        <v>500</v>
      </c>
      <c r="J16" s="1">
        <v>6000</v>
      </c>
      <c r="K16" s="1">
        <v>6200</v>
      </c>
    </row>
    <row r="17" spans="2:11">
      <c r="B17" s="6">
        <v>12</v>
      </c>
      <c r="C17" s="1">
        <v>500</v>
      </c>
      <c r="D17" s="1">
        <v>1000</v>
      </c>
      <c r="E17" s="1">
        <v>500</v>
      </c>
      <c r="F17" s="1">
        <v>3850</v>
      </c>
      <c r="G17" s="24">
        <v>0</v>
      </c>
      <c r="H17" s="21">
        <v>1000</v>
      </c>
      <c r="I17" s="1">
        <v>6000</v>
      </c>
      <c r="J17" s="1">
        <v>6000</v>
      </c>
      <c r="K17" s="1">
        <v>1200</v>
      </c>
    </row>
    <row r="18" spans="2:11">
      <c r="B18" s="6">
        <v>13</v>
      </c>
      <c r="C18" s="1">
        <v>6000</v>
      </c>
      <c r="D18" s="1">
        <v>1000</v>
      </c>
      <c r="E18" s="1">
        <v>4850</v>
      </c>
      <c r="F18" s="1">
        <v>0</v>
      </c>
      <c r="G18" s="24">
        <v>1150</v>
      </c>
      <c r="H18" s="21">
        <v>5000</v>
      </c>
      <c r="I18" s="1">
        <v>6000</v>
      </c>
      <c r="J18" s="1">
        <v>5000</v>
      </c>
      <c r="K18" s="1">
        <v>1200</v>
      </c>
    </row>
    <row r="19" spans="2:11">
      <c r="B19" s="6">
        <v>14</v>
      </c>
      <c r="C19" s="1">
        <v>6000</v>
      </c>
      <c r="D19" s="1">
        <v>1000</v>
      </c>
      <c r="E19" s="1">
        <v>1000</v>
      </c>
      <c r="F19" s="1">
        <v>0</v>
      </c>
      <c r="G19" s="24">
        <v>5000</v>
      </c>
      <c r="H19" s="21">
        <v>0</v>
      </c>
      <c r="I19" s="1">
        <v>5000</v>
      </c>
      <c r="J19" s="1">
        <v>1200</v>
      </c>
      <c r="K19" s="1">
        <v>0</v>
      </c>
    </row>
    <row r="20" spans="2:11">
      <c r="B20" s="6">
        <v>15</v>
      </c>
      <c r="C20" s="1">
        <v>10000</v>
      </c>
      <c r="D20" s="1">
        <v>0</v>
      </c>
      <c r="E20" s="1">
        <v>0</v>
      </c>
      <c r="F20" s="1">
        <v>0</v>
      </c>
      <c r="G20" s="24">
        <v>10000</v>
      </c>
      <c r="H20" s="21">
        <v>0</v>
      </c>
      <c r="I20" s="1">
        <v>1200</v>
      </c>
      <c r="J20" s="1">
        <v>0</v>
      </c>
      <c r="K20" s="1">
        <v>0</v>
      </c>
    </row>
    <row r="21" spans="2:11">
      <c r="B21" s="6">
        <v>16</v>
      </c>
      <c r="C21" s="1">
        <v>11200</v>
      </c>
      <c r="D21" s="1">
        <v>0</v>
      </c>
      <c r="E21" s="1">
        <v>0</v>
      </c>
      <c r="F21" s="1">
        <v>0</v>
      </c>
      <c r="G21" s="24">
        <v>11200</v>
      </c>
      <c r="H21" s="21">
        <v>0</v>
      </c>
      <c r="I21" s="1">
        <v>0</v>
      </c>
      <c r="J21" s="1">
        <v>0</v>
      </c>
      <c r="K21" s="1">
        <v>0</v>
      </c>
    </row>
    <row r="22" spans="2:11">
      <c r="B22" s="6">
        <v>17</v>
      </c>
      <c r="C22" s="1">
        <v>11200</v>
      </c>
      <c r="D22" s="1">
        <v>0</v>
      </c>
      <c r="E22" s="1">
        <v>0</v>
      </c>
      <c r="F22" s="1">
        <v>0</v>
      </c>
      <c r="G22" s="24">
        <v>11200</v>
      </c>
      <c r="H22" s="21">
        <v>0</v>
      </c>
      <c r="I22" s="1">
        <v>0</v>
      </c>
      <c r="J22" s="1">
        <v>0</v>
      </c>
      <c r="K22" s="1">
        <v>0</v>
      </c>
    </row>
    <row r="23" spans="2:11">
      <c r="B23" s="6">
        <v>18</v>
      </c>
      <c r="C23" s="1">
        <v>11200</v>
      </c>
      <c r="D23" s="1">
        <v>0</v>
      </c>
      <c r="E23" s="1">
        <v>0</v>
      </c>
      <c r="F23" s="1">
        <v>0</v>
      </c>
      <c r="G23" s="24">
        <v>11200</v>
      </c>
      <c r="H23" s="21">
        <v>0</v>
      </c>
      <c r="I23" s="1">
        <v>0</v>
      </c>
      <c r="J23" s="1">
        <v>0</v>
      </c>
      <c r="K23" s="1">
        <v>0</v>
      </c>
    </row>
    <row r="24" spans="2:11">
      <c r="B24" s="6">
        <v>19</v>
      </c>
      <c r="C24" s="1">
        <v>11200</v>
      </c>
      <c r="D24" s="1">
        <v>0</v>
      </c>
      <c r="E24" s="1">
        <v>0</v>
      </c>
      <c r="F24" s="1">
        <v>0</v>
      </c>
      <c r="G24" s="24">
        <v>11200</v>
      </c>
      <c r="H24" s="21">
        <v>0</v>
      </c>
      <c r="I24" s="1">
        <v>0</v>
      </c>
      <c r="J24" s="1">
        <v>0</v>
      </c>
      <c r="K24" s="1">
        <v>0</v>
      </c>
    </row>
    <row r="25" spans="2:11">
      <c r="B25" s="6">
        <v>20</v>
      </c>
      <c r="C25" s="1">
        <v>11200</v>
      </c>
      <c r="D25" s="1">
        <v>0</v>
      </c>
      <c r="E25" s="1">
        <v>0</v>
      </c>
      <c r="F25" s="1">
        <v>0</v>
      </c>
      <c r="G25" s="24">
        <v>11200</v>
      </c>
      <c r="H25" s="21">
        <v>0</v>
      </c>
      <c r="I25" s="1">
        <v>0</v>
      </c>
      <c r="J25" s="1">
        <v>0</v>
      </c>
      <c r="K25" s="1">
        <v>0</v>
      </c>
    </row>
    <row r="26" spans="2:11">
      <c r="B26" s="6">
        <v>21</v>
      </c>
      <c r="C26" s="1">
        <v>11200</v>
      </c>
      <c r="D26" s="1">
        <v>0</v>
      </c>
      <c r="E26" s="1">
        <v>0</v>
      </c>
      <c r="F26" s="1">
        <v>0</v>
      </c>
      <c r="G26" s="24">
        <v>11200</v>
      </c>
      <c r="H26" s="21">
        <v>3800</v>
      </c>
      <c r="I26" s="1">
        <v>0</v>
      </c>
      <c r="J26" s="1">
        <v>3800</v>
      </c>
      <c r="K26" s="1">
        <v>0</v>
      </c>
    </row>
    <row r="27" spans="2:11">
      <c r="B27" s="6">
        <v>22</v>
      </c>
      <c r="C27" s="1">
        <v>11200</v>
      </c>
      <c r="D27" s="1">
        <v>0</v>
      </c>
      <c r="E27" s="1">
        <v>0</v>
      </c>
      <c r="F27" s="1">
        <v>0</v>
      </c>
      <c r="G27" s="24">
        <v>11200</v>
      </c>
      <c r="H27" s="21">
        <v>0</v>
      </c>
      <c r="I27" s="1">
        <v>3800</v>
      </c>
      <c r="J27" s="1">
        <v>0</v>
      </c>
      <c r="K27" s="1">
        <v>0</v>
      </c>
    </row>
    <row r="28" spans="2:11">
      <c r="B28" s="6">
        <v>23</v>
      </c>
      <c r="C28" s="1">
        <v>15000</v>
      </c>
      <c r="D28" s="1">
        <v>0</v>
      </c>
      <c r="E28" s="1">
        <v>0</v>
      </c>
      <c r="F28" s="1">
        <v>0</v>
      </c>
      <c r="G28" s="24">
        <v>15000</v>
      </c>
      <c r="H28" s="21">
        <v>0</v>
      </c>
      <c r="I28" s="1">
        <v>0</v>
      </c>
      <c r="J28" s="1">
        <v>0</v>
      </c>
      <c r="K28" s="1">
        <v>0</v>
      </c>
    </row>
    <row r="29" spans="2:11">
      <c r="B29" s="6">
        <v>24</v>
      </c>
      <c r="C29" s="1">
        <v>15000</v>
      </c>
      <c r="D29" s="1">
        <v>0</v>
      </c>
      <c r="E29" s="1">
        <v>0</v>
      </c>
      <c r="F29" s="1">
        <v>0</v>
      </c>
      <c r="G29" s="24">
        <v>15000</v>
      </c>
      <c r="H29" s="21">
        <v>0</v>
      </c>
      <c r="I29" s="1">
        <v>0</v>
      </c>
      <c r="J29" s="1">
        <v>0</v>
      </c>
      <c r="K29" s="1">
        <v>0</v>
      </c>
    </row>
    <row r="30" spans="2:11">
      <c r="B30" s="6">
        <v>25</v>
      </c>
      <c r="C30" s="46">
        <v>15000</v>
      </c>
      <c r="D30" s="6" t="s">
        <v>16</v>
      </c>
      <c r="E30" s="7"/>
      <c r="F30" s="7"/>
      <c r="G30" s="25"/>
      <c r="H30" s="22"/>
      <c r="I30" s="7"/>
      <c r="J30" s="7"/>
      <c r="K30" s="7"/>
    </row>
  </sheetData>
  <mergeCells count="1"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30"/>
  <sheetViews>
    <sheetView workbookViewId="0">
      <selection activeCell="D5" sqref="D5:D29"/>
    </sheetView>
  </sheetViews>
  <sheetFormatPr baseColWidth="10" defaultColWidth="8.83203125" defaultRowHeight="15"/>
  <cols>
    <col min="5" max="5" width="13.83203125" customWidth="1"/>
    <col min="7" max="7" width="11.5" customWidth="1"/>
    <col min="8" max="8" width="13.1640625" customWidth="1"/>
  </cols>
  <sheetData>
    <row r="2" spans="2:17" ht="24">
      <c r="B2" s="107" t="s">
        <v>22</v>
      </c>
      <c r="C2" s="108"/>
      <c r="D2" s="108"/>
      <c r="E2" s="108"/>
      <c r="F2" s="108"/>
      <c r="G2" s="108"/>
      <c r="H2" s="108"/>
      <c r="I2" s="108"/>
      <c r="J2" s="108"/>
      <c r="K2" s="109"/>
      <c r="L2" s="26"/>
      <c r="M2" s="26"/>
      <c r="N2" s="26"/>
      <c r="O2" s="26"/>
      <c r="P2" s="26"/>
      <c r="Q2" s="26"/>
    </row>
    <row r="3" spans="2:17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2:17" ht="43.5" customHeight="1">
      <c r="B4" s="27" t="s">
        <v>0</v>
      </c>
      <c r="C4" s="28" t="s">
        <v>1</v>
      </c>
      <c r="D4" s="28" t="s">
        <v>2</v>
      </c>
      <c r="E4" s="29" t="s">
        <v>3</v>
      </c>
      <c r="F4" s="30" t="s">
        <v>4</v>
      </c>
      <c r="G4" s="34" t="s">
        <v>9</v>
      </c>
      <c r="H4" s="33" t="s">
        <v>5</v>
      </c>
      <c r="I4" s="28" t="s">
        <v>6</v>
      </c>
      <c r="J4" s="31" t="s">
        <v>7</v>
      </c>
      <c r="K4" s="28" t="s">
        <v>8</v>
      </c>
      <c r="L4" s="26"/>
      <c r="M4" s="26"/>
      <c r="N4" s="26"/>
      <c r="O4" s="26"/>
      <c r="P4" s="26"/>
      <c r="Q4" s="26"/>
    </row>
    <row r="5" spans="2:17">
      <c r="B5" s="32">
        <v>0</v>
      </c>
      <c r="C5" s="36"/>
      <c r="D5" s="36"/>
      <c r="E5" s="36"/>
      <c r="F5" s="36"/>
      <c r="G5" s="37">
        <v>200</v>
      </c>
      <c r="H5" s="38"/>
      <c r="I5" s="36">
        <v>200</v>
      </c>
      <c r="J5" s="36">
        <v>200</v>
      </c>
      <c r="K5" s="36"/>
      <c r="L5" s="26"/>
      <c r="M5" s="26"/>
      <c r="N5" s="26"/>
      <c r="O5" s="35" t="s">
        <v>13</v>
      </c>
      <c r="P5" s="26"/>
      <c r="Q5" s="26"/>
    </row>
    <row r="6" spans="2:17">
      <c r="B6" s="32">
        <v>1</v>
      </c>
      <c r="C6" s="39">
        <v>400</v>
      </c>
      <c r="D6" s="39">
        <v>0</v>
      </c>
      <c r="E6" s="39">
        <v>0</v>
      </c>
      <c r="F6" s="39">
        <v>0</v>
      </c>
      <c r="G6" s="40">
        <v>400</v>
      </c>
      <c r="H6" s="41">
        <v>0</v>
      </c>
      <c r="I6" s="39">
        <v>200</v>
      </c>
      <c r="J6" s="39">
        <v>0</v>
      </c>
      <c r="K6" s="42"/>
      <c r="L6" s="26"/>
      <c r="M6" s="26"/>
      <c r="N6" s="26"/>
      <c r="O6" s="128" t="s">
        <v>23</v>
      </c>
      <c r="P6" s="129"/>
      <c r="Q6" s="130"/>
    </row>
    <row r="7" spans="2:17">
      <c r="B7" s="32">
        <v>2</v>
      </c>
      <c r="C7" s="39">
        <v>600</v>
      </c>
      <c r="D7" s="39">
        <v>0</v>
      </c>
      <c r="E7" s="39">
        <v>0</v>
      </c>
      <c r="F7" s="39">
        <v>0</v>
      </c>
      <c r="G7" s="40">
        <v>600</v>
      </c>
      <c r="H7" s="41">
        <v>200</v>
      </c>
      <c r="I7" s="39">
        <v>0</v>
      </c>
      <c r="J7" s="39">
        <v>200</v>
      </c>
      <c r="K7" s="42"/>
      <c r="L7" s="26"/>
      <c r="M7" s="26"/>
      <c r="N7" s="26"/>
      <c r="O7" s="131" t="s">
        <v>24</v>
      </c>
      <c r="P7" s="132"/>
      <c r="Q7" s="133"/>
    </row>
    <row r="8" spans="2:17">
      <c r="B8" s="32">
        <v>3</v>
      </c>
      <c r="C8" s="39">
        <v>600</v>
      </c>
      <c r="D8" s="39">
        <v>200</v>
      </c>
      <c r="E8" s="39">
        <v>200</v>
      </c>
      <c r="F8" s="39">
        <v>0</v>
      </c>
      <c r="G8" s="40">
        <v>400</v>
      </c>
      <c r="H8" s="41">
        <v>200</v>
      </c>
      <c r="I8" s="39">
        <v>200</v>
      </c>
      <c r="J8" s="39">
        <v>200</v>
      </c>
      <c r="K8" s="42"/>
      <c r="L8" s="26"/>
      <c r="M8" s="26"/>
      <c r="N8" s="26"/>
      <c r="O8" s="134" t="s">
        <v>25</v>
      </c>
      <c r="P8" s="135"/>
      <c r="Q8" s="136"/>
    </row>
    <row r="9" spans="2:17">
      <c r="B9" s="32">
        <v>4</v>
      </c>
      <c r="C9" s="39">
        <v>600</v>
      </c>
      <c r="D9" s="39">
        <v>1000</v>
      </c>
      <c r="E9" s="39">
        <v>600</v>
      </c>
      <c r="F9" s="39">
        <v>400</v>
      </c>
      <c r="G9" s="40">
        <v>0</v>
      </c>
      <c r="H9" s="41">
        <v>1500</v>
      </c>
      <c r="I9" s="39">
        <v>200</v>
      </c>
      <c r="J9" s="39">
        <v>1500</v>
      </c>
      <c r="K9" s="42"/>
      <c r="L9" s="26"/>
      <c r="M9" s="26"/>
      <c r="N9" s="26"/>
      <c r="O9" s="26"/>
      <c r="P9" s="26"/>
      <c r="Q9" s="26"/>
    </row>
    <row r="10" spans="2:17">
      <c r="B10" s="32">
        <v>5</v>
      </c>
      <c r="C10" s="39">
        <v>200</v>
      </c>
      <c r="D10" s="39">
        <v>500</v>
      </c>
      <c r="E10" s="39">
        <v>200</v>
      </c>
      <c r="F10" s="39">
        <v>700</v>
      </c>
      <c r="G10" s="40">
        <v>0</v>
      </c>
      <c r="H10" s="41">
        <v>400</v>
      </c>
      <c r="I10" s="39">
        <v>1500</v>
      </c>
      <c r="J10" s="39">
        <v>400</v>
      </c>
      <c r="K10" s="42"/>
      <c r="L10" s="26"/>
      <c r="M10" s="26"/>
      <c r="N10" s="26"/>
      <c r="O10" s="26"/>
      <c r="P10" s="26"/>
    </row>
    <row r="11" spans="2:17">
      <c r="B11" s="32">
        <v>6</v>
      </c>
      <c r="C11" s="39">
        <v>1500</v>
      </c>
      <c r="D11" s="39">
        <v>200</v>
      </c>
      <c r="E11" s="39">
        <v>900</v>
      </c>
      <c r="F11" s="39">
        <v>0</v>
      </c>
      <c r="G11" s="40">
        <v>600</v>
      </c>
      <c r="H11" s="41">
        <v>300</v>
      </c>
      <c r="I11" s="39">
        <v>400</v>
      </c>
      <c r="J11" s="39">
        <v>300</v>
      </c>
      <c r="K11" s="42"/>
      <c r="L11" s="26"/>
      <c r="M11" s="26"/>
      <c r="N11" s="26"/>
      <c r="O11" s="26"/>
      <c r="P11" s="26"/>
      <c r="Q11" s="26"/>
    </row>
    <row r="12" spans="2:17">
      <c r="B12" s="32">
        <v>7</v>
      </c>
      <c r="C12" s="39">
        <v>1000</v>
      </c>
      <c r="D12" s="39">
        <v>1000</v>
      </c>
      <c r="E12" s="39">
        <v>1000</v>
      </c>
      <c r="F12" s="39">
        <v>0</v>
      </c>
      <c r="G12" s="40">
        <v>0</v>
      </c>
      <c r="H12" s="41">
        <v>500</v>
      </c>
      <c r="I12" s="39">
        <v>300</v>
      </c>
      <c r="J12" s="39">
        <v>500</v>
      </c>
      <c r="K12" s="42"/>
      <c r="L12" s="26"/>
      <c r="M12" s="26"/>
      <c r="N12" s="26"/>
      <c r="O12" s="26"/>
      <c r="P12" s="26"/>
      <c r="Q12" s="26"/>
    </row>
    <row r="13" spans="2:17">
      <c r="B13" s="32">
        <v>8</v>
      </c>
      <c r="C13" s="39">
        <v>300</v>
      </c>
      <c r="D13" s="39">
        <v>500</v>
      </c>
      <c r="E13" s="39">
        <v>300</v>
      </c>
      <c r="F13" s="39">
        <v>200</v>
      </c>
      <c r="G13" s="40">
        <v>0</v>
      </c>
      <c r="H13" s="41">
        <v>500</v>
      </c>
      <c r="I13" s="39">
        <v>500</v>
      </c>
      <c r="J13" s="39">
        <v>500</v>
      </c>
      <c r="K13" s="42"/>
      <c r="L13" s="26"/>
      <c r="M13" s="26"/>
      <c r="N13" s="26"/>
      <c r="O13" s="26"/>
      <c r="P13" s="26"/>
      <c r="Q13" s="26"/>
    </row>
    <row r="14" spans="2:17">
      <c r="B14" s="32">
        <v>9</v>
      </c>
      <c r="C14" s="39">
        <v>500</v>
      </c>
      <c r="D14" s="39">
        <v>5000</v>
      </c>
      <c r="E14" s="39">
        <v>500</v>
      </c>
      <c r="F14" s="39">
        <v>4700</v>
      </c>
      <c r="G14" s="40">
        <v>0</v>
      </c>
      <c r="H14" s="41">
        <v>6000</v>
      </c>
      <c r="I14" s="39">
        <v>500</v>
      </c>
      <c r="J14" s="39">
        <v>6000</v>
      </c>
      <c r="K14" s="42"/>
      <c r="L14" s="26"/>
      <c r="M14" s="26"/>
      <c r="N14" s="26"/>
      <c r="O14" s="26"/>
      <c r="P14" s="26"/>
      <c r="Q14" s="26"/>
    </row>
    <row r="15" spans="2:17">
      <c r="B15" s="32">
        <v>10</v>
      </c>
      <c r="C15" s="39">
        <v>500</v>
      </c>
      <c r="D15" s="39">
        <v>5000</v>
      </c>
      <c r="E15" s="39">
        <v>500</v>
      </c>
      <c r="F15" s="39">
        <v>9200</v>
      </c>
      <c r="G15" s="40">
        <v>0</v>
      </c>
      <c r="H15" s="41">
        <v>6000</v>
      </c>
      <c r="I15" s="39">
        <v>6000</v>
      </c>
      <c r="J15" s="39">
        <v>6000</v>
      </c>
      <c r="K15" s="42"/>
      <c r="L15" s="26"/>
      <c r="M15" s="26"/>
      <c r="N15" s="26"/>
      <c r="O15" s="26"/>
      <c r="P15" s="26"/>
      <c r="Q15" s="26"/>
    </row>
    <row r="16" spans="2:17">
      <c r="B16" s="32">
        <v>11</v>
      </c>
      <c r="C16" s="39">
        <v>6000</v>
      </c>
      <c r="D16" s="39">
        <v>3000</v>
      </c>
      <c r="E16" s="39">
        <v>6000</v>
      </c>
      <c r="F16" s="39">
        <v>6200</v>
      </c>
      <c r="G16" s="40">
        <v>0</v>
      </c>
      <c r="H16" s="41">
        <v>5000</v>
      </c>
      <c r="I16" s="39">
        <v>6000</v>
      </c>
      <c r="J16" s="39">
        <v>5000</v>
      </c>
      <c r="K16" s="42"/>
      <c r="L16" s="26"/>
      <c r="M16" s="26"/>
      <c r="N16" s="26"/>
      <c r="O16" s="26"/>
      <c r="P16" s="26"/>
      <c r="Q16" s="26"/>
    </row>
    <row r="17" spans="2:17">
      <c r="B17" s="32">
        <v>12</v>
      </c>
      <c r="C17" s="39">
        <v>6000</v>
      </c>
      <c r="D17" s="39">
        <v>1000</v>
      </c>
      <c r="E17" s="39">
        <v>6000</v>
      </c>
      <c r="F17" s="39">
        <v>1200</v>
      </c>
      <c r="G17" s="40">
        <v>0</v>
      </c>
      <c r="H17" s="41">
        <v>2000</v>
      </c>
      <c r="I17" s="39">
        <v>5000</v>
      </c>
      <c r="J17" s="39">
        <v>2000</v>
      </c>
      <c r="K17" s="42"/>
      <c r="L17" s="26"/>
      <c r="M17" s="26"/>
      <c r="N17" s="26"/>
      <c r="O17" s="26"/>
      <c r="P17" s="26"/>
      <c r="Q17" s="26"/>
    </row>
    <row r="18" spans="2:17">
      <c r="B18" s="32">
        <v>13</v>
      </c>
      <c r="C18" s="39">
        <v>5000</v>
      </c>
      <c r="D18" s="39">
        <v>5000</v>
      </c>
      <c r="E18" s="39">
        <v>5000</v>
      </c>
      <c r="F18" s="39">
        <v>1200</v>
      </c>
      <c r="G18" s="40">
        <v>0</v>
      </c>
      <c r="H18" s="41">
        <v>5000</v>
      </c>
      <c r="I18" s="39">
        <v>2000</v>
      </c>
      <c r="J18" s="39">
        <v>5000</v>
      </c>
      <c r="K18" s="42"/>
      <c r="L18" s="26"/>
      <c r="M18" s="26"/>
      <c r="N18" s="26"/>
      <c r="O18" s="26"/>
      <c r="P18" s="26"/>
      <c r="Q18" s="26"/>
    </row>
    <row r="19" spans="2:17">
      <c r="B19" s="32">
        <v>14</v>
      </c>
      <c r="C19" s="39">
        <v>2000</v>
      </c>
      <c r="D19" s="39">
        <v>0</v>
      </c>
      <c r="E19" s="39">
        <v>1200</v>
      </c>
      <c r="F19" s="39">
        <v>0</v>
      </c>
      <c r="G19" s="40">
        <v>800</v>
      </c>
      <c r="H19" s="41">
        <v>0</v>
      </c>
      <c r="I19" s="39">
        <v>5000</v>
      </c>
      <c r="J19" s="39">
        <v>0</v>
      </c>
      <c r="K19" s="42"/>
      <c r="L19" s="26"/>
      <c r="M19" s="26"/>
      <c r="N19" s="26"/>
      <c r="O19" s="26"/>
      <c r="P19" s="26"/>
      <c r="Q19" s="26"/>
    </row>
    <row r="20" spans="2:17">
      <c r="B20" s="32">
        <v>15</v>
      </c>
      <c r="C20" s="39">
        <v>5800</v>
      </c>
      <c r="D20" s="39">
        <v>0</v>
      </c>
      <c r="E20" s="39">
        <v>0</v>
      </c>
      <c r="F20" s="39">
        <v>0</v>
      </c>
      <c r="G20" s="40">
        <v>5800</v>
      </c>
      <c r="H20" s="41">
        <v>0</v>
      </c>
      <c r="I20" s="39">
        <v>0</v>
      </c>
      <c r="J20" s="39">
        <v>0</v>
      </c>
      <c r="K20" s="42"/>
      <c r="L20" s="26"/>
      <c r="M20" s="26"/>
      <c r="N20" s="26"/>
      <c r="O20" s="26"/>
      <c r="P20" s="26"/>
      <c r="Q20" s="26"/>
    </row>
    <row r="21" spans="2:17">
      <c r="B21" s="32">
        <v>16</v>
      </c>
      <c r="C21" s="39">
        <v>5800</v>
      </c>
      <c r="D21" s="39">
        <v>0</v>
      </c>
      <c r="E21" s="39">
        <v>0</v>
      </c>
      <c r="F21" s="39">
        <v>0</v>
      </c>
      <c r="G21" s="40">
        <v>5800</v>
      </c>
      <c r="H21" s="41">
        <v>0</v>
      </c>
      <c r="I21" s="39">
        <v>0</v>
      </c>
      <c r="J21" s="39">
        <v>0</v>
      </c>
      <c r="K21" s="42"/>
      <c r="L21" s="26"/>
      <c r="M21" s="26"/>
      <c r="N21" s="26"/>
      <c r="O21" s="26"/>
      <c r="P21" s="26"/>
      <c r="Q21" s="26"/>
    </row>
    <row r="22" spans="2:17">
      <c r="B22" s="32">
        <v>17</v>
      </c>
      <c r="C22" s="39">
        <v>5800</v>
      </c>
      <c r="D22" s="39">
        <v>0</v>
      </c>
      <c r="E22" s="39">
        <v>0</v>
      </c>
      <c r="F22" s="39">
        <v>0</v>
      </c>
      <c r="G22" s="40">
        <v>5800</v>
      </c>
      <c r="H22" s="41">
        <v>0</v>
      </c>
      <c r="I22" s="39">
        <v>0</v>
      </c>
      <c r="J22" s="39">
        <v>0</v>
      </c>
      <c r="K22" s="42"/>
      <c r="L22" s="26"/>
      <c r="M22" s="26"/>
      <c r="N22" s="26"/>
      <c r="O22" s="26"/>
      <c r="P22" s="26"/>
      <c r="Q22" s="26"/>
    </row>
    <row r="23" spans="2:17">
      <c r="B23" s="32">
        <v>18</v>
      </c>
      <c r="C23" s="39">
        <v>5800</v>
      </c>
      <c r="D23" s="39">
        <v>0</v>
      </c>
      <c r="E23" s="39">
        <v>0</v>
      </c>
      <c r="F23" s="39">
        <v>0</v>
      </c>
      <c r="G23" s="40">
        <v>5800</v>
      </c>
      <c r="H23" s="41">
        <v>0</v>
      </c>
      <c r="I23" s="39">
        <v>0</v>
      </c>
      <c r="J23" s="39">
        <v>0</v>
      </c>
      <c r="K23" s="42"/>
      <c r="L23" s="26"/>
      <c r="M23" s="26"/>
      <c r="N23" s="26"/>
      <c r="O23" s="26"/>
      <c r="P23" s="26"/>
      <c r="Q23" s="26"/>
    </row>
    <row r="24" spans="2:17">
      <c r="B24" s="32">
        <v>19</v>
      </c>
      <c r="C24" s="39">
        <v>5800</v>
      </c>
      <c r="D24" s="39">
        <v>0</v>
      </c>
      <c r="E24" s="39">
        <v>0</v>
      </c>
      <c r="F24" s="39">
        <v>0</v>
      </c>
      <c r="G24" s="40">
        <v>5800</v>
      </c>
      <c r="H24" s="41">
        <v>0</v>
      </c>
      <c r="I24" s="39">
        <v>0</v>
      </c>
      <c r="J24" s="39">
        <v>0</v>
      </c>
      <c r="K24" s="42"/>
      <c r="L24" s="26"/>
      <c r="M24" s="26"/>
      <c r="N24" s="26"/>
      <c r="O24" s="26"/>
      <c r="P24" s="26"/>
      <c r="Q24" s="26"/>
    </row>
    <row r="25" spans="2:17">
      <c r="B25" s="32">
        <v>20</v>
      </c>
      <c r="C25" s="39">
        <v>5800</v>
      </c>
      <c r="D25" s="39">
        <v>0</v>
      </c>
      <c r="E25" s="39">
        <v>0</v>
      </c>
      <c r="F25" s="39">
        <v>0</v>
      </c>
      <c r="G25" s="40">
        <v>5800</v>
      </c>
      <c r="H25" s="41">
        <v>0</v>
      </c>
      <c r="I25" s="39">
        <v>0</v>
      </c>
      <c r="J25" s="39">
        <v>0</v>
      </c>
      <c r="K25" s="42"/>
      <c r="L25" s="26"/>
      <c r="M25" s="26"/>
      <c r="N25" s="26"/>
      <c r="O25" s="26"/>
      <c r="P25" s="26"/>
      <c r="Q25" s="26"/>
    </row>
    <row r="26" spans="2:17">
      <c r="B26" s="32">
        <v>21</v>
      </c>
      <c r="C26" s="39">
        <v>5800</v>
      </c>
      <c r="D26" s="39">
        <v>0</v>
      </c>
      <c r="E26" s="39">
        <v>0</v>
      </c>
      <c r="F26" s="39">
        <v>0</v>
      </c>
      <c r="G26" s="40">
        <v>5800</v>
      </c>
      <c r="H26" s="41">
        <v>0</v>
      </c>
      <c r="I26" s="39">
        <v>0</v>
      </c>
      <c r="J26" s="39">
        <v>0</v>
      </c>
      <c r="K26" s="42"/>
      <c r="L26" s="26"/>
      <c r="M26" s="26"/>
      <c r="N26" s="26"/>
      <c r="O26" s="26"/>
      <c r="P26" s="26"/>
      <c r="Q26" s="26"/>
    </row>
    <row r="27" spans="2:17">
      <c r="B27" s="32">
        <v>22</v>
      </c>
      <c r="C27" s="39">
        <v>5800</v>
      </c>
      <c r="D27" s="39">
        <v>3800</v>
      </c>
      <c r="E27" s="39">
        <v>3800</v>
      </c>
      <c r="F27" s="39">
        <v>0</v>
      </c>
      <c r="G27" s="40">
        <v>2000</v>
      </c>
      <c r="H27" s="41">
        <v>2000</v>
      </c>
      <c r="I27" s="39">
        <v>0</v>
      </c>
      <c r="J27" s="39">
        <v>2000</v>
      </c>
      <c r="K27" s="42"/>
      <c r="L27" s="26"/>
      <c r="M27" s="26"/>
      <c r="N27" s="26"/>
      <c r="O27" s="26"/>
      <c r="P27" s="26"/>
      <c r="Q27" s="26"/>
    </row>
    <row r="28" spans="2:17">
      <c r="B28" s="32">
        <v>23</v>
      </c>
      <c r="C28" s="39">
        <v>2000</v>
      </c>
      <c r="D28" s="39">
        <v>0</v>
      </c>
      <c r="E28" s="39">
        <v>0</v>
      </c>
      <c r="F28" s="39">
        <v>0</v>
      </c>
      <c r="G28" s="40">
        <v>2000</v>
      </c>
      <c r="H28" s="41">
        <v>0</v>
      </c>
      <c r="I28" s="39">
        <v>2000</v>
      </c>
      <c r="J28" s="39">
        <v>0</v>
      </c>
      <c r="K28" s="42"/>
      <c r="L28" s="26"/>
      <c r="M28" s="26"/>
      <c r="N28" s="26"/>
      <c r="O28" s="26"/>
      <c r="P28" s="26"/>
      <c r="Q28" s="26"/>
    </row>
    <row r="29" spans="2:17">
      <c r="B29" s="32">
        <v>24</v>
      </c>
      <c r="C29" s="39">
        <v>4000</v>
      </c>
      <c r="D29" s="39">
        <v>0</v>
      </c>
      <c r="E29" s="39">
        <v>0</v>
      </c>
      <c r="F29" s="39">
        <v>0</v>
      </c>
      <c r="G29" s="40">
        <v>4000</v>
      </c>
      <c r="H29" s="41">
        <v>0</v>
      </c>
      <c r="I29" s="39">
        <v>0</v>
      </c>
      <c r="J29" s="39">
        <v>0</v>
      </c>
      <c r="K29" s="42"/>
      <c r="L29" s="26"/>
      <c r="M29" s="26"/>
      <c r="N29" s="26"/>
      <c r="O29" s="26"/>
      <c r="P29" s="26"/>
      <c r="Q29" s="26"/>
    </row>
    <row r="30" spans="2:17">
      <c r="B30" s="32">
        <v>25</v>
      </c>
      <c r="C30" s="47">
        <v>4000</v>
      </c>
      <c r="D30" s="48" t="s">
        <v>16</v>
      </c>
      <c r="E30" s="43"/>
      <c r="F30" s="43"/>
      <c r="G30" s="44"/>
      <c r="H30" s="45"/>
      <c r="I30" s="43"/>
      <c r="J30" s="43"/>
      <c r="K30" s="43"/>
      <c r="L30" s="26"/>
      <c r="M30" s="26"/>
      <c r="N30" s="26"/>
      <c r="O30" s="26"/>
      <c r="P30" s="26"/>
      <c r="Q30" s="26"/>
    </row>
  </sheetData>
  <mergeCells count="4">
    <mergeCell ref="B2:K2"/>
    <mergeCell ref="O6:Q6"/>
    <mergeCell ref="O7:Q7"/>
    <mergeCell ref="O8:Q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3"/>
  <sheetViews>
    <sheetView tabSelected="1" topLeftCell="J15" zoomScale="96" zoomScaleNormal="96" workbookViewId="0">
      <selection activeCell="AI35" sqref="AI35"/>
    </sheetView>
  </sheetViews>
  <sheetFormatPr baseColWidth="10" defaultColWidth="8.83203125" defaultRowHeight="15"/>
  <cols>
    <col min="1" max="1" width="9.83203125" bestFit="1" customWidth="1"/>
    <col min="2" max="2" width="45.5" style="26" customWidth="1"/>
    <col min="3" max="3" width="41.33203125" bestFit="1" customWidth="1"/>
    <col min="4" max="4" width="23.1640625" style="55" customWidth="1"/>
    <col min="5" max="5" width="25" bestFit="1" customWidth="1"/>
    <col min="6" max="6" width="43.33203125" style="55" bestFit="1" customWidth="1"/>
    <col min="7" max="7" width="21" bestFit="1" customWidth="1"/>
    <col min="8" max="8" width="22" style="55" bestFit="1" customWidth="1"/>
    <col min="9" max="9" width="21" bestFit="1" customWidth="1"/>
    <col min="10" max="10" width="22" style="55" bestFit="1" customWidth="1"/>
    <col min="11" max="11" width="21" bestFit="1" customWidth="1"/>
    <col min="12" max="12" width="22" style="55" bestFit="1" customWidth="1"/>
    <col min="13" max="13" width="40.5" style="55" bestFit="1" customWidth="1"/>
    <col min="14" max="14" width="21.5" bestFit="1" customWidth="1"/>
    <col min="15" max="15" width="23.5" bestFit="1" customWidth="1"/>
    <col min="16" max="16" width="21.5" bestFit="1" customWidth="1"/>
    <col min="17" max="17" width="23.5" style="55" bestFit="1" customWidth="1"/>
    <col min="18" max="18" width="21.5" bestFit="1" customWidth="1"/>
    <col min="19" max="19" width="23.5" style="55" bestFit="1" customWidth="1"/>
    <col min="20" max="20" width="21.5" bestFit="1" customWidth="1"/>
    <col min="21" max="21" width="23.5" style="55" customWidth="1"/>
    <col min="22" max="22" width="34.1640625" style="26" bestFit="1" customWidth="1"/>
    <col min="23" max="23" width="25.33203125" bestFit="1" customWidth="1"/>
    <col min="24" max="24" width="25.5" style="59" bestFit="1" customWidth="1"/>
    <col min="25" max="25" width="25.33203125" bestFit="1" customWidth="1"/>
    <col min="26" max="26" width="25.5" style="55" bestFit="1" customWidth="1"/>
    <col min="27" max="27" width="25.33203125" bestFit="1" customWidth="1"/>
    <col min="28" max="28" width="25.5" style="55" bestFit="1" customWidth="1"/>
    <col min="29" max="29" width="52.83203125" bestFit="1" customWidth="1"/>
    <col min="30" max="30" width="19.1640625" bestFit="1" customWidth="1"/>
  </cols>
  <sheetData>
    <row r="1" spans="1:30" ht="19">
      <c r="A1" s="54"/>
      <c r="B1" s="54"/>
    </row>
    <row r="2" spans="1:30" ht="21">
      <c r="A2" s="61"/>
      <c r="B2" s="61"/>
      <c r="C2" s="61"/>
      <c r="D2" s="60"/>
      <c r="E2" s="61"/>
      <c r="F2" s="61"/>
      <c r="G2" s="61"/>
      <c r="H2" s="61"/>
      <c r="I2" s="61"/>
      <c r="J2" s="60"/>
      <c r="K2" s="61"/>
      <c r="L2" s="60"/>
      <c r="M2" s="60"/>
      <c r="N2" s="61"/>
      <c r="O2" s="61"/>
      <c r="P2" s="61"/>
      <c r="Q2" s="60"/>
      <c r="R2" s="61"/>
      <c r="S2" s="60"/>
      <c r="T2" s="61"/>
      <c r="U2" s="60"/>
      <c r="V2" s="61"/>
      <c r="W2" s="61"/>
      <c r="X2" s="60"/>
      <c r="Y2" s="61"/>
      <c r="Z2" s="60"/>
      <c r="AA2" s="61"/>
      <c r="AB2" s="60"/>
    </row>
    <row r="3" spans="1:30" s="26" customFormat="1" ht="21">
      <c r="A3" s="69"/>
      <c r="B3" s="69"/>
      <c r="C3" s="146" t="s">
        <v>29</v>
      </c>
      <c r="D3" s="147"/>
      <c r="E3" s="148" t="s">
        <v>31</v>
      </c>
      <c r="F3" s="149"/>
      <c r="G3" s="149"/>
      <c r="H3" s="149"/>
      <c r="I3" s="149"/>
      <c r="J3" s="149"/>
      <c r="K3" s="149"/>
      <c r="L3" s="149"/>
      <c r="M3" s="157" t="s">
        <v>52</v>
      </c>
      <c r="N3" s="150" t="s">
        <v>37</v>
      </c>
      <c r="O3" s="151"/>
      <c r="P3" s="151"/>
      <c r="Q3" s="151"/>
      <c r="R3" s="151"/>
      <c r="S3" s="151"/>
      <c r="T3" s="151"/>
      <c r="U3" s="151"/>
      <c r="V3" s="138" t="s">
        <v>53</v>
      </c>
      <c r="W3" s="144" t="s">
        <v>38</v>
      </c>
      <c r="X3" s="144"/>
      <c r="Y3" s="144"/>
      <c r="Z3" s="144"/>
      <c r="AA3" s="144"/>
      <c r="AB3" s="144"/>
      <c r="AC3" s="141" t="s">
        <v>54</v>
      </c>
    </row>
    <row r="4" spans="1:30" ht="21" customHeight="1">
      <c r="A4" s="69"/>
      <c r="B4" s="69"/>
      <c r="C4" s="154" t="s">
        <v>35</v>
      </c>
      <c r="D4" s="155"/>
      <c r="E4" s="156" t="s">
        <v>32</v>
      </c>
      <c r="F4" s="142"/>
      <c r="G4" s="142" t="s">
        <v>33</v>
      </c>
      <c r="H4" s="142"/>
      <c r="I4" s="142" t="s">
        <v>34</v>
      </c>
      <c r="J4" s="142"/>
      <c r="K4" s="142" t="s">
        <v>35</v>
      </c>
      <c r="L4" s="143"/>
      <c r="M4" s="157"/>
      <c r="N4" s="152" t="s">
        <v>32</v>
      </c>
      <c r="O4" s="153"/>
      <c r="P4" s="153" t="s">
        <v>33</v>
      </c>
      <c r="Q4" s="153"/>
      <c r="R4" s="153" t="s">
        <v>34</v>
      </c>
      <c r="S4" s="153"/>
      <c r="T4" s="153" t="s">
        <v>35</v>
      </c>
      <c r="U4" s="153"/>
      <c r="V4" s="139"/>
      <c r="W4" s="137" t="s">
        <v>32</v>
      </c>
      <c r="X4" s="137"/>
      <c r="Y4" s="137" t="s">
        <v>33</v>
      </c>
      <c r="Z4" s="137"/>
      <c r="AA4" s="137" t="s">
        <v>34</v>
      </c>
      <c r="AB4" s="137"/>
      <c r="AC4" s="141"/>
      <c r="AD4" s="26"/>
    </row>
    <row r="5" spans="1:30" ht="21" customHeight="1">
      <c r="A5" s="69" t="s">
        <v>55</v>
      </c>
      <c r="B5" s="69" t="s">
        <v>56</v>
      </c>
      <c r="C5" s="93" t="s">
        <v>41</v>
      </c>
      <c r="D5" s="94" t="s">
        <v>30</v>
      </c>
      <c r="E5" s="95" t="s">
        <v>9</v>
      </c>
      <c r="F5" s="96" t="s">
        <v>31</v>
      </c>
      <c r="G5" s="97" t="s">
        <v>9</v>
      </c>
      <c r="H5" s="96" t="s">
        <v>31</v>
      </c>
      <c r="I5" s="97" t="s">
        <v>9</v>
      </c>
      <c r="J5" s="96" t="s">
        <v>31</v>
      </c>
      <c r="K5" s="97" t="s">
        <v>9</v>
      </c>
      <c r="L5" s="98" t="s">
        <v>31</v>
      </c>
      <c r="M5" s="157"/>
      <c r="N5" s="99" t="s">
        <v>4</v>
      </c>
      <c r="O5" s="100" t="s">
        <v>37</v>
      </c>
      <c r="P5" s="101" t="s">
        <v>4</v>
      </c>
      <c r="Q5" s="100" t="s">
        <v>37</v>
      </c>
      <c r="R5" s="101" t="s">
        <v>4</v>
      </c>
      <c r="S5" s="100" t="s">
        <v>37</v>
      </c>
      <c r="T5" s="101" t="s">
        <v>4</v>
      </c>
      <c r="U5" s="100" t="s">
        <v>37</v>
      </c>
      <c r="V5" s="140"/>
      <c r="W5" s="102" t="s">
        <v>39</v>
      </c>
      <c r="X5" s="103" t="s">
        <v>40</v>
      </c>
      <c r="Y5" s="104" t="s">
        <v>39</v>
      </c>
      <c r="Z5" s="103" t="s">
        <v>40</v>
      </c>
      <c r="AA5" s="104" t="s">
        <v>39</v>
      </c>
      <c r="AB5" s="103" t="s">
        <v>40</v>
      </c>
      <c r="AC5" s="141"/>
      <c r="AD5" s="26"/>
    </row>
    <row r="6" spans="1:30" ht="19">
      <c r="A6" s="70">
        <v>0</v>
      </c>
      <c r="B6" s="36"/>
      <c r="C6" s="105">
        <f>Fábrica!H5</f>
        <v>0</v>
      </c>
      <c r="D6" s="81">
        <v>0</v>
      </c>
      <c r="E6" s="72">
        <f>Retalho!G5</f>
        <v>200</v>
      </c>
      <c r="F6" s="73">
        <f>1*E6</f>
        <v>200</v>
      </c>
      <c r="G6" s="74">
        <f>Arnazém!G5</f>
        <v>200</v>
      </c>
      <c r="H6" s="73">
        <f>1*G6</f>
        <v>200</v>
      </c>
      <c r="I6" s="74">
        <f>Distribuição!G5</f>
        <v>200</v>
      </c>
      <c r="J6" s="73">
        <f>1*I6</f>
        <v>200</v>
      </c>
      <c r="K6" s="75">
        <f>Fábrica!G5</f>
        <v>200</v>
      </c>
      <c r="L6" s="73">
        <f t="shared" ref="L6:L30" si="0">1*K6</f>
        <v>200</v>
      </c>
      <c r="M6" s="76">
        <f>F6+H6+J6+L6</f>
        <v>800</v>
      </c>
      <c r="N6" s="77"/>
      <c r="O6" s="78">
        <f>2*N6</f>
        <v>0</v>
      </c>
      <c r="P6" s="79"/>
      <c r="Q6" s="78">
        <f>2*P6</f>
        <v>0</v>
      </c>
      <c r="R6" s="79"/>
      <c r="S6" s="78">
        <f>2*R6</f>
        <v>0</v>
      </c>
      <c r="T6" s="80"/>
      <c r="U6" s="78">
        <f>2*T6</f>
        <v>0</v>
      </c>
      <c r="V6" s="91">
        <f>O6+Q6+S6+U6</f>
        <v>0</v>
      </c>
      <c r="W6" s="72">
        <v>0</v>
      </c>
      <c r="X6" s="73">
        <v>0</v>
      </c>
      <c r="Y6" s="74"/>
      <c r="Z6" s="73">
        <v>0</v>
      </c>
      <c r="AA6" s="74"/>
      <c r="AB6" s="73">
        <v>0</v>
      </c>
      <c r="AC6" s="76">
        <f>Z6+AB6+X6</f>
        <v>0</v>
      </c>
    </row>
    <row r="7" spans="1:30" ht="19">
      <c r="A7" s="70">
        <v>1</v>
      </c>
      <c r="B7" s="39">
        <v>0</v>
      </c>
      <c r="C7" s="105">
        <f>Fábrica!H6</f>
        <v>0</v>
      </c>
      <c r="D7" s="81">
        <v>0</v>
      </c>
      <c r="E7" s="72">
        <f>Retalho!G6</f>
        <v>150</v>
      </c>
      <c r="F7" s="73">
        <f t="shared" ref="F7:F30" si="1">1*E7</f>
        <v>150</v>
      </c>
      <c r="G7" s="82">
        <f>Arnazém!G6</f>
        <v>350</v>
      </c>
      <c r="H7" s="73">
        <f t="shared" ref="H7:H30" si="2">1*G7</f>
        <v>350</v>
      </c>
      <c r="I7" s="74">
        <f>Distribuição!G6</f>
        <v>400</v>
      </c>
      <c r="J7" s="73">
        <f t="shared" ref="J7:J30" si="3">1*I7</f>
        <v>400</v>
      </c>
      <c r="K7" s="75">
        <f>Fábrica!G6</f>
        <v>400</v>
      </c>
      <c r="L7" s="73">
        <f t="shared" si="0"/>
        <v>400</v>
      </c>
      <c r="M7" s="89">
        <f t="shared" ref="M7:M30" si="4">F7+H7+J7+L7</f>
        <v>1300</v>
      </c>
      <c r="N7" s="72">
        <f>Retalho!F6</f>
        <v>0</v>
      </c>
      <c r="O7" s="73">
        <f t="shared" ref="O7:O30" si="5">2*N7</f>
        <v>0</v>
      </c>
      <c r="P7" s="74">
        <f>Arnazém!F6</f>
        <v>0</v>
      </c>
      <c r="Q7" s="73">
        <f t="shared" ref="Q7:Q30" si="6">2*P7</f>
        <v>0</v>
      </c>
      <c r="R7" s="74">
        <f>Distribuição!F6</f>
        <v>0</v>
      </c>
      <c r="S7" s="73">
        <f t="shared" ref="S7:S30" si="7">2*R7</f>
        <v>0</v>
      </c>
      <c r="T7" s="71">
        <f>Fábrica!F6</f>
        <v>0</v>
      </c>
      <c r="U7" s="73">
        <f t="shared" ref="U7:U30" si="8">2*T7</f>
        <v>0</v>
      </c>
      <c r="V7" s="91">
        <f t="shared" ref="V7:V30" si="9">O7+Q7+S7+U7</f>
        <v>0</v>
      </c>
      <c r="W7" s="72">
        <f>Retalho!D6</f>
        <v>250</v>
      </c>
      <c r="X7" s="73">
        <v>5</v>
      </c>
      <c r="Y7" s="74">
        <f>Arnazém!D6</f>
        <v>50</v>
      </c>
      <c r="Z7" s="73">
        <v>5</v>
      </c>
      <c r="AA7" s="74">
        <f>Distribuição!D6</f>
        <v>0</v>
      </c>
      <c r="AB7" s="92">
        <v>0</v>
      </c>
      <c r="AC7" s="76">
        <f t="shared" ref="AC7:AC30" si="10">Z7+AB7+X7</f>
        <v>10</v>
      </c>
    </row>
    <row r="8" spans="1:30" ht="19">
      <c r="A8" s="70">
        <v>2</v>
      </c>
      <c r="B8" s="39">
        <v>0</v>
      </c>
      <c r="C8" s="105">
        <f>Fábrica!H7</f>
        <v>200</v>
      </c>
      <c r="D8" s="81">
        <v>5</v>
      </c>
      <c r="E8" s="72">
        <f>Retalho!G7</f>
        <v>100</v>
      </c>
      <c r="F8" s="73">
        <f t="shared" si="1"/>
        <v>100</v>
      </c>
      <c r="G8" s="82">
        <f>Arnazém!G7</f>
        <v>250</v>
      </c>
      <c r="H8" s="73">
        <f t="shared" si="2"/>
        <v>250</v>
      </c>
      <c r="I8" s="74">
        <f>Distribuição!G7</f>
        <v>500</v>
      </c>
      <c r="J8" s="73">
        <f t="shared" si="3"/>
        <v>500</v>
      </c>
      <c r="K8" s="75">
        <f>Fábrica!G7</f>
        <v>600</v>
      </c>
      <c r="L8" s="73">
        <f t="shared" si="0"/>
        <v>600</v>
      </c>
      <c r="M8" s="89">
        <f t="shared" si="4"/>
        <v>1450</v>
      </c>
      <c r="N8" s="72">
        <f>Retalho!F7</f>
        <v>0</v>
      </c>
      <c r="O8" s="73">
        <f t="shared" si="5"/>
        <v>0</v>
      </c>
      <c r="P8" s="74">
        <f>Arnazém!F7</f>
        <v>0</v>
      </c>
      <c r="Q8" s="73">
        <f t="shared" si="6"/>
        <v>0</v>
      </c>
      <c r="R8" s="74">
        <f>Distribuição!F7</f>
        <v>0</v>
      </c>
      <c r="S8" s="73">
        <f t="shared" si="7"/>
        <v>0</v>
      </c>
      <c r="T8" s="71">
        <f>Fábrica!F7</f>
        <v>0</v>
      </c>
      <c r="U8" s="73">
        <f t="shared" si="8"/>
        <v>0</v>
      </c>
      <c r="V8" s="91">
        <f t="shared" si="9"/>
        <v>0</v>
      </c>
      <c r="W8" s="72">
        <f>Retalho!D7</f>
        <v>250</v>
      </c>
      <c r="X8" s="73">
        <v>5</v>
      </c>
      <c r="Y8" s="74">
        <f>Arnazém!D7</f>
        <v>300</v>
      </c>
      <c r="Z8" s="73">
        <v>5</v>
      </c>
      <c r="AA8" s="74">
        <f>Distribuição!D7</f>
        <v>100</v>
      </c>
      <c r="AB8" s="92">
        <v>5</v>
      </c>
      <c r="AC8" s="76">
        <f t="shared" si="10"/>
        <v>15</v>
      </c>
    </row>
    <row r="9" spans="1:30" ht="19">
      <c r="A9" s="70">
        <v>3</v>
      </c>
      <c r="B9" s="39">
        <v>200</v>
      </c>
      <c r="C9" s="105">
        <f>Fábrica!H8</f>
        <v>200</v>
      </c>
      <c r="D9" s="81">
        <v>5</v>
      </c>
      <c r="E9" s="72">
        <f>Retalho!G8</f>
        <v>0</v>
      </c>
      <c r="F9" s="73">
        <f t="shared" si="1"/>
        <v>0</v>
      </c>
      <c r="G9" s="82">
        <f>Arnazém!G8</f>
        <v>50</v>
      </c>
      <c r="H9" s="73">
        <f t="shared" si="2"/>
        <v>50</v>
      </c>
      <c r="I9" s="74">
        <f>Distribuição!G8</f>
        <v>200</v>
      </c>
      <c r="J9" s="73">
        <f t="shared" si="3"/>
        <v>200</v>
      </c>
      <c r="K9" s="75">
        <f>Fábrica!G8</f>
        <v>400</v>
      </c>
      <c r="L9" s="73">
        <f t="shared" si="0"/>
        <v>400</v>
      </c>
      <c r="M9" s="89">
        <f t="shared" si="4"/>
        <v>650</v>
      </c>
      <c r="N9" s="72">
        <f>Retalho!F8</f>
        <v>100</v>
      </c>
      <c r="O9" s="73">
        <f t="shared" si="5"/>
        <v>200</v>
      </c>
      <c r="P9" s="74">
        <f>Arnazém!F8</f>
        <v>0</v>
      </c>
      <c r="Q9" s="73">
        <f t="shared" si="6"/>
        <v>0</v>
      </c>
      <c r="R9" s="74">
        <f>Distribuição!F8</f>
        <v>0</v>
      </c>
      <c r="S9" s="73">
        <f t="shared" si="7"/>
        <v>0</v>
      </c>
      <c r="T9" s="71">
        <f>Fábrica!F8</f>
        <v>0</v>
      </c>
      <c r="U9" s="73">
        <f t="shared" si="8"/>
        <v>0</v>
      </c>
      <c r="V9" s="91">
        <f t="shared" si="9"/>
        <v>200</v>
      </c>
      <c r="W9" s="72">
        <f>Retalho!D8</f>
        <v>250</v>
      </c>
      <c r="X9" s="73">
        <v>5</v>
      </c>
      <c r="Y9" s="74">
        <f>Arnazém!D8</f>
        <v>200</v>
      </c>
      <c r="Z9" s="73">
        <v>5</v>
      </c>
      <c r="AA9" s="74">
        <f>Distribuição!D8</f>
        <v>300</v>
      </c>
      <c r="AB9" s="92">
        <v>5</v>
      </c>
      <c r="AC9" s="76">
        <f t="shared" si="10"/>
        <v>15</v>
      </c>
    </row>
    <row r="10" spans="1:30" ht="19">
      <c r="A10" s="70">
        <v>4</v>
      </c>
      <c r="B10" s="39">
        <v>1000</v>
      </c>
      <c r="C10" s="105">
        <f>Fábrica!H9</f>
        <v>1500</v>
      </c>
      <c r="D10" s="81">
        <v>5</v>
      </c>
      <c r="E10" s="72">
        <f>Retalho!G9</f>
        <v>0</v>
      </c>
      <c r="F10" s="73">
        <f t="shared" si="1"/>
        <v>0</v>
      </c>
      <c r="G10" s="82">
        <f>Arnazém!G9</f>
        <v>0</v>
      </c>
      <c r="H10" s="73">
        <f t="shared" si="2"/>
        <v>0</v>
      </c>
      <c r="I10" s="74">
        <f>Distribuição!G9</f>
        <v>0</v>
      </c>
      <c r="J10" s="73">
        <f t="shared" si="3"/>
        <v>0</v>
      </c>
      <c r="K10" s="75">
        <f>Fábrica!G9</f>
        <v>0</v>
      </c>
      <c r="L10" s="73">
        <f t="shared" si="0"/>
        <v>0</v>
      </c>
      <c r="M10" s="89">
        <f t="shared" si="4"/>
        <v>0</v>
      </c>
      <c r="N10" s="72">
        <f>Retalho!F9</f>
        <v>50</v>
      </c>
      <c r="O10" s="73">
        <f t="shared" si="5"/>
        <v>100</v>
      </c>
      <c r="P10" s="74">
        <f>Arnazém!F9</f>
        <v>150</v>
      </c>
      <c r="Q10" s="73">
        <f t="shared" si="6"/>
        <v>300</v>
      </c>
      <c r="R10" s="74">
        <f>Distribuição!F9</f>
        <v>300</v>
      </c>
      <c r="S10" s="73">
        <f t="shared" si="7"/>
        <v>600</v>
      </c>
      <c r="T10" s="71">
        <f>Fábrica!F9</f>
        <v>400</v>
      </c>
      <c r="U10" s="73">
        <f t="shared" si="8"/>
        <v>800</v>
      </c>
      <c r="V10" s="91">
        <f t="shared" si="9"/>
        <v>1800</v>
      </c>
      <c r="W10" s="72">
        <f>Retalho!D9</f>
        <v>250</v>
      </c>
      <c r="X10" s="73">
        <v>5</v>
      </c>
      <c r="Y10" s="74">
        <f>Arnazém!D9</f>
        <v>300</v>
      </c>
      <c r="Z10" s="73">
        <v>5</v>
      </c>
      <c r="AA10" s="74">
        <f>Distribuição!D9</f>
        <v>500</v>
      </c>
      <c r="AB10" s="92">
        <v>5</v>
      </c>
      <c r="AC10" s="76">
        <f t="shared" si="10"/>
        <v>15</v>
      </c>
    </row>
    <row r="11" spans="1:30" ht="19">
      <c r="A11" s="70">
        <v>5</v>
      </c>
      <c r="B11" s="39">
        <v>500</v>
      </c>
      <c r="C11" s="105">
        <f>Fábrica!H10</f>
        <v>400</v>
      </c>
      <c r="D11" s="81">
        <v>5</v>
      </c>
      <c r="E11" s="72">
        <f>Retalho!G10</f>
        <v>0</v>
      </c>
      <c r="F11" s="73">
        <f t="shared" si="1"/>
        <v>0</v>
      </c>
      <c r="G11" s="82">
        <f>Arnazém!G10</f>
        <v>0</v>
      </c>
      <c r="H11" s="73">
        <f t="shared" si="2"/>
        <v>0</v>
      </c>
      <c r="I11" s="74">
        <f>Distribuição!G10</f>
        <v>0</v>
      </c>
      <c r="J11" s="73">
        <f t="shared" si="3"/>
        <v>0</v>
      </c>
      <c r="K11" s="75">
        <f>Fábrica!G10</f>
        <v>0</v>
      </c>
      <c r="L11" s="73">
        <f t="shared" si="0"/>
        <v>0</v>
      </c>
      <c r="M11" s="89">
        <f t="shared" si="4"/>
        <v>0</v>
      </c>
      <c r="N11" s="72">
        <f>Retalho!F10</f>
        <v>100</v>
      </c>
      <c r="O11" s="73">
        <f t="shared" si="5"/>
        <v>200</v>
      </c>
      <c r="P11" s="74">
        <f>Arnazém!F10</f>
        <v>150</v>
      </c>
      <c r="Q11" s="73">
        <f t="shared" si="6"/>
        <v>300</v>
      </c>
      <c r="R11" s="74">
        <f>Distribuição!F10</f>
        <v>500</v>
      </c>
      <c r="S11" s="73">
        <f t="shared" si="7"/>
        <v>1000</v>
      </c>
      <c r="T11" s="71">
        <f>Fábrica!F10</f>
        <v>700</v>
      </c>
      <c r="U11" s="73">
        <f t="shared" si="8"/>
        <v>1400</v>
      </c>
      <c r="V11" s="91">
        <f t="shared" si="9"/>
        <v>2900</v>
      </c>
      <c r="W11" s="72">
        <f>Retalho!D10</f>
        <v>250</v>
      </c>
      <c r="X11" s="73">
        <v>5</v>
      </c>
      <c r="Y11" s="74">
        <f>Arnazém!D10</f>
        <v>300</v>
      </c>
      <c r="Z11" s="73">
        <v>5</v>
      </c>
      <c r="AA11" s="74">
        <f>Distribuição!D10</f>
        <v>400</v>
      </c>
      <c r="AB11" s="92">
        <v>5</v>
      </c>
      <c r="AC11" s="76">
        <f t="shared" si="10"/>
        <v>15</v>
      </c>
    </row>
    <row r="12" spans="1:30" ht="19">
      <c r="A12" s="70">
        <v>6</v>
      </c>
      <c r="B12" s="39">
        <v>200</v>
      </c>
      <c r="C12" s="105">
        <f>Fábrica!H11</f>
        <v>300</v>
      </c>
      <c r="D12" s="81">
        <v>5</v>
      </c>
      <c r="E12" s="72">
        <f>Retalho!G11</f>
        <v>0</v>
      </c>
      <c r="F12" s="73">
        <f t="shared" si="1"/>
        <v>0</v>
      </c>
      <c r="G12" s="82">
        <f>Arnazém!G11</f>
        <v>0</v>
      </c>
      <c r="H12" s="73">
        <f t="shared" si="2"/>
        <v>0</v>
      </c>
      <c r="I12" s="74">
        <f>Distribuição!G11</f>
        <v>0</v>
      </c>
      <c r="J12" s="73">
        <f t="shared" si="3"/>
        <v>0</v>
      </c>
      <c r="K12" s="75">
        <f>Fábrica!G11</f>
        <v>600</v>
      </c>
      <c r="L12" s="73">
        <f t="shared" si="0"/>
        <v>600</v>
      </c>
      <c r="M12" s="89">
        <f t="shared" si="4"/>
        <v>600</v>
      </c>
      <c r="N12" s="72">
        <f>Retalho!F11</f>
        <v>200</v>
      </c>
      <c r="O12" s="73">
        <f t="shared" si="5"/>
        <v>400</v>
      </c>
      <c r="P12" s="74">
        <f>Arnazém!F11</f>
        <v>450</v>
      </c>
      <c r="Q12" s="73">
        <f t="shared" si="6"/>
        <v>900</v>
      </c>
      <c r="R12" s="74">
        <f>Distribuição!F11</f>
        <v>0</v>
      </c>
      <c r="S12" s="73">
        <f t="shared" si="7"/>
        <v>0</v>
      </c>
      <c r="T12" s="71">
        <f>Fábrica!F11</f>
        <v>0</v>
      </c>
      <c r="U12" s="73">
        <f t="shared" si="8"/>
        <v>0</v>
      </c>
      <c r="V12" s="91">
        <f t="shared" si="9"/>
        <v>1300</v>
      </c>
      <c r="W12" s="72">
        <f>Retalho!D11</f>
        <v>250</v>
      </c>
      <c r="X12" s="73">
        <v>5</v>
      </c>
      <c r="Y12" s="74">
        <f>Arnazém!D11</f>
        <v>500</v>
      </c>
      <c r="Z12" s="73">
        <v>5</v>
      </c>
      <c r="AA12" s="74">
        <f>Distribuição!D11</f>
        <v>100</v>
      </c>
      <c r="AB12" s="92">
        <v>5</v>
      </c>
      <c r="AC12" s="76">
        <f t="shared" si="10"/>
        <v>15</v>
      </c>
    </row>
    <row r="13" spans="1:30" ht="19">
      <c r="A13" s="70">
        <v>7</v>
      </c>
      <c r="B13" s="39">
        <v>1000</v>
      </c>
      <c r="C13" s="105">
        <f>Fábrica!H12</f>
        <v>500</v>
      </c>
      <c r="D13" s="81">
        <v>5</v>
      </c>
      <c r="E13" s="72">
        <f>Retalho!G12</f>
        <v>0</v>
      </c>
      <c r="F13" s="73">
        <f t="shared" si="1"/>
        <v>0</v>
      </c>
      <c r="G13" s="82">
        <f>Arnazém!G12</f>
        <v>0</v>
      </c>
      <c r="H13" s="73">
        <f t="shared" si="2"/>
        <v>0</v>
      </c>
      <c r="I13" s="74">
        <f>Distribuição!G12</f>
        <v>0</v>
      </c>
      <c r="J13" s="73">
        <f t="shared" si="3"/>
        <v>0</v>
      </c>
      <c r="K13" s="75">
        <f>Fábrica!G12</f>
        <v>0</v>
      </c>
      <c r="L13" s="73">
        <f t="shared" si="0"/>
        <v>0</v>
      </c>
      <c r="M13" s="89">
        <f t="shared" si="4"/>
        <v>0</v>
      </c>
      <c r="N13" s="72">
        <f>Retalho!F12</f>
        <v>150</v>
      </c>
      <c r="O13" s="73">
        <f t="shared" si="5"/>
        <v>300</v>
      </c>
      <c r="P13" s="74">
        <f>Arnazém!F12</f>
        <v>500</v>
      </c>
      <c r="Q13" s="73">
        <f t="shared" si="6"/>
        <v>1000</v>
      </c>
      <c r="R13" s="74">
        <f>Distribuição!F12</f>
        <v>300</v>
      </c>
      <c r="S13" s="73">
        <f t="shared" si="7"/>
        <v>600</v>
      </c>
      <c r="T13" s="71">
        <f>Fábrica!F12</f>
        <v>0</v>
      </c>
      <c r="U13" s="73">
        <f t="shared" si="8"/>
        <v>0</v>
      </c>
      <c r="V13" s="91">
        <f t="shared" si="9"/>
        <v>1900</v>
      </c>
      <c r="W13" s="72">
        <f>Retalho!D12</f>
        <v>250</v>
      </c>
      <c r="X13" s="73">
        <v>5</v>
      </c>
      <c r="Y13" s="74">
        <f>Arnazém!D12</f>
        <v>250</v>
      </c>
      <c r="Z13" s="73">
        <v>5</v>
      </c>
      <c r="AA13" s="74">
        <f>Distribuição!D12</f>
        <v>500</v>
      </c>
      <c r="AB13" s="92">
        <v>5</v>
      </c>
      <c r="AC13" s="76">
        <f t="shared" si="10"/>
        <v>15</v>
      </c>
    </row>
    <row r="14" spans="1:30" ht="19">
      <c r="A14" s="70">
        <v>8</v>
      </c>
      <c r="B14" s="39">
        <v>500</v>
      </c>
      <c r="C14" s="105">
        <f>Fábrica!H13</f>
        <v>500</v>
      </c>
      <c r="D14" s="81">
        <v>5</v>
      </c>
      <c r="E14" s="72">
        <f>Retalho!G13</f>
        <v>0</v>
      </c>
      <c r="F14" s="73">
        <f t="shared" si="1"/>
        <v>0</v>
      </c>
      <c r="G14" s="82">
        <f>Arnazém!G13</f>
        <v>0</v>
      </c>
      <c r="H14" s="73">
        <f t="shared" si="2"/>
        <v>0</v>
      </c>
      <c r="I14" s="74">
        <f>Distribuição!G13</f>
        <v>0</v>
      </c>
      <c r="J14" s="73">
        <f t="shared" si="3"/>
        <v>0</v>
      </c>
      <c r="K14" s="75">
        <f>Fábrica!G13</f>
        <v>0</v>
      </c>
      <c r="L14" s="73">
        <f t="shared" si="0"/>
        <v>0</v>
      </c>
      <c r="M14" s="89">
        <f t="shared" si="4"/>
        <v>0</v>
      </c>
      <c r="N14" s="72">
        <f>Retalho!F13</f>
        <v>450</v>
      </c>
      <c r="O14" s="73">
        <f t="shared" si="5"/>
        <v>900</v>
      </c>
      <c r="P14" s="74">
        <f>Arnazém!F13</f>
        <v>650</v>
      </c>
      <c r="Q14" s="73">
        <f t="shared" si="6"/>
        <v>1300</v>
      </c>
      <c r="R14" s="74">
        <f>Distribuição!F13</f>
        <v>150</v>
      </c>
      <c r="S14" s="73">
        <f t="shared" si="7"/>
        <v>300</v>
      </c>
      <c r="T14" s="71">
        <f>Fábrica!F13</f>
        <v>200</v>
      </c>
      <c r="U14" s="73">
        <f t="shared" si="8"/>
        <v>400</v>
      </c>
      <c r="V14" s="91">
        <f t="shared" si="9"/>
        <v>2900</v>
      </c>
      <c r="W14" s="72">
        <f>Retalho!D13</f>
        <v>500</v>
      </c>
      <c r="X14" s="73">
        <v>5</v>
      </c>
      <c r="Y14" s="74">
        <f>Arnazém!D13</f>
        <v>750</v>
      </c>
      <c r="Z14" s="73">
        <v>5</v>
      </c>
      <c r="AA14" s="74">
        <f>Distribuição!D13</f>
        <v>750</v>
      </c>
      <c r="AB14" s="92">
        <v>5</v>
      </c>
      <c r="AC14" s="76">
        <f t="shared" si="10"/>
        <v>15</v>
      </c>
    </row>
    <row r="15" spans="1:30" ht="19">
      <c r="A15" s="70">
        <v>9</v>
      </c>
      <c r="B15" s="39">
        <v>5000</v>
      </c>
      <c r="C15" s="105">
        <f>Fábrica!H14</f>
        <v>6000</v>
      </c>
      <c r="D15" s="81">
        <v>5</v>
      </c>
      <c r="E15" s="72">
        <f>Retalho!G14</f>
        <v>0</v>
      </c>
      <c r="F15" s="73">
        <f t="shared" si="1"/>
        <v>0</v>
      </c>
      <c r="G15" s="82">
        <f>Arnazém!G14</f>
        <v>0</v>
      </c>
      <c r="H15" s="73">
        <f t="shared" si="2"/>
        <v>0</v>
      </c>
      <c r="I15" s="74">
        <f>Distribuição!G14</f>
        <v>0</v>
      </c>
      <c r="J15" s="73">
        <f t="shared" si="3"/>
        <v>0</v>
      </c>
      <c r="K15" s="75">
        <f>Fábrica!G14</f>
        <v>0</v>
      </c>
      <c r="L15" s="73">
        <f t="shared" si="0"/>
        <v>0</v>
      </c>
      <c r="M15" s="89">
        <f t="shared" si="4"/>
        <v>0</v>
      </c>
      <c r="N15" s="72">
        <f>Retalho!F14</f>
        <v>750</v>
      </c>
      <c r="O15" s="73">
        <f t="shared" si="5"/>
        <v>1500</v>
      </c>
      <c r="P15" s="74">
        <f>Arnazém!F14</f>
        <v>1750</v>
      </c>
      <c r="Q15" s="73">
        <f t="shared" si="6"/>
        <v>3500</v>
      </c>
      <c r="R15" s="74">
        <f>Distribuição!F14</f>
        <v>1150</v>
      </c>
      <c r="S15" s="73">
        <f t="shared" si="7"/>
        <v>2300</v>
      </c>
      <c r="T15" s="71">
        <f>Fábrica!F14</f>
        <v>4700</v>
      </c>
      <c r="U15" s="73">
        <f t="shared" si="8"/>
        <v>9400</v>
      </c>
      <c r="V15" s="91">
        <f t="shared" si="9"/>
        <v>16700</v>
      </c>
      <c r="W15" s="72">
        <f>Retalho!D14</f>
        <v>500</v>
      </c>
      <c r="X15" s="73">
        <v>5</v>
      </c>
      <c r="Y15" s="74">
        <f>Arnazém!D14</f>
        <v>1300</v>
      </c>
      <c r="Z15" s="73">
        <v>5</v>
      </c>
      <c r="AA15" s="74">
        <f>Distribuição!D14</f>
        <v>2000</v>
      </c>
      <c r="AB15" s="92">
        <v>5</v>
      </c>
      <c r="AC15" s="76">
        <f t="shared" si="10"/>
        <v>15</v>
      </c>
    </row>
    <row r="16" spans="1:30" ht="19">
      <c r="A16" s="70">
        <v>10</v>
      </c>
      <c r="B16" s="39">
        <v>5000</v>
      </c>
      <c r="C16" s="105">
        <f>Fábrica!H15</f>
        <v>6000</v>
      </c>
      <c r="D16" s="81">
        <v>5</v>
      </c>
      <c r="E16" s="72">
        <f>Retalho!G15</f>
        <v>0</v>
      </c>
      <c r="F16" s="73">
        <f t="shared" si="1"/>
        <v>0</v>
      </c>
      <c r="G16" s="82">
        <f>Arnazém!G15</f>
        <v>0</v>
      </c>
      <c r="H16" s="73">
        <f t="shared" si="2"/>
        <v>0</v>
      </c>
      <c r="I16" s="74">
        <f>Distribuição!G15</f>
        <v>0</v>
      </c>
      <c r="J16" s="73">
        <f t="shared" si="3"/>
        <v>0</v>
      </c>
      <c r="K16" s="75">
        <f>Fábrica!G15</f>
        <v>0</v>
      </c>
      <c r="L16" s="73">
        <f t="shared" si="0"/>
        <v>0</v>
      </c>
      <c r="M16" s="89">
        <f t="shared" si="4"/>
        <v>0</v>
      </c>
      <c r="N16" s="72">
        <f>Retalho!F15</f>
        <v>650</v>
      </c>
      <c r="O16" s="73">
        <f t="shared" si="5"/>
        <v>1300</v>
      </c>
      <c r="P16" s="74">
        <f>Arnazém!F15</f>
        <v>850</v>
      </c>
      <c r="Q16" s="73">
        <f t="shared" si="6"/>
        <v>1700</v>
      </c>
      <c r="R16" s="74">
        <f>Distribuição!F15</f>
        <v>2250</v>
      </c>
      <c r="S16" s="73">
        <f t="shared" si="7"/>
        <v>4500</v>
      </c>
      <c r="T16" s="71">
        <f>Fábrica!F15</f>
        <v>9200</v>
      </c>
      <c r="U16" s="73">
        <f t="shared" si="8"/>
        <v>18400</v>
      </c>
      <c r="V16" s="91">
        <f t="shared" si="9"/>
        <v>25900</v>
      </c>
      <c r="W16" s="72">
        <f>Retalho!D15</f>
        <v>500</v>
      </c>
      <c r="X16" s="73">
        <v>5</v>
      </c>
      <c r="Y16" s="74">
        <f>Arnazém!D15</f>
        <v>800</v>
      </c>
      <c r="Z16" s="73">
        <v>5</v>
      </c>
      <c r="AA16" s="74">
        <f>Distribuição!D15</f>
        <v>2000</v>
      </c>
      <c r="AB16" s="92">
        <v>5</v>
      </c>
      <c r="AC16" s="76">
        <f t="shared" si="10"/>
        <v>15</v>
      </c>
    </row>
    <row r="17" spans="1:29" ht="19">
      <c r="A17" s="70">
        <v>11</v>
      </c>
      <c r="B17" s="39">
        <v>3000</v>
      </c>
      <c r="C17" s="105">
        <f>Fábrica!H16</f>
        <v>5000</v>
      </c>
      <c r="D17" s="81">
        <v>5</v>
      </c>
      <c r="E17" s="72">
        <f>Retalho!G16</f>
        <v>0</v>
      </c>
      <c r="F17" s="73">
        <f t="shared" si="1"/>
        <v>0</v>
      </c>
      <c r="G17" s="82">
        <f>Arnazém!G16</f>
        <v>0</v>
      </c>
      <c r="H17" s="73">
        <f t="shared" si="2"/>
        <v>0</v>
      </c>
      <c r="I17" s="74">
        <f>Distribuição!G16</f>
        <v>0</v>
      </c>
      <c r="J17" s="73">
        <f t="shared" si="3"/>
        <v>0</v>
      </c>
      <c r="K17" s="75">
        <f>Fábrica!G16</f>
        <v>0</v>
      </c>
      <c r="L17" s="73">
        <f t="shared" si="0"/>
        <v>0</v>
      </c>
      <c r="M17" s="89">
        <f t="shared" si="4"/>
        <v>0</v>
      </c>
      <c r="N17" s="72">
        <f>Retalho!F16</f>
        <v>950</v>
      </c>
      <c r="O17" s="73">
        <f t="shared" si="5"/>
        <v>1900</v>
      </c>
      <c r="P17" s="74">
        <f>Arnazém!F16</f>
        <v>1350</v>
      </c>
      <c r="Q17" s="73">
        <f t="shared" si="6"/>
        <v>2700</v>
      </c>
      <c r="R17" s="74">
        <f>Distribuição!F16</f>
        <v>3350</v>
      </c>
      <c r="S17" s="73">
        <f t="shared" si="7"/>
        <v>6700</v>
      </c>
      <c r="T17" s="71">
        <f>Fábrica!F16</f>
        <v>6200</v>
      </c>
      <c r="U17" s="73">
        <f t="shared" si="8"/>
        <v>12400</v>
      </c>
      <c r="V17" s="91">
        <f t="shared" si="9"/>
        <v>23700</v>
      </c>
      <c r="W17" s="72">
        <f>Retalho!D16</f>
        <v>500</v>
      </c>
      <c r="X17" s="73">
        <v>5</v>
      </c>
      <c r="Y17" s="74">
        <f>Arnazém!D16</f>
        <v>1500</v>
      </c>
      <c r="Z17" s="73">
        <v>5</v>
      </c>
      <c r="AA17" s="74">
        <f>Distribuição!D16</f>
        <v>1000</v>
      </c>
      <c r="AB17" s="92">
        <v>5</v>
      </c>
      <c r="AC17" s="76">
        <f t="shared" si="10"/>
        <v>15</v>
      </c>
    </row>
    <row r="18" spans="1:29" ht="19">
      <c r="A18" s="70">
        <v>12</v>
      </c>
      <c r="B18" s="39">
        <v>1000</v>
      </c>
      <c r="C18" s="105">
        <f>Fábrica!H17</f>
        <v>2000</v>
      </c>
      <c r="D18" s="81">
        <v>5</v>
      </c>
      <c r="E18" s="72">
        <f>Retalho!G17</f>
        <v>0</v>
      </c>
      <c r="F18" s="73">
        <f t="shared" si="1"/>
        <v>0</v>
      </c>
      <c r="G18" s="82">
        <f>Arnazém!G17</f>
        <v>0</v>
      </c>
      <c r="H18" s="73">
        <f t="shared" si="2"/>
        <v>0</v>
      </c>
      <c r="I18" s="74">
        <f>Distribuição!G17</f>
        <v>0</v>
      </c>
      <c r="J18" s="73">
        <f t="shared" si="3"/>
        <v>0</v>
      </c>
      <c r="K18" s="75">
        <f>Fábrica!G17</f>
        <v>0</v>
      </c>
      <c r="L18" s="73">
        <f t="shared" si="0"/>
        <v>0</v>
      </c>
      <c r="M18" s="89">
        <f t="shared" si="4"/>
        <v>0</v>
      </c>
      <c r="N18" s="72">
        <f>Retalho!F17</f>
        <v>550</v>
      </c>
      <c r="O18" s="73">
        <f t="shared" si="5"/>
        <v>1100</v>
      </c>
      <c r="P18" s="74">
        <f>Arnazém!F17</f>
        <v>2350</v>
      </c>
      <c r="Q18" s="73">
        <f t="shared" si="6"/>
        <v>4700</v>
      </c>
      <c r="R18" s="74">
        <f>Distribuição!F17</f>
        <v>3850</v>
      </c>
      <c r="S18" s="73">
        <f>2*R18</f>
        <v>7700</v>
      </c>
      <c r="T18" s="71">
        <f>Fábrica!F17</f>
        <v>1200</v>
      </c>
      <c r="U18" s="73">
        <f t="shared" si="8"/>
        <v>2400</v>
      </c>
      <c r="V18" s="91">
        <f t="shared" si="9"/>
        <v>15900</v>
      </c>
      <c r="W18" s="72">
        <f>Retalho!D17</f>
        <v>500</v>
      </c>
      <c r="X18" s="73">
        <v>5</v>
      </c>
      <c r="Y18" s="74">
        <f>Arnazém!D17</f>
        <v>1300</v>
      </c>
      <c r="Z18" s="73">
        <v>5</v>
      </c>
      <c r="AA18" s="74">
        <f>Distribuição!D17</f>
        <v>1000</v>
      </c>
      <c r="AB18" s="92">
        <v>5</v>
      </c>
      <c r="AC18" s="76">
        <f t="shared" si="10"/>
        <v>15</v>
      </c>
    </row>
    <row r="19" spans="1:29" ht="19">
      <c r="A19" s="70">
        <v>13</v>
      </c>
      <c r="B19" s="39">
        <v>5000</v>
      </c>
      <c r="C19" s="105">
        <f>Fábrica!H18</f>
        <v>5000</v>
      </c>
      <c r="D19" s="81">
        <v>5</v>
      </c>
      <c r="E19" s="72">
        <f>Retalho!G18</f>
        <v>250</v>
      </c>
      <c r="F19" s="73">
        <f t="shared" si="1"/>
        <v>250</v>
      </c>
      <c r="G19" s="82">
        <f>Arnazém!G18</f>
        <v>0</v>
      </c>
      <c r="H19" s="73">
        <f t="shared" si="2"/>
        <v>0</v>
      </c>
      <c r="I19" s="74">
        <f>Distribuição!G18</f>
        <v>1150</v>
      </c>
      <c r="J19" s="73">
        <f t="shared" si="3"/>
        <v>1150</v>
      </c>
      <c r="K19" s="75">
        <f>Fábrica!G18</f>
        <v>0</v>
      </c>
      <c r="L19" s="73">
        <f t="shared" si="0"/>
        <v>0</v>
      </c>
      <c r="M19" s="89">
        <f t="shared" si="4"/>
        <v>1400</v>
      </c>
      <c r="N19" s="72">
        <f>Retalho!F18</f>
        <v>0</v>
      </c>
      <c r="O19" s="73">
        <f t="shared" si="5"/>
        <v>0</v>
      </c>
      <c r="P19" s="74">
        <f>Arnazém!F18</f>
        <v>2650</v>
      </c>
      <c r="Q19" s="73">
        <f t="shared" si="6"/>
        <v>5300</v>
      </c>
      <c r="R19" s="74">
        <f>Distribuição!F18</f>
        <v>0</v>
      </c>
      <c r="S19" s="73">
        <f t="shared" si="7"/>
        <v>0</v>
      </c>
      <c r="T19" s="71">
        <f>Fábrica!F18</f>
        <v>1200</v>
      </c>
      <c r="U19" s="73">
        <f t="shared" si="8"/>
        <v>2400</v>
      </c>
      <c r="V19" s="91">
        <f t="shared" si="9"/>
        <v>7700</v>
      </c>
      <c r="W19" s="72">
        <f>Retalho!D18</f>
        <v>200</v>
      </c>
      <c r="X19" s="73">
        <v>5</v>
      </c>
      <c r="Y19" s="74">
        <f>Arnazém!D18</f>
        <v>800</v>
      </c>
      <c r="Z19" s="73">
        <v>5</v>
      </c>
      <c r="AA19" s="74">
        <f>Distribuição!D18</f>
        <v>1000</v>
      </c>
      <c r="AB19" s="92">
        <v>5</v>
      </c>
      <c r="AC19" s="76">
        <f t="shared" si="10"/>
        <v>15</v>
      </c>
    </row>
    <row r="20" spans="1:29" ht="19">
      <c r="A20" s="70">
        <v>14</v>
      </c>
      <c r="B20" s="39">
        <v>0</v>
      </c>
      <c r="C20" s="105">
        <f>Fábrica!H19</f>
        <v>0</v>
      </c>
      <c r="D20" s="81">
        <f t="shared" ref="D20:D30" si="11">IF(C20&gt;0,D20=5,0)</f>
        <v>0</v>
      </c>
      <c r="E20" s="72">
        <f>Retalho!G19</f>
        <v>350</v>
      </c>
      <c r="F20" s="73">
        <f t="shared" si="1"/>
        <v>350</v>
      </c>
      <c r="G20" s="82">
        <f>Arnazém!G19</f>
        <v>0</v>
      </c>
      <c r="H20" s="73">
        <f t="shared" si="2"/>
        <v>0</v>
      </c>
      <c r="I20" s="74">
        <f>Distribuição!G19</f>
        <v>5000</v>
      </c>
      <c r="J20" s="73">
        <f t="shared" si="3"/>
        <v>5000</v>
      </c>
      <c r="K20" s="75">
        <f>Fábrica!G19</f>
        <v>800</v>
      </c>
      <c r="L20" s="73">
        <f t="shared" si="0"/>
        <v>800</v>
      </c>
      <c r="M20" s="89">
        <f t="shared" si="4"/>
        <v>6150</v>
      </c>
      <c r="N20" s="72">
        <f>Retalho!F19</f>
        <v>0</v>
      </c>
      <c r="O20" s="73">
        <f t="shared" si="5"/>
        <v>0</v>
      </c>
      <c r="P20" s="74">
        <f>Arnazém!F19</f>
        <v>2650</v>
      </c>
      <c r="Q20" s="73">
        <f t="shared" si="6"/>
        <v>5300</v>
      </c>
      <c r="R20" s="74">
        <f>Distribuição!F19</f>
        <v>0</v>
      </c>
      <c r="S20" s="73">
        <f t="shared" si="7"/>
        <v>0</v>
      </c>
      <c r="T20" s="71">
        <f>Fábrica!F19</f>
        <v>0</v>
      </c>
      <c r="U20" s="73">
        <f t="shared" si="8"/>
        <v>0</v>
      </c>
      <c r="V20" s="91">
        <f t="shared" si="9"/>
        <v>5300</v>
      </c>
      <c r="W20" s="72">
        <f>Retalho!D19</f>
        <v>200</v>
      </c>
      <c r="X20" s="73">
        <v>5</v>
      </c>
      <c r="Y20" s="74">
        <f>Arnazém!D19</f>
        <v>500</v>
      </c>
      <c r="Z20" s="73">
        <v>5</v>
      </c>
      <c r="AA20" s="74">
        <f>Distribuição!D19</f>
        <v>1000</v>
      </c>
      <c r="AB20" s="92">
        <v>5</v>
      </c>
      <c r="AC20" s="76">
        <f t="shared" si="10"/>
        <v>15</v>
      </c>
    </row>
    <row r="21" spans="1:29" ht="19">
      <c r="A21" s="70">
        <v>15</v>
      </c>
      <c r="B21" s="39">
        <v>0</v>
      </c>
      <c r="C21" s="105">
        <f>Fábrica!H20</f>
        <v>0</v>
      </c>
      <c r="D21" s="81">
        <f t="shared" si="11"/>
        <v>0</v>
      </c>
      <c r="E21" s="72">
        <f>Retalho!G20</f>
        <v>650</v>
      </c>
      <c r="F21" s="73">
        <f t="shared" si="1"/>
        <v>650</v>
      </c>
      <c r="G21" s="82">
        <f>Arnazém!G20</f>
        <v>2200</v>
      </c>
      <c r="H21" s="73">
        <f t="shared" si="2"/>
        <v>2200</v>
      </c>
      <c r="I21" s="74">
        <f>Distribuição!G20</f>
        <v>10000</v>
      </c>
      <c r="J21" s="73">
        <f t="shared" si="3"/>
        <v>10000</v>
      </c>
      <c r="K21" s="75">
        <f>Fábrica!G20</f>
        <v>5800</v>
      </c>
      <c r="L21" s="73">
        <f t="shared" si="0"/>
        <v>5800</v>
      </c>
      <c r="M21" s="89">
        <f t="shared" si="4"/>
        <v>18650</v>
      </c>
      <c r="N21" s="72">
        <f>Retalho!F20</f>
        <v>0</v>
      </c>
      <c r="O21" s="73">
        <f t="shared" si="5"/>
        <v>0</v>
      </c>
      <c r="P21" s="74">
        <f>Arnazém!F20</f>
        <v>0</v>
      </c>
      <c r="Q21" s="73">
        <f t="shared" si="6"/>
        <v>0</v>
      </c>
      <c r="R21" s="74">
        <f>Distribuição!F20</f>
        <v>0</v>
      </c>
      <c r="S21" s="73">
        <f t="shared" si="7"/>
        <v>0</v>
      </c>
      <c r="T21" s="71">
        <f>Fábrica!F20</f>
        <v>0</v>
      </c>
      <c r="U21" s="73">
        <f t="shared" si="8"/>
        <v>0</v>
      </c>
      <c r="V21" s="91">
        <f t="shared" si="9"/>
        <v>0</v>
      </c>
      <c r="W21" s="72">
        <f>Retalho!D20</f>
        <v>200</v>
      </c>
      <c r="X21" s="73">
        <v>5</v>
      </c>
      <c r="Y21" s="74">
        <f>Arnazém!D20</f>
        <v>0</v>
      </c>
      <c r="Z21" s="73">
        <v>0</v>
      </c>
      <c r="AA21" s="74">
        <f>Distribuição!D20</f>
        <v>0</v>
      </c>
      <c r="AB21" s="92">
        <v>0</v>
      </c>
      <c r="AC21" s="76">
        <f t="shared" si="10"/>
        <v>5</v>
      </c>
    </row>
    <row r="22" spans="1:29" ht="19">
      <c r="A22" s="70">
        <v>16</v>
      </c>
      <c r="B22" s="39">
        <v>0</v>
      </c>
      <c r="C22" s="105">
        <f>Fábrica!H21</f>
        <v>0</v>
      </c>
      <c r="D22" s="81">
        <f t="shared" si="11"/>
        <v>0</v>
      </c>
      <c r="E22" s="72">
        <f>Retalho!G21</f>
        <v>950</v>
      </c>
      <c r="F22" s="73">
        <f t="shared" si="1"/>
        <v>950</v>
      </c>
      <c r="G22" s="82">
        <f>Arnazém!G21</f>
        <v>3200</v>
      </c>
      <c r="H22" s="73">
        <f t="shared" si="2"/>
        <v>3200</v>
      </c>
      <c r="I22" s="74">
        <f>Distribuição!G21</f>
        <v>11200</v>
      </c>
      <c r="J22" s="73">
        <f t="shared" si="3"/>
        <v>11200</v>
      </c>
      <c r="K22" s="75">
        <f>Fábrica!G21</f>
        <v>5800</v>
      </c>
      <c r="L22" s="73">
        <f t="shared" si="0"/>
        <v>5800</v>
      </c>
      <c r="M22" s="89">
        <f t="shared" si="4"/>
        <v>21150</v>
      </c>
      <c r="N22" s="72">
        <f>Retalho!F21</f>
        <v>0</v>
      </c>
      <c r="O22" s="73">
        <f t="shared" si="5"/>
        <v>0</v>
      </c>
      <c r="P22" s="74">
        <f>Arnazém!F21</f>
        <v>0</v>
      </c>
      <c r="Q22" s="73">
        <f t="shared" si="6"/>
        <v>0</v>
      </c>
      <c r="R22" s="74">
        <f>Distribuição!F21</f>
        <v>0</v>
      </c>
      <c r="S22" s="73">
        <f t="shared" si="7"/>
        <v>0</v>
      </c>
      <c r="T22" s="71">
        <f>Fábrica!F21</f>
        <v>0</v>
      </c>
      <c r="U22" s="73">
        <f t="shared" si="8"/>
        <v>0</v>
      </c>
      <c r="V22" s="91">
        <f t="shared" si="9"/>
        <v>0</v>
      </c>
      <c r="W22" s="72">
        <f>Retalho!D21</f>
        <v>200</v>
      </c>
      <c r="X22" s="73">
        <v>5</v>
      </c>
      <c r="Y22" s="74">
        <f>Arnazém!D21</f>
        <v>0</v>
      </c>
      <c r="Z22" s="73">
        <v>0</v>
      </c>
      <c r="AA22" s="74">
        <f>Distribuição!D21</f>
        <v>0</v>
      </c>
      <c r="AB22" s="92">
        <v>0</v>
      </c>
      <c r="AC22" s="76">
        <f t="shared" si="10"/>
        <v>5</v>
      </c>
    </row>
    <row r="23" spans="1:29" ht="19">
      <c r="A23" s="70">
        <v>17</v>
      </c>
      <c r="B23" s="39">
        <v>0</v>
      </c>
      <c r="C23" s="105">
        <f>Fábrica!H22</f>
        <v>0</v>
      </c>
      <c r="D23" s="81">
        <f t="shared" si="11"/>
        <v>0</v>
      </c>
      <c r="E23" s="72">
        <f>Retalho!G22</f>
        <v>3400</v>
      </c>
      <c r="F23" s="73">
        <f t="shared" si="1"/>
        <v>3400</v>
      </c>
      <c r="G23" s="82">
        <f>Arnazém!G22</f>
        <v>3200</v>
      </c>
      <c r="H23" s="73">
        <f t="shared" si="2"/>
        <v>3200</v>
      </c>
      <c r="I23" s="74">
        <f>Distribuição!G22</f>
        <v>11200</v>
      </c>
      <c r="J23" s="73">
        <f t="shared" si="3"/>
        <v>11200</v>
      </c>
      <c r="K23" s="75">
        <f>Fábrica!G22</f>
        <v>5800</v>
      </c>
      <c r="L23" s="73">
        <f t="shared" si="0"/>
        <v>5800</v>
      </c>
      <c r="M23" s="89">
        <f t="shared" si="4"/>
        <v>23600</v>
      </c>
      <c r="N23" s="72">
        <f>Retalho!F22</f>
        <v>0</v>
      </c>
      <c r="O23" s="73">
        <f t="shared" si="5"/>
        <v>0</v>
      </c>
      <c r="P23" s="74">
        <f>Arnazém!F22</f>
        <v>0</v>
      </c>
      <c r="Q23" s="73">
        <f t="shared" si="6"/>
        <v>0</v>
      </c>
      <c r="R23" s="74">
        <f>Distribuição!F22</f>
        <v>0</v>
      </c>
      <c r="S23" s="73">
        <f t="shared" si="7"/>
        <v>0</v>
      </c>
      <c r="T23" s="71">
        <f>Fábrica!F22</f>
        <v>0</v>
      </c>
      <c r="U23" s="73">
        <f t="shared" si="8"/>
        <v>0</v>
      </c>
      <c r="V23" s="91">
        <f t="shared" si="9"/>
        <v>0</v>
      </c>
      <c r="W23" s="72">
        <f>Retalho!D22</f>
        <v>200</v>
      </c>
      <c r="X23" s="73">
        <v>5</v>
      </c>
      <c r="Y23" s="74">
        <f>Arnazém!D22</f>
        <v>0</v>
      </c>
      <c r="Z23" s="73">
        <v>0</v>
      </c>
      <c r="AA23" s="74">
        <f>Distribuição!D22</f>
        <v>0</v>
      </c>
      <c r="AB23" s="92">
        <v>0</v>
      </c>
      <c r="AC23" s="76">
        <f t="shared" si="10"/>
        <v>5</v>
      </c>
    </row>
    <row r="24" spans="1:29" ht="19">
      <c r="A24" s="70">
        <v>18</v>
      </c>
      <c r="B24" s="39">
        <v>0</v>
      </c>
      <c r="C24" s="105">
        <f>Fábrica!H23</f>
        <v>0</v>
      </c>
      <c r="D24" s="81">
        <f t="shared" si="11"/>
        <v>0</v>
      </c>
      <c r="E24" s="72">
        <f>Retalho!G23</f>
        <v>3200</v>
      </c>
      <c r="F24" s="73">
        <f t="shared" si="1"/>
        <v>3200</v>
      </c>
      <c r="G24" s="82">
        <f>Arnazém!G23</f>
        <v>3200</v>
      </c>
      <c r="H24" s="73">
        <f t="shared" si="2"/>
        <v>3200</v>
      </c>
      <c r="I24" s="74">
        <f>Distribuição!G23</f>
        <v>11200</v>
      </c>
      <c r="J24" s="73">
        <f t="shared" si="3"/>
        <v>11200</v>
      </c>
      <c r="K24" s="75">
        <f>Fábrica!G23</f>
        <v>5800</v>
      </c>
      <c r="L24" s="73">
        <f t="shared" si="0"/>
        <v>5800</v>
      </c>
      <c r="M24" s="89">
        <f t="shared" si="4"/>
        <v>23400</v>
      </c>
      <c r="N24" s="72">
        <f>Retalho!F23</f>
        <v>0</v>
      </c>
      <c r="O24" s="73">
        <f t="shared" si="5"/>
        <v>0</v>
      </c>
      <c r="P24" s="74">
        <f>Arnazém!F23</f>
        <v>0</v>
      </c>
      <c r="Q24" s="73">
        <f t="shared" si="6"/>
        <v>0</v>
      </c>
      <c r="R24" s="74">
        <f>Distribuição!F23</f>
        <v>0</v>
      </c>
      <c r="S24" s="73">
        <f t="shared" si="7"/>
        <v>0</v>
      </c>
      <c r="T24" s="71">
        <f>Fábrica!F23</f>
        <v>0</v>
      </c>
      <c r="U24" s="73">
        <f t="shared" si="8"/>
        <v>0</v>
      </c>
      <c r="V24" s="91">
        <f t="shared" si="9"/>
        <v>0</v>
      </c>
      <c r="W24" s="72">
        <f>Retalho!D23</f>
        <v>200</v>
      </c>
      <c r="X24" s="73">
        <v>5</v>
      </c>
      <c r="Y24" s="74">
        <f>Arnazém!D23</f>
        <v>0</v>
      </c>
      <c r="Z24" s="73">
        <v>0</v>
      </c>
      <c r="AA24" s="74">
        <f>Distribuição!D23</f>
        <v>0</v>
      </c>
      <c r="AB24" s="92">
        <v>0</v>
      </c>
      <c r="AC24" s="76">
        <f t="shared" si="10"/>
        <v>5</v>
      </c>
    </row>
    <row r="25" spans="1:29" ht="19">
      <c r="A25" s="70">
        <v>19</v>
      </c>
      <c r="B25" s="39">
        <v>0</v>
      </c>
      <c r="C25" s="105">
        <f>Fábrica!H24</f>
        <v>0</v>
      </c>
      <c r="D25" s="81">
        <f t="shared" si="11"/>
        <v>0</v>
      </c>
      <c r="E25" s="72">
        <f>Retalho!G24</f>
        <v>3000</v>
      </c>
      <c r="F25" s="73">
        <f t="shared" si="1"/>
        <v>3000</v>
      </c>
      <c r="G25" s="82">
        <f>Arnazém!G24</f>
        <v>3200</v>
      </c>
      <c r="H25" s="73">
        <f t="shared" si="2"/>
        <v>3200</v>
      </c>
      <c r="I25" s="74">
        <f>Distribuição!G24</f>
        <v>11200</v>
      </c>
      <c r="J25" s="73">
        <f t="shared" si="3"/>
        <v>11200</v>
      </c>
      <c r="K25" s="75">
        <f>Fábrica!G24</f>
        <v>5800</v>
      </c>
      <c r="L25" s="73">
        <f t="shared" si="0"/>
        <v>5800</v>
      </c>
      <c r="M25" s="89">
        <f t="shared" si="4"/>
        <v>23200</v>
      </c>
      <c r="N25" s="72">
        <f>Retalho!F24</f>
        <v>0</v>
      </c>
      <c r="O25" s="73">
        <f t="shared" si="5"/>
        <v>0</v>
      </c>
      <c r="P25" s="74">
        <f>Arnazém!F24</f>
        <v>0</v>
      </c>
      <c r="Q25" s="73">
        <f t="shared" si="6"/>
        <v>0</v>
      </c>
      <c r="R25" s="74">
        <f>Distribuição!F24</f>
        <v>0</v>
      </c>
      <c r="S25" s="73">
        <f t="shared" si="7"/>
        <v>0</v>
      </c>
      <c r="T25" s="71">
        <f>Fábrica!F24</f>
        <v>0</v>
      </c>
      <c r="U25" s="73">
        <f t="shared" si="8"/>
        <v>0</v>
      </c>
      <c r="V25" s="91">
        <f t="shared" si="9"/>
        <v>0</v>
      </c>
      <c r="W25" s="72">
        <f>Retalho!D24</f>
        <v>200</v>
      </c>
      <c r="X25" s="73">
        <v>5</v>
      </c>
      <c r="Y25" s="74">
        <f>Arnazém!D24</f>
        <v>0</v>
      </c>
      <c r="Z25" s="73">
        <v>0</v>
      </c>
      <c r="AA25" s="74">
        <f>Distribuição!D24</f>
        <v>0</v>
      </c>
      <c r="AB25" s="92">
        <v>0</v>
      </c>
      <c r="AC25" s="76">
        <f t="shared" si="10"/>
        <v>5</v>
      </c>
    </row>
    <row r="26" spans="1:29" ht="19">
      <c r="A26" s="70">
        <v>20</v>
      </c>
      <c r="B26" s="39">
        <v>0</v>
      </c>
      <c r="C26" s="105">
        <f>Fábrica!H25</f>
        <v>0</v>
      </c>
      <c r="D26" s="81">
        <f t="shared" si="11"/>
        <v>0</v>
      </c>
      <c r="E26" s="72">
        <f>Retalho!G25</f>
        <v>2800</v>
      </c>
      <c r="F26" s="73">
        <f t="shared" si="1"/>
        <v>2800</v>
      </c>
      <c r="G26" s="82">
        <f>Arnazém!G25</f>
        <v>3200</v>
      </c>
      <c r="H26" s="73">
        <f t="shared" si="2"/>
        <v>3200</v>
      </c>
      <c r="I26" s="74">
        <f>Distribuição!G25</f>
        <v>11200</v>
      </c>
      <c r="J26" s="73">
        <f t="shared" si="3"/>
        <v>11200</v>
      </c>
      <c r="K26" s="75">
        <f>Fábrica!G25</f>
        <v>5800</v>
      </c>
      <c r="L26" s="73">
        <f t="shared" si="0"/>
        <v>5800</v>
      </c>
      <c r="M26" s="89">
        <f t="shared" si="4"/>
        <v>23000</v>
      </c>
      <c r="N26" s="72">
        <f>Retalho!F25</f>
        <v>0</v>
      </c>
      <c r="O26" s="73">
        <f t="shared" si="5"/>
        <v>0</v>
      </c>
      <c r="P26" s="74">
        <f>Arnazém!F25</f>
        <v>0</v>
      </c>
      <c r="Q26" s="73">
        <f t="shared" si="6"/>
        <v>0</v>
      </c>
      <c r="R26" s="74">
        <f>Distribuição!F25</f>
        <v>0</v>
      </c>
      <c r="S26" s="73">
        <f t="shared" si="7"/>
        <v>0</v>
      </c>
      <c r="T26" s="71">
        <f>Fábrica!F25</f>
        <v>0</v>
      </c>
      <c r="U26" s="73">
        <f t="shared" si="8"/>
        <v>0</v>
      </c>
      <c r="V26" s="91">
        <f t="shared" si="9"/>
        <v>0</v>
      </c>
      <c r="W26" s="72">
        <f>Retalho!D25</f>
        <v>200</v>
      </c>
      <c r="X26" s="73">
        <v>5</v>
      </c>
      <c r="Y26" s="74">
        <f>Arnazém!D25</f>
        <v>0</v>
      </c>
      <c r="Z26" s="73">
        <v>0</v>
      </c>
      <c r="AA26" s="74">
        <f>Distribuição!D25</f>
        <v>0</v>
      </c>
      <c r="AB26" s="92">
        <v>0</v>
      </c>
      <c r="AC26" s="76">
        <f t="shared" si="10"/>
        <v>5</v>
      </c>
    </row>
    <row r="27" spans="1:29" ht="19">
      <c r="A27" s="70">
        <v>21</v>
      </c>
      <c r="B27" s="39">
        <v>0</v>
      </c>
      <c r="C27" s="105">
        <f>Fábrica!H26</f>
        <v>0</v>
      </c>
      <c r="D27" s="81">
        <f t="shared" si="11"/>
        <v>0</v>
      </c>
      <c r="E27" s="72">
        <f>Retalho!G26</f>
        <v>2600</v>
      </c>
      <c r="F27" s="73">
        <f t="shared" si="1"/>
        <v>2600</v>
      </c>
      <c r="G27" s="82">
        <f>Arnazém!G26</f>
        <v>3200</v>
      </c>
      <c r="H27" s="73">
        <f t="shared" si="2"/>
        <v>3200</v>
      </c>
      <c r="I27" s="74">
        <f>Distribuição!G26</f>
        <v>11200</v>
      </c>
      <c r="J27" s="73">
        <f t="shared" si="3"/>
        <v>11200</v>
      </c>
      <c r="K27" s="75">
        <f>Fábrica!G26</f>
        <v>5800</v>
      </c>
      <c r="L27" s="73">
        <f t="shared" si="0"/>
        <v>5800</v>
      </c>
      <c r="M27" s="89">
        <f t="shared" si="4"/>
        <v>22800</v>
      </c>
      <c r="N27" s="72">
        <f>Retalho!F26</f>
        <v>0</v>
      </c>
      <c r="O27" s="73">
        <f t="shared" si="5"/>
        <v>0</v>
      </c>
      <c r="P27" s="74">
        <f>Arnazém!F26</f>
        <v>0</v>
      </c>
      <c r="Q27" s="73">
        <f t="shared" si="6"/>
        <v>0</v>
      </c>
      <c r="R27" s="74">
        <f>Distribuição!F26</f>
        <v>0</v>
      </c>
      <c r="S27" s="73">
        <f t="shared" si="7"/>
        <v>0</v>
      </c>
      <c r="T27" s="71">
        <f>Fábrica!F26</f>
        <v>0</v>
      </c>
      <c r="U27" s="73">
        <f t="shared" si="8"/>
        <v>0</v>
      </c>
      <c r="V27" s="91">
        <f t="shared" si="9"/>
        <v>0</v>
      </c>
      <c r="W27" s="72">
        <f>Retalho!D26</f>
        <v>200</v>
      </c>
      <c r="X27" s="73">
        <v>5</v>
      </c>
      <c r="Y27" s="74">
        <f>Arnazém!D26</f>
        <v>0</v>
      </c>
      <c r="Z27" s="73">
        <v>0</v>
      </c>
      <c r="AA27" s="74">
        <f>Distribuição!D26</f>
        <v>0</v>
      </c>
      <c r="AB27" s="92">
        <v>0</v>
      </c>
      <c r="AC27" s="76">
        <f t="shared" si="10"/>
        <v>5</v>
      </c>
    </row>
    <row r="28" spans="1:29" ht="19">
      <c r="A28" s="70">
        <v>22</v>
      </c>
      <c r="B28" s="39">
        <v>3800</v>
      </c>
      <c r="C28" s="105">
        <f>Fábrica!H27</f>
        <v>2000</v>
      </c>
      <c r="D28" s="81">
        <v>5</v>
      </c>
      <c r="E28" s="72">
        <f>Retalho!G27</f>
        <v>2400</v>
      </c>
      <c r="F28" s="73">
        <f t="shared" si="1"/>
        <v>2400</v>
      </c>
      <c r="G28" s="82">
        <f>Arnazém!G27</f>
        <v>3200</v>
      </c>
      <c r="H28" s="73">
        <f t="shared" si="2"/>
        <v>3200</v>
      </c>
      <c r="I28" s="74">
        <f>Distribuição!G27</f>
        <v>11200</v>
      </c>
      <c r="J28" s="73">
        <f t="shared" si="3"/>
        <v>11200</v>
      </c>
      <c r="K28" s="75">
        <f>Fábrica!G27</f>
        <v>2000</v>
      </c>
      <c r="L28" s="73">
        <f t="shared" si="0"/>
        <v>2000</v>
      </c>
      <c r="M28" s="89">
        <f t="shared" si="4"/>
        <v>18800</v>
      </c>
      <c r="N28" s="72">
        <f>Retalho!F27</f>
        <v>0</v>
      </c>
      <c r="O28" s="73">
        <f t="shared" si="5"/>
        <v>0</v>
      </c>
      <c r="P28" s="74">
        <f>Arnazém!F27</f>
        <v>0</v>
      </c>
      <c r="Q28" s="73">
        <f t="shared" si="6"/>
        <v>0</v>
      </c>
      <c r="R28" s="74">
        <f>Distribuição!F27</f>
        <v>0</v>
      </c>
      <c r="S28" s="73">
        <f t="shared" si="7"/>
        <v>0</v>
      </c>
      <c r="T28" s="71">
        <f>Fábrica!F27</f>
        <v>0</v>
      </c>
      <c r="U28" s="73">
        <f t="shared" si="8"/>
        <v>0</v>
      </c>
      <c r="V28" s="91">
        <f t="shared" si="9"/>
        <v>0</v>
      </c>
      <c r="W28" s="72">
        <f>Retalho!D27</f>
        <v>200</v>
      </c>
      <c r="X28" s="73">
        <v>5</v>
      </c>
      <c r="Y28" s="74">
        <f>Arnazém!D27</f>
        <v>0</v>
      </c>
      <c r="Z28" s="73">
        <v>0</v>
      </c>
      <c r="AA28" s="74">
        <f>Distribuição!D27</f>
        <v>0</v>
      </c>
      <c r="AB28" s="92">
        <v>0</v>
      </c>
      <c r="AC28" s="76">
        <f t="shared" si="10"/>
        <v>5</v>
      </c>
    </row>
    <row r="29" spans="1:29" ht="19">
      <c r="A29" s="70">
        <v>23</v>
      </c>
      <c r="B29" s="39">
        <v>0</v>
      </c>
      <c r="C29" s="105">
        <f>Fábrica!H28</f>
        <v>0</v>
      </c>
      <c r="D29" s="81">
        <f t="shared" si="11"/>
        <v>0</v>
      </c>
      <c r="E29" s="72">
        <f>Retalho!G28</f>
        <v>2200</v>
      </c>
      <c r="F29" s="73">
        <f t="shared" si="1"/>
        <v>2200</v>
      </c>
      <c r="G29" s="82">
        <f>Arnazém!G28</f>
        <v>3200</v>
      </c>
      <c r="H29" s="73">
        <f t="shared" si="2"/>
        <v>3200</v>
      </c>
      <c r="I29" s="74">
        <f>Distribuição!G28</f>
        <v>15000</v>
      </c>
      <c r="J29" s="73">
        <f t="shared" si="3"/>
        <v>15000</v>
      </c>
      <c r="K29" s="75">
        <f>Fábrica!G28</f>
        <v>2000</v>
      </c>
      <c r="L29" s="73">
        <f t="shared" si="0"/>
        <v>2000</v>
      </c>
      <c r="M29" s="89">
        <f t="shared" si="4"/>
        <v>22400</v>
      </c>
      <c r="N29" s="72">
        <f>Retalho!F28</f>
        <v>0</v>
      </c>
      <c r="O29" s="73">
        <f t="shared" si="5"/>
        <v>0</v>
      </c>
      <c r="P29" s="74">
        <f>Arnazém!F28</f>
        <v>0</v>
      </c>
      <c r="Q29" s="73">
        <f t="shared" si="6"/>
        <v>0</v>
      </c>
      <c r="R29" s="74">
        <f>Distribuição!F28</f>
        <v>0</v>
      </c>
      <c r="S29" s="73">
        <f t="shared" si="7"/>
        <v>0</v>
      </c>
      <c r="T29" s="71">
        <f>Fábrica!F28</f>
        <v>0</v>
      </c>
      <c r="U29" s="73">
        <f t="shared" si="8"/>
        <v>0</v>
      </c>
      <c r="V29" s="91">
        <f t="shared" si="9"/>
        <v>0</v>
      </c>
      <c r="W29" s="72">
        <f>Retalho!D28</f>
        <v>200</v>
      </c>
      <c r="X29" s="73">
        <v>5</v>
      </c>
      <c r="Y29" s="74">
        <f>Arnazém!D28</f>
        <v>0</v>
      </c>
      <c r="Z29" s="73">
        <v>0</v>
      </c>
      <c r="AA29" s="74">
        <f>Distribuição!D28</f>
        <v>0</v>
      </c>
      <c r="AB29" s="92">
        <v>0</v>
      </c>
      <c r="AC29" s="76">
        <f t="shared" si="10"/>
        <v>5</v>
      </c>
    </row>
    <row r="30" spans="1:29" ht="19">
      <c r="A30" s="70">
        <v>24</v>
      </c>
      <c r="B30" s="39">
        <v>0</v>
      </c>
      <c r="C30" s="105">
        <f>Fábrica!H29</f>
        <v>0</v>
      </c>
      <c r="D30" s="81">
        <f t="shared" si="11"/>
        <v>0</v>
      </c>
      <c r="E30" s="72">
        <f>Retalho!G29</f>
        <v>2000</v>
      </c>
      <c r="F30" s="73">
        <f t="shared" si="1"/>
        <v>2000</v>
      </c>
      <c r="G30" s="82">
        <f>Arnazém!G29</f>
        <v>3200</v>
      </c>
      <c r="H30" s="73">
        <f t="shared" si="2"/>
        <v>3200</v>
      </c>
      <c r="I30" s="74">
        <f>Distribuição!G29</f>
        <v>15000</v>
      </c>
      <c r="J30" s="73">
        <f t="shared" si="3"/>
        <v>15000</v>
      </c>
      <c r="K30" s="75">
        <f>Fábrica!G29</f>
        <v>4000</v>
      </c>
      <c r="L30" s="73">
        <f t="shared" si="0"/>
        <v>4000</v>
      </c>
      <c r="M30" s="89">
        <f t="shared" si="4"/>
        <v>24200</v>
      </c>
      <c r="N30" s="72">
        <f>Retalho!F29</f>
        <v>0</v>
      </c>
      <c r="O30" s="73">
        <f t="shared" si="5"/>
        <v>0</v>
      </c>
      <c r="P30" s="74">
        <f>Arnazém!F29</f>
        <v>0</v>
      </c>
      <c r="Q30" s="73">
        <f t="shared" si="6"/>
        <v>0</v>
      </c>
      <c r="R30" s="74">
        <f>Distribuição!F29</f>
        <v>0</v>
      </c>
      <c r="S30" s="73">
        <f t="shared" si="7"/>
        <v>0</v>
      </c>
      <c r="T30" s="71">
        <f>Fábrica!F29</f>
        <v>0</v>
      </c>
      <c r="U30" s="73">
        <f t="shared" si="8"/>
        <v>0</v>
      </c>
      <c r="V30" s="91">
        <f t="shared" si="9"/>
        <v>0</v>
      </c>
      <c r="W30" s="72">
        <f>Retalho!D29</f>
        <v>200</v>
      </c>
      <c r="X30" s="73">
        <v>5</v>
      </c>
      <c r="Y30" s="74">
        <f>Arnazém!D29</f>
        <v>0</v>
      </c>
      <c r="Z30" s="73">
        <v>0</v>
      </c>
      <c r="AA30" s="74">
        <f>Distribuição!D29</f>
        <v>0</v>
      </c>
      <c r="AB30" s="92">
        <v>0</v>
      </c>
      <c r="AC30" s="76">
        <f t="shared" si="10"/>
        <v>5</v>
      </c>
    </row>
    <row r="31" spans="1:29" s="26" customFormat="1" ht="19">
      <c r="A31" s="86" t="s">
        <v>36</v>
      </c>
      <c r="B31" s="86"/>
      <c r="C31" s="83">
        <f>SUM(C6:C30)</f>
        <v>29600</v>
      </c>
      <c r="D31" s="84">
        <f>SUM(D6:D29)</f>
        <v>65</v>
      </c>
      <c r="E31" s="85">
        <f>SUM(E5:E29)</f>
        <v>22250</v>
      </c>
      <c r="F31" s="86">
        <f>SUM(F6:F30)</f>
        <v>24250</v>
      </c>
      <c r="G31" s="83">
        <f t="shared" ref="G31:L31" si="12">SUM(G6:G30)</f>
        <v>31850</v>
      </c>
      <c r="H31" s="87">
        <f t="shared" si="12"/>
        <v>31850</v>
      </c>
      <c r="I31" s="83">
        <f t="shared" si="12"/>
        <v>125850</v>
      </c>
      <c r="J31" s="87">
        <f t="shared" si="12"/>
        <v>125850</v>
      </c>
      <c r="K31" s="83">
        <f t="shared" si="12"/>
        <v>51600</v>
      </c>
      <c r="L31" s="87">
        <f t="shared" si="12"/>
        <v>51600</v>
      </c>
      <c r="M31" s="84">
        <f t="shared" ref="M31:W31" si="13">SUM(M6:M30)</f>
        <v>233550</v>
      </c>
      <c r="N31" s="88">
        <f t="shared" si="13"/>
        <v>3950</v>
      </c>
      <c r="O31" s="87">
        <f t="shared" si="13"/>
        <v>7900</v>
      </c>
      <c r="P31" s="83">
        <f t="shared" si="13"/>
        <v>13500</v>
      </c>
      <c r="Q31" s="87">
        <f t="shared" si="13"/>
        <v>27000</v>
      </c>
      <c r="R31" s="83">
        <f t="shared" si="13"/>
        <v>11850</v>
      </c>
      <c r="S31" s="87">
        <f t="shared" si="13"/>
        <v>23700</v>
      </c>
      <c r="T31" s="83">
        <f t="shared" si="13"/>
        <v>23800</v>
      </c>
      <c r="U31" s="87">
        <f t="shared" si="13"/>
        <v>47600</v>
      </c>
      <c r="V31" s="90">
        <f t="shared" si="13"/>
        <v>106200</v>
      </c>
      <c r="W31" s="88">
        <f t="shared" si="13"/>
        <v>6650</v>
      </c>
      <c r="X31" s="87">
        <f>SUM(X7:X30)</f>
        <v>120</v>
      </c>
      <c r="Y31" s="83">
        <f>SUM(Y6:Y30)</f>
        <v>8850</v>
      </c>
      <c r="Z31" s="87">
        <f>SUM(Z6:Z30)</f>
        <v>70</v>
      </c>
      <c r="AA31" s="83">
        <f>SUM(AA6:AA30)</f>
        <v>10650</v>
      </c>
      <c r="AB31" s="87">
        <f>SUM(AB6:AB30)</f>
        <v>65</v>
      </c>
      <c r="AC31" s="84">
        <f>SUM(AC6:AC30)</f>
        <v>255</v>
      </c>
    </row>
    <row r="32" spans="1:29" ht="21">
      <c r="A32" s="62"/>
      <c r="B32" s="62"/>
      <c r="C32" s="63"/>
      <c r="D32" s="63"/>
      <c r="E32" s="63"/>
      <c r="F32" s="63"/>
      <c r="G32" s="61"/>
      <c r="H32" s="60"/>
      <c r="I32" s="61"/>
      <c r="J32" s="60"/>
      <c r="K32" s="61"/>
      <c r="L32" s="60"/>
      <c r="M32" s="60"/>
      <c r="N32" s="61"/>
      <c r="O32" s="61"/>
      <c r="P32" s="61"/>
      <c r="Q32" s="60"/>
      <c r="R32" s="61"/>
      <c r="S32" s="60"/>
      <c r="T32" s="61"/>
      <c r="U32" s="60"/>
      <c r="V32" s="61"/>
      <c r="W32" s="61"/>
      <c r="X32" s="60"/>
      <c r="Y32" s="61"/>
      <c r="Z32" s="60"/>
      <c r="AA32" s="61"/>
      <c r="AB32" s="60"/>
    </row>
    <row r="33" spans="1:25">
      <c r="A33" s="57"/>
      <c r="B33" s="57"/>
      <c r="C33" s="57"/>
      <c r="D33" s="56"/>
      <c r="E33" s="57"/>
      <c r="F33" s="56"/>
    </row>
    <row r="34" spans="1:25">
      <c r="A34" s="57"/>
      <c r="B34" s="57"/>
      <c r="C34" s="57"/>
      <c r="D34" s="56"/>
      <c r="E34" s="57"/>
      <c r="F34" s="56"/>
    </row>
    <row r="35" spans="1:25" ht="19">
      <c r="A35" s="57"/>
      <c r="B35" s="57"/>
      <c r="C35" s="64"/>
      <c r="D35" s="56"/>
      <c r="E35" s="57"/>
      <c r="F35" s="56"/>
    </row>
    <row r="36" spans="1:25" ht="19">
      <c r="A36" s="57"/>
      <c r="B36" s="57"/>
      <c r="C36" s="65" t="s">
        <v>45</v>
      </c>
      <c r="D36" s="66">
        <f>F31+O31+X31</f>
        <v>32270</v>
      </c>
      <c r="E36" s="57"/>
      <c r="F36" s="65" t="s">
        <v>47</v>
      </c>
      <c r="G36" s="66">
        <f>D31</f>
        <v>65</v>
      </c>
      <c r="X36" s="145" t="s">
        <v>59</v>
      </c>
      <c r="Y36" s="145"/>
    </row>
    <row r="37" spans="1:25" ht="19">
      <c r="A37" s="57"/>
      <c r="B37" s="57"/>
      <c r="C37" s="65" t="s">
        <v>42</v>
      </c>
      <c r="D37" s="66">
        <f>H31+Q31+Z31</f>
        <v>58920</v>
      </c>
      <c r="E37" s="57"/>
      <c r="F37" s="65" t="s">
        <v>48</v>
      </c>
      <c r="G37" s="66">
        <f>F31+J31+L31+H31</f>
        <v>233550</v>
      </c>
      <c r="X37" s="106" t="s">
        <v>38</v>
      </c>
      <c r="Y37" s="59">
        <f>X31</f>
        <v>120</v>
      </c>
    </row>
    <row r="38" spans="1:25" ht="19">
      <c r="A38" s="57"/>
      <c r="B38" s="57"/>
      <c r="C38" s="67" t="s">
        <v>44</v>
      </c>
      <c r="D38" s="66">
        <f>J31+S31+AB31</f>
        <v>149615</v>
      </c>
      <c r="E38" s="57"/>
      <c r="F38" s="65" t="s">
        <v>49</v>
      </c>
      <c r="G38" s="66">
        <f>O31+Q31+S31+U31</f>
        <v>106200</v>
      </c>
      <c r="X38" s="106" t="s">
        <v>57</v>
      </c>
      <c r="Y38" s="59">
        <f>O31</f>
        <v>7900</v>
      </c>
    </row>
    <row r="39" spans="1:25" ht="19">
      <c r="A39" s="57"/>
      <c r="B39" s="57"/>
      <c r="C39" s="67" t="s">
        <v>43</v>
      </c>
      <c r="D39" s="66">
        <f>D31+L31+U31</f>
        <v>99265</v>
      </c>
      <c r="E39" s="57"/>
      <c r="F39" s="65" t="s">
        <v>50</v>
      </c>
      <c r="G39" s="66">
        <f>X31+Z31+AB31</f>
        <v>255</v>
      </c>
      <c r="X39" s="106" t="s">
        <v>58</v>
      </c>
      <c r="Y39" s="59">
        <f>F31</f>
        <v>24250</v>
      </c>
    </row>
    <row r="40" spans="1:25">
      <c r="C40" s="68"/>
      <c r="D40" s="58"/>
      <c r="F40" s="58"/>
      <c r="G40" s="58"/>
      <c r="X40" s="106" t="s">
        <v>60</v>
      </c>
      <c r="Y40" s="59">
        <f>SUM(Y37:Y39)</f>
        <v>32270</v>
      </c>
    </row>
    <row r="41" spans="1:25" ht="19">
      <c r="C41" s="67" t="s">
        <v>46</v>
      </c>
      <c r="D41" s="86">
        <f>SUM(D36:D39)</f>
        <v>340070</v>
      </c>
      <c r="F41" s="65" t="s">
        <v>51</v>
      </c>
      <c r="G41" s="86">
        <f>SUM(G36:G39)</f>
        <v>340070</v>
      </c>
    </row>
    <row r="44" spans="1:25">
      <c r="X44" s="145" t="s">
        <v>33</v>
      </c>
      <c r="Y44" s="145"/>
    </row>
    <row r="45" spans="1:25">
      <c r="X45" s="106" t="s">
        <v>38</v>
      </c>
      <c r="Y45" s="59">
        <f>Z31</f>
        <v>70</v>
      </c>
    </row>
    <row r="46" spans="1:25">
      <c r="X46" s="106" t="s">
        <v>57</v>
      </c>
      <c r="Y46" s="59">
        <f>Q31</f>
        <v>27000</v>
      </c>
    </row>
    <row r="47" spans="1:25">
      <c r="X47" s="106" t="s">
        <v>58</v>
      </c>
      <c r="Y47" s="59">
        <f>H31</f>
        <v>31850</v>
      </c>
    </row>
    <row r="48" spans="1:25">
      <c r="X48" s="106" t="s">
        <v>60</v>
      </c>
      <c r="Y48" s="59">
        <f>SUM(Y45:Y47)</f>
        <v>58920</v>
      </c>
    </row>
    <row r="49" spans="24:25">
      <c r="Y49" s="55"/>
    </row>
    <row r="50" spans="24:25">
      <c r="Y50" s="55"/>
    </row>
    <row r="52" spans="24:25">
      <c r="X52" s="145" t="s">
        <v>61</v>
      </c>
      <c r="Y52" s="145"/>
    </row>
    <row r="53" spans="24:25">
      <c r="X53" s="106" t="s">
        <v>38</v>
      </c>
      <c r="Y53" s="59">
        <f>AB31</f>
        <v>65</v>
      </c>
    </row>
    <row r="54" spans="24:25">
      <c r="X54" s="106" t="s">
        <v>57</v>
      </c>
      <c r="Y54" s="59">
        <f>S31</f>
        <v>23700</v>
      </c>
    </row>
    <row r="55" spans="24:25">
      <c r="X55" s="106" t="s">
        <v>58</v>
      </c>
      <c r="Y55" s="59">
        <f>J31</f>
        <v>125850</v>
      </c>
    </row>
    <row r="56" spans="24:25">
      <c r="X56" s="106" t="s">
        <v>60</v>
      </c>
      <c r="Y56" s="59">
        <f>SUM(Y53:Y55)</f>
        <v>149615</v>
      </c>
    </row>
    <row r="59" spans="24:25">
      <c r="X59" s="145" t="s">
        <v>35</v>
      </c>
      <c r="Y59" s="145"/>
    </row>
    <row r="60" spans="24:25">
      <c r="X60" s="106" t="s">
        <v>62</v>
      </c>
      <c r="Y60" s="59">
        <f>D31</f>
        <v>65</v>
      </c>
    </row>
    <row r="61" spans="24:25">
      <c r="X61" s="106" t="s">
        <v>57</v>
      </c>
      <c r="Y61" s="59">
        <f>U31</f>
        <v>47600</v>
      </c>
    </row>
    <row r="62" spans="24:25">
      <c r="X62" s="106" t="s">
        <v>58</v>
      </c>
      <c r="Y62" s="59">
        <f>L31</f>
        <v>51600</v>
      </c>
    </row>
    <row r="63" spans="24:25">
      <c r="X63" s="106" t="s">
        <v>60</v>
      </c>
      <c r="Y63" s="59">
        <f>SUM(Y60:Y62)</f>
        <v>99265</v>
      </c>
    </row>
  </sheetData>
  <mergeCells count="23">
    <mergeCell ref="X36:Y36"/>
    <mergeCell ref="X44:Y44"/>
    <mergeCell ref="X52:Y52"/>
    <mergeCell ref="X59:Y59"/>
    <mergeCell ref="C3:D3"/>
    <mergeCell ref="E3:L3"/>
    <mergeCell ref="N3:U3"/>
    <mergeCell ref="N4:O4"/>
    <mergeCell ref="P4:Q4"/>
    <mergeCell ref="R4:S4"/>
    <mergeCell ref="T4:U4"/>
    <mergeCell ref="C4:D4"/>
    <mergeCell ref="E4:F4"/>
    <mergeCell ref="G4:H4"/>
    <mergeCell ref="I4:J4"/>
    <mergeCell ref="M3:M5"/>
    <mergeCell ref="Y4:Z4"/>
    <mergeCell ref="AA4:AB4"/>
    <mergeCell ref="V3:V5"/>
    <mergeCell ref="AC3:AC5"/>
    <mergeCell ref="K4:L4"/>
    <mergeCell ref="W3:AB3"/>
    <mergeCell ref="W4:X4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Retalho</vt:lpstr>
      <vt:lpstr>Arnazém</vt:lpstr>
      <vt:lpstr>Distribuição</vt:lpstr>
      <vt:lpstr>Fábrica</vt:lpstr>
      <vt:lpstr>Folha1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Teixeira</dc:creator>
  <cp:lastModifiedBy>Célia Natália Lemos Figueiredo</cp:lastModifiedBy>
  <cp:lastPrinted>2018-10-12T09:59:29Z</cp:lastPrinted>
  <dcterms:created xsi:type="dcterms:W3CDTF">2018-10-09T17:24:37Z</dcterms:created>
  <dcterms:modified xsi:type="dcterms:W3CDTF">2018-10-16T12:51:59Z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16ef8a5c-2f21-4433-859c-d071bda47c34</vt:lpwstr>
  </property>
</Properties>
</file>