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\Desktop\"/>
    </mc:Choice>
  </mc:AlternateContent>
  <xr:revisionPtr revIDLastSave="0" documentId="13_ncr:1_{50ED288F-4335-45CE-A3DC-367014B73C62}" xr6:coauthVersionLast="43" xr6:coauthVersionMax="43" xr10:uidLastSave="{00000000-0000-0000-0000-000000000000}"/>
  <bookViews>
    <workbookView xWindow="-120" yWindow="-120" windowWidth="20730" windowHeight="11160" xr2:uid="{3C34A958-A7F5-4D52-BA1D-4B013C4CEF4C}"/>
  </bookViews>
  <sheets>
    <sheet name="Folha1" sheetId="1" r:id="rId1"/>
    <sheet name="Folha3" sheetId="3" r:id="rId2"/>
    <sheet name="inflCalc_1" sheetId="4" state="hidden" r:id="rId3"/>
    <sheet name="treeCalc_1" sheetId="2" state="hidden" r:id="rId4"/>
  </sheets>
  <definedNames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Pal_Workbook_GUID" hidden="1">"FH57DLKXCN43674BXMGR9CYM"</definedName>
    <definedName name="Ptree_InflDiagramSummary" localSheetId="1" hidden="1">Folha3!$A$1:$B$5</definedName>
    <definedName name="PTree_RiskProfile_IncludeCumulativeChart" hidden="1">TRUE</definedName>
    <definedName name="PTree_RiskProfile_IncludeProbabilityChart" hidden="1">TRUE</definedName>
    <definedName name="PTree_RiskProfile_IncludeStatisticalSummary" hidden="1">TRUE</definedName>
    <definedName name="PTree_RiskProfile_Model" hidden="1">PTreeObjectReference(PTDecisionTree_1,treeCalc_1!$A$1)</definedName>
    <definedName name="PTree_RiskProfile_PathsToAnalyze" hidden="1">1</definedName>
    <definedName name="PTree_RiskProfile_ReportPlacement" hidden="1">1</definedName>
    <definedName name="PTree_RiskProfile_StartingNode" hidden="1">PTreeObjectReference(NULL,NULL)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25</definedName>
    <definedName name="PTree_SensitivityAnalysis_Inputs_1_Minimum" hidden="1">-25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Folha1!$C$24</definedName>
    <definedName name="PTree_SensitivityAnalysis_Inputs_Count" hidden="1">1</definedName>
    <definedName name="PTree_SensitivityAnalysis_Output_AlternateCellLabel" hidden="1">""</definedName>
    <definedName name="PTree_SensitivityAnalysis_Output_Model" hidden="1">PTreeObjectReference(PTDecisionTree_1,treeCalc_1!$A$1)</definedName>
    <definedName name="PTree_SensitivityAnalysis_Output_OutputType" hidden="1">1</definedName>
    <definedName name="PTree_SensitivityAnalysis_Output_StartingNode" hidden="1">PTreeObjectReference(NULL,NULL)</definedName>
    <definedName name="PTree_SensitivityAnalysis_ReportPlacement" hidden="1">1</definedName>
    <definedName name="PTree_SensitivityAnalysis_UpdateDisplay" hidden="1">FALSE</definedName>
    <definedName name="RiskSelectedCell" hidden="1">"$H$23"</definedName>
    <definedName name="RiskSelectedNameCell1" hidden="1">"$G$23"</definedName>
    <definedName name="RiskSelectedNameCell2" hidden="1">"$H$18"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ChangeThreshold">"0,01"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TRUE</definedName>
    <definedName name="TopRankPerformPrecedentScanAtStart" hidden="1">TRUE</definedName>
    <definedName name="TopRankPrecedentScanType" hidden="1">7</definedName>
    <definedName name="TopRankReportAllOutputCells" hidden="1">TRUE</definedName>
    <definedName name="TopRankReportsInExistingWorkbook" hidden="1">FALSE</definedName>
    <definedName name="TopRankReportsInExistingWorkbookName" hidden="1">"Pasta de trabalho ativa"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D22" i="1"/>
  <c r="D20" i="1"/>
  <c r="C18" i="1"/>
  <c r="D16" i="1"/>
  <c r="C24" i="1"/>
  <c r="H21" i="1"/>
  <c r="H20" i="1"/>
  <c r="H19" i="1"/>
  <c r="H23" i="1" l="1"/>
  <c r="J13" i="2"/>
  <c r="F2" i="4" a="1"/>
  <c r="I2" i="4" l="1"/>
  <c r="F2" i="4"/>
  <c r="J2" i="4"/>
  <c r="G2" i="4"/>
  <c r="H2" i="4"/>
  <c r="J16" i="2"/>
  <c r="J15" i="2"/>
  <c r="J14" i="2"/>
  <c r="B2" i="4"/>
  <c r="K16" i="2"/>
  <c r="K15" i="2"/>
  <c r="K14" i="2"/>
  <c r="J12" i="2"/>
  <c r="O12" i="2"/>
  <c r="K11" i="2"/>
  <c r="J11" i="2"/>
  <c r="O11" i="2"/>
  <c r="B11" i="2"/>
  <c r="B2" i="2"/>
  <c r="F2" i="2"/>
  <c r="E20" i="1" s="1"/>
  <c r="E21" i="1"/>
  <c r="D18" i="1"/>
  <c r="E16" i="1"/>
  <c r="E19" i="1"/>
  <c r="E15" i="1"/>
  <c r="C17" i="1"/>
  <c r="E22" i="1"/>
  <c r="D25" i="1"/>
  <c r="D26" i="1"/>
  <c r="C25" i="1"/>
  <c r="B2" i="3" l="1"/>
  <c r="B4" i="3"/>
  <c r="B5" i="3"/>
  <c r="B3" i="3"/>
  <c r="A16" i="2"/>
  <c r="A15" i="2"/>
  <c r="A14" i="2"/>
  <c r="A12" i="2"/>
  <c r="A13" i="2"/>
  <c r="A11" i="2"/>
</calcChain>
</file>

<file path=xl/sharedStrings.xml><?xml version="1.0" encoding="utf-8"?>
<sst xmlns="http://schemas.openxmlformats.org/spreadsheetml/2006/main" count="162" uniqueCount="115">
  <si>
    <t>2851E45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</si>
  <si>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</si>
  <si>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</si>
  <si>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</si>
  <si>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</si>
  <si>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</si>
  <si>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</si>
  <si>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</si>
  <si>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</si>
  <si>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</si>
  <si>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</si>
  <si>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</si>
  <si>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</si>
  <si>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</si>
  <si>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</si>
  <si>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</si>
  <si>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</si>
  <si>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</si>
  <si>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</si>
  <si>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</si>
  <si>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</si>
  <si>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</si>
  <si>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</si>
  <si>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</si>
  <si>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</si>
  <si>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</si>
  <si>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</si>
  <si>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</si>
  <si>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</si>
  <si>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</si>
  <si>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</si>
  <si>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</si>
  <si>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</si>
  <si>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</si>
  <si>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</si>
  <si>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</si>
  <si>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</si>
  <si>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Nova árvore</t>
  </si>
  <si>
    <t>=</t>
  </si>
  <si>
    <t>7.6.0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</si>
  <si>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</si>
  <si>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</si>
  <si>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</si>
  <si>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</si>
  <si>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</si>
  <si>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</si>
  <si>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</si>
  <si>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2,0,0,2,2,3,0,0,0</t>
  </si>
  <si>
    <t>4,0,0,0,2,0,0</t>
  </si>
  <si>
    <t>1,0,0,3,4,5,6,1,0,0</t>
  </si>
  <si>
    <t>Elevada</t>
  </si>
  <si>
    <t>Média</t>
  </si>
  <si>
    <t>Baixa</t>
  </si>
  <si>
    <t>Custos</t>
  </si>
  <si>
    <t>Frota Própria</t>
  </si>
  <si>
    <t>Frota Sub-contratada</t>
  </si>
  <si>
    <t>Tipo de Frota</t>
  </si>
  <si>
    <t>Payoff Node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</si>
  <si>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</si>
  <si>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</si>
  <si>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</si>
  <si>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</si>
  <si>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</si>
  <si>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</si>
  <si>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</si>
  <si>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</si>
  <si>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</si>
  <si>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</si>
  <si>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</si>
  <si>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</si>
  <si>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</si>
  <si>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</si>
  <si>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</si>
  <si>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</si>
  <si>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</si>
  <si>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</si>
  <si>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</si>
  <si>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</si>
  <si>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</si>
  <si>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</si>
  <si>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</si>
  <si>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</si>
  <si>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</si>
  <si>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</si>
  <si>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</si>
  <si>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</si>
  <si>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</si>
  <si>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</si>
  <si>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</si>
  <si>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</si>
  <si>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</si>
  <si>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</si>
  <si>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</si>
  <si>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</si>
  <si>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</si>
  <si>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</si>
  <si>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</si>
  <si>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0,0,0,Exponential,0,0,-1,0,-1,-1,.0001</t>
  </si>
  <si>
    <t>Valor esperado</t>
  </si>
  <si>
    <t>Desvio padrão:</t>
  </si>
  <si>
    <t>Mínimo</t>
  </si>
  <si>
    <t>Máximo</t>
  </si>
  <si>
    <t>Resultado núm. 1</t>
  </si>
  <si>
    <t>Resultado núm. 2</t>
  </si>
  <si>
    <t>2,2,213,0</t>
  </si>
  <si>
    <t>Comprar ou Alugar uma Frota de Camiões</t>
  </si>
  <si>
    <t>4,0,0,0,1,0,0</t>
  </si>
  <si>
    <t>valor base</t>
  </si>
  <si>
    <t>min</t>
  </si>
  <si>
    <t>max</t>
  </si>
  <si>
    <t>variável</t>
  </si>
  <si>
    <t>CustoTotal</t>
  </si>
  <si>
    <t>Custo total das 13 rotas</t>
  </si>
  <si>
    <t>Salário do motorista/dia</t>
  </si>
  <si>
    <t>Custo Camião/viagem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</si>
</sst>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9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sz val="8"/>
      <color rgb="FF800000"/>
      <name val="Calibri"/>
      <family val="2"/>
      <scheme val="minor"/>
    </font>
    <font>
      <sz val="6"/>
      <color rgb="FF000080"/>
      <name val="Small Fonts"/>
    </font>
    <font>
      <b/>
      <u/>
      <sz val="8"/>
      <color rgb="FF8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0" fillId="2" borderId="2" xfId="0" applyNumberFormat="1" applyFill="1" applyBorder="1"/>
    <xf numFmtId="0" fontId="0" fillId="2" borderId="4" xfId="0" applyNumberForma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0" fillId="5" borderId="7" xfId="0" applyFill="1" applyBorder="1"/>
    <xf numFmtId="0" fontId="0" fillId="4" borderId="7" xfId="0" applyFill="1" applyBorder="1"/>
    <xf numFmtId="0" fontId="0" fillId="5" borderId="0" xfId="0" applyFill="1" applyBorder="1"/>
  </cellXfs>
  <cellStyles count="1">
    <cellStyle name="Normal" xfId="0" builtinId="0"/>
  </cellStyles>
  <dxfs count="33"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242697</xdr:colOff>
      <xdr:row>24</xdr:row>
      <xdr:rowOff>185420</xdr:rowOff>
    </xdr:from>
    <xdr:to>
      <xdr:col>3</xdr:col>
      <xdr:colOff>127</xdr:colOff>
      <xdr:row>24</xdr:row>
      <xdr:rowOff>185420</xdr:rowOff>
    </xdr:to>
    <xdr:cxnSp macro="_xll.PtreeEvent_ObjectClick">
      <xdr:nvCxnSpPr>
        <xdr:cNvPr id="4" name="PTObj_DBranchHLine_1_3">
          <a:extLst>
            <a:ext uri="{FF2B5EF4-FFF2-40B4-BE49-F238E27FC236}">
              <a16:creationId xmlns:a16="http://schemas.microsoft.com/office/drawing/2014/main" id="{A14D0B45-8E73-49BB-BA80-F4CD8670CB4F}"/>
            </a:ext>
          </a:extLst>
        </xdr:cNvPr>
        <xdr:cNvCxnSpPr/>
      </xdr:nvCxnSpPr>
      <xdr:spPr>
        <a:xfrm>
          <a:off x="2481072" y="4757420"/>
          <a:ext cx="19481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22</xdr:row>
      <xdr:rowOff>180340</xdr:rowOff>
    </xdr:from>
    <xdr:to>
      <xdr:col>2</xdr:col>
      <xdr:colOff>242697</xdr:colOff>
      <xdr:row>24</xdr:row>
      <xdr:rowOff>185420</xdr:rowOff>
    </xdr:to>
    <xdr:cxnSp macro="_xll.PtreeEvent_ObjectClick">
      <xdr:nvCxnSpPr>
        <xdr:cNvPr id="3" name="PTObj_DBranchDLine_1_3">
          <a:extLst>
            <a:ext uri="{FF2B5EF4-FFF2-40B4-BE49-F238E27FC236}">
              <a16:creationId xmlns:a16="http://schemas.microsoft.com/office/drawing/2014/main" id="{B7EF9F47-9960-45E3-9262-BACF53C39750}"/>
            </a:ext>
          </a:extLst>
        </xdr:cNvPr>
        <xdr:cNvCxnSpPr/>
      </xdr:nvCxnSpPr>
      <xdr:spPr>
        <a:xfrm>
          <a:off x="2328672" y="4371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20</xdr:row>
      <xdr:rowOff>185420</xdr:rowOff>
    </xdr:from>
    <xdr:to>
      <xdr:col>4</xdr:col>
      <xdr:colOff>127</xdr:colOff>
      <xdr:row>20</xdr:row>
      <xdr:rowOff>185420</xdr:rowOff>
    </xdr:to>
    <xdr:cxnSp macro="_xll.PtreeEvent_ObjectClick">
      <xdr:nvCxnSpPr>
        <xdr:cNvPr id="30" name="PTObj_DBranchHLine_1_6">
          <a:extLst>
            <a:ext uri="{FF2B5EF4-FFF2-40B4-BE49-F238E27FC236}">
              <a16:creationId xmlns:a16="http://schemas.microsoft.com/office/drawing/2014/main" id="{5DA5B2BA-907E-49E8-8E7F-E29B08B6AF95}"/>
            </a:ext>
          </a:extLst>
        </xdr:cNvPr>
        <xdr:cNvCxnSpPr/>
      </xdr:nvCxnSpPr>
      <xdr:spPr>
        <a:xfrm>
          <a:off x="4386072" y="39954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16</xdr:row>
      <xdr:rowOff>180340</xdr:rowOff>
    </xdr:from>
    <xdr:to>
      <xdr:col>3</xdr:col>
      <xdr:colOff>242697</xdr:colOff>
      <xdr:row>20</xdr:row>
      <xdr:rowOff>185420</xdr:rowOff>
    </xdr:to>
    <xdr:cxnSp macro="_xll.PtreeEvent_ObjectClick">
      <xdr:nvCxnSpPr>
        <xdr:cNvPr id="29" name="PTObj_DBranchDLine_1_6">
          <a:extLst>
            <a:ext uri="{FF2B5EF4-FFF2-40B4-BE49-F238E27FC236}">
              <a16:creationId xmlns:a16="http://schemas.microsoft.com/office/drawing/2014/main" id="{33E0B196-B143-4FB2-A7D7-884907DB4E3C}"/>
            </a:ext>
          </a:extLst>
        </xdr:cNvPr>
        <xdr:cNvCxnSpPr/>
      </xdr:nvCxnSpPr>
      <xdr:spPr>
        <a:xfrm>
          <a:off x="4233672" y="32283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18</xdr:row>
      <xdr:rowOff>185420</xdr:rowOff>
    </xdr:from>
    <xdr:to>
      <xdr:col>4</xdr:col>
      <xdr:colOff>127</xdr:colOff>
      <xdr:row>18</xdr:row>
      <xdr:rowOff>185420</xdr:rowOff>
    </xdr:to>
    <xdr:cxnSp macro="_xll.PtreeEvent_ObjectClick">
      <xdr:nvCxnSpPr>
        <xdr:cNvPr id="26" name="PTObj_DBranchHLine_1_5">
          <a:extLst>
            <a:ext uri="{FF2B5EF4-FFF2-40B4-BE49-F238E27FC236}">
              <a16:creationId xmlns:a16="http://schemas.microsoft.com/office/drawing/2014/main" id="{6B50EA89-72ED-4DFD-82F1-1FFF636932B7}"/>
            </a:ext>
          </a:extLst>
        </xdr:cNvPr>
        <xdr:cNvCxnSpPr/>
      </xdr:nvCxnSpPr>
      <xdr:spPr>
        <a:xfrm>
          <a:off x="4386072" y="3614420"/>
          <a:ext cx="15100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16</xdr:row>
      <xdr:rowOff>180340</xdr:rowOff>
    </xdr:from>
    <xdr:to>
      <xdr:col>3</xdr:col>
      <xdr:colOff>242697</xdr:colOff>
      <xdr:row>18</xdr:row>
      <xdr:rowOff>185420</xdr:rowOff>
    </xdr:to>
    <xdr:cxnSp macro="_xll.PtreeEvent_ObjectClick">
      <xdr:nvCxnSpPr>
        <xdr:cNvPr id="25" name="PTObj_DBranchDLine_1_5">
          <a:extLst>
            <a:ext uri="{FF2B5EF4-FFF2-40B4-BE49-F238E27FC236}">
              <a16:creationId xmlns:a16="http://schemas.microsoft.com/office/drawing/2014/main" id="{DE245B92-4C86-4479-AF52-9813E59CBEE3}"/>
            </a:ext>
          </a:extLst>
        </xdr:cNvPr>
        <xdr:cNvCxnSpPr/>
      </xdr:nvCxnSpPr>
      <xdr:spPr>
        <a:xfrm>
          <a:off x="4233672" y="3228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14</xdr:row>
      <xdr:rowOff>185420</xdr:rowOff>
    </xdr:from>
    <xdr:to>
      <xdr:col>4</xdr:col>
      <xdr:colOff>127</xdr:colOff>
      <xdr:row>14</xdr:row>
      <xdr:rowOff>185420</xdr:rowOff>
    </xdr:to>
    <xdr:cxnSp macro="_xll.PtreeEvent_ObjectClick">
      <xdr:nvCxnSpPr>
        <xdr:cNvPr id="22" name="PTObj_DBranchHLine_1_4">
          <a:extLst>
            <a:ext uri="{FF2B5EF4-FFF2-40B4-BE49-F238E27FC236}">
              <a16:creationId xmlns:a16="http://schemas.microsoft.com/office/drawing/2014/main" id="{86C50717-A136-465F-A951-AB30E8BF332B}"/>
            </a:ext>
          </a:extLst>
        </xdr:cNvPr>
        <xdr:cNvCxnSpPr/>
      </xdr:nvCxnSpPr>
      <xdr:spPr>
        <a:xfrm>
          <a:off x="4386072" y="28524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14</xdr:row>
      <xdr:rowOff>185420</xdr:rowOff>
    </xdr:from>
    <xdr:to>
      <xdr:col>3</xdr:col>
      <xdr:colOff>242697</xdr:colOff>
      <xdr:row>16</xdr:row>
      <xdr:rowOff>180340</xdr:rowOff>
    </xdr:to>
    <xdr:cxnSp macro="_xll.PtreeEvent_ObjectClick">
      <xdr:nvCxnSpPr>
        <xdr:cNvPr id="21" name="PTObj_DBranchDLine_1_4">
          <a:extLst>
            <a:ext uri="{FF2B5EF4-FFF2-40B4-BE49-F238E27FC236}">
              <a16:creationId xmlns:a16="http://schemas.microsoft.com/office/drawing/2014/main" id="{53B9EE39-47FF-4876-B5E7-69448FEF5C87}"/>
            </a:ext>
          </a:extLst>
        </xdr:cNvPr>
        <xdr:cNvCxnSpPr/>
      </xdr:nvCxnSpPr>
      <xdr:spPr>
        <a:xfrm flipV="1">
          <a:off x="4233672" y="2852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</xdr:row>
      <xdr:rowOff>185420</xdr:rowOff>
    </xdr:from>
    <xdr:to>
      <xdr:col>3</xdr:col>
      <xdr:colOff>127</xdr:colOff>
      <xdr:row>16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70933438-D225-47E5-B208-A905CBECC0CD}"/>
            </a:ext>
          </a:extLst>
        </xdr:cNvPr>
        <xdr:cNvCxnSpPr/>
      </xdr:nvCxnSpPr>
      <xdr:spPr>
        <a:xfrm>
          <a:off x="2481072" y="28524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</xdr:row>
      <xdr:rowOff>185420</xdr:rowOff>
    </xdr:from>
    <xdr:to>
      <xdr:col>2</xdr:col>
      <xdr:colOff>242697</xdr:colOff>
      <xdr:row>22</xdr:row>
      <xdr:rowOff>180340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907FDD23-8AD2-4E9A-A781-DAA89172DA82}"/>
            </a:ext>
          </a:extLst>
        </xdr:cNvPr>
        <xdr:cNvCxnSpPr/>
      </xdr:nvCxnSpPr>
      <xdr:spPr>
        <a:xfrm flipV="1">
          <a:off x="2328672" y="2852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22</xdr:row>
      <xdr:rowOff>185420</xdr:rowOff>
    </xdr:from>
    <xdr:to>
      <xdr:col>2</xdr:col>
      <xdr:colOff>127</xdr:colOff>
      <xdr:row>22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6063140E-EE24-4151-A662-D207011FBB4F}"/>
            </a:ext>
          </a:extLst>
        </xdr:cNvPr>
        <xdr:cNvCxnSpPr/>
      </xdr:nvCxnSpPr>
      <xdr:spPr>
        <a:xfrm>
          <a:off x="787400" y="2852420"/>
          <a:ext cx="14320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22</xdr:row>
      <xdr:rowOff>90170</xdr:rowOff>
    </xdr:from>
    <xdr:to>
      <xdr:col>2</xdr:col>
      <xdr:colOff>190627</xdr:colOff>
      <xdr:row>23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BC01F215-1418-42CA-8E99-ECC2CBDE5DCA}"/>
            </a:ext>
          </a:extLst>
        </xdr:cNvPr>
        <xdr:cNvSpPr/>
      </xdr:nvSpPr>
      <xdr:spPr>
        <a:xfrm>
          <a:off x="2219452" y="2757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1</xdr:col>
      <xdr:colOff>215900</xdr:colOff>
      <xdr:row>22</xdr:row>
      <xdr:rowOff>95107</xdr:rowOff>
    </xdr:from>
    <xdr:ext cx="566629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3CBFBE0F-119B-46DF-A3EF-25F81CF95512}"/>
            </a:ext>
          </a:extLst>
        </xdr:cNvPr>
        <xdr:cNvSpPr txBox="1"/>
      </xdr:nvSpPr>
      <xdr:spPr>
        <a:xfrm>
          <a:off x="825500" y="2762107"/>
          <a:ext cx="5666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Nova árvore</a:t>
          </a:r>
        </a:p>
      </xdr:txBody>
    </xdr:sp>
    <xdr:clientData/>
  </xdr:oneCellAnchor>
  <xdr:twoCellAnchor editAs="oneCell">
    <xdr:from>
      <xdr:col>3</xdr:col>
      <xdr:colOff>127</xdr:colOff>
      <xdr:row>16</xdr:row>
      <xdr:rowOff>90170</xdr:rowOff>
    </xdr:from>
    <xdr:to>
      <xdr:col>3</xdr:col>
      <xdr:colOff>190627</xdr:colOff>
      <xdr:row>17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65BAFBEE-6BF6-4938-9B8D-7DE384B702E1}"/>
            </a:ext>
          </a:extLst>
        </xdr:cNvPr>
        <xdr:cNvSpPr/>
      </xdr:nvSpPr>
      <xdr:spPr>
        <a:xfrm>
          <a:off x="4143502" y="2757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280797</xdr:colOff>
      <xdr:row>16</xdr:row>
      <xdr:rowOff>95107</xdr:rowOff>
    </xdr:from>
    <xdr:ext cx="610424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637A2783-2046-4664-ACF7-6CE6D05996A2}"/>
            </a:ext>
          </a:extLst>
        </xdr:cNvPr>
        <xdr:cNvSpPr txBox="1"/>
      </xdr:nvSpPr>
      <xdr:spPr>
        <a:xfrm>
          <a:off x="2519172" y="3143107"/>
          <a:ext cx="610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Frota Própria</a:t>
          </a:r>
        </a:p>
      </xdr:txBody>
    </xdr:sp>
    <xdr:clientData/>
  </xdr:oneCellAnchor>
  <xdr:twoCellAnchor editAs="oneCell">
    <xdr:from>
      <xdr:col>4</xdr:col>
      <xdr:colOff>127</xdr:colOff>
      <xdr:row>14</xdr:row>
      <xdr:rowOff>90170</xdr:rowOff>
    </xdr:from>
    <xdr:to>
      <xdr:col>4</xdr:col>
      <xdr:colOff>190627</xdr:colOff>
      <xdr:row>15</xdr:row>
      <xdr:rowOff>90170</xdr:rowOff>
    </xdr:to>
    <xdr:sp macro="_xll.PtreeEvent_ObjectClick" textlink="">
      <xdr:nvSpPr>
        <xdr:cNvPr id="20" name="PTObj_DNode_1_4">
          <a:extLst>
            <a:ext uri="{FF2B5EF4-FFF2-40B4-BE49-F238E27FC236}">
              <a16:creationId xmlns:a16="http://schemas.microsoft.com/office/drawing/2014/main" id="{B3D980F8-2997-4D3B-83C8-88282278F600}"/>
            </a:ext>
          </a:extLst>
        </xdr:cNvPr>
        <xdr:cNvSpPr/>
      </xdr:nvSpPr>
      <xdr:spPr>
        <a:xfrm rot="-5400000">
          <a:off x="5257927" y="2757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14</xdr:row>
      <xdr:rowOff>95107</xdr:rowOff>
    </xdr:from>
    <xdr:ext cx="378565" cy="180627"/>
    <xdr:sp macro="_xll.PtreeEvent_ObjectClick" textlink="">
      <xdr:nvSpPr>
        <xdr:cNvPr id="23" name="PTObj_DBranchName_1_4">
          <a:extLst>
            <a:ext uri="{FF2B5EF4-FFF2-40B4-BE49-F238E27FC236}">
              <a16:creationId xmlns:a16="http://schemas.microsoft.com/office/drawing/2014/main" id="{4B651BD2-10CE-4241-9CC9-8644A9BF217F}"/>
            </a:ext>
          </a:extLst>
        </xdr:cNvPr>
        <xdr:cNvSpPr txBox="1"/>
      </xdr:nvSpPr>
      <xdr:spPr>
        <a:xfrm>
          <a:off x="4424172" y="2762107"/>
          <a:ext cx="37856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Elevada</a:t>
          </a:r>
        </a:p>
      </xdr:txBody>
    </xdr:sp>
    <xdr:clientData/>
  </xdr:oneCellAnchor>
  <xdr:twoCellAnchor editAs="oneCell">
    <xdr:from>
      <xdr:col>4</xdr:col>
      <xdr:colOff>127</xdr:colOff>
      <xdr:row>18</xdr:row>
      <xdr:rowOff>90170</xdr:rowOff>
    </xdr:from>
    <xdr:to>
      <xdr:col>4</xdr:col>
      <xdr:colOff>190627</xdr:colOff>
      <xdr:row>19</xdr:row>
      <xdr:rowOff>90170</xdr:rowOff>
    </xdr:to>
    <xdr:sp macro="_xll.PtreeEvent_ObjectClick" textlink="">
      <xdr:nvSpPr>
        <xdr:cNvPr id="24" name="PTObj_DNode_1_5">
          <a:extLst>
            <a:ext uri="{FF2B5EF4-FFF2-40B4-BE49-F238E27FC236}">
              <a16:creationId xmlns:a16="http://schemas.microsoft.com/office/drawing/2014/main" id="{03661BE3-A87A-4C36-81E6-5BAB20151B05}"/>
            </a:ext>
          </a:extLst>
        </xdr:cNvPr>
        <xdr:cNvSpPr/>
      </xdr:nvSpPr>
      <xdr:spPr>
        <a:xfrm rot="-5400000">
          <a:off x="5896102" y="3519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18</xdr:row>
      <xdr:rowOff>95107</xdr:rowOff>
    </xdr:from>
    <xdr:ext cx="320729" cy="180627"/>
    <xdr:sp macro="_xll.PtreeEvent_ObjectClick" textlink="">
      <xdr:nvSpPr>
        <xdr:cNvPr id="27" name="PTObj_DBranchName_1_5">
          <a:extLst>
            <a:ext uri="{FF2B5EF4-FFF2-40B4-BE49-F238E27FC236}">
              <a16:creationId xmlns:a16="http://schemas.microsoft.com/office/drawing/2014/main" id="{55F2CD33-F558-48A0-977B-58C8B8716694}"/>
            </a:ext>
          </a:extLst>
        </xdr:cNvPr>
        <xdr:cNvSpPr txBox="1"/>
      </xdr:nvSpPr>
      <xdr:spPr>
        <a:xfrm>
          <a:off x="4424172" y="3524107"/>
          <a:ext cx="320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Média</a:t>
          </a:r>
        </a:p>
      </xdr:txBody>
    </xdr:sp>
    <xdr:clientData/>
  </xdr:oneCellAnchor>
  <xdr:twoCellAnchor editAs="oneCell">
    <xdr:from>
      <xdr:col>4</xdr:col>
      <xdr:colOff>127</xdr:colOff>
      <xdr:row>20</xdr:row>
      <xdr:rowOff>90170</xdr:rowOff>
    </xdr:from>
    <xdr:to>
      <xdr:col>4</xdr:col>
      <xdr:colOff>190627</xdr:colOff>
      <xdr:row>21</xdr:row>
      <xdr:rowOff>90170</xdr:rowOff>
    </xdr:to>
    <xdr:sp macro="_xll.PtreeEvent_ObjectClick" textlink="">
      <xdr:nvSpPr>
        <xdr:cNvPr id="28" name="PTObj_DNode_1_6">
          <a:extLst>
            <a:ext uri="{FF2B5EF4-FFF2-40B4-BE49-F238E27FC236}">
              <a16:creationId xmlns:a16="http://schemas.microsoft.com/office/drawing/2014/main" id="{E4766CA2-BD36-4E59-B4EE-ACC82C915C93}"/>
            </a:ext>
          </a:extLst>
        </xdr:cNvPr>
        <xdr:cNvSpPr/>
      </xdr:nvSpPr>
      <xdr:spPr>
        <a:xfrm rot="-5400000">
          <a:off x="6048502" y="3900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20</xdr:row>
      <xdr:rowOff>95107</xdr:rowOff>
    </xdr:from>
    <xdr:ext cx="277384" cy="180627"/>
    <xdr:sp macro="_xll.PtreeEvent_ObjectClick" textlink="">
      <xdr:nvSpPr>
        <xdr:cNvPr id="31" name="PTObj_DBranchName_1_6">
          <a:extLst>
            <a:ext uri="{FF2B5EF4-FFF2-40B4-BE49-F238E27FC236}">
              <a16:creationId xmlns:a16="http://schemas.microsoft.com/office/drawing/2014/main" id="{A5117333-C024-4323-940F-A920444A314A}"/>
            </a:ext>
          </a:extLst>
        </xdr:cNvPr>
        <xdr:cNvSpPr txBox="1"/>
      </xdr:nvSpPr>
      <xdr:spPr>
        <a:xfrm>
          <a:off x="4424172" y="3905107"/>
          <a:ext cx="2773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Baixa</a:t>
          </a:r>
        </a:p>
      </xdr:txBody>
    </xdr:sp>
    <xdr:clientData/>
  </xdr:oneCellAnchor>
  <xdr:twoCellAnchor editAs="oneCell">
    <xdr:from>
      <xdr:col>3</xdr:col>
      <xdr:colOff>127</xdr:colOff>
      <xdr:row>24</xdr:row>
      <xdr:rowOff>90170</xdr:rowOff>
    </xdr:from>
    <xdr:to>
      <xdr:col>3</xdr:col>
      <xdr:colOff>190627</xdr:colOff>
      <xdr:row>25</xdr:row>
      <xdr:rowOff>90170</xdr:rowOff>
    </xdr:to>
    <xdr:sp macro="_xll.PtreeEvent_ObjectClick" textlink="">
      <xdr:nvSpPr>
        <xdr:cNvPr id="2" name="PTObj_DNode_1_3">
          <a:extLst>
            <a:ext uri="{FF2B5EF4-FFF2-40B4-BE49-F238E27FC236}">
              <a16:creationId xmlns:a16="http://schemas.microsoft.com/office/drawing/2014/main" id="{63EB8AA4-8001-40FC-B989-073D34687B4F}"/>
            </a:ext>
          </a:extLst>
        </xdr:cNvPr>
        <xdr:cNvSpPr/>
      </xdr:nvSpPr>
      <xdr:spPr>
        <a:xfrm rot="-5400000">
          <a:off x="4429252" y="466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280797</xdr:colOff>
      <xdr:row>24</xdr:row>
      <xdr:rowOff>95107</xdr:rowOff>
    </xdr:from>
    <xdr:ext cx="942759" cy="180627"/>
    <xdr:sp macro="_xll.PtreeEvent_ObjectClick" textlink="">
      <xdr:nvSpPr>
        <xdr:cNvPr id="8" name="PTObj_DBranchName_1_3">
          <a:extLst>
            <a:ext uri="{FF2B5EF4-FFF2-40B4-BE49-F238E27FC236}">
              <a16:creationId xmlns:a16="http://schemas.microsoft.com/office/drawing/2014/main" id="{71CFC3A0-CBDC-4E85-BBE9-1C0A75F18ACC}"/>
            </a:ext>
          </a:extLst>
        </xdr:cNvPr>
        <xdr:cNvSpPr txBox="1"/>
      </xdr:nvSpPr>
      <xdr:spPr>
        <a:xfrm>
          <a:off x="2519172" y="4667107"/>
          <a:ext cx="9427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Frota Sub-contratada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743308</xdr:colOff>
      <xdr:row>0</xdr:row>
      <xdr:rowOff>66849</xdr:rowOff>
    </xdr:from>
    <xdr:to>
      <xdr:col>1</xdr:col>
      <xdr:colOff>304443</xdr:colOff>
      <xdr:row>0</xdr:row>
      <xdr:rowOff>247476</xdr:rowOff>
    </xdr:to>
    <xdr:sp macro="_xll.PtreeEvent_ObjectClick" textlink="">
      <xdr:nvSpPr>
        <xdr:cNvPr id="2" name="PTObj_IDiagName_1_0">
          <a:extLst>
            <a:ext uri="{FF2B5EF4-FFF2-40B4-BE49-F238E27FC236}">
              <a16:creationId xmlns:a16="http://schemas.microsoft.com/office/drawing/2014/main" id="{E6C22120-F890-4402-A0A7-8EC668ACFB76}"/>
            </a:ext>
          </a:extLst>
        </xdr:cNvPr>
        <xdr:cNvSpPr txBox="1"/>
      </xdr:nvSpPr>
      <xdr:spPr>
        <a:xfrm>
          <a:off x="743308" y="66849"/>
          <a:ext cx="60888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Tipo de Frota</a:t>
          </a:r>
        </a:p>
      </xdr:txBody>
    </xdr:sp>
    <xdr:clientData/>
  </xdr:twoCellAnchor>
  <xdr:twoCellAnchor editAs="absolute">
    <xdr:from>
      <xdr:col>3</xdr:col>
      <xdr:colOff>0</xdr:colOff>
      <xdr:row>0</xdr:row>
      <xdr:rowOff>0</xdr:rowOff>
    </xdr:from>
    <xdr:to>
      <xdr:col>5</xdr:col>
      <xdr:colOff>342900</xdr:colOff>
      <xdr:row>5</xdr:row>
      <xdr:rowOff>104775</xdr:rowOff>
    </xdr:to>
    <xdr:sp macro="" textlink="">
      <xdr:nvSpPr>
        <xdr:cNvPr id="5" name="PTObj_IDiagNode_1_1">
          <a:extLst>
            <a:ext uri="{FF2B5EF4-FFF2-40B4-BE49-F238E27FC236}">
              <a16:creationId xmlns:a16="http://schemas.microsoft.com/office/drawing/2014/main" id="{D195B220-DF18-494F-81F2-D7E460FA2C13}"/>
            </a:ext>
          </a:extLst>
        </xdr:cNvPr>
        <xdr:cNvSpPr/>
      </xdr:nvSpPr>
      <xdr:spPr>
        <a:xfrm>
          <a:off x="2705100" y="0"/>
          <a:ext cx="1562100" cy="120015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2</xdr:col>
      <xdr:colOff>489089</xdr:colOff>
      <xdr:row>1</xdr:row>
      <xdr:rowOff>195437</xdr:rowOff>
    </xdr:from>
    <xdr:to>
      <xdr:col>5</xdr:col>
      <xdr:colOff>463411</xdr:colOff>
      <xdr:row>2</xdr:row>
      <xdr:rowOff>176039</xdr:rowOff>
    </xdr:to>
    <xdr:sp macro="_xll.PtreeEvent_ObjectClick" textlink="">
      <xdr:nvSpPr>
        <xdr:cNvPr id="6" name="PTObj_IDiagNodeTxt_1_1">
          <a:extLst>
            <a:ext uri="{FF2B5EF4-FFF2-40B4-BE49-F238E27FC236}">
              <a16:creationId xmlns:a16="http://schemas.microsoft.com/office/drawing/2014/main" id="{DCFA7785-39E2-4D76-B8CA-AF908B7CB1CC}"/>
            </a:ext>
          </a:extLst>
        </xdr:cNvPr>
        <xdr:cNvSpPr txBox="1"/>
      </xdr:nvSpPr>
      <xdr:spPr>
        <a:xfrm>
          <a:off x="2584589" y="509762"/>
          <a:ext cx="180312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Comprar ou Alugar uma Frota de Camiões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E4E3-C2DE-4C11-A934-EA0B13E850CD}">
  <dimension ref="B10:L26"/>
  <sheetViews>
    <sheetView tabSelected="1" topLeftCell="A9" workbookViewId="0">
      <selection activeCell="I27" sqref="I27"/>
    </sheetView>
  </sheetViews>
  <sheetFormatPr defaultRowHeight="15" x14ac:dyDescent="0.25"/>
  <cols>
    <col min="2" max="2" width="24.42578125" customWidth="1"/>
    <col min="3" max="3" width="32.85546875" customWidth="1"/>
    <col min="4" max="4" width="28.7109375" customWidth="1"/>
    <col min="5" max="5" width="16.7109375" customWidth="1"/>
    <col min="7" max="7" width="28.28515625" bestFit="1" customWidth="1"/>
    <col min="8" max="8" width="10" bestFit="1" customWidth="1"/>
  </cols>
  <sheetData>
    <row r="10" spans="4:12" x14ac:dyDescent="0.25">
      <c r="F10" s="19"/>
    </row>
    <row r="14" spans="4:12" x14ac:dyDescent="0.25">
      <c r="L14" s="19"/>
    </row>
    <row r="15" spans="4:12" ht="15" customHeight="1" x14ac:dyDescent="0.25">
      <c r="D15" s="11">
        <v>0.35</v>
      </c>
      <c r="E15" s="5">
        <f>_xll.PTreeNodeProbability(treeCalc_1!$F$2,4)</f>
        <v>0.35</v>
      </c>
    </row>
    <row r="16" spans="4:12" ht="15" customHeight="1" x14ac:dyDescent="0.25">
      <c r="D16" s="6">
        <f>15167*0.45+6.25*8+0.7*8</f>
        <v>6880.7500000000009</v>
      </c>
      <c r="E16" s="4">
        <f>_xll.PTreeNodeValue(treeCalc_1!$F$2,4)</f>
        <v>7280.7500000000009</v>
      </c>
    </row>
    <row r="17" spans="2:12" ht="15" customHeight="1" x14ac:dyDescent="0.25">
      <c r="C17" s="9" t="b">
        <f>_xll.PTreeNodeDecision(treeCalc_1!$F$2,2)</f>
        <v>1</v>
      </c>
      <c r="D17" s="10" t="s">
        <v>53</v>
      </c>
    </row>
    <row r="18" spans="2:12" ht="15" customHeight="1" x14ac:dyDescent="0.25">
      <c r="C18" s="6">
        <f>13*(80000/(25*52*2))</f>
        <v>400</v>
      </c>
      <c r="D18" s="18">
        <f>_xll.PTreeNodeValue(treeCalc_1!$F$2,2)</f>
        <v>6636.1525000000011</v>
      </c>
      <c r="G18" s="21" t="s">
        <v>110</v>
      </c>
      <c r="H18" s="21" t="s">
        <v>107</v>
      </c>
      <c r="I18" s="21" t="s">
        <v>108</v>
      </c>
      <c r="J18" s="21" t="s">
        <v>109</v>
      </c>
    </row>
    <row r="19" spans="2:12" ht="15" customHeight="1" x14ac:dyDescent="0.25">
      <c r="D19" s="11">
        <v>0.45</v>
      </c>
      <c r="E19" s="5">
        <f>_xll.PTreeNodeProbability(treeCalc_1!$F$2,5)</f>
        <v>0.45</v>
      </c>
      <c r="G19" s="20" t="s">
        <v>112</v>
      </c>
      <c r="H19" s="20">
        <f ca="1">_xll.RiskVary(6067,-25,25)</f>
        <v>6067</v>
      </c>
      <c r="I19" s="20">
        <v>6825.38</v>
      </c>
      <c r="J19" s="20">
        <v>5308.6</v>
      </c>
    </row>
    <row r="20" spans="2:12" ht="15" customHeight="1" x14ac:dyDescent="0.25">
      <c r="D20" s="6">
        <f>15167*0.4+6.25*8+0.7*8</f>
        <v>6122.4000000000005</v>
      </c>
      <c r="E20" s="4">
        <f>_xll.PTreeNodeValue(treeCalc_1!$F$2,5)</f>
        <v>6522.4000000000005</v>
      </c>
      <c r="G20" s="20" t="s">
        <v>113</v>
      </c>
      <c r="H20" s="20">
        <f ca="1">_xll.RiskVary(6*8*13,-25,25)</f>
        <v>624</v>
      </c>
      <c r="I20" s="20">
        <v>7.81</v>
      </c>
      <c r="J20" s="20">
        <v>4.6900000000000004</v>
      </c>
    </row>
    <row r="21" spans="2:12" ht="15" customHeight="1" x14ac:dyDescent="0.25">
      <c r="D21" s="11">
        <v>0.2</v>
      </c>
      <c r="E21" s="5">
        <f>_xll.PTreeNodeProbability(treeCalc_1!$F$2,6)</f>
        <v>0.2</v>
      </c>
      <c r="G21" s="20" t="s">
        <v>114</v>
      </c>
      <c r="H21" s="20">
        <f ca="1">_xll.RiskVary(400,-25,25)</f>
        <v>400</v>
      </c>
      <c r="I21" s="20">
        <v>500</v>
      </c>
      <c r="J21" s="20">
        <v>300</v>
      </c>
    </row>
    <row r="22" spans="2:12" ht="15" customHeight="1" x14ac:dyDescent="0.25">
      <c r="D22" s="6">
        <f>15167*0.35+6.25*8+0.7*8</f>
        <v>5364.05</v>
      </c>
      <c r="E22" s="4">
        <f>_xll.PTreeNodeValue(treeCalc_1!$F$2,6)</f>
        <v>5764.05</v>
      </c>
    </row>
    <row r="23" spans="2:12" ht="15" customHeight="1" x14ac:dyDescent="0.25">
      <c r="B23" s="6"/>
      <c r="C23" s="7" t="s">
        <v>56</v>
      </c>
      <c r="G23" s="22" t="s">
        <v>111</v>
      </c>
      <c r="H23">
        <f ca="1">_xll.RiskOutput()+H19+H20+H21</f>
        <v>7091</v>
      </c>
    </row>
    <row r="24" spans="2:12" ht="15" customHeight="1" x14ac:dyDescent="0.25">
      <c r="B24" s="6"/>
      <c r="C24" s="8">
        <f>_xll.PTreeNodeValue(treeCalc_1!$F$2,1)</f>
        <v>6636.1525000000011</v>
      </c>
      <c r="L24" s="19"/>
    </row>
    <row r="25" spans="2:12" ht="15" customHeight="1" x14ac:dyDescent="0.25">
      <c r="C25" s="9" t="b">
        <f>_xll.PTreeNodeDecision(treeCalc_1!$F$2,3)</f>
        <v>0</v>
      </c>
      <c r="D25" s="5">
        <f>_xll.PTreeNodeProbability(treeCalc_1!$F$2,3)</f>
        <v>0</v>
      </c>
    </row>
    <row r="26" spans="2:12" ht="15" customHeight="1" x14ac:dyDescent="0.25">
      <c r="C26" s="6">
        <f>13*400</f>
        <v>5200</v>
      </c>
      <c r="D26" s="4">
        <f>_xll.PTreeNodeValue(treeCalc_1!$F$2,3)</f>
        <v>5200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A1C3-56DA-4148-B010-6740F2A4664C}">
  <dimension ref="A1:B6"/>
  <sheetViews>
    <sheetView workbookViewId="0">
      <selection activeCell="J4" sqref="J4"/>
    </sheetView>
  </sheetViews>
  <sheetFormatPr defaultRowHeight="15" x14ac:dyDescent="0.25"/>
  <cols>
    <col min="1" max="2" width="15.7109375" customWidth="1"/>
  </cols>
  <sheetData>
    <row r="1" spans="1:2" ht="24.95" customHeight="1" thickTop="1" thickBot="1" x14ac:dyDescent="0.3">
      <c r="A1" s="14"/>
      <c r="B1" s="15"/>
    </row>
    <row r="2" spans="1:2" ht="15.75" thickTop="1" x14ac:dyDescent="0.25">
      <c r="A2" s="12" t="s">
        <v>98</v>
      </c>
      <c r="B2" s="16" t="e">
        <f>inflCalc_1!$G$2</f>
        <v>#N/A</v>
      </c>
    </row>
    <row r="3" spans="1:2" x14ac:dyDescent="0.25">
      <c r="A3" s="12" t="s">
        <v>99</v>
      </c>
      <c r="B3" s="16" t="e">
        <f>inflCalc_1!$H$2</f>
        <v>#N/A</v>
      </c>
    </row>
    <row r="4" spans="1:2" x14ac:dyDescent="0.25">
      <c r="A4" s="12" t="s">
        <v>100</v>
      </c>
      <c r="B4" s="16" t="e">
        <f>inflCalc_1!$I$2</f>
        <v>#N/A</v>
      </c>
    </row>
    <row r="5" spans="1:2" ht="15.75" thickBot="1" x14ac:dyDescent="0.3">
      <c r="A5" s="13" t="s">
        <v>101</v>
      </c>
      <c r="B5" s="17" t="e">
        <f>inflCalc_1!$J$2</f>
        <v>#N/A</v>
      </c>
    </row>
    <row r="6" spans="1:2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A9A6-3D1C-497C-8B6D-8F5FBAB17F55}">
  <dimension ref="A1:L46"/>
  <sheetViews>
    <sheetView workbookViewId="0"/>
  </sheetViews>
  <sheetFormatPr defaultColWidth="15.7109375" defaultRowHeight="15" x14ac:dyDescent="0.25"/>
  <cols>
    <col min="1" max="16384" width="15.7109375" style="2"/>
  </cols>
  <sheetData>
    <row r="1" spans="1:12" x14ac:dyDescent="0.25">
      <c r="A1" s="2" t="s">
        <v>1</v>
      </c>
      <c r="B1" s="1" t="s">
        <v>56</v>
      </c>
      <c r="E1" s="2" t="s">
        <v>9</v>
      </c>
      <c r="F1" s="2">
        <v>3</v>
      </c>
      <c r="H1" s="2" t="s">
        <v>16</v>
      </c>
      <c r="I1" s="1" t="s">
        <v>43</v>
      </c>
      <c r="K1" s="2" t="s">
        <v>21</v>
      </c>
      <c r="L1" s="2">
        <v>100</v>
      </c>
    </row>
    <row r="2" spans="1:12" x14ac:dyDescent="0.25">
      <c r="A2" s="2" t="s">
        <v>2</v>
      </c>
      <c r="B2" s="2" t="e">
        <f>Folha3!#REF!</f>
        <v>#REF!</v>
      </c>
      <c r="E2" s="2" t="s">
        <v>11</v>
      </c>
      <c r="F2" s="2">
        <f t="array" ref="F2:J2">_xll.PTreeInflEvaluate5($B$3,$L$1,SUM($7:$16384))</f>
        <v>7898698</v>
      </c>
      <c r="G2" s="2" t="e">
        <v>#N/A</v>
      </c>
      <c r="H2" s="2" t="e">
        <v>#N/A</v>
      </c>
      <c r="I2" s="2" t="e">
        <v>#N/A</v>
      </c>
      <c r="J2" s="2" t="e">
        <v>#N/A</v>
      </c>
    </row>
    <row r="3" spans="1:12" x14ac:dyDescent="0.25">
      <c r="A3" s="2" t="s">
        <v>3</v>
      </c>
      <c r="B3" s="2" t="s">
        <v>97</v>
      </c>
      <c r="E3" s="2" t="s">
        <v>12</v>
      </c>
      <c r="F3" s="1" t="s">
        <v>39</v>
      </c>
      <c r="H3" s="2" t="s">
        <v>17</v>
      </c>
      <c r="I3" s="3" t="s">
        <v>41</v>
      </c>
    </row>
    <row r="4" spans="1:12" x14ac:dyDescent="0.25">
      <c r="E4" s="2" t="s">
        <v>13</v>
      </c>
      <c r="F4" s="1" t="s">
        <v>40</v>
      </c>
      <c r="H4" s="2" t="s">
        <v>18</v>
      </c>
      <c r="I4" s="1" t="s">
        <v>42</v>
      </c>
    </row>
    <row r="5" spans="1:12" x14ac:dyDescent="0.25">
      <c r="A5" s="2" t="s">
        <v>57</v>
      </c>
      <c r="B5" s="2">
        <v>0</v>
      </c>
      <c r="E5" s="2" t="s">
        <v>14</v>
      </c>
      <c r="F5" s="1" t="s">
        <v>40</v>
      </c>
      <c r="H5" s="2" t="s">
        <v>19</v>
      </c>
      <c r="I5" s="3" t="s">
        <v>41</v>
      </c>
    </row>
    <row r="6" spans="1:12" x14ac:dyDescent="0.25">
      <c r="E6" s="2" t="s">
        <v>15</v>
      </c>
      <c r="F6" s="1" t="s">
        <v>39</v>
      </c>
      <c r="H6" s="2" t="s">
        <v>20</v>
      </c>
      <c r="I6" s="1" t="s">
        <v>42</v>
      </c>
    </row>
    <row r="7" spans="1:12" x14ac:dyDescent="0.25">
      <c r="A7" s="2" t="s">
        <v>58</v>
      </c>
      <c r="D7" s="2" t="s">
        <v>60</v>
      </c>
    </row>
    <row r="8" spans="1:12" x14ac:dyDescent="0.25">
      <c r="A8" s="2" t="s">
        <v>59</v>
      </c>
      <c r="B8" s="2">
        <v>0</v>
      </c>
      <c r="D8" s="2" t="s">
        <v>59</v>
      </c>
      <c r="E8" s="2">
        <v>2</v>
      </c>
    </row>
    <row r="10" spans="1:12" x14ac:dyDescent="0.25">
      <c r="D10" s="2" t="s">
        <v>61</v>
      </c>
      <c r="E10" s="2">
        <v>1</v>
      </c>
    </row>
    <row r="11" spans="1:12" x14ac:dyDescent="0.25">
      <c r="D11" s="2" t="s">
        <v>62</v>
      </c>
      <c r="E11" s="2" t="s">
        <v>104</v>
      </c>
    </row>
    <row r="12" spans="1:12" x14ac:dyDescent="0.25">
      <c r="D12" s="2" t="s">
        <v>63</v>
      </c>
      <c r="E12" s="2">
        <v>0</v>
      </c>
    </row>
    <row r="13" spans="1:12" x14ac:dyDescent="0.25">
      <c r="D13" s="2" t="s">
        <v>64</v>
      </c>
      <c r="E13" s="2">
        <v>0</v>
      </c>
    </row>
    <row r="15" spans="1:12" x14ac:dyDescent="0.25">
      <c r="D15" s="2" t="s">
        <v>65</v>
      </c>
      <c r="E15" s="1" t="s">
        <v>105</v>
      </c>
      <c r="F15" s="1"/>
    </row>
    <row r="16" spans="1:12" x14ac:dyDescent="0.25">
      <c r="D16" s="2" t="s">
        <v>66</v>
      </c>
      <c r="E16" s="1" t="s">
        <v>102</v>
      </c>
      <c r="F16" s="1"/>
    </row>
    <row r="17" spans="4:6" x14ac:dyDescent="0.25">
      <c r="D17" s="2" t="s">
        <v>67</v>
      </c>
      <c r="E17" s="1" t="s">
        <v>103</v>
      </c>
      <c r="F17" s="1"/>
    </row>
    <row r="18" spans="4:6" x14ac:dyDescent="0.25">
      <c r="D18" s="2" t="s">
        <v>68</v>
      </c>
    </row>
    <row r="19" spans="4:6" x14ac:dyDescent="0.25">
      <c r="D19" s="2" t="s">
        <v>69</v>
      </c>
    </row>
    <row r="20" spans="4:6" x14ac:dyDescent="0.25">
      <c r="D20" s="2" t="s">
        <v>70</v>
      </c>
    </row>
    <row r="21" spans="4:6" x14ac:dyDescent="0.25">
      <c r="D21" s="2" t="s">
        <v>71</v>
      </c>
    </row>
    <row r="22" spans="4:6" x14ac:dyDescent="0.25">
      <c r="D22" s="2" t="s">
        <v>72</v>
      </c>
    </row>
    <row r="23" spans="4:6" x14ac:dyDescent="0.25">
      <c r="D23" s="2" t="s">
        <v>73</v>
      </c>
    </row>
    <row r="24" spans="4:6" x14ac:dyDescent="0.25">
      <c r="D24" s="2" t="s">
        <v>74</v>
      </c>
    </row>
    <row r="25" spans="4:6" x14ac:dyDescent="0.25">
      <c r="D25" s="2" t="s">
        <v>75</v>
      </c>
    </row>
    <row r="26" spans="4:6" x14ac:dyDescent="0.25">
      <c r="D26" s="2" t="s">
        <v>76</v>
      </c>
    </row>
    <row r="27" spans="4:6" x14ac:dyDescent="0.25">
      <c r="D27" s="2" t="s">
        <v>77</v>
      </c>
    </row>
    <row r="28" spans="4:6" x14ac:dyDescent="0.25">
      <c r="D28" s="2" t="s">
        <v>78</v>
      </c>
    </row>
    <row r="29" spans="4:6" x14ac:dyDescent="0.25">
      <c r="D29" s="2" t="s">
        <v>79</v>
      </c>
    </row>
    <row r="30" spans="4:6" x14ac:dyDescent="0.25">
      <c r="D30" s="2" t="s">
        <v>80</v>
      </c>
    </row>
    <row r="31" spans="4:6" x14ac:dyDescent="0.25">
      <c r="D31" s="2" t="s">
        <v>81</v>
      </c>
    </row>
    <row r="32" spans="4:6" x14ac:dyDescent="0.25">
      <c r="D32" s="2" t="s">
        <v>82</v>
      </c>
    </row>
    <row r="33" spans="4:4" x14ac:dyDescent="0.25">
      <c r="D33" s="2" t="s">
        <v>83</v>
      </c>
    </row>
    <row r="34" spans="4:4" x14ac:dyDescent="0.25">
      <c r="D34" s="2" t="s">
        <v>84</v>
      </c>
    </row>
    <row r="35" spans="4:4" x14ac:dyDescent="0.25">
      <c r="D35" s="2" t="s">
        <v>85</v>
      </c>
    </row>
    <row r="36" spans="4:4" x14ac:dyDescent="0.25">
      <c r="D36" s="2" t="s">
        <v>86</v>
      </c>
    </row>
    <row r="37" spans="4:4" x14ac:dyDescent="0.25">
      <c r="D37" s="2" t="s">
        <v>87</v>
      </c>
    </row>
    <row r="38" spans="4:4" x14ac:dyDescent="0.25">
      <c r="D38" s="2" t="s">
        <v>88</v>
      </c>
    </row>
    <row r="39" spans="4:4" x14ac:dyDescent="0.25">
      <c r="D39" s="2" t="s">
        <v>89</v>
      </c>
    </row>
    <row r="40" spans="4:4" x14ac:dyDescent="0.25">
      <c r="D40" s="2" t="s">
        <v>90</v>
      </c>
    </row>
    <row r="41" spans="4:4" x14ac:dyDescent="0.25">
      <c r="D41" s="2" t="s">
        <v>91</v>
      </c>
    </row>
    <row r="42" spans="4:4" x14ac:dyDescent="0.25">
      <c r="D42" s="2" t="s">
        <v>92</v>
      </c>
    </row>
    <row r="43" spans="4:4" x14ac:dyDescent="0.25">
      <c r="D43" s="2" t="s">
        <v>93</v>
      </c>
    </row>
    <row r="44" spans="4:4" x14ac:dyDescent="0.25">
      <c r="D44" s="2" t="s">
        <v>94</v>
      </c>
    </row>
    <row r="45" spans="4:4" x14ac:dyDescent="0.25">
      <c r="D45" s="2" t="s">
        <v>95</v>
      </c>
    </row>
    <row r="46" spans="4:4" x14ac:dyDescent="0.25">
      <c r="D46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308-7579-4371-BA9A-13FE1C95055D}">
  <dimension ref="A1:P19"/>
  <sheetViews>
    <sheetView workbookViewId="0"/>
  </sheetViews>
  <sheetFormatPr defaultColWidth="15.7109375" defaultRowHeight="15" x14ac:dyDescent="0.25"/>
  <cols>
    <col min="1" max="16384" width="15.7109375" style="2"/>
  </cols>
  <sheetData>
    <row r="1" spans="1:16" x14ac:dyDescent="0.25">
      <c r="A1" s="2" t="s">
        <v>1</v>
      </c>
      <c r="B1" s="1" t="s">
        <v>37</v>
      </c>
      <c r="E1" s="2" t="s">
        <v>9</v>
      </c>
      <c r="F1" s="2">
        <v>3</v>
      </c>
      <c r="H1" s="2" t="s">
        <v>16</v>
      </c>
      <c r="I1" s="1" t="s">
        <v>43</v>
      </c>
      <c r="K1" s="2" t="s">
        <v>21</v>
      </c>
      <c r="L1" s="2">
        <v>100</v>
      </c>
    </row>
    <row r="2" spans="1:16" x14ac:dyDescent="0.25">
      <c r="A2" s="2" t="s">
        <v>2</v>
      </c>
      <c r="B2" s="2" t="e">
        <f>Folha1!#REF!</f>
        <v>#REF!</v>
      </c>
      <c r="E2" s="2" t="s">
        <v>11</v>
      </c>
      <c r="F2" s="2">
        <f>_xll.PTreeEvaluate5(B3,$L$11:$L$19,$J$11:$J$19,$K$11:$K$19,$N$11:$N$19,$G$11:$G$19,,L1)</f>
        <v>9802369</v>
      </c>
    </row>
    <row r="3" spans="1:16" x14ac:dyDescent="0.25">
      <c r="A3" s="2" t="s">
        <v>3</v>
      </c>
      <c r="B3" s="2" t="s">
        <v>46</v>
      </c>
      <c r="E3" s="2" t="s">
        <v>12</v>
      </c>
      <c r="F3" s="1" t="s">
        <v>39</v>
      </c>
      <c r="H3" s="2" t="s">
        <v>17</v>
      </c>
      <c r="I3" s="3" t="s">
        <v>41</v>
      </c>
    </row>
    <row r="4" spans="1:16" x14ac:dyDescent="0.25">
      <c r="A4" s="2" t="s">
        <v>4</v>
      </c>
      <c r="B4" s="2" t="s">
        <v>38</v>
      </c>
      <c r="E4" s="2" t="s">
        <v>13</v>
      </c>
      <c r="F4" s="1" t="s">
        <v>40</v>
      </c>
      <c r="H4" s="2" t="s">
        <v>18</v>
      </c>
      <c r="I4" s="1" t="s">
        <v>42</v>
      </c>
    </row>
    <row r="5" spans="1:16" x14ac:dyDescent="0.25">
      <c r="A5" s="2" t="s">
        <v>5</v>
      </c>
      <c r="B5" s="2">
        <v>0</v>
      </c>
      <c r="E5" s="2" t="s">
        <v>14</v>
      </c>
      <c r="F5" s="1" t="s">
        <v>40</v>
      </c>
      <c r="H5" s="2" t="s">
        <v>19</v>
      </c>
      <c r="I5" s="3" t="s">
        <v>41</v>
      </c>
    </row>
    <row r="6" spans="1:16" x14ac:dyDescent="0.25">
      <c r="A6" s="2" t="s">
        <v>6</v>
      </c>
      <c r="E6" s="2" t="s">
        <v>15</v>
      </c>
      <c r="F6" s="1" t="s">
        <v>39</v>
      </c>
      <c r="H6" s="2" t="s">
        <v>20</v>
      </c>
      <c r="I6" s="1" t="s">
        <v>42</v>
      </c>
    </row>
    <row r="7" spans="1:16" x14ac:dyDescent="0.25">
      <c r="A7" s="2" t="s">
        <v>7</v>
      </c>
      <c r="E7" s="2" t="s">
        <v>10</v>
      </c>
      <c r="F7" s="1" t="s">
        <v>0</v>
      </c>
    </row>
    <row r="8" spans="1:16" x14ac:dyDescent="0.25">
      <c r="A8" s="2" t="s">
        <v>8</v>
      </c>
      <c r="B8" s="2">
        <v>9</v>
      </c>
    </row>
    <row r="10" spans="1:16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25">
      <c r="A11" s="2">
        <f>Folha1!$C$24</f>
        <v>6636.1525000000011</v>
      </c>
      <c r="B11" s="2" t="str">
        <f>B1</f>
        <v>Nova árvore</v>
      </c>
      <c r="C11" s="2">
        <v>0</v>
      </c>
      <c r="I11" s="2" t="s">
        <v>44</v>
      </c>
      <c r="J11" s="2">
        <f>Folha1!$B$24</f>
        <v>0</v>
      </c>
      <c r="K11" s="2">
        <f>Folha1!$B$23</f>
        <v>0</v>
      </c>
      <c r="L11" s="2" t="s">
        <v>47</v>
      </c>
      <c r="M11" s="1" t="s">
        <v>45</v>
      </c>
      <c r="O11" s="2" t="str">
        <f>Folha1!$C$23</f>
        <v>Tipo de Frota</v>
      </c>
      <c r="P11" s="2" t="b">
        <v>0</v>
      </c>
    </row>
    <row r="12" spans="1:16" x14ac:dyDescent="0.25">
      <c r="A12" s="2">
        <f>Folha1!$D$18</f>
        <v>6636.1525000000011</v>
      </c>
      <c r="B12" s="1" t="s">
        <v>54</v>
      </c>
      <c r="C12" s="2">
        <v>0</v>
      </c>
      <c r="I12" s="2" t="s">
        <v>44</v>
      </c>
      <c r="J12" s="2">
        <f>Folha1!$C$18</f>
        <v>400</v>
      </c>
      <c r="L12" s="2" t="s">
        <v>49</v>
      </c>
      <c r="M12" s="1" t="s">
        <v>45</v>
      </c>
      <c r="O12" s="2" t="str">
        <f>Folha1!$D$17</f>
        <v>Custos</v>
      </c>
      <c r="P12" s="2" t="b">
        <v>0</v>
      </c>
    </row>
    <row r="13" spans="1:16" x14ac:dyDescent="0.25">
      <c r="A13" s="2">
        <f>Folha1!$D$26</f>
        <v>5200</v>
      </c>
      <c r="B13" s="1" t="s">
        <v>55</v>
      </c>
      <c r="C13" s="2">
        <v>0</v>
      </c>
      <c r="H13" s="2" t="s">
        <v>44</v>
      </c>
      <c r="I13" s="2" t="s">
        <v>44</v>
      </c>
      <c r="J13" s="2">
        <f>Folha1!$C$26</f>
        <v>5200</v>
      </c>
      <c r="L13" s="2" t="s">
        <v>106</v>
      </c>
      <c r="M13" s="1" t="s">
        <v>45</v>
      </c>
      <c r="P13" s="2" t="b">
        <v>0</v>
      </c>
    </row>
    <row r="14" spans="1:16" x14ac:dyDescent="0.25">
      <c r="A14" s="2">
        <f>Folha1!$E$16</f>
        <v>7280.7500000000009</v>
      </c>
      <c r="B14" s="1" t="s">
        <v>50</v>
      </c>
      <c r="C14" s="2">
        <v>0</v>
      </c>
      <c r="H14" s="2" t="s">
        <v>44</v>
      </c>
      <c r="I14" s="2" t="s">
        <v>44</v>
      </c>
      <c r="J14" s="2">
        <f>Folha1!$D$16</f>
        <v>6880.7500000000009</v>
      </c>
      <c r="K14" s="2">
        <f>Folha1!$D$15</f>
        <v>0.35</v>
      </c>
      <c r="L14" s="2" t="s">
        <v>48</v>
      </c>
      <c r="M14" s="1" t="s">
        <v>45</v>
      </c>
      <c r="P14" s="2" t="b">
        <v>0</v>
      </c>
    </row>
    <row r="15" spans="1:16" x14ac:dyDescent="0.25">
      <c r="A15" s="2">
        <f>Folha1!$E$20</f>
        <v>6522.4000000000005</v>
      </c>
      <c r="B15" s="1" t="s">
        <v>51</v>
      </c>
      <c r="C15" s="2">
        <v>0</v>
      </c>
      <c r="H15" s="2" t="s">
        <v>44</v>
      </c>
      <c r="I15" s="2" t="s">
        <v>44</v>
      </c>
      <c r="J15" s="2">
        <f>Folha1!$D$20</f>
        <v>6122.4000000000005</v>
      </c>
      <c r="K15" s="2">
        <f>Folha1!$D$19</f>
        <v>0.45</v>
      </c>
      <c r="L15" s="2" t="s">
        <v>48</v>
      </c>
      <c r="M15" s="1" t="s">
        <v>45</v>
      </c>
      <c r="P15" s="2" t="b">
        <v>0</v>
      </c>
    </row>
    <row r="16" spans="1:16" x14ac:dyDescent="0.25">
      <c r="A16" s="2">
        <f>Folha1!$E$22</f>
        <v>5764.05</v>
      </c>
      <c r="B16" s="1" t="s">
        <v>52</v>
      </c>
      <c r="C16" s="2">
        <v>0</v>
      </c>
      <c r="H16" s="2" t="s">
        <v>44</v>
      </c>
      <c r="I16" s="2" t="s">
        <v>44</v>
      </c>
      <c r="J16" s="2">
        <f>Folha1!$D$22</f>
        <v>5364.05</v>
      </c>
      <c r="K16" s="2">
        <f>Folha1!$D$21</f>
        <v>0.2</v>
      </c>
      <c r="L16" s="2" t="s">
        <v>48</v>
      </c>
      <c r="M16" s="1" t="s">
        <v>45</v>
      </c>
      <c r="P16" s="2" t="b">
        <v>0</v>
      </c>
    </row>
    <row r="17" spans="2:13" x14ac:dyDescent="0.25">
      <c r="B17" s="1"/>
      <c r="M17" s="1"/>
    </row>
    <row r="18" spans="2:13" x14ac:dyDescent="0.25">
      <c r="B18" s="1"/>
      <c r="M18" s="1"/>
    </row>
    <row r="19" spans="2:13" x14ac:dyDescent="0.25">
      <c r="B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Folha3</vt:lpstr>
      <vt:lpstr>inflCalc_1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Fernandes</dc:creator>
  <cp:lastModifiedBy>Mara Fernandes</cp:lastModifiedBy>
  <dcterms:created xsi:type="dcterms:W3CDTF">2019-06-13T10:26:20Z</dcterms:created>
  <dcterms:modified xsi:type="dcterms:W3CDTF">2019-06-13T16:52:00Z</dcterms:modified>
</cp:coreProperties>
</file>