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996" documentId="8_{2C70711B-A078-4C69-BA85-914178A04773}" xr6:coauthVersionLast="47" xr6:coauthVersionMax="47" xr10:uidLastSave="{48119075-4EC9-4DE7-8A9A-F21FD9761071}"/>
  <bookViews>
    <workbookView xWindow="-110" yWindow="-110" windowWidth="19420" windowHeight="11500" xr2:uid="{CCE4960F-43FD-4FEF-86C7-8FE5A9553102}"/>
  </bookViews>
  <sheets>
    <sheet name="q36" sheetId="4" r:id="rId1"/>
    <sheet name="q37" sheetId="7" r:id="rId2"/>
    <sheet name="q38" sheetId="9" r:id="rId3"/>
    <sheet name="q39" sheetId="10" r:id="rId4"/>
    <sheet name="q41" sheetId="11" r:id="rId5"/>
    <sheet name="q42" sheetId="12" r:id="rId6"/>
    <sheet name="q44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" l="1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O34" i="7"/>
  <c r="P34" i="7"/>
  <c r="Q34" i="7"/>
  <c r="R34" i="7"/>
  <c r="S34" i="7"/>
  <c r="T34" i="7"/>
  <c r="U34" i="7"/>
  <c r="V34" i="7"/>
  <c r="W34" i="7"/>
  <c r="X34" i="7"/>
  <c r="O35" i="7"/>
  <c r="P35" i="7"/>
  <c r="Q35" i="7"/>
  <c r="R35" i="7"/>
  <c r="S35" i="7"/>
  <c r="T35" i="7"/>
  <c r="U35" i="7"/>
  <c r="V35" i="7"/>
  <c r="W35" i="7"/>
  <c r="X35" i="7"/>
  <c r="N35" i="7"/>
  <c r="N34" i="7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H4" i="11"/>
  <c r="G4" i="11"/>
  <c r="F4" i="11"/>
  <c r="D15" i="11"/>
  <c r="C15" i="11"/>
  <c r="B15" i="11"/>
  <c r="D24" i="11"/>
  <c r="D23" i="11"/>
  <c r="D22" i="11"/>
  <c r="C24" i="11"/>
  <c r="C23" i="11"/>
  <c r="C22" i="11"/>
  <c r="B24" i="11"/>
  <c r="B23" i="11"/>
  <c r="B22" i="11"/>
  <c r="D45" i="7"/>
  <c r="C45" i="7"/>
  <c r="B45" i="7"/>
  <c r="D44" i="7"/>
  <c r="C44" i="7"/>
  <c r="B44" i="7"/>
  <c r="B26" i="11" l="1"/>
  <c r="F22" i="11" s="1"/>
  <c r="D26" i="11"/>
  <c r="C26" i="11"/>
  <c r="G23" i="11" s="1"/>
  <c r="D47" i="7"/>
  <c r="H44" i="7" s="1"/>
  <c r="C47" i="7"/>
  <c r="G44" i="7" s="1"/>
  <c r="B47" i="7"/>
  <c r="F44" i="7" s="1"/>
  <c r="E9" i="4"/>
  <c r="F9" i="4"/>
  <c r="E10" i="4"/>
  <c r="F10" i="4"/>
  <c r="F6" i="4"/>
  <c r="E5" i="4"/>
  <c r="H24" i="11" l="1"/>
  <c r="H23" i="11"/>
  <c r="G24" i="11"/>
  <c r="H22" i="11"/>
  <c r="G22" i="11"/>
  <c r="F24" i="11"/>
  <c r="F23" i="11"/>
  <c r="F45" i="7"/>
  <c r="H45" i="7"/>
  <c r="G45" i="7"/>
  <c r="F4" i="4"/>
  <c r="E8" i="4"/>
  <c r="E7" i="4"/>
  <c r="E6" i="4"/>
  <c r="F5" i="4"/>
  <c r="E4" i="4"/>
  <c r="F8" i="4"/>
  <c r="F7" i="4"/>
</calcChain>
</file>

<file path=xl/sharedStrings.xml><?xml version="1.0" encoding="utf-8"?>
<sst xmlns="http://schemas.openxmlformats.org/spreadsheetml/2006/main" count="260" uniqueCount="93">
  <si>
    <t>Ninguna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</si>
  <si>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</si>
  <si>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</si>
  <si>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</si>
  <si>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</si>
  <si>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</si>
  <si>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</si>
  <si>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</si>
  <si>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Tenencia dni</t>
  </si>
  <si>
    <t>Bajo</t>
  </si>
  <si>
    <t>Bueno</t>
  </si>
  <si>
    <t>Excelente</t>
  </si>
  <si>
    <t>Medio</t>
  </si>
  <si>
    <t>Muy bajo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</si>
  <si>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</si>
  <si>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</si>
  <si>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</si>
  <si>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</si>
  <si>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</si>
  <si>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</si>
  <si>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</si>
  <si>
    <t>Poblacion</t>
  </si>
  <si>
    <t>Ninguno</t>
  </si>
  <si>
    <t>Cupo en la escuela</t>
  </si>
  <si>
    <t>Inscripción</t>
  </si>
  <si>
    <t>Falta de DNI Argentino</t>
  </si>
  <si>
    <t>Documentación de país de origen</t>
  </si>
  <si>
    <t>Falta de documentación escolar argentina</t>
  </si>
  <si>
    <t>Otros problemas</t>
  </si>
  <si>
    <t>Otra</t>
  </si>
  <si>
    <t>Prefiero no responder</t>
  </si>
  <si>
    <t>Venta ambulante</t>
  </si>
  <si>
    <t>Situación ocupacional</t>
  </si>
  <si>
    <t>Aboslutos ponderados</t>
  </si>
  <si>
    <t>Inconveniente acceso a la educación de hijes</t>
  </si>
  <si>
    <t>Cuenta propia</t>
  </si>
  <si>
    <t>Remuneración fija</t>
  </si>
  <si>
    <t>Desempleado</t>
  </si>
  <si>
    <t>Estuadiante</t>
  </si>
  <si>
    <t>Jubilado/a</t>
  </si>
  <si>
    <t>Changas, trabajos esporádicos o subempleado</t>
  </si>
  <si>
    <t>Trabajo sin remuneración</t>
  </si>
  <si>
    <t>Con licencia</t>
  </si>
  <si>
    <t>Ocupados</t>
  </si>
  <si>
    <t>Desocupados</t>
  </si>
  <si>
    <t>Inactivos</t>
  </si>
  <si>
    <t>Situación ocupacional recod</t>
  </si>
  <si>
    <t>Descendencia indígena</t>
  </si>
  <si>
    <t>Descendencia afro</t>
  </si>
  <si>
    <t>Descendencia asiática</t>
  </si>
  <si>
    <t>Otra descendencia</t>
  </si>
  <si>
    <t>Prefiero no responder (%)</t>
  </si>
  <si>
    <t>Experiencia discriminación en escuela</t>
  </si>
  <si>
    <t>Descendencia</t>
  </si>
  <si>
    <t>Sí</t>
  </si>
  <si>
    <t>Con trabajo por cuenta propia</t>
  </si>
  <si>
    <t>Con trabajo y una remuneración fija</t>
  </si>
  <si>
    <t>Desempleado/ buscando trabajo</t>
  </si>
  <si>
    <t>Estudiando</t>
  </si>
  <si>
    <t>Jubilado/a, retirado/a</t>
  </si>
  <si>
    <t>Realizando changas, trabajos esporádicos o subempleado</t>
  </si>
  <si>
    <t>Realizando trabajos sin remuneración</t>
  </si>
  <si>
    <t>Sin trabajar con licencia</t>
  </si>
  <si>
    <t>Situación ocupacional recodificada</t>
  </si>
  <si>
    <t>Inconvenientes acceso educación recodificada</t>
  </si>
  <si>
    <t>Situación ocupacional e inconveniente acceso a la educación hijes recodificadas</t>
  </si>
  <si>
    <t>Prefiero no responder</t>
  </si>
  <si>
    <t>Prefiero no responder (%)</t>
  </si>
  <si>
    <t>Discriminación de hijes en la escuela</t>
  </si>
  <si>
    <t>Mejor trabajo</t>
  </si>
  <si>
    <t>Nuevas experiencias</t>
  </si>
  <si>
    <t>Violencia Género</t>
  </si>
  <si>
    <t>Orientación sexual</t>
  </si>
  <si>
    <t>Persecusión</t>
  </si>
  <si>
    <t>Salud</t>
  </si>
  <si>
    <t>Habitat</t>
  </si>
  <si>
    <t>Necesidades básicas</t>
  </si>
  <si>
    <t>Reunificación</t>
  </si>
  <si>
    <t>Acompañar a otrx</t>
  </si>
  <si>
    <t>Otros</t>
  </si>
  <si>
    <t>Motivos migración</t>
  </si>
  <si>
    <t>Estudia actualmente</t>
  </si>
  <si>
    <t>Estudios</t>
  </si>
  <si>
    <t>Título origen</t>
  </si>
  <si>
    <t>DNI</t>
  </si>
  <si>
    <t>Documentación escolar</t>
  </si>
  <si>
    <t>Inscripción online</t>
  </si>
  <si>
    <t>Costos</t>
  </si>
  <si>
    <t>Discriminació</t>
  </si>
  <si>
    <t>Inconvenientes para la inscripción en el sistema educativo</t>
  </si>
  <si>
    <t>población con hijes menores de 18 años</t>
  </si>
  <si>
    <t>Inconvenientes acceso educación recodificada: REVISADA</t>
  </si>
  <si>
    <t>Inconvenientes acceso educación recodificada -REVISADO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</si>
</sst>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rgb="FF000000"/>
      <name val="Lucida Sans"/>
      <family val="2"/>
    </font>
    <font>
      <sz val="6"/>
      <color rgb="FF000000"/>
      <name val="Lucida Sans"/>
      <family val="2"/>
    </font>
    <font>
      <sz val="10"/>
      <color rgb="FF000000"/>
      <name val="Lucida Sans"/>
      <family val="2"/>
    </font>
    <font>
      <i/>
      <sz val="10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3" xfId="0" applyNumberFormat="1" applyFont="1" applyBorder="1"/>
    <xf numFmtId="3" fontId="0" fillId="0" borderId="1" xfId="0" applyNumberFormat="1" applyBorder="1"/>
    <xf numFmtId="3" fontId="0" fillId="0" borderId="0" xfId="0" applyNumberFormat="1" applyBorder="1"/>
    <xf numFmtId="3" fontId="1" fillId="0" borderId="3" xfId="0" applyNumberFormat="1" applyFont="1" applyBorder="1"/>
    <xf numFmtId="0" fontId="0" fillId="0" borderId="0" xfId="0" applyBorder="1" applyAlignment="1">
      <alignment horizontal="left" vertical="center" wrapText="1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G29"/>
  <sheetViews>
    <sheetView showGridLines="0" tabSelected="1" workbookViewId="0">
      <selection activeCell="A23" sqref="A23"/>
    </sheetView>
  </sheetViews>
  <sheetFormatPr defaultRowHeight="14.5" x14ac:dyDescent="0.35"/>
  <cols>
    <col min="1" max="1" width="34" customWidth="1"/>
    <col min="2" max="3" width="12.26953125" customWidth="1"/>
    <col min="4" max="4" width="6.08984375" customWidth="1"/>
    <col min="5" max="6" width="11.453125" customWidth="1"/>
  </cols>
  <sheetData>
    <row r="1" spans="1:7" x14ac:dyDescent="0.35">
      <c r="A1" s="57" t="s">
        <v>34</v>
      </c>
      <c r="B1" s="60" t="s">
        <v>8</v>
      </c>
      <c r="C1" s="60"/>
      <c r="D1" s="60"/>
      <c r="E1" s="60"/>
      <c r="F1" s="60"/>
    </row>
    <row r="2" spans="1:7" x14ac:dyDescent="0.35">
      <c r="A2" s="58"/>
      <c r="B2" s="56" t="s">
        <v>4</v>
      </c>
      <c r="C2" s="56"/>
      <c r="D2" s="1"/>
      <c r="E2" s="56" t="s">
        <v>5</v>
      </c>
      <c r="F2" s="56"/>
    </row>
    <row r="3" spans="1:7" x14ac:dyDescent="0.35">
      <c r="A3" s="59"/>
      <c r="B3" s="2" t="s">
        <v>2</v>
      </c>
      <c r="C3" s="2" t="s">
        <v>3</v>
      </c>
      <c r="D3" s="2"/>
      <c r="E3" s="9" t="s">
        <v>6</v>
      </c>
      <c r="F3" s="9" t="s">
        <v>7</v>
      </c>
    </row>
    <row r="4" spans="1:7" x14ac:dyDescent="0.35">
      <c r="A4" s="3" t="s">
        <v>22</v>
      </c>
      <c r="B4" s="32">
        <v>60.457725206000006</v>
      </c>
      <c r="C4" s="32">
        <v>1514.644139453</v>
      </c>
      <c r="D4" s="4"/>
      <c r="E4" s="8">
        <f t="shared" ref="E4:F8" si="0">+B4/B$12*100</f>
        <v>81.11396391460039</v>
      </c>
      <c r="F4" s="8">
        <f t="shared" si="0"/>
        <v>87.727794104882577</v>
      </c>
    </row>
    <row r="5" spans="1:7" x14ac:dyDescent="0.35">
      <c r="A5" s="5" t="s">
        <v>23</v>
      </c>
      <c r="B5" s="33">
        <v>3.9147561050000004</v>
      </c>
      <c r="C5" s="33">
        <v>169.50931698700001</v>
      </c>
      <c r="D5" s="2"/>
      <c r="E5" s="8">
        <f t="shared" si="0"/>
        <v>5.2522880137064414</v>
      </c>
      <c r="F5" s="8">
        <f t="shared" si="0"/>
        <v>9.8179354953073137</v>
      </c>
    </row>
    <row r="6" spans="1:7" x14ac:dyDescent="0.35">
      <c r="A6" s="5" t="s">
        <v>24</v>
      </c>
      <c r="B6" s="33">
        <v>4.379689538</v>
      </c>
      <c r="C6" s="33">
        <v>16.089157491999998</v>
      </c>
      <c r="D6" s="2"/>
      <c r="E6" s="8">
        <f t="shared" si="0"/>
        <v>5.8760725437818557</v>
      </c>
      <c r="F6" s="8">
        <f t="shared" si="0"/>
        <v>0.93187981190680402</v>
      </c>
    </row>
    <row r="7" spans="1:7" x14ac:dyDescent="0.35">
      <c r="A7" s="5" t="s">
        <v>25</v>
      </c>
      <c r="B7" s="33">
        <v>5.5671133399999997</v>
      </c>
      <c r="C7" s="33">
        <v>22.907976396999999</v>
      </c>
      <c r="D7" s="2"/>
      <c r="E7" s="8">
        <f t="shared" si="0"/>
        <v>7.4691965175764707</v>
      </c>
      <c r="F7" s="8">
        <f t="shared" si="0"/>
        <v>1.3268240270888303</v>
      </c>
    </row>
    <row r="8" spans="1:7" x14ac:dyDescent="0.35">
      <c r="A8" s="5" t="s">
        <v>26</v>
      </c>
      <c r="B8" s="33">
        <v>3.2966271160000002</v>
      </c>
      <c r="C8" s="33">
        <v>15.202408373999999</v>
      </c>
      <c r="D8" s="2"/>
      <c r="E8" s="8">
        <f t="shared" si="0"/>
        <v>4.4229664946205975</v>
      </c>
      <c r="F8" s="8">
        <f t="shared" si="0"/>
        <v>0.88051953392448912</v>
      </c>
    </row>
    <row r="9" spans="1:7" ht="29" x14ac:dyDescent="0.35">
      <c r="A9" s="5" t="s">
        <v>27</v>
      </c>
      <c r="B9" s="33">
        <v>1.3047807310000001</v>
      </c>
      <c r="C9" s="33">
        <v>12.177111426</v>
      </c>
      <c r="D9" s="2"/>
      <c r="E9" s="8">
        <f t="shared" ref="E9:E10" si="1">+B9/B$12*100</f>
        <v>1.7505775609350329</v>
      </c>
      <c r="F9" s="8">
        <f t="shared" ref="F9:F10" si="2">+C9/C$12*100</f>
        <v>0.70529512256135451</v>
      </c>
    </row>
    <row r="10" spans="1:7" x14ac:dyDescent="0.35">
      <c r="A10" s="5" t="s">
        <v>28</v>
      </c>
      <c r="B10" s="33">
        <v>1.7297506329999999</v>
      </c>
      <c r="C10" s="33">
        <v>30.708064773</v>
      </c>
      <c r="D10" s="2"/>
      <c r="E10" s="8">
        <f t="shared" si="1"/>
        <v>2.3207444532248909</v>
      </c>
      <c r="F10" s="8">
        <f t="shared" si="2"/>
        <v>1.778603114483404</v>
      </c>
    </row>
    <row r="11" spans="1:7" x14ac:dyDescent="0.35">
      <c r="B11" s="33"/>
      <c r="C11" s="33"/>
    </row>
    <row r="12" spans="1:7" x14ac:dyDescent="0.35">
      <c r="A12" s="6" t="s">
        <v>1</v>
      </c>
      <c r="B12" s="34">
        <v>74.534300000000002</v>
      </c>
      <c r="C12" s="34">
        <v>1726.5271</v>
      </c>
      <c r="D12" s="7"/>
      <c r="E12" s="7"/>
      <c r="F12" s="7"/>
      <c r="G12" t="s">
        <v>90</v>
      </c>
    </row>
    <row r="14" spans="1:7" s="37" customFormat="1" x14ac:dyDescent="0.35">
      <c r="A14" s="38" t="s">
        <v>91</v>
      </c>
    </row>
    <row r="15" spans="1:7" s="40" customFormat="1" x14ac:dyDescent="0.35">
      <c r="A15" s="39"/>
    </row>
    <row r="16" spans="1:7" ht="15.5" customHeight="1" x14ac:dyDescent="0.35">
      <c r="A16" s="57" t="s">
        <v>34</v>
      </c>
      <c r="B16" s="56" t="s">
        <v>8</v>
      </c>
      <c r="C16" s="56"/>
      <c r="D16" s="56"/>
      <c r="E16" s="56"/>
      <c r="F16" s="56"/>
    </row>
    <row r="17" spans="1:7" x14ac:dyDescent="0.35">
      <c r="A17" s="58"/>
      <c r="B17" s="56" t="s">
        <v>4</v>
      </c>
      <c r="C17" s="56"/>
      <c r="D17" s="1"/>
      <c r="E17" s="56" t="s">
        <v>5</v>
      </c>
      <c r="F17" s="56"/>
    </row>
    <row r="18" spans="1:7" x14ac:dyDescent="0.35">
      <c r="A18" s="59"/>
      <c r="B18" s="22" t="s">
        <v>2</v>
      </c>
      <c r="C18" s="22" t="s">
        <v>3</v>
      </c>
      <c r="D18" s="22"/>
      <c r="E18" s="9" t="s">
        <v>6</v>
      </c>
      <c r="F18" s="9" t="s">
        <v>7</v>
      </c>
    </row>
    <row r="19" spans="1:7" x14ac:dyDescent="0.35">
      <c r="A19" s="3" t="s">
        <v>2</v>
      </c>
      <c r="B19" s="13">
        <v>60.111843516000008</v>
      </c>
      <c r="C19" s="32">
        <v>1505.112812073</v>
      </c>
      <c r="D19" s="24"/>
      <c r="E19" s="12">
        <v>80.649902125598544</v>
      </c>
      <c r="F19" s="12">
        <v>87.175741405970413</v>
      </c>
    </row>
    <row r="20" spans="1:7" x14ac:dyDescent="0.35">
      <c r="A20" s="5" t="s">
        <v>54</v>
      </c>
      <c r="B20" s="13">
        <v>14.422458667000001</v>
      </c>
      <c r="C20" s="13">
        <v>221.41429058899999</v>
      </c>
      <c r="D20" s="2"/>
      <c r="E20" s="12">
        <v>19.350097874401449</v>
      </c>
      <c r="F20" s="12">
        <v>12.824258594029597</v>
      </c>
    </row>
    <row r="21" spans="1:7" x14ac:dyDescent="0.35">
      <c r="B21" s="10"/>
      <c r="C21" s="10"/>
    </row>
    <row r="22" spans="1:7" x14ac:dyDescent="0.35">
      <c r="A22" s="6" t="s">
        <v>1</v>
      </c>
      <c r="B22" s="34">
        <v>74.534300000000002</v>
      </c>
      <c r="C22" s="34">
        <v>1726.5271</v>
      </c>
      <c r="D22" s="7"/>
      <c r="E22" s="7"/>
      <c r="F22" s="7"/>
      <c r="G22" t="s">
        <v>90</v>
      </c>
    </row>
    <row r="25" spans="1:7" x14ac:dyDescent="0.35">
      <c r="B25" s="50"/>
      <c r="C25" s="50"/>
      <c r="D25" s="55"/>
      <c r="E25" s="55"/>
      <c r="F25" s="55"/>
    </row>
    <row r="26" spans="1:7" x14ac:dyDescent="0.35">
      <c r="B26" s="51"/>
      <c r="C26" s="51"/>
      <c r="D26" s="55"/>
      <c r="E26" s="55"/>
      <c r="F26" s="55"/>
    </row>
    <row r="27" spans="1:7" x14ac:dyDescent="0.35">
      <c r="B27" s="52"/>
      <c r="C27" s="52"/>
      <c r="D27" s="53"/>
      <c r="E27" s="53"/>
      <c r="F27" s="53"/>
    </row>
    <row r="28" spans="1:7" x14ac:dyDescent="0.35">
      <c r="B28" s="52"/>
      <c r="C28" s="52"/>
      <c r="D28" s="53"/>
      <c r="E28" s="53"/>
      <c r="F28" s="53"/>
    </row>
    <row r="29" spans="1:7" x14ac:dyDescent="0.35">
      <c r="B29" s="54"/>
      <c r="C29" s="52"/>
      <c r="D29" s="49"/>
      <c r="E29" s="49"/>
      <c r="F29" s="49"/>
    </row>
  </sheetData>
  <mergeCells count="11">
    <mergeCell ref="A1:A3"/>
    <mergeCell ref="B1:F1"/>
    <mergeCell ref="A16:A18"/>
    <mergeCell ref="B16:F16"/>
    <mergeCell ref="B17:C17"/>
    <mergeCell ref="E17:F17"/>
    <mergeCell ref="D25:D26"/>
    <mergeCell ref="E25:E26"/>
    <mergeCell ref="F25:F26"/>
    <mergeCell ref="B2:C2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Y47"/>
  <sheetViews>
    <sheetView showGridLines="0" workbookViewId="0">
      <selection activeCell="B4" sqref="B4:X12"/>
    </sheetView>
  </sheetViews>
  <sheetFormatPr defaultRowHeight="14.5" x14ac:dyDescent="0.35"/>
  <cols>
    <col min="1" max="1" width="42.1796875" customWidth="1"/>
    <col min="2" max="12" width="16.1796875" customWidth="1"/>
    <col min="13" max="13" width="4.1796875" customWidth="1"/>
    <col min="14" max="24" width="16.1796875" customWidth="1"/>
  </cols>
  <sheetData>
    <row r="1" spans="1:24" x14ac:dyDescent="0.35">
      <c r="A1" s="62" t="s">
        <v>34</v>
      </c>
      <c r="B1" s="61" t="s">
        <v>32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25"/>
      <c r="N1" s="61" t="s">
        <v>32</v>
      </c>
      <c r="O1" s="61"/>
      <c r="P1" s="61"/>
      <c r="Q1" s="61"/>
      <c r="R1" s="61"/>
      <c r="S1" s="61"/>
      <c r="T1" s="61"/>
      <c r="U1" s="61"/>
      <c r="V1" s="61"/>
      <c r="W1" s="61"/>
      <c r="X1" s="61"/>
    </row>
    <row r="2" spans="1:24" x14ac:dyDescent="0.35">
      <c r="A2" s="63"/>
      <c r="B2" s="56" t="s">
        <v>33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26"/>
      <c r="N2" s="56" t="s">
        <v>5</v>
      </c>
      <c r="O2" s="56"/>
      <c r="P2" s="56"/>
      <c r="Q2" s="56"/>
      <c r="R2" s="56" t="s">
        <v>5</v>
      </c>
      <c r="S2" s="56"/>
      <c r="T2" s="56"/>
      <c r="U2" s="56"/>
      <c r="V2" s="56"/>
      <c r="W2" s="56"/>
      <c r="X2" s="56"/>
    </row>
    <row r="3" spans="1:24" s="28" customFormat="1" ht="43.5" x14ac:dyDescent="0.35">
      <c r="A3" s="64"/>
      <c r="B3" s="18" t="s">
        <v>35</v>
      </c>
      <c r="C3" s="18" t="s">
        <v>36</v>
      </c>
      <c r="D3" s="18" t="s">
        <v>37</v>
      </c>
      <c r="E3" s="18" t="s">
        <v>38</v>
      </c>
      <c r="F3" s="18" t="s">
        <v>39</v>
      </c>
      <c r="G3" s="18" t="s">
        <v>29</v>
      </c>
      <c r="H3" s="18" t="s">
        <v>30</v>
      </c>
      <c r="I3" s="18" t="s">
        <v>40</v>
      </c>
      <c r="J3" s="18" t="s">
        <v>41</v>
      </c>
      <c r="K3" s="18" t="s">
        <v>42</v>
      </c>
      <c r="L3" s="18" t="s">
        <v>31</v>
      </c>
      <c r="M3" s="27"/>
      <c r="N3" s="18" t="s">
        <v>35</v>
      </c>
      <c r="O3" s="18" t="s">
        <v>36</v>
      </c>
      <c r="P3" s="18" t="s">
        <v>37</v>
      </c>
      <c r="Q3" s="18" t="s">
        <v>38</v>
      </c>
      <c r="R3" s="18" t="s">
        <v>39</v>
      </c>
      <c r="S3" s="18" t="s">
        <v>29</v>
      </c>
      <c r="T3" s="18" t="s">
        <v>30</v>
      </c>
      <c r="U3" s="18" t="s">
        <v>40</v>
      </c>
      <c r="V3" s="18" t="s">
        <v>41</v>
      </c>
      <c r="W3" s="18" t="s">
        <v>42</v>
      </c>
      <c r="X3" s="18" t="s">
        <v>31</v>
      </c>
    </row>
    <row r="4" spans="1:24" x14ac:dyDescent="0.35">
      <c r="A4" t="s">
        <v>22</v>
      </c>
      <c r="B4" s="10">
        <v>472.91723643699999</v>
      </c>
      <c r="C4" s="10">
        <v>443.80402508200001</v>
      </c>
      <c r="D4" s="10">
        <v>165.201892977</v>
      </c>
      <c r="E4" s="10">
        <v>46.887461389999999</v>
      </c>
      <c r="F4" s="10">
        <v>65.534933945999995</v>
      </c>
      <c r="G4" s="10">
        <v>26.735090326000002</v>
      </c>
      <c r="H4" s="10">
        <v>1</v>
      </c>
      <c r="I4" s="10">
        <v>227.77737672500001</v>
      </c>
      <c r="J4" s="10">
        <v>31.178375516999999</v>
      </c>
      <c r="K4" s="10">
        <v>8.2003758280000021</v>
      </c>
      <c r="L4" s="10">
        <v>85.865096430999998</v>
      </c>
      <c r="N4" s="12">
        <v>84.328402935296992</v>
      </c>
      <c r="O4" s="12">
        <v>87.554008271413991</v>
      </c>
      <c r="P4" s="12">
        <v>89.097084262367375</v>
      </c>
      <c r="Q4" s="12">
        <v>78.821265568756246</v>
      </c>
      <c r="R4" s="12">
        <v>93.826800657763215</v>
      </c>
      <c r="S4" s="12">
        <v>85.786030702240083</v>
      </c>
      <c r="T4" s="12">
        <v>100</v>
      </c>
      <c r="U4" s="12">
        <v>80.419734388471056</v>
      </c>
      <c r="V4" s="12">
        <v>81.398001880770948</v>
      </c>
      <c r="W4" s="12">
        <v>81.887194470872231</v>
      </c>
      <c r="X4" s="12">
        <v>74.198209781298928</v>
      </c>
    </row>
    <row r="5" spans="1:24" x14ac:dyDescent="0.35">
      <c r="A5" t="s">
        <v>23</v>
      </c>
      <c r="B5" s="10">
        <v>47.526652802999998</v>
      </c>
      <c r="C5" s="10">
        <v>48.373309597000002</v>
      </c>
      <c r="D5" s="10">
        <v>13.696265005000001</v>
      </c>
      <c r="E5" s="10">
        <v>5.3215203980000005</v>
      </c>
      <c r="F5" s="10">
        <v>2.2521791339999999</v>
      </c>
      <c r="G5" s="10">
        <v>1.7108771420000002</v>
      </c>
      <c r="H5" s="10">
        <v>0</v>
      </c>
      <c r="I5" s="10">
        <v>33.056181934000001</v>
      </c>
      <c r="J5" s="10">
        <v>2.1742208860000001</v>
      </c>
      <c r="K5" s="10">
        <v>1.331500677</v>
      </c>
      <c r="L5" s="10">
        <v>17.981365516</v>
      </c>
      <c r="N5" s="12">
        <v>8.4747317689936938</v>
      </c>
      <c r="O5" s="12">
        <v>9.5431246884001819</v>
      </c>
      <c r="P5" s="12">
        <v>7.3867027504345417</v>
      </c>
      <c r="Q5" s="12">
        <v>8.9458665512176818</v>
      </c>
      <c r="R5" s="12">
        <v>3.2244598403885263</v>
      </c>
      <c r="S5" s="12">
        <v>5.489764846189388</v>
      </c>
      <c r="T5" s="12">
        <v>0</v>
      </c>
      <c r="U5" s="12">
        <v>11.670910470791645</v>
      </c>
      <c r="V5" s="12">
        <v>5.6762814878325747</v>
      </c>
      <c r="W5" s="12">
        <v>13.296080223946168</v>
      </c>
      <c r="X5" s="12">
        <v>15.538154455838935</v>
      </c>
    </row>
    <row r="6" spans="1:24" x14ac:dyDescent="0.35">
      <c r="A6" t="s">
        <v>24</v>
      </c>
      <c r="B6" s="10">
        <v>5.7062339550000001</v>
      </c>
      <c r="C6" s="10">
        <v>4.5685886739999999</v>
      </c>
      <c r="D6" s="10">
        <v>2.7110425890000003</v>
      </c>
      <c r="E6" s="10">
        <v>1.7068286109999999</v>
      </c>
      <c r="F6" s="10">
        <v>2.0595975470000001</v>
      </c>
      <c r="G6" s="10">
        <v>0</v>
      </c>
      <c r="H6" s="10">
        <v>0</v>
      </c>
      <c r="I6" s="10">
        <v>2.0148812249999999</v>
      </c>
      <c r="J6" s="10">
        <v>0</v>
      </c>
      <c r="K6" s="10">
        <v>0.48235817600000003</v>
      </c>
      <c r="L6" s="10">
        <v>1.2193162529999999</v>
      </c>
      <c r="N6" s="12">
        <v>1.0175091096820628</v>
      </c>
      <c r="O6" s="12">
        <v>0.90129477865411001</v>
      </c>
      <c r="P6" s="12">
        <v>1.4621260424941289</v>
      </c>
      <c r="Q6" s="12">
        <v>2.8693042284578754</v>
      </c>
      <c r="R6" s="12">
        <v>2.9487395018482672</v>
      </c>
      <c r="S6" s="12">
        <v>0</v>
      </c>
      <c r="T6" s="12">
        <v>0</v>
      </c>
      <c r="U6" s="12">
        <v>0.71137974836915696</v>
      </c>
      <c r="V6" s="12">
        <v>0</v>
      </c>
      <c r="W6" s="12">
        <v>4.8167253051816106</v>
      </c>
      <c r="X6" s="12">
        <v>1.0536421303916272</v>
      </c>
    </row>
    <row r="7" spans="1:24" x14ac:dyDescent="0.35">
      <c r="A7" t="s">
        <v>25</v>
      </c>
      <c r="B7" s="10">
        <v>10.346021267000001</v>
      </c>
      <c r="C7" s="10">
        <v>2.249411759</v>
      </c>
      <c r="D7" s="10">
        <v>2.6606103189999999</v>
      </c>
      <c r="E7" s="10">
        <v>2.8176836749999996</v>
      </c>
      <c r="F7" s="10">
        <v>0</v>
      </c>
      <c r="G7" s="10">
        <v>0.92369261700000005</v>
      </c>
      <c r="H7" s="10">
        <v>0</v>
      </c>
      <c r="I7" s="10">
        <v>4.9365359710000005</v>
      </c>
      <c r="J7" s="10">
        <v>2.106774519</v>
      </c>
      <c r="K7" s="10">
        <v>0</v>
      </c>
      <c r="L7" s="10">
        <v>2.43435961</v>
      </c>
      <c r="N7" s="12">
        <v>1.8448544120614936</v>
      </c>
      <c r="O7" s="12">
        <v>0.44376572681357068</v>
      </c>
      <c r="P7" s="12">
        <v>1.4349267887279624</v>
      </c>
      <c r="Q7" s="12">
        <v>4.7367331617422863</v>
      </c>
      <c r="R7" s="12">
        <v>0</v>
      </c>
      <c r="S7" s="12">
        <v>2.9638921071582578</v>
      </c>
      <c r="T7" s="12">
        <v>0</v>
      </c>
      <c r="U7" s="12">
        <v>1.7429075586652867</v>
      </c>
      <c r="V7" s="12">
        <v>5.5001979229616671</v>
      </c>
      <c r="W7" s="12">
        <v>0</v>
      </c>
      <c r="X7" s="12">
        <v>2.1035919428687637</v>
      </c>
    </row>
    <row r="8" spans="1:24" x14ac:dyDescent="0.35">
      <c r="A8" t="s">
        <v>26</v>
      </c>
      <c r="B8" s="10">
        <v>6.727277011</v>
      </c>
      <c r="C8" s="10">
        <v>1.3056029410000001</v>
      </c>
      <c r="D8" s="10">
        <v>0.34729895</v>
      </c>
      <c r="E8" s="10">
        <v>0.36821739399999998</v>
      </c>
      <c r="F8" s="10">
        <v>0</v>
      </c>
      <c r="G8" s="10">
        <v>0</v>
      </c>
      <c r="H8" s="10">
        <v>0</v>
      </c>
      <c r="I8" s="10">
        <v>6.4196909980000001</v>
      </c>
      <c r="J8" s="10">
        <v>0</v>
      </c>
      <c r="K8" s="10">
        <v>0</v>
      </c>
      <c r="L8" s="10">
        <v>3.330948196</v>
      </c>
      <c r="N8" s="12">
        <v>1.1995767604392269</v>
      </c>
      <c r="O8" s="12">
        <v>0.25757037844434977</v>
      </c>
      <c r="P8" s="12">
        <v>0.1873061092386499</v>
      </c>
      <c r="Q8" s="12">
        <v>0.6190004777204543</v>
      </c>
      <c r="R8" s="12">
        <v>0</v>
      </c>
      <c r="S8" s="12">
        <v>0</v>
      </c>
      <c r="T8" s="12">
        <v>0</v>
      </c>
      <c r="U8" s="12">
        <v>2.2665545294189648</v>
      </c>
      <c r="V8" s="12">
        <v>0</v>
      </c>
      <c r="W8" s="12">
        <v>0</v>
      </c>
      <c r="X8" s="12">
        <v>2.8783569027498133</v>
      </c>
    </row>
    <row r="9" spans="1:24" x14ac:dyDescent="0.35">
      <c r="A9" t="s">
        <v>27</v>
      </c>
      <c r="B9" s="10">
        <v>7.7044850050000004</v>
      </c>
      <c r="C9" s="10">
        <v>0.34588169000000002</v>
      </c>
      <c r="D9" s="10">
        <v>0</v>
      </c>
      <c r="E9" s="10">
        <v>0.90454192600000005</v>
      </c>
      <c r="F9" s="10">
        <v>0</v>
      </c>
      <c r="G9" s="10">
        <v>0</v>
      </c>
      <c r="H9" s="10">
        <v>0</v>
      </c>
      <c r="I9" s="10">
        <v>1.1948347159999999</v>
      </c>
      <c r="J9" s="10">
        <v>0.49888608899999998</v>
      </c>
      <c r="K9" s="10">
        <v>0</v>
      </c>
      <c r="L9" s="10">
        <v>2.833262731</v>
      </c>
      <c r="N9" s="12">
        <v>1.3738279467366059</v>
      </c>
      <c r="O9" s="12">
        <v>6.823581273647826E-2</v>
      </c>
      <c r="P9" s="12">
        <v>0</v>
      </c>
      <c r="Q9" s="12">
        <v>1.5206013986188274</v>
      </c>
      <c r="R9" s="12">
        <v>0</v>
      </c>
      <c r="S9" s="12">
        <v>0</v>
      </c>
      <c r="T9" s="12">
        <v>0</v>
      </c>
      <c r="U9" s="12">
        <v>0.42185177422099063</v>
      </c>
      <c r="V9" s="12">
        <v>1.3024517838836978</v>
      </c>
      <c r="W9" s="12">
        <v>0</v>
      </c>
      <c r="X9" s="12">
        <v>2.4482942571339943</v>
      </c>
    </row>
    <row r="10" spans="1:24" x14ac:dyDescent="0.35">
      <c r="A10" t="s">
        <v>28</v>
      </c>
      <c r="B10" s="10">
        <v>9.8763065460000004</v>
      </c>
      <c r="C10" s="10">
        <v>6.2449078250000003</v>
      </c>
      <c r="D10" s="10">
        <v>0.80073446400000003</v>
      </c>
      <c r="E10" s="10">
        <v>1.47954787</v>
      </c>
      <c r="F10" s="10">
        <v>0</v>
      </c>
      <c r="G10" s="10">
        <v>1.7951928719999999</v>
      </c>
      <c r="H10" s="10">
        <v>0</v>
      </c>
      <c r="I10" s="10">
        <v>7.8361724319999997</v>
      </c>
      <c r="J10" s="10">
        <v>2.3453558499999998</v>
      </c>
      <c r="K10" s="10">
        <v>0</v>
      </c>
      <c r="L10" s="10">
        <v>2.0595975470000001</v>
      </c>
      <c r="N10" s="12">
        <v>1.7610970667899275</v>
      </c>
      <c r="O10" s="12">
        <v>1.2320003435373168</v>
      </c>
      <c r="P10" s="12">
        <v>0.43185404673735922</v>
      </c>
      <c r="Q10" s="12">
        <v>2.4872286134866313</v>
      </c>
      <c r="R10" s="12">
        <v>0</v>
      </c>
      <c r="S10" s="12">
        <v>5.7603123444122577</v>
      </c>
      <c r="T10" s="12">
        <v>0</v>
      </c>
      <c r="U10" s="12">
        <v>2.766661530062887</v>
      </c>
      <c r="V10" s="12">
        <v>6.1230669245511198</v>
      </c>
      <c r="W10" s="12">
        <v>0</v>
      </c>
      <c r="X10" s="12">
        <v>1.779750529717945</v>
      </c>
    </row>
    <row r="12" spans="1:24" s="15" customFormat="1" x14ac:dyDescent="0.35">
      <c r="A12" s="16" t="s">
        <v>21</v>
      </c>
      <c r="B12" s="34">
        <v>560.80421302399998</v>
      </c>
      <c r="C12" s="34">
        <v>506.89172756800002</v>
      </c>
      <c r="D12" s="34">
        <v>185.41784430399997</v>
      </c>
      <c r="E12" s="34">
        <v>59.485801263999996</v>
      </c>
      <c r="F12" s="34">
        <v>69.846710626999993</v>
      </c>
      <c r="G12" s="34">
        <v>31.164852957000004</v>
      </c>
      <c r="H12" s="34">
        <v>1</v>
      </c>
      <c r="I12" s="34">
        <v>283.23567400100006</v>
      </c>
      <c r="J12" s="34">
        <v>38.303612860999998</v>
      </c>
      <c r="K12" s="34">
        <v>10.014234681000001</v>
      </c>
      <c r="L12" s="34">
        <v>115.72394628399999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15" customFormat="1" x14ac:dyDescent="0.3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s="37" customFormat="1" ht="15.5" x14ac:dyDescent="0.35">
      <c r="A14" s="36" t="s">
        <v>63</v>
      </c>
    </row>
    <row r="15" spans="1:24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4" x14ac:dyDescent="0.35">
      <c r="A16" s="62" t="s">
        <v>34</v>
      </c>
      <c r="B16" s="56" t="s">
        <v>46</v>
      </c>
      <c r="C16" s="56"/>
      <c r="D16" s="56"/>
      <c r="E16" s="25"/>
      <c r="F16" s="56" t="s">
        <v>46</v>
      </c>
      <c r="G16" s="56"/>
      <c r="H16" s="56"/>
    </row>
    <row r="17" spans="1:24" x14ac:dyDescent="0.35">
      <c r="A17" s="63"/>
      <c r="B17" s="56" t="s">
        <v>33</v>
      </c>
      <c r="C17" s="56"/>
      <c r="D17" s="56"/>
      <c r="E17" s="26"/>
      <c r="F17" s="56" t="s">
        <v>5</v>
      </c>
      <c r="G17" s="56"/>
      <c r="H17" s="56"/>
    </row>
    <row r="18" spans="1:24" s="28" customFormat="1" x14ac:dyDescent="0.35">
      <c r="A18" s="64"/>
      <c r="B18" s="18" t="s">
        <v>43</v>
      </c>
      <c r="C18" s="18" t="s">
        <v>44</v>
      </c>
      <c r="D18" s="18" t="s">
        <v>45</v>
      </c>
      <c r="E18" s="27"/>
      <c r="F18" s="18" t="s">
        <v>43</v>
      </c>
      <c r="G18" s="18" t="s">
        <v>44</v>
      </c>
      <c r="H18" s="18" t="s">
        <v>45</v>
      </c>
    </row>
    <row r="19" spans="1:24" x14ac:dyDescent="0.35">
      <c r="A19" t="s">
        <v>22</v>
      </c>
      <c r="B19" s="13">
        <v>1238.5641105029999</v>
      </c>
      <c r="C19" s="13">
        <v>165.201892977</v>
      </c>
      <c r="D19" s="13">
        <v>143.600770853</v>
      </c>
      <c r="F19" s="12">
        <v>83.875495674710052</v>
      </c>
      <c r="G19" s="12">
        <v>89.097084262367375</v>
      </c>
      <c r="H19" s="12">
        <v>85.662187112379385</v>
      </c>
    </row>
    <row r="20" spans="1:24" x14ac:dyDescent="0.35">
      <c r="A20" t="s">
        <v>23</v>
      </c>
      <c r="B20" s="13">
        <v>148.26901052700001</v>
      </c>
      <c r="C20" s="13">
        <v>13.696265005000001</v>
      </c>
      <c r="D20" s="13">
        <v>9.7479204180000014</v>
      </c>
      <c r="F20" s="12">
        <v>10.040769505343103</v>
      </c>
      <c r="G20" s="12">
        <v>7.3867027504345417</v>
      </c>
      <c r="H20" s="12">
        <v>5.8149282754066416</v>
      </c>
    </row>
    <row r="21" spans="1:24" x14ac:dyDescent="0.35">
      <c r="A21" t="s">
        <v>24</v>
      </c>
      <c r="B21" s="13">
        <v>13.991378283</v>
      </c>
      <c r="C21" s="13">
        <v>2.7110425890000003</v>
      </c>
      <c r="D21" s="13">
        <v>3.7664261579999998</v>
      </c>
      <c r="F21" s="12">
        <v>0.94749539301797503</v>
      </c>
      <c r="G21" s="12">
        <v>1.4621260424941289</v>
      </c>
      <c r="H21" s="12">
        <v>2.2467867015967053</v>
      </c>
    </row>
    <row r="22" spans="1:24" x14ac:dyDescent="0.35">
      <c r="A22" t="s">
        <v>25</v>
      </c>
      <c r="B22" s="13">
        <v>19.966328607000005</v>
      </c>
      <c r="C22" s="13">
        <v>2.6606103189999999</v>
      </c>
      <c r="D22" s="13">
        <v>4.9244581939999996</v>
      </c>
      <c r="F22" s="12">
        <v>1.3521187111066484</v>
      </c>
      <c r="G22" s="12">
        <v>1.4349267887279624</v>
      </c>
      <c r="H22" s="12">
        <v>2.937587707473682</v>
      </c>
    </row>
    <row r="23" spans="1:24" x14ac:dyDescent="0.35">
      <c r="A23" t="s">
        <v>26</v>
      </c>
      <c r="B23" s="13">
        <v>17.783519146</v>
      </c>
      <c r="C23" s="13">
        <v>0.34729895</v>
      </c>
      <c r="D23" s="13">
        <v>0.36821739399999998</v>
      </c>
      <c r="F23" s="12">
        <v>1.2042989705278027</v>
      </c>
      <c r="G23" s="12">
        <v>0.1873061092386499</v>
      </c>
      <c r="H23" s="12">
        <v>0.21965277146840442</v>
      </c>
    </row>
    <row r="24" spans="1:24" x14ac:dyDescent="0.35">
      <c r="A24" t="s">
        <v>27</v>
      </c>
      <c r="B24" s="13">
        <v>12.078464142</v>
      </c>
      <c r="C24" s="13">
        <v>0</v>
      </c>
      <c r="D24" s="13">
        <v>1.403428015</v>
      </c>
      <c r="F24" s="12">
        <v>0.81795294915176509</v>
      </c>
      <c r="G24" s="12">
        <v>0</v>
      </c>
      <c r="H24" s="12">
        <v>0.83718710216919168</v>
      </c>
    </row>
    <row r="25" spans="1:24" x14ac:dyDescent="0.35">
      <c r="A25" t="s">
        <v>28</v>
      </c>
      <c r="B25" s="13">
        <v>26.016984349999998</v>
      </c>
      <c r="C25" s="13">
        <v>0.80073446400000003</v>
      </c>
      <c r="D25" s="13">
        <v>3.82490372</v>
      </c>
      <c r="F25" s="12">
        <v>1.7618687961426591</v>
      </c>
      <c r="G25" s="12">
        <v>0.43185404673735922</v>
      </c>
      <c r="H25" s="12">
        <v>2.2816703295059715</v>
      </c>
    </row>
    <row r="27" spans="1:24" s="15" customFormat="1" x14ac:dyDescent="0.35">
      <c r="A27" s="16" t="s">
        <v>21</v>
      </c>
      <c r="B27" s="17">
        <v>1476.6697955579998</v>
      </c>
      <c r="C27" s="17">
        <v>185.41784430399997</v>
      </c>
      <c r="D27" s="17">
        <v>167.63612475200003</v>
      </c>
      <c r="E27" s="16"/>
      <c r="F27" s="16"/>
      <c r="G27" s="16"/>
      <c r="H27" s="16"/>
    </row>
    <row r="29" spans="1:24" s="37" customFormat="1" x14ac:dyDescent="0.35">
      <c r="A29" s="38" t="s">
        <v>64</v>
      </c>
    </row>
    <row r="31" spans="1:24" x14ac:dyDescent="0.35">
      <c r="A31" s="62" t="s">
        <v>34</v>
      </c>
      <c r="B31" s="61" t="s">
        <v>32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4" x14ac:dyDescent="0.35">
      <c r="A32" s="63"/>
      <c r="B32" s="56" t="s">
        <v>33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N32" s="56" t="s">
        <v>5</v>
      </c>
      <c r="O32" s="56"/>
      <c r="P32" s="56"/>
      <c r="Q32" s="56"/>
      <c r="R32" s="56" t="s">
        <v>5</v>
      </c>
      <c r="S32" s="56"/>
      <c r="T32" s="56"/>
      <c r="U32" s="56"/>
      <c r="V32" s="56"/>
      <c r="W32" s="56"/>
      <c r="X32" s="56"/>
    </row>
    <row r="33" spans="1:25" x14ac:dyDescent="0.35">
      <c r="A33" s="64"/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29</v>
      </c>
      <c r="H33" s="1" t="s">
        <v>30</v>
      </c>
      <c r="I33" s="1" t="s">
        <v>60</v>
      </c>
      <c r="J33" s="1" t="s">
        <v>61</v>
      </c>
      <c r="K33" s="1" t="s">
        <v>62</v>
      </c>
      <c r="L33" s="1" t="s">
        <v>31</v>
      </c>
      <c r="M33" s="1"/>
      <c r="N33" s="1" t="s">
        <v>55</v>
      </c>
      <c r="O33" s="1" t="s">
        <v>56</v>
      </c>
      <c r="P33" s="1" t="s">
        <v>57</v>
      </c>
      <c r="Q33" s="1" t="s">
        <v>58</v>
      </c>
      <c r="R33" s="1" t="s">
        <v>59</v>
      </c>
      <c r="S33" s="1" t="s">
        <v>29</v>
      </c>
      <c r="T33" s="1" t="s">
        <v>30</v>
      </c>
      <c r="U33" s="1" t="s">
        <v>60</v>
      </c>
      <c r="V33" s="1" t="s">
        <v>61</v>
      </c>
      <c r="W33" s="1" t="s">
        <v>62</v>
      </c>
      <c r="X33" s="1" t="s">
        <v>31</v>
      </c>
      <c r="Y33" s="1"/>
    </row>
    <row r="34" spans="1:25" x14ac:dyDescent="0.35">
      <c r="A34" s="35" t="s">
        <v>2</v>
      </c>
      <c r="B34" s="10">
        <v>468.24612125700003</v>
      </c>
      <c r="C34" s="10">
        <v>441.34446260100003</v>
      </c>
      <c r="D34" s="10">
        <v>164.51495911500001</v>
      </c>
      <c r="E34" s="10">
        <v>46.887461389999999</v>
      </c>
      <c r="F34" s="10">
        <v>63.475336399</v>
      </c>
      <c r="G34" s="10">
        <v>26.735090326000002</v>
      </c>
      <c r="H34" s="10">
        <v>1</v>
      </c>
      <c r="I34" s="10">
        <v>227.77737672500001</v>
      </c>
      <c r="J34" s="10">
        <v>31.178375516999999</v>
      </c>
      <c r="K34" s="10">
        <v>8.2003758280000021</v>
      </c>
      <c r="L34" s="10">
        <v>85.865096430999998</v>
      </c>
      <c r="N34" s="12">
        <f>+B34/B$37*100</f>
        <v>88.04626626716427</v>
      </c>
      <c r="O34" s="12">
        <f t="shared" ref="O34:X35" si="0">+C34/C$37*100</f>
        <v>87.912838491283225</v>
      </c>
      <c r="P34" s="12">
        <f t="shared" si="0"/>
        <v>91.304266981923561</v>
      </c>
      <c r="Q34" s="12">
        <f t="shared" si="0"/>
        <v>81.470172969725127</v>
      </c>
      <c r="R34" s="12">
        <f t="shared" si="0"/>
        <v>93.639238477378427</v>
      </c>
      <c r="S34" s="12">
        <f t="shared" si="0"/>
        <v>88.406298984562767</v>
      </c>
      <c r="T34" s="12">
        <f t="shared" si="0"/>
        <v>100</v>
      </c>
      <c r="U34" s="12">
        <f t="shared" si="0"/>
        <v>83.069173525507935</v>
      </c>
      <c r="V34" s="12">
        <f t="shared" si="0"/>
        <v>82.759199343455492</v>
      </c>
      <c r="W34" s="12">
        <f t="shared" si="0"/>
        <v>81.887191862383929</v>
      </c>
      <c r="X34" s="12">
        <f t="shared" si="0"/>
        <v>79.090934190318933</v>
      </c>
    </row>
    <row r="35" spans="1:25" x14ac:dyDescent="0.35">
      <c r="A35" s="5" t="s">
        <v>54</v>
      </c>
      <c r="B35" s="10">
        <v>63.572141180999999</v>
      </c>
      <c r="C35" s="10">
        <v>60.680580059</v>
      </c>
      <c r="D35" s="10">
        <v>15.668247394000002</v>
      </c>
      <c r="E35" s="10">
        <v>10.664230522</v>
      </c>
      <c r="F35" s="10">
        <v>4.3117766809999996</v>
      </c>
      <c r="G35" s="10">
        <v>3.5060700140000001</v>
      </c>
      <c r="H35" s="10">
        <v>0</v>
      </c>
      <c r="I35" s="10">
        <v>46.424676902999998</v>
      </c>
      <c r="J35" s="10">
        <v>6.4952317610000003</v>
      </c>
      <c r="K35" s="10">
        <v>1.8138588530000002</v>
      </c>
      <c r="L35" s="10">
        <v>22.699935887999999</v>
      </c>
      <c r="N35" s="12">
        <f>+B35/B$37*100</f>
        <v>11.953734191263008</v>
      </c>
      <c r="O35" s="12">
        <f t="shared" si="0"/>
        <v>12.087162038570826</v>
      </c>
      <c r="P35" s="12">
        <f t="shared" si="0"/>
        <v>8.6957310806040145</v>
      </c>
      <c r="Q35" s="12">
        <f t="shared" si="0"/>
        <v>18.529830352505723</v>
      </c>
      <c r="R35" s="12">
        <f t="shared" si="0"/>
        <v>6.3607616406380947</v>
      </c>
      <c r="S35" s="12">
        <f t="shared" si="0"/>
        <v>11.593702139732736</v>
      </c>
      <c r="T35" s="12">
        <f t="shared" si="0"/>
        <v>0</v>
      </c>
      <c r="U35" s="12">
        <f t="shared" si="0"/>
        <v>16.930827797603992</v>
      </c>
      <c r="V35" s="12">
        <f t="shared" si="0"/>
        <v>17.240801394461648</v>
      </c>
      <c r="W35" s="12">
        <f t="shared" si="0"/>
        <v>18.112804952150615</v>
      </c>
      <c r="X35" s="12">
        <f t="shared" si="0"/>
        <v>20.909067945728012</v>
      </c>
    </row>
    <row r="36" spans="1:25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25" s="16" customFormat="1" x14ac:dyDescent="0.35">
      <c r="A37" s="16" t="s">
        <v>1</v>
      </c>
      <c r="B37" s="34">
        <v>531.81826000000001</v>
      </c>
      <c r="C37" s="34">
        <v>502.02503999999999</v>
      </c>
      <c r="D37" s="34">
        <v>180.18321</v>
      </c>
      <c r="E37" s="34">
        <v>57.551690000000001</v>
      </c>
      <c r="F37" s="34">
        <v>67.787113000000005</v>
      </c>
      <c r="G37" s="34">
        <v>30.241160000000001</v>
      </c>
      <c r="H37" s="34">
        <v>1</v>
      </c>
      <c r="I37" s="34">
        <v>274.20204999999999</v>
      </c>
      <c r="J37" s="34">
        <v>37.673606999999997</v>
      </c>
      <c r="K37" s="34">
        <v>10.014234999999999</v>
      </c>
      <c r="L37" s="34">
        <v>108.56502999999999</v>
      </c>
    </row>
    <row r="39" spans="1:25" s="37" customFormat="1" x14ac:dyDescent="0.35">
      <c r="A39" s="38" t="s">
        <v>65</v>
      </c>
    </row>
    <row r="41" spans="1:25" x14ac:dyDescent="0.35">
      <c r="A41" s="62" t="s">
        <v>34</v>
      </c>
      <c r="B41" s="56" t="s">
        <v>46</v>
      </c>
      <c r="C41" s="56"/>
      <c r="D41" s="56"/>
      <c r="E41" s="25"/>
      <c r="F41" s="56" t="s">
        <v>46</v>
      </c>
      <c r="G41" s="56"/>
      <c r="H41" s="56"/>
    </row>
    <row r="42" spans="1:25" x14ac:dyDescent="0.35">
      <c r="A42" s="63"/>
      <c r="B42" s="56" t="s">
        <v>33</v>
      </c>
      <c r="C42" s="56"/>
      <c r="D42" s="56"/>
      <c r="E42" s="26"/>
      <c r="F42" s="56" t="s">
        <v>5</v>
      </c>
      <c r="G42" s="56"/>
      <c r="H42" s="56"/>
    </row>
    <row r="43" spans="1:25" x14ac:dyDescent="0.35">
      <c r="A43" s="64"/>
      <c r="B43" s="22" t="s">
        <v>43</v>
      </c>
      <c r="C43" s="22" t="s">
        <v>44</v>
      </c>
      <c r="D43" s="22" t="s">
        <v>45</v>
      </c>
      <c r="E43" s="27"/>
      <c r="F43" s="22" t="s">
        <v>43</v>
      </c>
      <c r="G43" s="22" t="s">
        <v>44</v>
      </c>
      <c r="H43" s="22" t="s">
        <v>45</v>
      </c>
    </row>
    <row r="44" spans="1:25" x14ac:dyDescent="0.35">
      <c r="A44" s="35" t="s">
        <v>2</v>
      </c>
      <c r="B44" s="13">
        <f>+B34+C34+I34+K34+L34</f>
        <v>1231.433432842</v>
      </c>
      <c r="C44" s="13">
        <f>+D34</f>
        <v>164.51495911500001</v>
      </c>
      <c r="D44" s="13">
        <f>+E34+F34+J34</f>
        <v>141.54117330599999</v>
      </c>
      <c r="F44" s="12">
        <f t="shared" ref="F44:H45" si="1">+B44/B$47*100</f>
        <v>86.317971149231468</v>
      </c>
      <c r="G44" s="12">
        <f t="shared" si="1"/>
        <v>91.304268750918595</v>
      </c>
      <c r="H44" s="12">
        <f t="shared" si="1"/>
        <v>86.828463756221907</v>
      </c>
    </row>
    <row r="45" spans="1:25" x14ac:dyDescent="0.35">
      <c r="A45" s="5" t="s">
        <v>54</v>
      </c>
      <c r="B45" s="13">
        <f>+B35+C35+I35+K35+L35</f>
        <v>195.191192884</v>
      </c>
      <c r="C45" s="13">
        <f>+D35</f>
        <v>15.668247394000002</v>
      </c>
      <c r="D45" s="13">
        <f>+E35+F35+J35</f>
        <v>21.471238964000001</v>
      </c>
      <c r="F45" s="12">
        <f t="shared" si="1"/>
        <v>13.682028850768537</v>
      </c>
      <c r="G45" s="12">
        <f t="shared" si="1"/>
        <v>8.69573124908141</v>
      </c>
      <c r="H45" s="12">
        <f t="shared" si="1"/>
        <v>13.171536243778084</v>
      </c>
    </row>
    <row r="47" spans="1:25" x14ac:dyDescent="0.35">
      <c r="A47" s="16" t="s">
        <v>1</v>
      </c>
      <c r="B47" s="17">
        <f>+SUM(B44:B45)</f>
        <v>1426.624625726</v>
      </c>
      <c r="C47" s="17">
        <f>+SUM(C44:C45)</f>
        <v>180.183206509</v>
      </c>
      <c r="D47" s="17">
        <f>+SUM(D44:D45)</f>
        <v>163.01241227</v>
      </c>
      <c r="E47" s="16"/>
      <c r="F47" s="16"/>
      <c r="G47" s="16"/>
      <c r="H47" s="16"/>
    </row>
  </sheetData>
  <mergeCells count="19">
    <mergeCell ref="A16:A18"/>
    <mergeCell ref="N1:X1"/>
    <mergeCell ref="B2:L2"/>
    <mergeCell ref="N2:X2"/>
    <mergeCell ref="A1:A3"/>
    <mergeCell ref="B1:L1"/>
    <mergeCell ref="B16:D16"/>
    <mergeCell ref="F16:H16"/>
    <mergeCell ref="B17:D17"/>
    <mergeCell ref="F17:H17"/>
    <mergeCell ref="N32:X32"/>
    <mergeCell ref="B31:X31"/>
    <mergeCell ref="A41:A43"/>
    <mergeCell ref="B41:D41"/>
    <mergeCell ref="F41:H41"/>
    <mergeCell ref="B42:D42"/>
    <mergeCell ref="F42:H42"/>
    <mergeCell ref="B32:L32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L22"/>
  <sheetViews>
    <sheetView showGridLines="0" topLeftCell="A10" workbookViewId="0">
      <selection activeCell="B19" sqref="B19:L22"/>
    </sheetView>
  </sheetViews>
  <sheetFormatPr defaultRowHeight="14.5" x14ac:dyDescent="0.35"/>
  <cols>
    <col min="1" max="1" width="38.81640625" customWidth="1"/>
    <col min="2" max="3" width="12.81640625" customWidth="1"/>
    <col min="4" max="4" width="11.08984375" customWidth="1"/>
    <col min="5" max="6" width="11.81640625" customWidth="1"/>
    <col min="7" max="7" width="1.26953125" customWidth="1"/>
    <col min="8" max="12" width="11.1796875" customWidth="1"/>
  </cols>
  <sheetData>
    <row r="1" spans="1:12" x14ac:dyDescent="0.35">
      <c r="A1" s="57" t="s">
        <v>20</v>
      </c>
      <c r="B1" s="56" t="s">
        <v>19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35">
      <c r="A2" s="65"/>
      <c r="B2" s="56" t="s">
        <v>4</v>
      </c>
      <c r="C2" s="56"/>
      <c r="D2" s="56"/>
      <c r="E2" s="56"/>
      <c r="F2" s="56"/>
      <c r="G2" s="20"/>
      <c r="H2" s="56" t="s">
        <v>5</v>
      </c>
      <c r="I2" s="56"/>
      <c r="J2" s="56"/>
      <c r="K2" s="56"/>
      <c r="L2" s="56"/>
    </row>
    <row r="3" spans="1:12" x14ac:dyDescent="0.35">
      <c r="A3" s="59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22"/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</row>
    <row r="4" spans="1:12" x14ac:dyDescent="0.35">
      <c r="A4" s="19" t="s">
        <v>22</v>
      </c>
      <c r="B4" s="13">
        <v>7.5488115120000003</v>
      </c>
      <c r="C4" s="13">
        <v>202.03080655700001</v>
      </c>
      <c r="D4" s="13">
        <v>193.26014585799999</v>
      </c>
      <c r="E4" s="13">
        <v>98.505984882000007</v>
      </c>
      <c r="F4" s="13">
        <v>15.899187339000001</v>
      </c>
      <c r="G4" s="13"/>
      <c r="H4" s="12">
        <v>99.999993535406645</v>
      </c>
      <c r="I4" s="12">
        <v>87.934549829829066</v>
      </c>
      <c r="J4" s="12">
        <v>86.344176158963933</v>
      </c>
      <c r="K4" s="12">
        <v>83.843629030569488</v>
      </c>
      <c r="L4" s="12">
        <v>80.871105362582767</v>
      </c>
    </row>
    <row r="5" spans="1:12" x14ac:dyDescent="0.35">
      <c r="A5" s="19" t="s">
        <v>23</v>
      </c>
      <c r="B5" s="13">
        <v>0</v>
      </c>
      <c r="C5" s="13">
        <v>27.981669366999999</v>
      </c>
      <c r="D5" s="13">
        <v>28.999215861</v>
      </c>
      <c r="E5" s="13">
        <v>14.209564708</v>
      </c>
      <c r="F5" s="13">
        <v>2.244907022</v>
      </c>
      <c r="G5" s="13"/>
      <c r="H5" s="12">
        <v>0</v>
      </c>
      <c r="I5" s="12">
        <v>12.17911040997628</v>
      </c>
      <c r="J5" s="12">
        <v>12.956180860040241</v>
      </c>
      <c r="K5" s="12">
        <v>12.094508506164132</v>
      </c>
      <c r="L5" s="12">
        <v>11.41870388935128</v>
      </c>
    </row>
    <row r="6" spans="1:12" x14ac:dyDescent="0.35">
      <c r="A6" s="19" t="s">
        <v>24</v>
      </c>
      <c r="B6" s="13">
        <v>0</v>
      </c>
      <c r="C6" s="13">
        <v>3.5419557230000001</v>
      </c>
      <c r="D6" s="13">
        <v>0.510581222</v>
      </c>
      <c r="E6" s="13">
        <v>2.0595975470000001</v>
      </c>
      <c r="F6" s="13">
        <v>0</v>
      </c>
      <c r="G6" s="13"/>
      <c r="H6" s="12">
        <v>0</v>
      </c>
      <c r="I6" s="12">
        <v>1.5416474711311805</v>
      </c>
      <c r="J6" s="12">
        <v>0.22811591484681762</v>
      </c>
      <c r="K6" s="12">
        <v>1.7530318882634053</v>
      </c>
      <c r="L6" s="12">
        <v>0</v>
      </c>
    </row>
    <row r="7" spans="1:12" x14ac:dyDescent="0.35">
      <c r="A7" s="19" t="s">
        <v>25</v>
      </c>
      <c r="B7" s="13">
        <v>0</v>
      </c>
      <c r="C7" s="13">
        <v>3.18903888</v>
      </c>
      <c r="D7" s="13">
        <v>0.510581222</v>
      </c>
      <c r="E7" s="13">
        <v>0.21219780099999999</v>
      </c>
      <c r="F7" s="13">
        <v>0</v>
      </c>
      <c r="G7" s="13"/>
      <c r="H7" s="12">
        <v>0</v>
      </c>
      <c r="I7" s="12">
        <v>1.3880392950047646</v>
      </c>
      <c r="J7" s="12">
        <v>0.22811591484681762</v>
      </c>
      <c r="K7" s="12">
        <v>0.18061271839938361</v>
      </c>
      <c r="L7" s="12">
        <v>0</v>
      </c>
    </row>
    <row r="8" spans="1:12" x14ac:dyDescent="0.35">
      <c r="A8" s="19" t="s">
        <v>26</v>
      </c>
      <c r="B8" s="13">
        <v>0</v>
      </c>
      <c r="C8" s="13">
        <v>0.36821739399999998</v>
      </c>
      <c r="D8" s="13">
        <v>0.510581222</v>
      </c>
      <c r="E8" s="13">
        <v>0</v>
      </c>
      <c r="F8" s="13">
        <v>0.90454192600000005</v>
      </c>
      <c r="G8" s="13"/>
      <c r="H8" s="12">
        <v>0</v>
      </c>
      <c r="I8" s="12">
        <v>0.16026778951539522</v>
      </c>
      <c r="J8" s="12">
        <v>0.22811591484681762</v>
      </c>
      <c r="K8" s="12">
        <v>0</v>
      </c>
      <c r="L8" s="12">
        <v>4.6009461894308679</v>
      </c>
    </row>
    <row r="9" spans="1:12" x14ac:dyDescent="0.35">
      <c r="A9" s="19" t="s">
        <v>27</v>
      </c>
      <c r="B9" s="13">
        <v>0</v>
      </c>
      <c r="C9" s="13">
        <v>0.49888608899999998</v>
      </c>
      <c r="D9" s="13">
        <v>0.510581222</v>
      </c>
      <c r="E9" s="13">
        <v>5.7643064180000003</v>
      </c>
      <c r="F9" s="13">
        <v>0</v>
      </c>
      <c r="G9" s="13"/>
      <c r="H9" s="12">
        <v>0</v>
      </c>
      <c r="I9" s="12">
        <v>0.21714175377606065</v>
      </c>
      <c r="J9" s="12">
        <v>0.22811591484681762</v>
      </c>
      <c r="K9" s="12">
        <v>4.9063046220822697</v>
      </c>
      <c r="L9" s="12">
        <v>0</v>
      </c>
    </row>
    <row r="10" spans="1:12" x14ac:dyDescent="0.35">
      <c r="A10" s="19" t="s">
        <v>28</v>
      </c>
      <c r="B10" s="13">
        <v>0</v>
      </c>
      <c r="C10" s="13">
        <v>0</v>
      </c>
      <c r="D10" s="13">
        <v>1.2749235249999999</v>
      </c>
      <c r="E10" s="13">
        <v>1.6289455209999999</v>
      </c>
      <c r="F10" s="13">
        <v>2.0595975470000001</v>
      </c>
      <c r="G10" s="13"/>
      <c r="H10" s="12">
        <v>0</v>
      </c>
      <c r="I10" s="12">
        <v>0</v>
      </c>
      <c r="J10" s="12">
        <v>0.56960642838742026</v>
      </c>
      <c r="K10" s="12">
        <v>1.3864812796637334</v>
      </c>
      <c r="L10" s="12">
        <v>10.476128538933875</v>
      </c>
    </row>
    <row r="12" spans="1:12" x14ac:dyDescent="0.35">
      <c r="A12" s="16" t="s">
        <v>1</v>
      </c>
      <c r="B12" s="17">
        <v>7.5488119999999999</v>
      </c>
      <c r="C12" s="17">
        <v>229.75134</v>
      </c>
      <c r="D12" s="17">
        <v>223.82534000000001</v>
      </c>
      <c r="E12" s="17">
        <v>117.48774</v>
      </c>
      <c r="F12" s="17">
        <v>19.659911000000001</v>
      </c>
      <c r="G12" s="17"/>
      <c r="H12" s="16"/>
      <c r="I12" s="16"/>
      <c r="J12" s="16"/>
      <c r="K12" s="16"/>
      <c r="L12" s="16"/>
    </row>
    <row r="14" spans="1:12" s="37" customFormat="1" x14ac:dyDescent="0.35">
      <c r="A14" s="38" t="s">
        <v>92</v>
      </c>
    </row>
    <row r="16" spans="1:12" x14ac:dyDescent="0.35">
      <c r="A16" s="57" t="s">
        <v>20</v>
      </c>
      <c r="B16" s="56" t="s">
        <v>19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35">
      <c r="A17" s="65"/>
      <c r="B17" s="56" t="s">
        <v>4</v>
      </c>
      <c r="C17" s="56"/>
      <c r="D17" s="56"/>
      <c r="E17" s="56"/>
      <c r="F17" s="56"/>
      <c r="G17" s="20"/>
      <c r="H17" s="56" t="s">
        <v>5</v>
      </c>
      <c r="I17" s="56"/>
      <c r="J17" s="56"/>
      <c r="K17" s="56"/>
      <c r="L17" s="56"/>
    </row>
    <row r="18" spans="1:12" x14ac:dyDescent="0.35">
      <c r="A18" s="59"/>
      <c r="B18" s="14" t="s">
        <v>9</v>
      </c>
      <c r="C18" s="14" t="s">
        <v>10</v>
      </c>
      <c r="D18" s="14" t="s">
        <v>11</v>
      </c>
      <c r="E18" s="14" t="s">
        <v>12</v>
      </c>
      <c r="F18" s="14" t="s">
        <v>13</v>
      </c>
      <c r="G18" s="22"/>
      <c r="H18" s="14" t="s">
        <v>14</v>
      </c>
      <c r="I18" s="14" t="s">
        <v>15</v>
      </c>
      <c r="J18" s="14" t="s">
        <v>16</v>
      </c>
      <c r="K18" s="14" t="s">
        <v>17</v>
      </c>
      <c r="L18" s="14" t="s">
        <v>18</v>
      </c>
    </row>
    <row r="19" spans="1:12" x14ac:dyDescent="0.35">
      <c r="A19" s="35" t="s">
        <v>2</v>
      </c>
      <c r="B19" s="13">
        <v>7.5488115120000003</v>
      </c>
      <c r="C19" s="13">
        <v>198.29077092700001</v>
      </c>
      <c r="D19" s="13">
        <v>193.26014585799999</v>
      </c>
      <c r="E19" s="13">
        <v>96.446387334999997</v>
      </c>
      <c r="F19" s="13">
        <v>14.450864121</v>
      </c>
      <c r="G19" s="13"/>
      <c r="H19" s="12">
        <v>99.999993535406645</v>
      </c>
      <c r="I19" s="12">
        <v>86.30668745044099</v>
      </c>
      <c r="J19" s="12">
        <v>86.344176158963933</v>
      </c>
      <c r="K19" s="12">
        <v>82.090597142306081</v>
      </c>
      <c r="L19" s="12">
        <v>73.504219429070659</v>
      </c>
    </row>
    <row r="20" spans="1:12" x14ac:dyDescent="0.35">
      <c r="A20" s="5" t="s">
        <v>54</v>
      </c>
      <c r="B20" s="13">
        <v>0</v>
      </c>
      <c r="C20" s="13">
        <v>31.460572359</v>
      </c>
      <c r="D20" s="13">
        <v>30.565190759</v>
      </c>
      <c r="E20" s="13">
        <v>21.041349264000001</v>
      </c>
      <c r="F20" s="13">
        <v>5.2090464949999999</v>
      </c>
      <c r="G20" s="13"/>
      <c r="H20" s="12">
        <v>0</v>
      </c>
      <c r="I20" s="12">
        <v>13.693313979800944</v>
      </c>
      <c r="J20" s="12">
        <v>13.65582232958967</v>
      </c>
      <c r="K20" s="12">
        <v>17.909399962923793</v>
      </c>
      <c r="L20" s="12">
        <v>26.49577861771602</v>
      </c>
    </row>
    <row r="21" spans="1:12" x14ac:dyDescent="0.35">
      <c r="B21" s="46"/>
      <c r="C21" s="46"/>
      <c r="D21" s="46"/>
      <c r="E21" s="46"/>
      <c r="F21" s="46"/>
      <c r="G21" s="26"/>
      <c r="H21" s="47"/>
      <c r="I21" s="12"/>
      <c r="J21" s="12"/>
      <c r="K21" s="12"/>
      <c r="L21" s="12"/>
    </row>
    <row r="22" spans="1:12" s="15" customFormat="1" x14ac:dyDescent="0.35">
      <c r="A22" s="16" t="s">
        <v>1</v>
      </c>
      <c r="B22" s="17">
        <v>7.5488119999999999</v>
      </c>
      <c r="C22" s="17">
        <v>229.75134</v>
      </c>
      <c r="D22" s="17">
        <v>223.82534000000001</v>
      </c>
      <c r="E22" s="17">
        <v>117.48774</v>
      </c>
      <c r="F22" s="17">
        <v>19.659911000000001</v>
      </c>
      <c r="G22" s="17"/>
      <c r="H22" s="31"/>
      <c r="I22" s="31"/>
      <c r="J22" s="31"/>
      <c r="K22" s="31"/>
      <c r="L22" s="31"/>
    </row>
  </sheetData>
  <mergeCells count="8">
    <mergeCell ref="A1:A3"/>
    <mergeCell ref="B1:L1"/>
    <mergeCell ref="B2:F2"/>
    <mergeCell ref="H2:L2"/>
    <mergeCell ref="A16:A18"/>
    <mergeCell ref="B16:L16"/>
    <mergeCell ref="B17:F17"/>
    <mergeCell ref="H17:L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H11"/>
  <sheetViews>
    <sheetView showGridLines="0" workbookViewId="0">
      <selection activeCell="G11" sqref="G11"/>
    </sheetView>
  </sheetViews>
  <sheetFormatPr defaultRowHeight="14.5" x14ac:dyDescent="0.35"/>
  <cols>
    <col min="1" max="1" width="23.1796875" customWidth="1"/>
    <col min="2" max="2" width="11.54296875" customWidth="1"/>
    <col min="3" max="3" width="19.36328125" bestFit="1" customWidth="1"/>
    <col min="4" max="4" width="11.54296875" customWidth="1"/>
    <col min="5" max="5" width="1.81640625" customWidth="1"/>
    <col min="6" max="6" width="11.1796875" customWidth="1"/>
    <col min="7" max="7" width="22.6328125" bestFit="1" customWidth="1"/>
    <col min="8" max="8" width="11.1796875" customWidth="1"/>
  </cols>
  <sheetData>
    <row r="1" spans="1:8" x14ac:dyDescent="0.35">
      <c r="A1" s="57" t="s">
        <v>53</v>
      </c>
      <c r="B1" s="56" t="s">
        <v>52</v>
      </c>
      <c r="C1" s="56"/>
      <c r="D1" s="56"/>
      <c r="E1" s="56"/>
      <c r="F1" s="56"/>
      <c r="G1" s="56"/>
      <c r="H1" s="56"/>
    </row>
    <row r="2" spans="1:8" x14ac:dyDescent="0.35">
      <c r="A2" s="58"/>
      <c r="B2" s="56" t="s">
        <v>4</v>
      </c>
      <c r="C2" s="56"/>
      <c r="D2" s="56"/>
      <c r="E2" s="56"/>
      <c r="F2" s="56" t="s">
        <v>5</v>
      </c>
      <c r="G2" s="56"/>
      <c r="H2" s="56"/>
    </row>
    <row r="3" spans="1:8" x14ac:dyDescent="0.35">
      <c r="A3" s="58"/>
      <c r="B3" s="44" t="s">
        <v>2</v>
      </c>
      <c r="C3" s="14" t="s">
        <v>30</v>
      </c>
      <c r="D3" s="9" t="s">
        <v>3</v>
      </c>
      <c r="E3" s="1"/>
      <c r="F3" s="9" t="s">
        <v>6</v>
      </c>
      <c r="G3" s="1" t="s">
        <v>51</v>
      </c>
      <c r="H3" s="9" t="s">
        <v>7</v>
      </c>
    </row>
    <row r="4" spans="1:8" x14ac:dyDescent="0.35">
      <c r="A4" s="25" t="s">
        <v>47</v>
      </c>
      <c r="B4" s="10">
        <v>346.13955437499999</v>
      </c>
      <c r="C4" s="10">
        <v>36.823799983999997</v>
      </c>
      <c r="D4" s="10">
        <v>150.10195710799999</v>
      </c>
      <c r="E4" s="26"/>
      <c r="F4">
        <v>25.3</v>
      </c>
      <c r="G4">
        <v>45.5</v>
      </c>
      <c r="H4">
        <v>41.8</v>
      </c>
    </row>
    <row r="5" spans="1:8" x14ac:dyDescent="0.35">
      <c r="A5" s="26" t="s">
        <v>48</v>
      </c>
      <c r="B5" s="10">
        <v>85.464313138999998</v>
      </c>
      <c r="C5" s="10">
        <v>4.9513233439999995</v>
      </c>
      <c r="D5" s="10">
        <v>45.093517679000001</v>
      </c>
      <c r="E5" s="26"/>
      <c r="F5">
        <v>6.3</v>
      </c>
      <c r="G5">
        <v>6.1</v>
      </c>
      <c r="H5">
        <v>12.6</v>
      </c>
    </row>
    <row r="6" spans="1:8" x14ac:dyDescent="0.35">
      <c r="A6" s="26" t="s">
        <v>49</v>
      </c>
      <c r="B6" s="10">
        <v>13.920807519</v>
      </c>
      <c r="C6" s="10">
        <v>1</v>
      </c>
      <c r="D6" s="10">
        <v>7.0991709499999995</v>
      </c>
      <c r="E6" s="26"/>
      <c r="F6">
        <v>1</v>
      </c>
      <c r="G6">
        <v>1.2</v>
      </c>
      <c r="H6">
        <v>2</v>
      </c>
    </row>
    <row r="7" spans="1:8" x14ac:dyDescent="0.35">
      <c r="A7" s="26" t="s">
        <v>0</v>
      </c>
      <c r="B7" s="10">
        <v>899.17591919000006</v>
      </c>
      <c r="C7" s="10">
        <v>33.439384077</v>
      </c>
      <c r="D7" s="10">
        <v>166.20135976099999</v>
      </c>
      <c r="E7" s="26"/>
      <c r="F7">
        <v>65.8</v>
      </c>
      <c r="G7">
        <v>41.3</v>
      </c>
      <c r="H7">
        <v>46.3</v>
      </c>
    </row>
    <row r="8" spans="1:8" x14ac:dyDescent="0.35">
      <c r="A8" s="26" t="s">
        <v>50</v>
      </c>
      <c r="B8" s="10">
        <v>119.879478975</v>
      </c>
      <c r="C8" s="10">
        <v>4.22248</v>
      </c>
      <c r="D8" s="10">
        <v>21.474672185999999</v>
      </c>
      <c r="E8" s="26"/>
      <c r="F8">
        <v>8.8000000000000007</v>
      </c>
      <c r="G8">
        <v>5.2</v>
      </c>
      <c r="H8">
        <v>6</v>
      </c>
    </row>
    <row r="9" spans="1:8" x14ac:dyDescent="0.35">
      <c r="A9" s="26"/>
      <c r="B9" s="33"/>
      <c r="C9" s="33"/>
      <c r="D9" s="33"/>
      <c r="E9" s="26"/>
      <c r="F9" s="26"/>
      <c r="G9" s="26"/>
      <c r="H9" s="26"/>
    </row>
    <row r="10" spans="1:8" s="15" customFormat="1" x14ac:dyDescent="0.35">
      <c r="A10" s="6" t="s">
        <v>1</v>
      </c>
      <c r="B10" s="34">
        <v>1366.9991294450001</v>
      </c>
      <c r="C10" s="34">
        <v>81.016002886999999</v>
      </c>
      <c r="D10" s="34">
        <v>359.21199692900001</v>
      </c>
      <c r="E10" s="16"/>
      <c r="F10" s="16"/>
      <c r="G10" s="7"/>
      <c r="H10" s="7"/>
    </row>
    <row r="11" spans="1:8" ht="46.5" customHeight="1" x14ac:dyDescent="0.35">
      <c r="B11" s="13"/>
      <c r="C11" s="13"/>
      <c r="D11" s="13"/>
    </row>
  </sheetData>
  <mergeCells count="4">
    <mergeCell ref="A1:A3"/>
    <mergeCell ref="B1:H1"/>
    <mergeCell ref="B2:E2"/>
    <mergeCell ref="F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L26"/>
  <sheetViews>
    <sheetView showGridLines="0" workbookViewId="0">
      <selection activeCell="B18" sqref="B18"/>
    </sheetView>
  </sheetViews>
  <sheetFormatPr defaultRowHeight="14.5" x14ac:dyDescent="0.35"/>
  <cols>
    <col min="1" max="1" width="30.7265625" customWidth="1"/>
    <col min="2" max="4" width="15.453125" customWidth="1"/>
    <col min="5" max="5" width="1.453125" customWidth="1"/>
    <col min="6" max="8" width="15.453125" customWidth="1"/>
  </cols>
  <sheetData>
    <row r="1" spans="1:12" x14ac:dyDescent="0.35">
      <c r="A1" s="57" t="s">
        <v>32</v>
      </c>
      <c r="B1" s="56" t="s">
        <v>68</v>
      </c>
      <c r="C1" s="56"/>
      <c r="D1" s="56"/>
      <c r="E1" s="56"/>
      <c r="F1" s="56"/>
      <c r="G1" s="56"/>
      <c r="H1" s="56"/>
    </row>
    <row r="2" spans="1:12" x14ac:dyDescent="0.35">
      <c r="A2" s="58"/>
      <c r="B2" s="60" t="s">
        <v>4</v>
      </c>
      <c r="C2" s="60"/>
      <c r="D2" s="23"/>
      <c r="E2" s="14"/>
      <c r="F2" s="60" t="s">
        <v>5</v>
      </c>
      <c r="G2" s="60"/>
      <c r="H2" s="60"/>
    </row>
    <row r="3" spans="1:12" s="19" customFormat="1" ht="29" x14ac:dyDescent="0.35">
      <c r="A3" s="59"/>
      <c r="B3" s="22" t="s">
        <v>2</v>
      </c>
      <c r="C3" s="22" t="s">
        <v>66</v>
      </c>
      <c r="D3" s="22" t="s">
        <v>3</v>
      </c>
      <c r="E3" s="22"/>
      <c r="F3" s="22" t="s">
        <v>6</v>
      </c>
      <c r="G3" s="22" t="s">
        <v>67</v>
      </c>
      <c r="H3" s="22" t="s">
        <v>7</v>
      </c>
      <c r="J3"/>
      <c r="K3"/>
      <c r="L3"/>
    </row>
    <row r="4" spans="1:12" x14ac:dyDescent="0.35">
      <c r="A4" t="s">
        <v>55</v>
      </c>
      <c r="B4" s="13">
        <v>409.13329981300001</v>
      </c>
      <c r="C4" s="13">
        <v>29.948071471999999</v>
      </c>
      <c r="D4" s="13">
        <v>93.169980527999996</v>
      </c>
      <c r="E4" s="21"/>
      <c r="F4" s="12">
        <f>+B4/B$15*100</f>
        <v>29.929302148064103</v>
      </c>
      <c r="G4" s="12">
        <f>+C4/C$15*100</f>
        <v>37.427602468837627</v>
      </c>
      <c r="H4" s="12">
        <f>+D4/D$15*100</f>
        <v>25.937324288869863</v>
      </c>
    </row>
    <row r="5" spans="1:12" x14ac:dyDescent="0.35">
      <c r="A5" t="s">
        <v>56</v>
      </c>
      <c r="B5" s="13">
        <v>407.32883212600001</v>
      </c>
      <c r="C5" s="13">
        <v>19.400654985999999</v>
      </c>
      <c r="D5" s="13">
        <v>78.750362535999997</v>
      </c>
      <c r="E5" s="2"/>
      <c r="F5" s="12">
        <f t="shared" ref="F5:F13" si="0">+B5/B$15*100</f>
        <v>29.797300038616335</v>
      </c>
      <c r="G5" s="12">
        <f t="shared" ref="G5:G13" si="1">+C5/C$15*100</f>
        <v>24.245968663790848</v>
      </c>
      <c r="H5" s="12">
        <f t="shared" ref="H5:H13" si="2">+D5/D$15*100</f>
        <v>21.923088095402722</v>
      </c>
    </row>
    <row r="6" spans="1:12" x14ac:dyDescent="0.35">
      <c r="A6" t="s">
        <v>57</v>
      </c>
      <c r="B6" s="13">
        <v>139.49614713299999</v>
      </c>
      <c r="C6" s="13">
        <v>4.8470027470000003</v>
      </c>
      <c r="D6" s="13">
        <v>35.840056629000003</v>
      </c>
      <c r="E6" s="2"/>
      <c r="F6" s="12">
        <f t="shared" si="0"/>
        <v>10.204552740983475</v>
      </c>
      <c r="G6" s="12">
        <f t="shared" si="1"/>
        <v>6.0575417068071031</v>
      </c>
      <c r="H6" s="12">
        <f t="shared" si="2"/>
        <v>9.977410814618187</v>
      </c>
    </row>
    <row r="7" spans="1:12" x14ac:dyDescent="0.35">
      <c r="A7" t="s">
        <v>58</v>
      </c>
      <c r="B7" s="13">
        <v>37.980027065999998</v>
      </c>
      <c r="C7" s="13">
        <v>3.2485806780000002</v>
      </c>
      <c r="D7" s="13">
        <v>16.323084168000001</v>
      </c>
      <c r="E7" s="2"/>
      <c r="F7" s="12">
        <f t="shared" si="0"/>
        <v>2.7783504940065207</v>
      </c>
      <c r="G7" s="12">
        <f t="shared" si="1"/>
        <v>4.0599137182442151</v>
      </c>
      <c r="H7" s="12">
        <f t="shared" si="2"/>
        <v>4.544136695753604</v>
      </c>
    </row>
    <row r="8" spans="1:12" x14ac:dyDescent="0.35">
      <c r="A8" t="s">
        <v>59</v>
      </c>
      <c r="B8" s="13">
        <v>58.113980820999998</v>
      </c>
      <c r="C8" s="13">
        <v>2.6626679549999999</v>
      </c>
      <c r="D8" s="13">
        <v>7.0104643040000001</v>
      </c>
      <c r="E8" s="2"/>
      <c r="F8" s="12">
        <f t="shared" si="0"/>
        <v>4.2512083270012182</v>
      </c>
      <c r="G8" s="12">
        <f t="shared" si="1"/>
        <v>3.3276692898047737</v>
      </c>
      <c r="H8" s="12">
        <f t="shared" si="2"/>
        <v>1.9516230983191944</v>
      </c>
    </row>
    <row r="9" spans="1:12" x14ac:dyDescent="0.35">
      <c r="A9" t="s">
        <v>29</v>
      </c>
      <c r="B9" s="13">
        <v>24.523378604000001</v>
      </c>
      <c r="C9" s="13">
        <v>2.104012285</v>
      </c>
      <c r="D9" s="13">
        <v>3.613769451</v>
      </c>
      <c r="E9" s="2"/>
      <c r="F9" s="12">
        <f t="shared" si="0"/>
        <v>1.793957148601584</v>
      </c>
      <c r="G9" s="12">
        <f t="shared" si="1"/>
        <v>2.6294893634856056</v>
      </c>
      <c r="H9" s="12">
        <f t="shared" si="2"/>
        <v>1.0060269372668749</v>
      </c>
    </row>
    <row r="10" spans="1:12" x14ac:dyDescent="0.35">
      <c r="A10" t="s">
        <v>60</v>
      </c>
      <c r="B10" s="13">
        <v>188.03225156799999</v>
      </c>
      <c r="C10" s="13">
        <v>12.511979353999999</v>
      </c>
      <c r="D10" s="13">
        <v>75.935650758999998</v>
      </c>
      <c r="E10" s="2"/>
      <c r="F10" s="12">
        <f t="shared" si="0"/>
        <v>13.755111288501029</v>
      </c>
      <c r="G10" s="12">
        <f t="shared" si="1"/>
        <v>15.636846258953518</v>
      </c>
      <c r="H10" s="12">
        <f t="shared" si="2"/>
        <v>21.139508537630782</v>
      </c>
    </row>
    <row r="11" spans="1:12" x14ac:dyDescent="0.35">
      <c r="A11" t="s">
        <v>61</v>
      </c>
      <c r="B11" s="13">
        <v>27.235797348999998</v>
      </c>
      <c r="C11" s="13">
        <v>2.3311313130000002</v>
      </c>
      <c r="D11" s="13">
        <v>8.1066786159999999</v>
      </c>
      <c r="E11" s="2"/>
      <c r="F11" s="12">
        <f t="shared" si="0"/>
        <v>1.9923785438003678</v>
      </c>
      <c r="G11" s="12">
        <f t="shared" si="1"/>
        <v>2.9133313698411865</v>
      </c>
      <c r="H11" s="12">
        <f t="shared" si="2"/>
        <v>2.2567950640029215</v>
      </c>
    </row>
    <row r="12" spans="1:12" x14ac:dyDescent="0.35">
      <c r="A12" t="s">
        <v>62</v>
      </c>
      <c r="B12" s="13">
        <v>6.0340712240000025</v>
      </c>
      <c r="C12" s="13">
        <v>0.64277712600000003</v>
      </c>
      <c r="D12" s="13">
        <v>3.3373863309999998</v>
      </c>
      <c r="F12" s="12">
        <f t="shared" si="0"/>
        <v>0.44141002682641267</v>
      </c>
      <c r="G12" s="12">
        <f t="shared" si="1"/>
        <v>0.80331071636725104</v>
      </c>
      <c r="H12" s="12">
        <f t="shared" si="2"/>
        <v>0.92908543131415777</v>
      </c>
    </row>
    <row r="13" spans="1:12" x14ac:dyDescent="0.35">
      <c r="A13" t="s">
        <v>31</v>
      </c>
      <c r="B13" s="13">
        <v>69.121343741000004</v>
      </c>
      <c r="C13" s="13">
        <v>2.3191249709999999</v>
      </c>
      <c r="D13" s="13">
        <v>37.124563606999999</v>
      </c>
      <c r="F13" s="12">
        <f t="shared" si="0"/>
        <v>5.056429243598946</v>
      </c>
      <c r="G13" s="12">
        <f t="shared" si="1"/>
        <v>2.8983264438678709</v>
      </c>
      <c r="H13" s="12">
        <f t="shared" si="2"/>
        <v>10.335001036821675</v>
      </c>
    </row>
    <row r="15" spans="1:12" x14ac:dyDescent="0.35">
      <c r="A15" s="6" t="s">
        <v>1</v>
      </c>
      <c r="B15" s="11">
        <f>+SUM(B4:B13)</f>
        <v>1366.9991294450001</v>
      </c>
      <c r="C15" s="11">
        <f>+SUM(C4:C13)</f>
        <v>80.016002886999999</v>
      </c>
      <c r="D15" s="11">
        <f>+SUM(D4:D13)</f>
        <v>359.21199692900007</v>
      </c>
      <c r="E15" s="7"/>
      <c r="F15" s="7"/>
      <c r="G15" s="7"/>
      <c r="H15" s="14"/>
    </row>
    <row r="17" spans="1:8" ht="13.5" customHeight="1" x14ac:dyDescent="0.35"/>
    <row r="19" spans="1:8" x14ac:dyDescent="0.35">
      <c r="A19" s="57" t="s">
        <v>32</v>
      </c>
      <c r="B19" s="56" t="s">
        <v>68</v>
      </c>
      <c r="C19" s="56"/>
      <c r="D19" s="56"/>
      <c r="E19" s="56"/>
      <c r="F19" s="56"/>
      <c r="G19" s="56"/>
      <c r="H19" s="56"/>
    </row>
    <row r="20" spans="1:8" x14ac:dyDescent="0.35">
      <c r="A20" s="58"/>
      <c r="B20" s="60" t="s">
        <v>4</v>
      </c>
      <c r="C20" s="60"/>
      <c r="D20" s="23"/>
      <c r="E20" s="14"/>
      <c r="F20" s="60" t="s">
        <v>5</v>
      </c>
      <c r="G20" s="60"/>
      <c r="H20" s="60"/>
    </row>
    <row r="21" spans="1:8" ht="29" x14ac:dyDescent="0.35">
      <c r="A21" s="59"/>
      <c r="B21" s="22" t="s">
        <v>2</v>
      </c>
      <c r="C21" s="22" t="s">
        <v>66</v>
      </c>
      <c r="D21" s="22" t="s">
        <v>3</v>
      </c>
      <c r="E21" s="22"/>
      <c r="F21" s="22" t="s">
        <v>6</v>
      </c>
      <c r="G21" s="22" t="s">
        <v>67</v>
      </c>
      <c r="H21" s="22" t="s">
        <v>7</v>
      </c>
    </row>
    <row r="22" spans="1:8" x14ac:dyDescent="0.35">
      <c r="A22" t="s">
        <v>43</v>
      </c>
      <c r="B22" t="e">
        <f>+B4+B5+#REF!+B11+B12</f>
        <v>#REF!</v>
      </c>
      <c r="C22" t="e">
        <f>+C4+C5+#REF!+C11+C12</f>
        <v>#REF!</v>
      </c>
      <c r="D22" t="e">
        <f>+D4+D5+#REF!+D11+D12</f>
        <v>#REF!</v>
      </c>
      <c r="E22" s="21"/>
      <c r="F22" s="8" t="e">
        <f t="shared" ref="F22:H24" si="3">+B22/B$26*100</f>
        <v>#REF!</v>
      </c>
      <c r="G22" s="8" t="e">
        <f t="shared" si="3"/>
        <v>#REF!</v>
      </c>
      <c r="H22" s="8" t="e">
        <f t="shared" si="3"/>
        <v>#REF!</v>
      </c>
    </row>
    <row r="23" spans="1:8" x14ac:dyDescent="0.35">
      <c r="A23" t="s">
        <v>44</v>
      </c>
      <c r="B23">
        <f>+B6</f>
        <v>139.49614713299999</v>
      </c>
      <c r="C23">
        <f>+C6</f>
        <v>4.8470027470000003</v>
      </c>
      <c r="D23">
        <f>+D6</f>
        <v>35.840056629000003</v>
      </c>
      <c r="E23" s="2"/>
      <c r="F23" s="8" t="e">
        <f t="shared" si="3"/>
        <v>#REF!</v>
      </c>
      <c r="G23" s="8" t="e">
        <f t="shared" si="3"/>
        <v>#REF!</v>
      </c>
      <c r="H23" s="8" t="e">
        <f t="shared" si="3"/>
        <v>#REF!</v>
      </c>
    </row>
    <row r="24" spans="1:8" x14ac:dyDescent="0.35">
      <c r="A24" t="s">
        <v>45</v>
      </c>
      <c r="B24">
        <f>+B7+B8+B9+B10</f>
        <v>308.64963805899998</v>
      </c>
      <c r="C24">
        <f>+C7+C8+C9+C10</f>
        <v>20.527240272</v>
      </c>
      <c r="D24">
        <f>+D7+D8+D9+D10</f>
        <v>102.882968682</v>
      </c>
      <c r="E24" s="2"/>
      <c r="F24" s="8" t="e">
        <f t="shared" si="3"/>
        <v>#REF!</v>
      </c>
      <c r="G24" s="8" t="e">
        <f t="shared" si="3"/>
        <v>#REF!</v>
      </c>
      <c r="H24" s="8" t="e">
        <f t="shared" si="3"/>
        <v>#REF!</v>
      </c>
    </row>
    <row r="25" spans="1:8" x14ac:dyDescent="0.35">
      <c r="E25" s="2"/>
      <c r="F25" s="8"/>
      <c r="G25" s="8"/>
    </row>
    <row r="26" spans="1:8" x14ac:dyDescent="0.35">
      <c r="A26" s="6" t="s">
        <v>1</v>
      </c>
      <c r="B26" s="11" t="e">
        <f>+B22+B23+B24</f>
        <v>#REF!</v>
      </c>
      <c r="C26" s="11" t="e">
        <f>+C22+C23+C24</f>
        <v>#REF!</v>
      </c>
      <c r="D26" s="11" t="e">
        <f>+D22+D23+D24</f>
        <v>#REF!</v>
      </c>
      <c r="E26" s="7"/>
      <c r="F26" s="7"/>
      <c r="G26" s="7"/>
      <c r="H26" s="14"/>
    </row>
  </sheetData>
  <mergeCells count="8">
    <mergeCell ref="A19:A21"/>
    <mergeCell ref="B19:H19"/>
    <mergeCell ref="B20:C20"/>
    <mergeCell ref="F20:H20"/>
    <mergeCell ref="A1:A3"/>
    <mergeCell ref="B2:C2"/>
    <mergeCell ref="F2:H2"/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17C0-C48D-4271-AB51-26E0F6033569}">
  <dimension ref="A1:F17"/>
  <sheetViews>
    <sheetView showGridLines="0" topLeftCell="A7" workbookViewId="0">
      <selection activeCell="J13" sqref="J13:N18"/>
    </sheetView>
  </sheetViews>
  <sheetFormatPr defaultRowHeight="14.5" x14ac:dyDescent="0.35"/>
  <cols>
    <col min="1" max="1" width="23.453125" bestFit="1" customWidth="1"/>
    <col min="2" max="2" width="11.08984375" customWidth="1"/>
    <col min="4" max="4" width="2.6328125" customWidth="1"/>
    <col min="5" max="5" width="11.36328125" customWidth="1"/>
    <col min="6" max="6" width="9.81640625" customWidth="1"/>
  </cols>
  <sheetData>
    <row r="1" spans="1:6" x14ac:dyDescent="0.35">
      <c r="A1" s="57" t="s">
        <v>80</v>
      </c>
      <c r="B1" s="56" t="s">
        <v>81</v>
      </c>
      <c r="C1" s="56"/>
      <c r="D1" s="56"/>
      <c r="E1" s="56"/>
      <c r="F1" s="56"/>
    </row>
    <row r="2" spans="1:6" x14ac:dyDescent="0.35">
      <c r="A2" s="58"/>
      <c r="B2" s="56" t="s">
        <v>4</v>
      </c>
      <c r="C2" s="56"/>
      <c r="D2" s="14"/>
      <c r="E2" s="56" t="s">
        <v>5</v>
      </c>
      <c r="F2" s="56"/>
    </row>
    <row r="3" spans="1:6" x14ac:dyDescent="0.35">
      <c r="A3" s="59"/>
      <c r="B3" s="42" t="s">
        <v>2</v>
      </c>
      <c r="C3" s="42" t="s">
        <v>3</v>
      </c>
      <c r="D3" s="42"/>
      <c r="E3" s="42" t="s">
        <v>6</v>
      </c>
      <c r="F3" s="42" t="s">
        <v>7</v>
      </c>
    </row>
    <row r="4" spans="1:6" x14ac:dyDescent="0.35">
      <c r="A4" t="s">
        <v>82</v>
      </c>
      <c r="B4" s="32">
        <v>322.41744107300002</v>
      </c>
      <c r="C4" s="32">
        <v>461.76051358400002</v>
      </c>
      <c r="D4" s="41"/>
      <c r="E4">
        <v>9.1</v>
      </c>
      <c r="F4">
        <v>40.700000000000003</v>
      </c>
    </row>
    <row r="5" spans="1:6" x14ac:dyDescent="0.35">
      <c r="A5" t="s">
        <v>69</v>
      </c>
      <c r="B5" s="33">
        <v>1271.268050681</v>
      </c>
      <c r="C5" s="33">
        <v>252.996695644</v>
      </c>
      <c r="D5" s="43"/>
      <c r="E5">
        <v>35.9</v>
      </c>
      <c r="F5">
        <v>22.3</v>
      </c>
    </row>
    <row r="6" spans="1:6" x14ac:dyDescent="0.35">
      <c r="A6" t="s">
        <v>70</v>
      </c>
      <c r="B6" s="33">
        <v>478.342510377</v>
      </c>
      <c r="C6" s="33">
        <v>235.37665085399999</v>
      </c>
      <c r="D6" s="43"/>
      <c r="E6">
        <v>13.5</v>
      </c>
      <c r="F6">
        <v>20.7</v>
      </c>
    </row>
    <row r="7" spans="1:6" x14ac:dyDescent="0.35">
      <c r="A7" t="s">
        <v>71</v>
      </c>
      <c r="B7" s="33">
        <v>61.551661703000001</v>
      </c>
      <c r="C7" s="33">
        <v>24.789474720000001</v>
      </c>
      <c r="D7" s="43"/>
      <c r="E7">
        <v>1.7</v>
      </c>
      <c r="F7">
        <v>2.2000000000000002</v>
      </c>
    </row>
    <row r="8" spans="1:6" x14ac:dyDescent="0.35">
      <c r="A8" t="s">
        <v>72</v>
      </c>
      <c r="B8" s="33">
        <v>30.155914872</v>
      </c>
      <c r="C8" s="33">
        <v>36.586533281000001</v>
      </c>
      <c r="E8">
        <v>0.9</v>
      </c>
      <c r="F8">
        <v>3.2</v>
      </c>
    </row>
    <row r="9" spans="1:6" x14ac:dyDescent="0.35">
      <c r="A9" t="s">
        <v>73</v>
      </c>
      <c r="B9" s="33">
        <v>278.95867698799998</v>
      </c>
      <c r="C9" s="33">
        <v>84.897727410000002</v>
      </c>
      <c r="D9" s="45"/>
      <c r="E9">
        <v>7.9</v>
      </c>
      <c r="F9">
        <v>7.5</v>
      </c>
    </row>
    <row r="10" spans="1:6" x14ac:dyDescent="0.35">
      <c r="A10" t="s">
        <v>74</v>
      </c>
      <c r="B10" s="33">
        <v>93.342315157000002</v>
      </c>
      <c r="C10" s="33">
        <v>23.751210487999998</v>
      </c>
      <c r="D10" s="45"/>
      <c r="E10">
        <v>2.6</v>
      </c>
      <c r="F10">
        <v>2.1</v>
      </c>
    </row>
    <row r="11" spans="1:6" x14ac:dyDescent="0.35">
      <c r="A11" t="s">
        <v>75</v>
      </c>
      <c r="B11" s="33">
        <v>59.614771623000003</v>
      </c>
      <c r="C11" s="33">
        <v>15.474625570000001</v>
      </c>
      <c r="D11" s="45"/>
      <c r="E11">
        <v>1.7</v>
      </c>
      <c r="F11">
        <v>1.4</v>
      </c>
    </row>
    <row r="12" spans="1:6" x14ac:dyDescent="0.35">
      <c r="A12" t="s">
        <v>76</v>
      </c>
      <c r="B12" s="33">
        <v>559.05326324600003</v>
      </c>
      <c r="C12" s="33">
        <v>133.78150399699999</v>
      </c>
      <c r="D12" s="45"/>
      <c r="E12">
        <v>15.8</v>
      </c>
      <c r="F12">
        <v>11.8</v>
      </c>
    </row>
    <row r="13" spans="1:6" x14ac:dyDescent="0.35">
      <c r="A13" t="s">
        <v>77</v>
      </c>
      <c r="B13" s="33">
        <v>575.68352093099998</v>
      </c>
      <c r="C13" s="33">
        <v>152.95041516200001</v>
      </c>
      <c r="E13">
        <v>16.2</v>
      </c>
      <c r="F13">
        <v>13.5</v>
      </c>
    </row>
    <row r="14" spans="1:6" x14ac:dyDescent="0.35">
      <c r="A14" t="s">
        <v>78</v>
      </c>
      <c r="B14" s="33">
        <v>289.26607613099998</v>
      </c>
      <c r="C14" s="33">
        <v>85.746964234000004</v>
      </c>
      <c r="E14">
        <v>8.1999999999999993</v>
      </c>
      <c r="F14">
        <v>7.6</v>
      </c>
    </row>
    <row r="15" spans="1:6" x14ac:dyDescent="0.35">
      <c r="A15" t="s">
        <v>79</v>
      </c>
      <c r="B15" s="33">
        <v>441.25765889299998</v>
      </c>
      <c r="C15" s="33">
        <v>136.061229126</v>
      </c>
      <c r="E15">
        <v>12.5</v>
      </c>
      <c r="F15">
        <v>12</v>
      </c>
    </row>
    <row r="16" spans="1:6" x14ac:dyDescent="0.35">
      <c r="B16" s="33"/>
      <c r="C16" s="33"/>
    </row>
    <row r="17" spans="1:6" x14ac:dyDescent="0.35">
      <c r="A17" s="6" t="s">
        <v>1</v>
      </c>
      <c r="B17" s="34">
        <v>3543.9523763779998</v>
      </c>
      <c r="C17" s="34">
        <v>1135.0932137990001</v>
      </c>
      <c r="D17" s="7"/>
      <c r="E17" s="7"/>
      <c r="F17" s="14"/>
    </row>
  </sheetData>
  <mergeCells count="4">
    <mergeCell ref="A1:A3"/>
    <mergeCell ref="B2:C2"/>
    <mergeCell ref="B1:F1"/>
    <mergeCell ref="E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9-2733-45D1-A7C3-FFF0284F0753}">
  <dimension ref="A1:F14"/>
  <sheetViews>
    <sheetView showGridLines="0" workbookViewId="0">
      <selection activeCell="A17" sqref="A17"/>
    </sheetView>
  </sheetViews>
  <sheetFormatPr defaultRowHeight="14.5" x14ac:dyDescent="0.35"/>
  <cols>
    <col min="1" max="1" width="36.453125" customWidth="1"/>
    <col min="2" max="3" width="12.36328125" customWidth="1"/>
    <col min="4" max="4" width="2.90625" customWidth="1"/>
    <col min="5" max="6" width="12.36328125" customWidth="1"/>
  </cols>
  <sheetData>
    <row r="1" spans="1:6" x14ac:dyDescent="0.35">
      <c r="A1" s="57" t="s">
        <v>89</v>
      </c>
      <c r="B1" s="60" t="s">
        <v>8</v>
      </c>
      <c r="C1" s="60"/>
      <c r="D1" s="60"/>
      <c r="E1" s="60"/>
      <c r="F1" s="60"/>
    </row>
    <row r="2" spans="1:6" x14ac:dyDescent="0.35">
      <c r="A2" s="58"/>
      <c r="B2" s="56" t="s">
        <v>4</v>
      </c>
      <c r="C2" s="56"/>
      <c r="D2" s="1"/>
      <c r="E2" s="56" t="s">
        <v>5</v>
      </c>
      <c r="F2" s="56"/>
    </row>
    <row r="3" spans="1:6" x14ac:dyDescent="0.35">
      <c r="A3" s="59"/>
      <c r="B3" s="42" t="s">
        <v>2</v>
      </c>
      <c r="C3" s="42" t="s">
        <v>3</v>
      </c>
      <c r="D3" s="42"/>
      <c r="E3" s="9" t="s">
        <v>6</v>
      </c>
      <c r="F3" s="9" t="s">
        <v>7</v>
      </c>
    </row>
    <row r="4" spans="1:6" x14ac:dyDescent="0.35">
      <c r="A4" t="s">
        <v>83</v>
      </c>
      <c r="B4" s="10">
        <v>7.2881504189999999</v>
      </c>
      <c r="C4" s="10">
        <v>52.305704404000004</v>
      </c>
      <c r="D4" s="41"/>
      <c r="E4" s="48">
        <f t="shared" ref="E4:F10" si="0">+B4/B$12*100</f>
        <v>10.411643455714286</v>
      </c>
      <c r="F4" s="48">
        <f t="shared" si="0"/>
        <v>4.9720251334600762</v>
      </c>
    </row>
    <row r="5" spans="1:6" x14ac:dyDescent="0.35">
      <c r="A5" t="s">
        <v>84</v>
      </c>
      <c r="B5" s="10">
        <v>12.50301035</v>
      </c>
      <c r="C5" s="10">
        <v>21.511633739000001</v>
      </c>
      <c r="D5" s="43"/>
      <c r="E5" s="48">
        <f t="shared" si="0"/>
        <v>17.861443357142861</v>
      </c>
      <c r="F5" s="48">
        <f t="shared" si="0"/>
        <v>2.0448321044676807</v>
      </c>
    </row>
    <row r="6" spans="1:6" x14ac:dyDescent="0.35">
      <c r="A6" t="s">
        <v>85</v>
      </c>
      <c r="B6" s="10">
        <v>2.2868702550000002</v>
      </c>
      <c r="C6" s="10">
        <v>19.805413001999998</v>
      </c>
      <c r="D6" s="43"/>
      <c r="E6" s="48">
        <f t="shared" si="0"/>
        <v>3.2669575071428572</v>
      </c>
      <c r="F6" s="48">
        <f t="shared" si="0"/>
        <v>1.8826438214828896</v>
      </c>
    </row>
    <row r="7" spans="1:6" x14ac:dyDescent="0.35">
      <c r="A7" t="s">
        <v>86</v>
      </c>
      <c r="B7" s="10">
        <v>3.4664190389999998</v>
      </c>
      <c r="C7" s="10">
        <v>18.592710278000002</v>
      </c>
      <c r="D7" s="43"/>
      <c r="E7" s="48">
        <f t="shared" si="0"/>
        <v>4.9520271985714288</v>
      </c>
      <c r="F7" s="48">
        <f t="shared" si="0"/>
        <v>1.7673678971482891</v>
      </c>
    </row>
    <row r="8" spans="1:6" x14ac:dyDescent="0.35">
      <c r="A8" t="s">
        <v>87</v>
      </c>
      <c r="B8" s="10">
        <v>3.205005871</v>
      </c>
      <c r="C8" s="10">
        <v>15.290340855</v>
      </c>
      <c r="E8" s="48">
        <f t="shared" si="0"/>
        <v>4.5785798157142858</v>
      </c>
      <c r="F8" s="48">
        <f t="shared" si="0"/>
        <v>1.4534544538973384</v>
      </c>
    </row>
    <row r="9" spans="1:6" x14ac:dyDescent="0.35">
      <c r="A9" t="s">
        <v>88</v>
      </c>
      <c r="B9" s="10">
        <v>0</v>
      </c>
      <c r="C9" s="10">
        <v>12.703299546</v>
      </c>
      <c r="D9" s="45"/>
      <c r="E9" s="48">
        <f t="shared" si="0"/>
        <v>0</v>
      </c>
      <c r="F9" s="48">
        <f t="shared" si="0"/>
        <v>1.2075379796577947</v>
      </c>
    </row>
    <row r="10" spans="1:6" x14ac:dyDescent="0.35">
      <c r="A10" t="s">
        <v>79</v>
      </c>
      <c r="B10" s="10">
        <v>4.7933505080000005</v>
      </c>
      <c r="C10" s="10">
        <v>15.57471879</v>
      </c>
      <c r="D10" s="45"/>
      <c r="E10" s="48">
        <f t="shared" si="0"/>
        <v>6.8476435828571436</v>
      </c>
      <c r="F10" s="48">
        <f t="shared" si="0"/>
        <v>1.4804865769961979</v>
      </c>
    </row>
    <row r="11" spans="1:6" x14ac:dyDescent="0.35">
      <c r="B11" s="33"/>
      <c r="C11" s="33"/>
    </row>
    <row r="12" spans="1:6" x14ac:dyDescent="0.35">
      <c r="A12" s="6" t="s">
        <v>1</v>
      </c>
      <c r="B12" s="34">
        <v>70</v>
      </c>
      <c r="C12" s="34">
        <v>1052</v>
      </c>
      <c r="D12" s="7"/>
      <c r="E12" s="7"/>
      <c r="F12" s="14"/>
    </row>
    <row r="13" spans="1:6" x14ac:dyDescent="0.35">
      <c r="B13" s="10"/>
      <c r="C13" s="10"/>
    </row>
    <row r="14" spans="1:6" x14ac:dyDescent="0.35">
      <c r="B14" s="10"/>
      <c r="C14" s="10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31ECA9-AA9A-46E9-9D6E-D450A740F8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7FF05-72FB-4B20-8B12-B01AA5623D12}">
  <ds:schemaRefs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13d130-f367-41bf-8435-aab6481a31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C990D9-0C1B-455D-9CC6-77E8DFD92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q36</vt:lpstr>
      <vt:lpstr>q37</vt:lpstr>
      <vt:lpstr>q38</vt:lpstr>
      <vt:lpstr>q39</vt:lpstr>
      <vt:lpstr>q41</vt:lpstr>
      <vt:lpstr>q42</vt:lpstr>
      <vt:lpstr>q44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2024-02-04T21:34:50Z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