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c2\Desktop\covid work\RGTM 10169\Stability\"/>
    </mc:Choice>
  </mc:AlternateContent>
  <xr:revisionPtr revIDLastSave="0" documentId="13_ncr:1_{34BF3B1F-A451-4412-96AF-D6C9695E6871}" xr6:coauthVersionLast="47" xr6:coauthVersionMax="47" xr10:uidLastSave="{00000000-0000-0000-0000-000000000000}"/>
  <bookViews>
    <workbookView minimized="1" xWindow="6360" yWindow="2265" windowWidth="6900" windowHeight="12360" activeTab="3" xr2:uid="{EE93BA36-3027-4766-A935-14E8D108F75D}"/>
  </bookViews>
  <sheets>
    <sheet name="construct 1" sheetId="1" r:id="rId1"/>
    <sheet name="F1 summary" sheetId="3" r:id="rId2"/>
    <sheet name="construct 2" sheetId="2" r:id="rId3"/>
    <sheet name="F2 su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D4" i="3"/>
  <c r="I54" i="1"/>
  <c r="J54" i="1" s="1"/>
  <c r="K54" i="1" s="1"/>
  <c r="L54" i="1" s="1"/>
  <c r="M54" i="1" s="1"/>
  <c r="I53" i="1"/>
  <c r="J53" i="1" s="1"/>
  <c r="K53" i="1" s="1"/>
  <c r="L53" i="1" s="1"/>
  <c r="M53" i="1" s="1"/>
  <c r="J52" i="1"/>
  <c r="K52" i="1" s="1"/>
  <c r="L52" i="1" s="1"/>
  <c r="M52" i="1" s="1"/>
  <c r="I52" i="1"/>
  <c r="I51" i="1"/>
  <c r="J51" i="1" s="1"/>
  <c r="K51" i="1" s="1"/>
  <c r="L51" i="1" s="1"/>
  <c r="M51" i="1" s="1"/>
  <c r="I50" i="1"/>
  <c r="J50" i="1" s="1"/>
  <c r="K50" i="1" s="1"/>
  <c r="L50" i="1" s="1"/>
  <c r="M50" i="1" s="1"/>
  <c r="I49" i="1"/>
  <c r="J49" i="1" s="1"/>
  <c r="K49" i="1" s="1"/>
  <c r="L49" i="1" s="1"/>
  <c r="M49" i="1" s="1"/>
  <c r="F4" i="3" l="1"/>
  <c r="O49" i="1"/>
  <c r="P49" i="1" s="1"/>
  <c r="N49" i="1"/>
  <c r="O52" i="1"/>
  <c r="N52" i="1"/>
  <c r="I48" i="1"/>
  <c r="J48" i="1" s="1"/>
  <c r="K48" i="1" s="1"/>
  <c r="L48" i="1" s="1"/>
  <c r="M48" i="1" s="1"/>
  <c r="I47" i="1"/>
  <c r="J47" i="1" s="1"/>
  <c r="K47" i="1" s="1"/>
  <c r="L47" i="1" s="1"/>
  <c r="M47" i="1" s="1"/>
  <c r="I46" i="1"/>
  <c r="J46" i="1" s="1"/>
  <c r="K46" i="1" s="1"/>
  <c r="L46" i="1" s="1"/>
  <c r="M46" i="1" s="1"/>
  <c r="I45" i="1"/>
  <c r="J45" i="1" s="1"/>
  <c r="K45" i="1" s="1"/>
  <c r="L45" i="1" s="1"/>
  <c r="M45" i="1" s="1"/>
  <c r="I44" i="1"/>
  <c r="J44" i="1" s="1"/>
  <c r="K44" i="1" s="1"/>
  <c r="L44" i="1" s="1"/>
  <c r="M44" i="1" s="1"/>
  <c r="I43" i="1"/>
  <c r="J43" i="1" s="1"/>
  <c r="K43" i="1" s="1"/>
  <c r="L43" i="1" s="1"/>
  <c r="M43" i="1" s="1"/>
  <c r="I42" i="1"/>
  <c r="J42" i="1" s="1"/>
  <c r="K42" i="1" s="1"/>
  <c r="L42" i="1" s="1"/>
  <c r="M42" i="1" s="1"/>
  <c r="I41" i="1"/>
  <c r="J41" i="1" s="1"/>
  <c r="K41" i="1" s="1"/>
  <c r="L41" i="1" s="1"/>
  <c r="M41" i="1" s="1"/>
  <c r="I40" i="1"/>
  <c r="J40" i="1" s="1"/>
  <c r="K40" i="1" s="1"/>
  <c r="L40" i="1" s="1"/>
  <c r="M40" i="1" s="1"/>
  <c r="I39" i="1"/>
  <c r="J39" i="1" s="1"/>
  <c r="K39" i="1" s="1"/>
  <c r="L39" i="1" s="1"/>
  <c r="M39" i="1" s="1"/>
  <c r="I38" i="1"/>
  <c r="J38" i="1" s="1"/>
  <c r="K38" i="1" s="1"/>
  <c r="L38" i="1" s="1"/>
  <c r="M38" i="1" s="1"/>
  <c r="I37" i="1"/>
  <c r="J37" i="1" s="1"/>
  <c r="K37" i="1" s="1"/>
  <c r="L37" i="1" s="1"/>
  <c r="M37" i="1" s="1"/>
  <c r="O20" i="2"/>
  <c r="N20" i="2"/>
  <c r="O14" i="1"/>
  <c r="P14" i="1" s="1"/>
  <c r="N14" i="1"/>
  <c r="T20" i="2"/>
  <c r="S20" i="2"/>
  <c r="R20" i="2"/>
  <c r="T2" i="2"/>
  <c r="S2" i="2"/>
  <c r="R2" i="2"/>
  <c r="O35" i="2"/>
  <c r="P35" i="2" s="1"/>
  <c r="N35" i="2"/>
  <c r="O32" i="2"/>
  <c r="N32" i="2"/>
  <c r="O29" i="2"/>
  <c r="P29" i="2" s="1"/>
  <c r="N29" i="2"/>
  <c r="O26" i="2"/>
  <c r="P26" i="2" s="1"/>
  <c r="N26" i="2"/>
  <c r="O23" i="2"/>
  <c r="N23" i="2"/>
  <c r="O17" i="2"/>
  <c r="P17" i="2" s="1"/>
  <c r="N17" i="2"/>
  <c r="O14" i="2"/>
  <c r="N14" i="2"/>
  <c r="O11" i="2"/>
  <c r="P11" i="2" s="1"/>
  <c r="N11" i="2"/>
  <c r="O8" i="2"/>
  <c r="P8" i="2" s="1"/>
  <c r="N8" i="2"/>
  <c r="O5" i="2"/>
  <c r="N5" i="2"/>
  <c r="O2" i="2"/>
  <c r="N2" i="2"/>
  <c r="P2" i="2" s="1"/>
  <c r="I24" i="1"/>
  <c r="J24" i="1" s="1"/>
  <c r="K24" i="1" s="1"/>
  <c r="L24" i="1" s="1"/>
  <c r="M24" i="1" s="1"/>
  <c r="I23" i="1"/>
  <c r="J23" i="1" s="1"/>
  <c r="K23" i="1" s="1"/>
  <c r="L23" i="1" s="1"/>
  <c r="M23" i="1" s="1"/>
  <c r="I22" i="1"/>
  <c r="J22" i="1" s="1"/>
  <c r="K22" i="1" s="1"/>
  <c r="L22" i="1" s="1"/>
  <c r="M22" i="1" s="1"/>
  <c r="I21" i="1"/>
  <c r="J21" i="1" s="1"/>
  <c r="K21" i="1" s="1"/>
  <c r="L21" i="1" s="1"/>
  <c r="M21" i="1" s="1"/>
  <c r="I20" i="1"/>
  <c r="J20" i="1" s="1"/>
  <c r="K20" i="1" s="1"/>
  <c r="L20" i="1" s="1"/>
  <c r="M20" i="1" s="1"/>
  <c r="P52" i="1" l="1"/>
  <c r="N46" i="1"/>
  <c r="O46" i="1"/>
  <c r="O37" i="1"/>
  <c r="N37" i="1"/>
  <c r="O40" i="1"/>
  <c r="N40" i="1"/>
  <c r="P20" i="2"/>
  <c r="P14" i="2"/>
  <c r="P23" i="2"/>
  <c r="P32" i="2"/>
  <c r="P5" i="2"/>
  <c r="O23" i="1"/>
  <c r="N23" i="1"/>
  <c r="O20" i="1"/>
  <c r="N20" i="1"/>
  <c r="P46" i="1" l="1"/>
  <c r="P40" i="1"/>
  <c r="P37" i="1"/>
  <c r="P20" i="1"/>
  <c r="P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Cleveland, Megan (Fed)</author>
  </authors>
  <commentList>
    <comment ref="M43" authorId="0" shapeId="0" xr:uid="{4BECCE9E-BB0F-4B7A-80A1-0315C4337E99}">
      <text>
        <r>
          <rPr>
            <b/>
            <sz val="9"/>
            <color indexed="81"/>
            <rFont val="Tahoma"/>
            <family val="2"/>
          </rPr>
          <t>Cleveland, Megan (Fed):</t>
        </r>
        <r>
          <rPr>
            <sz val="9"/>
            <color indexed="81"/>
            <rFont val="Tahoma"/>
            <family val="2"/>
          </rPr>
          <t xml:space="preserve">
excluded to do low droplet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tc={E873D582-67CF-4DFB-B131-185C6F088EE6}</author>
  </authors>
  <commentList>
    <comment ref="M20" authorId="0" shapeId="0" xr:uid="{E873D582-67CF-4DFB-B131-185C6F088EE6}">
      <text>
        <t>[Threaded comment]
Your version of Excel allows you to read this threaded comment; however, any edits to it will get removed if the file is opened in a newer version of Excel. Learn more: https://go.microsoft.com/fwlink/?linkid=870924
Comment:
    excluded due to low dropet count</t>
      </text>
    </comment>
  </commentList>
</comments>
</file>

<file path=xl/sharedStrings.xml><?xml version="1.0" encoding="utf-8"?>
<sst xmlns="http://schemas.openxmlformats.org/spreadsheetml/2006/main" count="406" uniqueCount="67">
  <si>
    <t>A07</t>
  </si>
  <si>
    <t>Tube 2 1:500 2 ul in 22</t>
  </si>
  <si>
    <t>N2</t>
  </si>
  <si>
    <t>B07</t>
  </si>
  <si>
    <t>C07</t>
  </si>
  <si>
    <t>D07</t>
  </si>
  <si>
    <t>Tube 8 1:500 2 ul in 22</t>
  </si>
  <si>
    <t>E07</t>
  </si>
  <si>
    <t>F07</t>
  </si>
  <si>
    <t>A05</t>
  </si>
  <si>
    <t>SarE</t>
  </si>
  <si>
    <t>B05</t>
  </si>
  <si>
    <t>C05</t>
  </si>
  <si>
    <t>D05</t>
  </si>
  <si>
    <t>E05</t>
  </si>
  <si>
    <t>F05</t>
  </si>
  <si>
    <t>Well</t>
  </si>
  <si>
    <t>Sample</t>
  </si>
  <si>
    <t>Target</t>
  </si>
  <si>
    <t>Bio-Rad Concentration</t>
  </si>
  <si>
    <t>Positives</t>
  </si>
  <si>
    <t>Negatives</t>
  </si>
  <si>
    <t>AcceptedDroplets</t>
  </si>
  <si>
    <t>FracNeg</t>
  </si>
  <si>
    <t>Lambda</t>
  </si>
  <si>
    <t>copies/uL</t>
  </si>
  <si>
    <t>PCR dilution</t>
  </si>
  <si>
    <t>pre-pcr dilution</t>
  </si>
  <si>
    <t>average</t>
  </si>
  <si>
    <t>stdev</t>
  </si>
  <si>
    <t>cv</t>
  </si>
  <si>
    <t>Day</t>
  </si>
  <si>
    <t>Tube 10 1:500 2 ul in 22</t>
  </si>
  <si>
    <t>Tube 4 1:500 2 ul in 22</t>
  </si>
  <si>
    <t>Tube 11 1:500 2 ul in 22</t>
  </si>
  <si>
    <t>Tube 6 1:500 2 ul in 22</t>
  </si>
  <si>
    <t>std</t>
  </si>
  <si>
    <t>A06</t>
  </si>
  <si>
    <t>Tube 2 1:500 2 ul in 22 ul</t>
  </si>
  <si>
    <t>Pas1</t>
  </si>
  <si>
    <t>B06</t>
  </si>
  <si>
    <t>C06</t>
  </si>
  <si>
    <t>D06</t>
  </si>
  <si>
    <t>Tube 8 1:500 2 ul in 22 ul</t>
  </si>
  <si>
    <t>E06</t>
  </si>
  <si>
    <t>F06</t>
  </si>
  <si>
    <t>Pas2</t>
  </si>
  <si>
    <t>Tube 10 1:500 2 ul in 22 ul</t>
  </si>
  <si>
    <t>Tube 4 1:500 2 ul in 22 ul</t>
  </si>
  <si>
    <t>Tube 11 1:500 2 ul in 22 ul</t>
  </si>
  <si>
    <t>Tube 6 1:500 2 ul in 22 ul</t>
  </si>
  <si>
    <t>overall avg</t>
  </si>
  <si>
    <t>overall std</t>
  </si>
  <si>
    <t>Date Measured</t>
  </si>
  <si>
    <t>N1</t>
  </si>
  <si>
    <t>Tube A</t>
  </si>
  <si>
    <t>Tube B</t>
  </si>
  <si>
    <t>Tube C</t>
  </si>
  <si>
    <t>Tube 2</t>
  </si>
  <si>
    <t>Tube 8</t>
  </si>
  <si>
    <t>Tube 10</t>
  </si>
  <si>
    <t>Tube 4</t>
  </si>
  <si>
    <t>Tube 11</t>
  </si>
  <si>
    <t>Tube 6</t>
  </si>
  <si>
    <t>Tube D</t>
  </si>
  <si>
    <t>Tube E</t>
  </si>
  <si>
    <t>Tube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</si>
</sst>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0" fontId="0" fillId="0" borderId="0" xfId="2" applyNumberFormat="1" applyFont="1"/>
    <xf numFmtId="165" fontId="0" fillId="0" borderId="0" xfId="2" applyNumberFormat="1" applyFont="1"/>
    <xf numFmtId="0" fontId="0" fillId="2" borderId="0" xfId="0" applyFill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3" fillId="0" borderId="0" xfId="0" applyNumberFormat="1" applyFont="1"/>
    <xf numFmtId="0" fontId="3" fillId="0" borderId="0" xfId="0" applyFont="1"/>
    <xf numFmtId="14" fontId="0" fillId="2" borderId="0" xfId="0" applyNumberFormat="1" applyFill="1"/>
    <xf numFmtId="164" fontId="0" fillId="2" borderId="0" xfId="1" applyNumberFormat="1" applyFont="1" applyFill="1"/>
    <xf numFmtId="165" fontId="0" fillId="2" borderId="0" xfId="2" applyNumberFormat="1" applyFont="1" applyFill="1"/>
    <xf numFmtId="14" fontId="0" fillId="3" borderId="0" xfId="0" applyNumberFormat="1" applyFill="1"/>
    <xf numFmtId="0" fontId="0" fillId="3" borderId="0" xfId="0" applyFill="1"/>
    <xf numFmtId="164" fontId="0" fillId="3" borderId="0" xfId="1" applyNumberFormat="1" applyFont="1" applyFill="1"/>
    <xf numFmtId="165" fontId="0" fillId="3" borderId="0" xfId="2" applyNumberFormat="1" applyFont="1" applyFill="1"/>
    <xf numFmtId="164" fontId="0" fillId="3" borderId="0" xfId="0" applyNumberFormat="1" applyFill="1"/>
    <xf numFmtId="10" fontId="0" fillId="3" borderId="0" xfId="2" applyNumberFormat="1" applyFont="1" applyFill="1"/>
    <xf numFmtId="164" fontId="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Fragment</a:t>
            </a:r>
            <a:r>
              <a:rPr lang="en-US" baseline="0">
                <a:latin typeface="Arial" panose="020B0604020202020204" pitchFamily="34" charset="0"/>
                <a:cs typeface="Arial" panose="020B0604020202020204" pitchFamily="34" charset="0"/>
              </a:rPr>
              <a:t> 1 Stability Measurements</a:t>
            </a:r>
            <a:endParaRPr lang="en-US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5978455818022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'F1 summary'!$E$11:$E$19</c:f>
                <c:numCache>
                  <c:formatCode>General</c:formatCode>
                  <c:ptCount val="9"/>
                  <c:pt idx="0">
                    <c:v>17550.954861853119</c:v>
                  </c:pt>
                  <c:pt idx="1">
                    <c:v>77025.970219858224</c:v>
                  </c:pt>
                  <c:pt idx="2">
                    <c:v>117424.57894721662</c:v>
                  </c:pt>
                  <c:pt idx="3">
                    <c:v>337916.23430169735</c:v>
                  </c:pt>
                  <c:pt idx="4">
                    <c:v>185815.2369507078</c:v>
                  </c:pt>
                  <c:pt idx="5">
                    <c:v>163136.73084285497</c:v>
                  </c:pt>
                  <c:pt idx="6">
                    <c:v>139173.35182820866</c:v>
                  </c:pt>
                  <c:pt idx="7">
                    <c:v>48296.741798817005</c:v>
                  </c:pt>
                  <c:pt idx="8">
                    <c:v>207268.61881870552</c:v>
                  </c:pt>
                </c:numCache>
              </c:numRef>
            </c:plus>
            <c:minus>
              <c:numRef>
                <c:f>'F1 summary'!$E$11:$E$19</c:f>
                <c:numCache>
                  <c:formatCode>General</c:formatCode>
                  <c:ptCount val="9"/>
                  <c:pt idx="0">
                    <c:v>17550.954861853119</c:v>
                  </c:pt>
                  <c:pt idx="1">
                    <c:v>77025.970219858224</c:v>
                  </c:pt>
                  <c:pt idx="2">
                    <c:v>117424.57894721662</c:v>
                  </c:pt>
                  <c:pt idx="3">
                    <c:v>337916.23430169735</c:v>
                  </c:pt>
                  <c:pt idx="4">
                    <c:v>185815.2369507078</c:v>
                  </c:pt>
                  <c:pt idx="5">
                    <c:v>163136.73084285497</c:v>
                  </c:pt>
                  <c:pt idx="6">
                    <c:v>139173.35182820866</c:v>
                  </c:pt>
                  <c:pt idx="7">
                    <c:v>48296.741798817005</c:v>
                  </c:pt>
                  <c:pt idx="8">
                    <c:v>207268.61881870552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'F1 summary'!$B$11:$B$19</c:f>
              <c:strCache>
                <c:ptCount val="9"/>
                <c:pt idx="0">
                  <c:v>Tube 2</c:v>
                </c:pt>
                <c:pt idx="1">
                  <c:v>Tube 8</c:v>
                </c:pt>
                <c:pt idx="2">
                  <c:v>Tube 10</c:v>
                </c:pt>
                <c:pt idx="3">
                  <c:v>Tube 4</c:v>
                </c:pt>
                <c:pt idx="4">
                  <c:v>Tube 11</c:v>
                </c:pt>
                <c:pt idx="5">
                  <c:v>Tube 6</c:v>
                </c:pt>
                <c:pt idx="6">
                  <c:v>Tube A</c:v>
                </c:pt>
                <c:pt idx="7">
                  <c:v>Tube B</c:v>
                </c:pt>
                <c:pt idx="8">
                  <c:v>Tube C</c:v>
                </c:pt>
              </c:strCache>
            </c:strRef>
          </c:xVal>
          <c:yVal>
            <c:numRef>
              <c:f>'F1 summary'!$D$11:$D$19</c:f>
              <c:numCache>
                <c:formatCode>_(* #,##0_);_(* \(#,##0\);_(* "-"??_);_(@_)</c:formatCode>
                <c:ptCount val="9"/>
                <c:pt idx="0">
                  <c:v>4317576.1122037442</c:v>
                </c:pt>
                <c:pt idx="1">
                  <c:v>4819945.4517538138</c:v>
                </c:pt>
                <c:pt idx="2">
                  <c:v>5080622.8626144845</c:v>
                </c:pt>
                <c:pt idx="3">
                  <c:v>4035709.7270086817</c:v>
                </c:pt>
                <c:pt idx="4">
                  <c:v>4448121.671992328</c:v>
                </c:pt>
                <c:pt idx="5">
                  <c:v>5013721.1517831357</c:v>
                </c:pt>
                <c:pt idx="6">
                  <c:v>4592278.9391860124</c:v>
                </c:pt>
                <c:pt idx="7">
                  <c:v>4549824.8857955011</c:v>
                </c:pt>
                <c:pt idx="8">
                  <c:v>4472376.898181526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DF-41AD-BBDB-99901E3D64ED}"/>
            </c:ext>
          </c:extLst>
        </c:ser>
        <c:ser>
          <c:idx val="1"/>
          <c:order val="1"/>
          <c:tx>
            <c:v>Sarbeco 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'F1 summary'!$E$20:$E$28</c:f>
                <c:numCache>
                  <c:formatCode>General</c:formatCode>
                  <c:ptCount val="9"/>
                  <c:pt idx="0">
                    <c:v>63408.841384768428</c:v>
                  </c:pt>
                  <c:pt idx="1">
                    <c:v>321632.99708483921</c:v>
                  </c:pt>
                  <c:pt idx="2">
                    <c:v>231232.97197659168</c:v>
                  </c:pt>
                  <c:pt idx="3">
                    <c:v>261882.8023517988</c:v>
                  </c:pt>
                  <c:pt idx="4">
                    <c:v>316446.49095732957</c:v>
                  </c:pt>
                  <c:pt idx="5">
                    <c:v>88937.991457622149</c:v>
                  </c:pt>
                  <c:pt idx="6">
                    <c:v>130146.12301154164</c:v>
                  </c:pt>
                  <c:pt idx="7">
                    <c:v>184525.72194008037</c:v>
                  </c:pt>
                  <c:pt idx="8">
                    <c:v>175960.96015414878</c:v>
                  </c:pt>
                </c:numCache>
              </c:numRef>
            </c:plus>
            <c:minus>
              <c:numRef>
                <c:f>'F1 summary'!$E$20:$E$28</c:f>
                <c:numCache>
                  <c:formatCode>General</c:formatCode>
                  <c:ptCount val="9"/>
                  <c:pt idx="0">
                    <c:v>63408.841384768428</c:v>
                  </c:pt>
                  <c:pt idx="1">
                    <c:v>321632.99708483921</c:v>
                  </c:pt>
                  <c:pt idx="2">
                    <c:v>231232.97197659168</c:v>
                  </c:pt>
                  <c:pt idx="3">
                    <c:v>261882.8023517988</c:v>
                  </c:pt>
                  <c:pt idx="4">
                    <c:v>316446.49095732957</c:v>
                  </c:pt>
                  <c:pt idx="5">
                    <c:v>88937.991457622149</c:v>
                  </c:pt>
                  <c:pt idx="6">
                    <c:v>130146.12301154164</c:v>
                  </c:pt>
                  <c:pt idx="7">
                    <c:v>184525.72194008037</c:v>
                  </c:pt>
                  <c:pt idx="8">
                    <c:v>175960.96015414878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'F1 summary'!$D$20:$D$28</c:f>
              <c:numCache>
                <c:formatCode>_(* #,##0_);_(* \(#,##0\);_(* "-"??_);_(@_)</c:formatCode>
                <c:ptCount val="9"/>
                <c:pt idx="0">
                  <c:v>5260146.1966990875</c:v>
                </c:pt>
                <c:pt idx="1">
                  <c:v>5479727.5745957261</c:v>
                </c:pt>
                <c:pt idx="2">
                  <c:v>5583335.2218807628</c:v>
                </c:pt>
                <c:pt idx="3">
                  <c:v>5106169.3020532914</c:v>
                </c:pt>
                <c:pt idx="4">
                  <c:v>5249227.5575922355</c:v>
                </c:pt>
                <c:pt idx="5">
                  <c:v>6489559.9279937493</c:v>
                </c:pt>
                <c:pt idx="6">
                  <c:v>5158755.4132662211</c:v>
                </c:pt>
                <c:pt idx="7">
                  <c:v>5021595.6560709123</c:v>
                </c:pt>
                <c:pt idx="8">
                  <c:v>4944311.748032012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DF-41AD-BBDB-99901E3D6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650600"/>
        <c:axId val="711647648"/>
      </c:scatterChart>
      <c:valAx>
        <c:axId val="7116506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1647648"/>
        <c:crosses val="autoZero"/>
        <c:crossBetween val="midCat"/>
      </c:valAx>
      <c:valAx>
        <c:axId val="7116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copies/µL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11650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Fragment 2 Stability Measurements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'F2 summary'!$E$2:$E$10</c:f>
                <c:numCache>
                  <c:formatCode>General</c:formatCode>
                  <c:ptCount val="9"/>
                  <c:pt idx="0">
                    <c:v>3593.6081762099252</c:v>
                  </c:pt>
                  <c:pt idx="1">
                    <c:v>100417.07406327836</c:v>
                  </c:pt>
                  <c:pt idx="2">
                    <c:v>330159.62632878812</c:v>
                  </c:pt>
                  <c:pt idx="3">
                    <c:v>24382.891673105565</c:v>
                  </c:pt>
                  <c:pt idx="4">
                    <c:v>32823.603287790575</c:v>
                  </c:pt>
                  <c:pt idx="5">
                    <c:v>65410.070360332596</c:v>
                  </c:pt>
                  <c:pt idx="6">
                    <c:v>61107.195302660155</c:v>
                  </c:pt>
                  <c:pt idx="7">
                    <c:v>111418.22351516144</c:v>
                  </c:pt>
                  <c:pt idx="8">
                    <c:v>197753.85676529288</c:v>
                  </c:pt>
                </c:numCache>
              </c:numRef>
            </c:plus>
            <c:minus>
              <c:numRef>
                <c:f>'F2 summary'!$E$2:$E$10</c:f>
                <c:numCache>
                  <c:formatCode>General</c:formatCode>
                  <c:ptCount val="9"/>
                  <c:pt idx="0">
                    <c:v>3593.6081762099252</c:v>
                  </c:pt>
                  <c:pt idx="1">
                    <c:v>100417.07406327836</c:v>
                  </c:pt>
                  <c:pt idx="2">
                    <c:v>330159.62632878812</c:v>
                  </c:pt>
                  <c:pt idx="3">
                    <c:v>24382.891673105565</c:v>
                  </c:pt>
                  <c:pt idx="4">
                    <c:v>32823.603287790575</c:v>
                  </c:pt>
                  <c:pt idx="5">
                    <c:v>65410.070360332596</c:v>
                  </c:pt>
                  <c:pt idx="6">
                    <c:v>61107.195302660155</c:v>
                  </c:pt>
                  <c:pt idx="7">
                    <c:v>111418.22351516144</c:v>
                  </c:pt>
                  <c:pt idx="8">
                    <c:v>197753.85676529288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'F2 summary'!$B$2:$B$10</c:f>
              <c:strCache>
                <c:ptCount val="9"/>
                <c:pt idx="0">
                  <c:v>Tube 2 1:500 2 ul in 22 ul</c:v>
                </c:pt>
                <c:pt idx="1">
                  <c:v>Tube 8 1:500 2 ul in 22 ul</c:v>
                </c:pt>
                <c:pt idx="2">
                  <c:v>Tube 10 1:500 2 ul in 22 ul</c:v>
                </c:pt>
                <c:pt idx="3">
                  <c:v>Tube 4 1:500 2 ul in 22 ul</c:v>
                </c:pt>
                <c:pt idx="4">
                  <c:v>Tube 11 1:500 2 ul in 22 ul</c:v>
                </c:pt>
                <c:pt idx="5">
                  <c:v>Tube 6 1:500 2 ul in 22 ul</c:v>
                </c:pt>
                <c:pt idx="6">
                  <c:v>Tube D</c:v>
                </c:pt>
                <c:pt idx="7">
                  <c:v>Tube E</c:v>
                </c:pt>
                <c:pt idx="8">
                  <c:v>Tube F</c:v>
                </c:pt>
              </c:strCache>
            </c:strRef>
          </c:xVal>
          <c:yVal>
            <c:numRef>
              <c:f>'F2 summary'!$D$2:$D$10</c:f>
              <c:numCache>
                <c:formatCode>_(* #,##0_);_(* \(#,##0\);_(* "-"??_);_(@_)</c:formatCode>
                <c:ptCount val="9"/>
                <c:pt idx="0">
                  <c:v>5614039.5248808311</c:v>
                </c:pt>
                <c:pt idx="1">
                  <c:v>5466373.903325364</c:v>
                </c:pt>
                <c:pt idx="2">
                  <c:v>5249662.9423186211</c:v>
                </c:pt>
                <c:pt idx="3">
                  <c:v>5312175.082261377</c:v>
                </c:pt>
                <c:pt idx="4">
                  <c:v>4912545.2125753807</c:v>
                </c:pt>
                <c:pt idx="5">
                  <c:v>5070286.7564821364</c:v>
                </c:pt>
                <c:pt idx="6">
                  <c:v>5477715.1338487202</c:v>
                </c:pt>
                <c:pt idx="7">
                  <c:v>5113845.3048168598</c:v>
                </c:pt>
                <c:pt idx="8">
                  <c:v>4739421.3396290317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4-4ADD-B8FA-B9A5BEAA6888}"/>
            </c:ext>
          </c:extLst>
        </c:ser>
        <c:ser>
          <c:idx val="1"/>
          <c:order val="1"/>
          <c:tx>
            <c:v>IP4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'F2 summary'!$E$11:$E$19</c:f>
                <c:numCache>
                  <c:formatCode>General</c:formatCode>
                  <c:ptCount val="9"/>
                  <c:pt idx="0">
                    <c:v>164494.27173711749</c:v>
                  </c:pt>
                  <c:pt idx="1">
                    <c:v>157101.08267179801</c:v>
                  </c:pt>
                  <c:pt idx="2">
                    <c:v>154862.8633333107</c:v>
                  </c:pt>
                  <c:pt idx="3">
                    <c:v>131210.61515122157</c:v>
                  </c:pt>
                  <c:pt idx="4">
                    <c:v>71210.827406959608</c:v>
                  </c:pt>
                  <c:pt idx="5">
                    <c:v>196163.14063897351</c:v>
                  </c:pt>
                  <c:pt idx="6">
                    <c:v>156401.9068116383</c:v>
                  </c:pt>
                  <c:pt idx="7">
                    <c:v>111256.57216526124</c:v>
                  </c:pt>
                  <c:pt idx="8">
                    <c:v>45533.330678293773</c:v>
                  </c:pt>
                </c:numCache>
              </c:numRef>
            </c:plus>
            <c:minus>
              <c:numRef>
                <c:f>'F2 summary'!$E$11:$E$19</c:f>
                <c:numCache>
                  <c:formatCode>General</c:formatCode>
                  <c:ptCount val="9"/>
                  <c:pt idx="0">
                    <c:v>164494.27173711749</c:v>
                  </c:pt>
                  <c:pt idx="1">
                    <c:v>157101.08267179801</c:v>
                  </c:pt>
                  <c:pt idx="2">
                    <c:v>154862.8633333107</c:v>
                  </c:pt>
                  <c:pt idx="3">
                    <c:v>131210.61515122157</c:v>
                  </c:pt>
                  <c:pt idx="4">
                    <c:v>71210.827406959608</c:v>
                  </c:pt>
                  <c:pt idx="5">
                    <c:v>196163.14063897351</c:v>
                  </c:pt>
                  <c:pt idx="6">
                    <c:v>156401.9068116383</c:v>
                  </c:pt>
                  <c:pt idx="7">
                    <c:v>111256.57216526124</c:v>
                  </c:pt>
                  <c:pt idx="8">
                    <c:v>45533.330678293773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'F2 summary'!$D$11:$D$19</c:f>
              <c:numCache>
                <c:formatCode>_(* #,##0_);_(* \(#,##0\);_(* "-"??_);_(@_)</c:formatCode>
                <c:ptCount val="9"/>
                <c:pt idx="0">
                  <c:v>5506598.0597295109</c:v>
                </c:pt>
                <c:pt idx="1">
                  <c:v>5114865.6202463191</c:v>
                </c:pt>
                <c:pt idx="2">
                  <c:v>5128983.5883531207</c:v>
                </c:pt>
                <c:pt idx="3">
                  <c:v>5018137.1205674298</c:v>
                </c:pt>
                <c:pt idx="4">
                  <c:v>5043629.8591279099</c:v>
                </c:pt>
                <c:pt idx="5">
                  <c:v>5294695.2018161165</c:v>
                </c:pt>
                <c:pt idx="6">
                  <c:v>5030621.6390439551</c:v>
                </c:pt>
                <c:pt idx="7">
                  <c:v>4619547.7885381589</c:v>
                </c:pt>
                <c:pt idx="8">
                  <c:v>4615221.1993890814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E4-4ADD-B8FA-B9A5BEAA6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387272"/>
        <c:axId val="719387600"/>
      </c:scatterChart>
      <c:valAx>
        <c:axId val="7193872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9387600"/>
        <c:crosses val="autoZero"/>
        <c:crossBetween val="midCat"/>
      </c:valAx>
      <c:valAx>
        <c:axId val="7193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copies/µL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19387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10</xdr:row>
      <xdr:rowOff>166687</xdr:rowOff>
    </xdr:from>
    <xdr:to>
      <xdr:col>16</xdr:col>
      <xdr:colOff>419100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D79C5-8958-4081-8AB1-42B06BF3F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90487</xdr:colOff>
      <xdr:row>9</xdr:row>
      <xdr:rowOff>195262</xdr:rowOff>
    </xdr:from>
    <xdr:to>
      <xdr:col>16</xdr:col>
      <xdr:colOff>395287</xdr:colOff>
      <xdr:row>24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D8833B-CC58-4F03-8F27-F0822D0D7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leveland, Megan H. (Fed)" id="{FA091F6C-2D61-452C-B4F9-EDEC41097207}" userId="S::mhc2@NIST.GOV::6a554389-f703-497d-8064-34803051a7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0" dT="2022-04-01T20:18:55.43" personId="{FA091F6C-2D61-452C-B4F9-EDEC41097207}" id="{E873D582-67CF-4DFB-B131-185C6F088EE6}">
    <text>excluded due to low dropet count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8828-4EBE-4E8E-81D1-F64AA059D4F7}">
  <dimension ref="A1:R54"/>
  <sheetViews>
    <sheetView topLeftCell="A25" workbookViewId="0">
      <selection activeCell="N37" activeCellId="3" sqref="A37:A42 C37:C42 D37:D42 N37:P42"/>
    </sheetView>
  </sheetViews>
  <sheetFormatPr defaultRowHeight="15" x14ac:dyDescent="0.25"/>
  <cols>
    <col min="1" max="1" width="9.7109375" bestFit="1" customWidth="1"/>
    <col min="13" max="13" width="15.5703125" customWidth="1"/>
    <col min="14" max="14" width="13.28515625" bestFit="1" customWidth="1"/>
    <col min="15" max="15" width="11.5703125" bestFit="1" customWidth="1"/>
  </cols>
  <sheetData>
    <row r="1" spans="1:17" x14ac:dyDescent="0.25">
      <c r="A1" t="s">
        <v>53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s="6">
        <v>43997</v>
      </c>
      <c r="B2" t="s">
        <v>0</v>
      </c>
      <c r="C2" t="s">
        <v>1</v>
      </c>
      <c r="D2" t="s">
        <v>2</v>
      </c>
      <c r="E2">
        <v>688</v>
      </c>
      <c r="F2">
        <v>4804</v>
      </c>
      <c r="G2">
        <v>6043</v>
      </c>
      <c r="H2">
        <v>10847</v>
      </c>
      <c r="I2">
        <v>0.55711256568636491</v>
      </c>
      <c r="J2">
        <v>0.58498796667865893</v>
      </c>
      <c r="K2">
        <v>782.90680765345155</v>
      </c>
      <c r="L2">
        <v>8611.9748841879664</v>
      </c>
      <c r="M2">
        <v>4305987.4420939833</v>
      </c>
      <c r="N2">
        <v>4317576.1122037442</v>
      </c>
      <c r="O2">
        <v>17550.954861853119</v>
      </c>
      <c r="P2">
        <v>4.0650018449576086E-3</v>
      </c>
      <c r="Q2">
        <v>1</v>
      </c>
    </row>
    <row r="3" spans="1:17" x14ac:dyDescent="0.25">
      <c r="A3" s="6">
        <v>43997</v>
      </c>
      <c r="B3" t="s">
        <v>3</v>
      </c>
      <c r="C3" t="s">
        <v>1</v>
      </c>
      <c r="D3" t="s">
        <v>2</v>
      </c>
      <c r="E3">
        <v>693</v>
      </c>
      <c r="F3">
        <v>4342</v>
      </c>
      <c r="G3">
        <v>5409</v>
      </c>
      <c r="H3">
        <v>9751</v>
      </c>
      <c r="I3">
        <v>0.55471233719618496</v>
      </c>
      <c r="J3">
        <v>0.58930561096369216</v>
      </c>
      <c r="K3">
        <v>788.68523951243606</v>
      </c>
      <c r="L3">
        <v>8675.5376346367957</v>
      </c>
      <c r="M3">
        <v>4337768.8173183976</v>
      </c>
      <c r="Q3">
        <v>1</v>
      </c>
    </row>
    <row r="4" spans="1:17" x14ac:dyDescent="0.25">
      <c r="A4" s="6">
        <v>43997</v>
      </c>
      <c r="B4" t="s">
        <v>4</v>
      </c>
      <c r="C4" t="s">
        <v>1</v>
      </c>
      <c r="D4" t="s">
        <v>2</v>
      </c>
      <c r="E4">
        <v>689</v>
      </c>
      <c r="F4">
        <v>5437</v>
      </c>
      <c r="G4">
        <v>6833</v>
      </c>
      <c r="H4">
        <v>12270</v>
      </c>
      <c r="I4">
        <v>0.55688671556642222</v>
      </c>
      <c r="J4">
        <v>0.58539344292417872</v>
      </c>
      <c r="K4">
        <v>783.44946858160972</v>
      </c>
      <c r="L4">
        <v>8617.9441543977064</v>
      </c>
      <c r="M4">
        <v>4308972.0771988528</v>
      </c>
      <c r="Q4">
        <v>1</v>
      </c>
    </row>
    <row r="5" spans="1:17" x14ac:dyDescent="0.25">
      <c r="A5" s="6">
        <v>43997</v>
      </c>
      <c r="B5" t="s">
        <v>5</v>
      </c>
      <c r="C5" t="s">
        <v>6</v>
      </c>
      <c r="D5" t="s">
        <v>2</v>
      </c>
      <c r="E5">
        <v>763</v>
      </c>
      <c r="F5">
        <v>6106</v>
      </c>
      <c r="G5">
        <v>6690</v>
      </c>
      <c r="H5">
        <v>12796</v>
      </c>
      <c r="I5">
        <v>0.52281963113472962</v>
      </c>
      <c r="J5">
        <v>0.64851874794713449</v>
      </c>
      <c r="K5">
        <v>867.93194318406654</v>
      </c>
      <c r="L5">
        <v>9547.2513750247326</v>
      </c>
      <c r="M5">
        <v>4773625.6875123661</v>
      </c>
      <c r="N5">
        <v>4819945.4517538138</v>
      </c>
      <c r="O5">
        <v>77025.970219858224</v>
      </c>
      <c r="P5">
        <v>1.5980672601145537E-2</v>
      </c>
      <c r="Q5">
        <v>1</v>
      </c>
    </row>
    <row r="6" spans="1:17" x14ac:dyDescent="0.25">
      <c r="A6" s="6">
        <v>43997</v>
      </c>
      <c r="B6" t="s">
        <v>7</v>
      </c>
      <c r="C6" t="s">
        <v>6</v>
      </c>
      <c r="D6" t="s">
        <v>2</v>
      </c>
      <c r="E6">
        <v>764</v>
      </c>
      <c r="F6">
        <v>4604</v>
      </c>
      <c r="G6">
        <v>5039</v>
      </c>
      <c r="H6">
        <v>9643</v>
      </c>
      <c r="I6">
        <v>0.52255522140412736</v>
      </c>
      <c r="J6">
        <v>0.64902461382978627</v>
      </c>
      <c r="K6">
        <v>868.60895855164119</v>
      </c>
      <c r="L6">
        <v>9554.6985440680528</v>
      </c>
      <c r="M6">
        <v>4777349.2720340267</v>
      </c>
      <c r="Q6">
        <v>1</v>
      </c>
    </row>
    <row r="7" spans="1:17" x14ac:dyDescent="0.25">
      <c r="A7" s="6">
        <v>43997</v>
      </c>
      <c r="B7" t="s">
        <v>8</v>
      </c>
      <c r="C7" t="s">
        <v>6</v>
      </c>
      <c r="D7" t="s">
        <v>2</v>
      </c>
      <c r="E7">
        <v>785</v>
      </c>
      <c r="F7">
        <v>5159</v>
      </c>
      <c r="G7">
        <v>5441</v>
      </c>
      <c r="H7">
        <v>10600</v>
      </c>
      <c r="I7">
        <v>0.51330188679245281</v>
      </c>
      <c r="J7">
        <v>0.66689113361423324</v>
      </c>
      <c r="K7">
        <v>892.52025376637221</v>
      </c>
      <c r="L7">
        <v>9817.7227914300947</v>
      </c>
      <c r="M7">
        <v>4908861.3957150476</v>
      </c>
      <c r="Q7">
        <v>1</v>
      </c>
    </row>
    <row r="8" spans="1:17" x14ac:dyDescent="0.25">
      <c r="A8" s="6">
        <v>43997</v>
      </c>
      <c r="B8" t="s">
        <v>9</v>
      </c>
      <c r="C8" t="s">
        <v>1</v>
      </c>
      <c r="D8" t="s">
        <v>10</v>
      </c>
      <c r="E8">
        <v>843</v>
      </c>
      <c r="F8">
        <v>5147</v>
      </c>
      <c r="G8">
        <v>4916</v>
      </c>
      <c r="H8">
        <v>10063</v>
      </c>
      <c r="I8">
        <v>0.4885223094504621</v>
      </c>
      <c r="J8">
        <v>0.71637013924740778</v>
      </c>
      <c r="K8">
        <v>958.73947972083488</v>
      </c>
      <c r="L8">
        <v>10546.134276929184</v>
      </c>
      <c r="M8">
        <v>5273067.1384645924</v>
      </c>
      <c r="N8">
        <v>5260146.1966990875</v>
      </c>
      <c r="O8">
        <v>63408.841384768428</v>
      </c>
      <c r="P8">
        <v>1.2054577765264307E-2</v>
      </c>
      <c r="Q8">
        <v>1</v>
      </c>
    </row>
    <row r="9" spans="1:17" x14ac:dyDescent="0.25">
      <c r="A9" s="6">
        <v>43997</v>
      </c>
      <c r="B9" t="s">
        <v>11</v>
      </c>
      <c r="C9" t="s">
        <v>1</v>
      </c>
      <c r="D9" t="s">
        <v>10</v>
      </c>
      <c r="E9">
        <v>850</v>
      </c>
      <c r="F9">
        <v>5565</v>
      </c>
      <c r="G9">
        <v>5255</v>
      </c>
      <c r="H9">
        <v>10820</v>
      </c>
      <c r="I9">
        <v>0.48567467652495377</v>
      </c>
      <c r="J9">
        <v>0.72221626908942105</v>
      </c>
      <c r="K9">
        <v>966.56352929526383</v>
      </c>
      <c r="L9">
        <v>10632.198822247901</v>
      </c>
      <c r="M9">
        <v>5316099.411123951</v>
      </c>
      <c r="Q9">
        <v>1</v>
      </c>
    </row>
    <row r="10" spans="1:17" x14ac:dyDescent="0.25">
      <c r="A10" s="6">
        <v>43997</v>
      </c>
      <c r="B10" t="s">
        <v>12</v>
      </c>
      <c r="C10" t="s">
        <v>1</v>
      </c>
      <c r="D10" t="s">
        <v>10</v>
      </c>
      <c r="E10">
        <v>830</v>
      </c>
      <c r="F10">
        <v>5801</v>
      </c>
      <c r="G10">
        <v>5663</v>
      </c>
      <c r="H10">
        <v>11464</v>
      </c>
      <c r="I10">
        <v>0.49398115840893231</v>
      </c>
      <c r="J10">
        <v>0.7052579033942028</v>
      </c>
      <c r="K10">
        <v>943.86764372885818</v>
      </c>
      <c r="L10">
        <v>10382.54408101744</v>
      </c>
      <c r="M10">
        <v>5191272.0405087201</v>
      </c>
      <c r="Q10">
        <v>1</v>
      </c>
    </row>
    <row r="11" spans="1:17" x14ac:dyDescent="0.25">
      <c r="A11" s="6">
        <v>43997</v>
      </c>
      <c r="B11" t="s">
        <v>13</v>
      </c>
      <c r="C11" t="s">
        <v>6</v>
      </c>
      <c r="D11" t="s">
        <v>10</v>
      </c>
      <c r="E11">
        <v>874</v>
      </c>
      <c r="F11">
        <v>7445</v>
      </c>
      <c r="G11">
        <v>6753</v>
      </c>
      <c r="H11">
        <v>14198</v>
      </c>
      <c r="I11">
        <v>0.47563037047471474</v>
      </c>
      <c r="J11">
        <v>0.74311425902448924</v>
      </c>
      <c r="K11">
        <v>994.53193124262486</v>
      </c>
      <c r="L11">
        <v>10939.851243668874</v>
      </c>
      <c r="M11">
        <v>5469925.6218344374</v>
      </c>
      <c r="N11">
        <v>5479727.5745957261</v>
      </c>
      <c r="O11">
        <v>321632.99708483921</v>
      </c>
      <c r="P11">
        <v>5.8695070641092612E-2</v>
      </c>
      <c r="Q11">
        <v>1</v>
      </c>
    </row>
    <row r="12" spans="1:17" x14ac:dyDescent="0.25">
      <c r="A12" s="6">
        <v>43997</v>
      </c>
      <c r="B12" t="s">
        <v>14</v>
      </c>
      <c r="C12" t="s">
        <v>6</v>
      </c>
      <c r="D12" t="s">
        <v>10</v>
      </c>
      <c r="E12">
        <v>928</v>
      </c>
      <c r="F12">
        <v>5874</v>
      </c>
      <c r="G12">
        <v>4892</v>
      </c>
      <c r="H12">
        <v>10766</v>
      </c>
      <c r="I12">
        <v>0.45439346089541149</v>
      </c>
      <c r="J12">
        <v>0.78879180231383961</v>
      </c>
      <c r="K12">
        <v>1055.6635469938967</v>
      </c>
      <c r="L12">
        <v>11612.299016932864</v>
      </c>
      <c r="M12">
        <v>5806149.5084664319</v>
      </c>
      <c r="Q12">
        <v>1</v>
      </c>
    </row>
    <row r="13" spans="1:17" x14ac:dyDescent="0.25">
      <c r="A13" s="6">
        <v>43997</v>
      </c>
      <c r="B13" t="s">
        <v>15</v>
      </c>
      <c r="C13" t="s">
        <v>6</v>
      </c>
      <c r="D13" t="s">
        <v>10</v>
      </c>
      <c r="E13">
        <v>825</v>
      </c>
      <c r="F13">
        <v>7027</v>
      </c>
      <c r="G13">
        <v>6912</v>
      </c>
      <c r="H13">
        <v>13939</v>
      </c>
      <c r="I13">
        <v>0.49587488342061842</v>
      </c>
      <c r="J13">
        <v>0.70143163524599483</v>
      </c>
      <c r="K13">
        <v>938.74683517932931</v>
      </c>
      <c r="L13">
        <v>10326.215186972622</v>
      </c>
      <c r="M13">
        <v>5163107.5934863109</v>
      </c>
      <c r="Q13">
        <v>1</v>
      </c>
    </row>
    <row r="14" spans="1:17" x14ac:dyDescent="0.25">
      <c r="A14" s="6">
        <v>43998</v>
      </c>
      <c r="B14" t="s">
        <v>5</v>
      </c>
      <c r="C14" t="s">
        <v>32</v>
      </c>
      <c r="D14" t="s">
        <v>2</v>
      </c>
      <c r="E14">
        <v>799</v>
      </c>
      <c r="F14">
        <v>6099</v>
      </c>
      <c r="G14">
        <v>6276</v>
      </c>
      <c r="H14">
        <v>12375</v>
      </c>
      <c r="I14">
        <v>0.50715151515151513</v>
      </c>
      <c r="J14">
        <v>0.67894547358396784</v>
      </c>
      <c r="K14">
        <v>908.65293573871509</v>
      </c>
      <c r="L14">
        <v>9995.1822931258666</v>
      </c>
      <c r="M14">
        <v>4997591.146562933</v>
      </c>
      <c r="N14" s="1">
        <f>AVERAGE(M14, M16)</f>
        <v>5080622.8626144845</v>
      </c>
      <c r="O14" s="1">
        <f>STDEV(M14, M16)</f>
        <v>117424.57894721662</v>
      </c>
      <c r="P14" s="4">
        <f>O14/N14</f>
        <v>2.3112240786711341E-2</v>
      </c>
      <c r="Q14">
        <v>2</v>
      </c>
    </row>
    <row r="15" spans="1:17" s="7" customFormat="1" x14ac:dyDescent="0.25">
      <c r="A15" s="8">
        <v>43998</v>
      </c>
      <c r="B15" s="7" t="s">
        <v>7</v>
      </c>
      <c r="C15" s="7" t="s">
        <v>32</v>
      </c>
      <c r="D15" s="7" t="s">
        <v>2</v>
      </c>
      <c r="E15" s="7">
        <v>593</v>
      </c>
      <c r="F15" s="7">
        <v>3629</v>
      </c>
      <c r="G15" s="7">
        <v>5533</v>
      </c>
      <c r="H15" s="7">
        <v>9162</v>
      </c>
      <c r="I15" s="7">
        <v>0.60390744378956562</v>
      </c>
      <c r="J15" s="7">
        <v>0.50433433154857765</v>
      </c>
      <c r="K15" s="7">
        <v>674.96564714745409</v>
      </c>
      <c r="L15" s="7">
        <v>7424.6221186219955</v>
      </c>
      <c r="M15" s="7">
        <v>3712311.0593109978</v>
      </c>
      <c r="Q15" s="7">
        <v>2</v>
      </c>
    </row>
    <row r="16" spans="1:17" x14ac:dyDescent="0.25">
      <c r="A16" s="6">
        <v>43998</v>
      </c>
      <c r="B16" t="s">
        <v>8</v>
      </c>
      <c r="C16" t="s">
        <v>32</v>
      </c>
      <c r="D16" t="s">
        <v>2</v>
      </c>
      <c r="E16">
        <v>825</v>
      </c>
      <c r="F16">
        <v>7147</v>
      </c>
      <c r="G16">
        <v>7029</v>
      </c>
      <c r="H16">
        <v>14176</v>
      </c>
      <c r="I16">
        <v>0.49583803611738148</v>
      </c>
      <c r="J16">
        <v>0.70150594566895685</v>
      </c>
      <c r="K16">
        <v>938.84628703018859</v>
      </c>
      <c r="L16">
        <v>10327.309157332074</v>
      </c>
      <c r="M16">
        <v>5163654.5786660369</v>
      </c>
      <c r="Q16">
        <v>2</v>
      </c>
    </row>
    <row r="17" spans="1:17" x14ac:dyDescent="0.25">
      <c r="A17" s="6">
        <v>43998</v>
      </c>
      <c r="B17" t="s">
        <v>0</v>
      </c>
      <c r="C17" t="s">
        <v>33</v>
      </c>
      <c r="D17" t="s">
        <v>2</v>
      </c>
      <c r="E17">
        <v>583</v>
      </c>
      <c r="F17">
        <v>3918</v>
      </c>
      <c r="G17">
        <v>6108</v>
      </c>
      <c r="H17">
        <v>10026</v>
      </c>
      <c r="I17">
        <v>0.60921603830041893</v>
      </c>
      <c r="J17">
        <v>0.49558233148492564</v>
      </c>
      <c r="K17">
        <v>663.25258496376557</v>
      </c>
      <c r="L17">
        <v>7295.7784346014214</v>
      </c>
      <c r="M17">
        <v>3647889.2173007107</v>
      </c>
      <c r="N17">
        <v>4035709.7270086817</v>
      </c>
      <c r="O17">
        <v>337916.23430169735</v>
      </c>
      <c r="P17">
        <v>8.3731550869533197E-2</v>
      </c>
      <c r="Q17">
        <v>2</v>
      </c>
    </row>
    <row r="18" spans="1:17" x14ac:dyDescent="0.25">
      <c r="A18" s="6">
        <v>43998</v>
      </c>
      <c r="B18" t="s">
        <v>3</v>
      </c>
      <c r="C18" t="s">
        <v>33</v>
      </c>
      <c r="D18" t="s">
        <v>2</v>
      </c>
      <c r="E18">
        <v>682</v>
      </c>
      <c r="F18">
        <v>7252</v>
      </c>
      <c r="G18">
        <v>9233</v>
      </c>
      <c r="H18">
        <v>16485</v>
      </c>
      <c r="I18">
        <v>0.56008492569002122</v>
      </c>
      <c r="J18">
        <v>0.57966685373320359</v>
      </c>
      <c r="K18">
        <v>775.78540381852736</v>
      </c>
      <c r="L18">
        <v>8533.6394420038014</v>
      </c>
      <c r="M18">
        <v>4266819.7210019007</v>
      </c>
      <c r="Q18">
        <v>2</v>
      </c>
    </row>
    <row r="19" spans="1:17" x14ac:dyDescent="0.25">
      <c r="A19" s="6">
        <v>43998</v>
      </c>
      <c r="B19" t="s">
        <v>4</v>
      </c>
      <c r="C19" t="s">
        <v>33</v>
      </c>
      <c r="D19" t="s">
        <v>2</v>
      </c>
      <c r="E19">
        <v>670</v>
      </c>
      <c r="F19">
        <v>6572</v>
      </c>
      <c r="G19">
        <v>8563</v>
      </c>
      <c r="H19">
        <v>15135</v>
      </c>
      <c r="I19">
        <v>0.56577469441691441</v>
      </c>
      <c r="J19">
        <v>0.56955934642962702</v>
      </c>
      <c r="K19">
        <v>762.25822594971498</v>
      </c>
      <c r="L19">
        <v>8384.8404854468645</v>
      </c>
      <c r="M19">
        <v>4192420.2427234324</v>
      </c>
      <c r="Q19">
        <v>2</v>
      </c>
    </row>
    <row r="20" spans="1:17" x14ac:dyDescent="0.25">
      <c r="A20" s="6">
        <v>43998</v>
      </c>
      <c r="B20" t="s">
        <v>13</v>
      </c>
      <c r="C20" t="s">
        <v>32</v>
      </c>
      <c r="D20" t="s">
        <v>10</v>
      </c>
      <c r="E20">
        <v>909</v>
      </c>
      <c r="F20">
        <v>5387</v>
      </c>
      <c r="G20">
        <v>4623</v>
      </c>
      <c r="H20">
        <v>10010</v>
      </c>
      <c r="I20">
        <f t="shared" ref="I20:I24" si="0">G20/H20</f>
        <v>0.46183816183816184</v>
      </c>
      <c r="J20">
        <f t="shared" ref="J20:J24" si="1">-LN(I20)</f>
        <v>0.7725407483210408</v>
      </c>
      <c r="K20">
        <f t="shared" ref="K20:K24" si="2">J20/0.0007472</f>
        <v>1033.9142777315858</v>
      </c>
      <c r="L20">
        <f t="shared" ref="L20:L24" si="3">K20*(22/2)</f>
        <v>11373.057055047444</v>
      </c>
      <c r="M20" s="1">
        <f t="shared" ref="M20:M24" si="4">L20*500</f>
        <v>5686528.5275237216</v>
      </c>
      <c r="N20" s="2">
        <f>AVERAGE(M20:M22)</f>
        <v>5583335.2218807628</v>
      </c>
      <c r="O20" s="1">
        <f>STDEV(M20:M22)</f>
        <v>231232.97197659168</v>
      </c>
      <c r="P20" s="3">
        <f>O20/N20</f>
        <v>4.1414846644063794E-2</v>
      </c>
      <c r="Q20">
        <v>2</v>
      </c>
    </row>
    <row r="21" spans="1:17" x14ac:dyDescent="0.25">
      <c r="A21" s="6">
        <v>43998</v>
      </c>
      <c r="B21" t="s">
        <v>14</v>
      </c>
      <c r="C21" t="s">
        <v>32</v>
      </c>
      <c r="D21" t="s">
        <v>10</v>
      </c>
      <c r="E21">
        <v>850</v>
      </c>
      <c r="F21">
        <v>5169</v>
      </c>
      <c r="G21">
        <v>4878</v>
      </c>
      <c r="H21">
        <v>10047</v>
      </c>
      <c r="I21">
        <f t="shared" si="0"/>
        <v>0.48551806509405793</v>
      </c>
      <c r="J21">
        <f t="shared" si="1"/>
        <v>0.72253878268644867</v>
      </c>
      <c r="K21">
        <f t="shared" si="2"/>
        <v>966.99515884160701</v>
      </c>
      <c r="L21">
        <f t="shared" si="3"/>
        <v>10636.946747257676</v>
      </c>
      <c r="M21" s="1">
        <f t="shared" si="4"/>
        <v>5318473.373628838</v>
      </c>
      <c r="Q21">
        <v>2</v>
      </c>
    </row>
    <row r="22" spans="1:17" x14ac:dyDescent="0.25">
      <c r="A22" s="6">
        <v>43998</v>
      </c>
      <c r="B22" t="s">
        <v>15</v>
      </c>
      <c r="C22" t="s">
        <v>32</v>
      </c>
      <c r="D22" t="s">
        <v>10</v>
      </c>
      <c r="E22">
        <v>918</v>
      </c>
      <c r="F22">
        <v>4982</v>
      </c>
      <c r="G22">
        <v>4213</v>
      </c>
      <c r="H22">
        <v>9195</v>
      </c>
      <c r="I22">
        <f t="shared" si="0"/>
        <v>0.45818379554105493</v>
      </c>
      <c r="J22">
        <f t="shared" si="1"/>
        <v>0.78048487505940489</v>
      </c>
      <c r="K22">
        <f t="shared" si="2"/>
        <v>1044.5461389981328</v>
      </c>
      <c r="L22">
        <f t="shared" si="3"/>
        <v>11490.007528979462</v>
      </c>
      <c r="M22" s="1">
        <f t="shared" si="4"/>
        <v>5745003.7644897308</v>
      </c>
      <c r="Q22">
        <v>2</v>
      </c>
    </row>
    <row r="23" spans="1:17" x14ac:dyDescent="0.25">
      <c r="A23" s="6">
        <v>43998</v>
      </c>
      <c r="B23" t="s">
        <v>11</v>
      </c>
      <c r="C23" t="s">
        <v>33</v>
      </c>
      <c r="D23" t="s">
        <v>10</v>
      </c>
      <c r="E23">
        <v>846</v>
      </c>
      <c r="F23">
        <v>5919</v>
      </c>
      <c r="G23">
        <v>5626</v>
      </c>
      <c r="H23">
        <v>11545</v>
      </c>
      <c r="I23">
        <f t="shared" si="0"/>
        <v>0.48731052403637937</v>
      </c>
      <c r="J23">
        <f t="shared" si="1"/>
        <v>0.7188537327387936</v>
      </c>
      <c r="K23">
        <f t="shared" si="2"/>
        <v>962.06334681316071</v>
      </c>
      <c r="L23">
        <f t="shared" si="3"/>
        <v>10582.696814944768</v>
      </c>
      <c r="M23" s="1">
        <f t="shared" si="4"/>
        <v>5291348.4074723842</v>
      </c>
      <c r="N23" s="2">
        <f>AVERAGE(M23:M24)</f>
        <v>5106169.3020532914</v>
      </c>
      <c r="O23" s="1">
        <f>STDEV(M23:M24)</f>
        <v>261882.8023517988</v>
      </c>
      <c r="P23" s="3">
        <f>O23/N23</f>
        <v>5.1287528254594018E-2</v>
      </c>
      <c r="Q23">
        <v>2</v>
      </c>
    </row>
    <row r="24" spans="1:17" x14ac:dyDescent="0.25">
      <c r="A24" s="6">
        <v>43998</v>
      </c>
      <c r="B24" t="s">
        <v>12</v>
      </c>
      <c r="C24" t="s">
        <v>33</v>
      </c>
      <c r="D24" t="s">
        <v>10</v>
      </c>
      <c r="E24">
        <v>787</v>
      </c>
      <c r="F24">
        <v>4090</v>
      </c>
      <c r="G24">
        <v>4299</v>
      </c>
      <c r="H24">
        <v>8389</v>
      </c>
      <c r="I24">
        <f t="shared" si="0"/>
        <v>0.51245678865180588</v>
      </c>
      <c r="J24">
        <f t="shared" si="1"/>
        <v>0.66853888635001313</v>
      </c>
      <c r="K24">
        <f t="shared" si="2"/>
        <v>894.72549029712684</v>
      </c>
      <c r="L24">
        <f t="shared" si="3"/>
        <v>9841.9803932683953</v>
      </c>
      <c r="M24" s="1">
        <f t="shared" si="4"/>
        <v>4920990.1966341976</v>
      </c>
      <c r="Q24">
        <v>2</v>
      </c>
    </row>
    <row r="25" spans="1:17" x14ac:dyDescent="0.25">
      <c r="A25" s="6">
        <v>43999</v>
      </c>
      <c r="B25" t="s">
        <v>5</v>
      </c>
      <c r="C25" t="s">
        <v>34</v>
      </c>
      <c r="D25" t="s">
        <v>2</v>
      </c>
      <c r="E25">
        <v>677</v>
      </c>
      <c r="F25">
        <v>4380</v>
      </c>
      <c r="G25">
        <v>5632</v>
      </c>
      <c r="H25">
        <v>10012</v>
      </c>
      <c r="I25">
        <v>0.56252497003595681</v>
      </c>
      <c r="J25">
        <v>0.5753197547137866</v>
      </c>
      <c r="K25">
        <v>769.967551811813</v>
      </c>
      <c r="L25">
        <v>8469.6430699299435</v>
      </c>
      <c r="M25">
        <v>4234821.5349649722</v>
      </c>
      <c r="N25">
        <v>4448121.671992328</v>
      </c>
      <c r="O25">
        <v>185815.2369507078</v>
      </c>
      <c r="P25">
        <v>4.1773865611792166E-2</v>
      </c>
      <c r="Q25">
        <v>3</v>
      </c>
    </row>
    <row r="26" spans="1:17" x14ac:dyDescent="0.25">
      <c r="A26" s="6">
        <v>43999</v>
      </c>
      <c r="B26" t="s">
        <v>7</v>
      </c>
      <c r="C26" t="s">
        <v>34</v>
      </c>
      <c r="D26" t="s">
        <v>2</v>
      </c>
      <c r="E26">
        <v>725</v>
      </c>
      <c r="F26">
        <v>5406</v>
      </c>
      <c r="G26">
        <v>6348</v>
      </c>
      <c r="H26">
        <v>11754</v>
      </c>
      <c r="I26">
        <v>0.54007146503318015</v>
      </c>
      <c r="J26">
        <v>0.61605380552629618</v>
      </c>
      <c r="K26">
        <v>824.48314444097457</v>
      </c>
      <c r="L26">
        <v>9069.3145888507206</v>
      </c>
      <c r="M26">
        <v>4534657.2944253599</v>
      </c>
      <c r="Q26">
        <v>3</v>
      </c>
    </row>
    <row r="27" spans="1:17" x14ac:dyDescent="0.25">
      <c r="A27" s="6">
        <v>43999</v>
      </c>
      <c r="B27" t="s">
        <v>8</v>
      </c>
      <c r="C27" t="s">
        <v>34</v>
      </c>
      <c r="D27" t="s">
        <v>2</v>
      </c>
      <c r="E27">
        <v>731</v>
      </c>
      <c r="F27">
        <v>5473</v>
      </c>
      <c r="G27">
        <v>6351</v>
      </c>
      <c r="H27">
        <v>11824</v>
      </c>
      <c r="I27">
        <v>0.53712787550744245</v>
      </c>
      <c r="J27">
        <v>0.62151908338500828</v>
      </c>
      <c r="K27">
        <v>831.79748847030021</v>
      </c>
      <c r="L27">
        <v>9149.7723731733022</v>
      </c>
      <c r="M27">
        <v>4574886.186586651</v>
      </c>
      <c r="Q27">
        <v>3</v>
      </c>
    </row>
    <row r="28" spans="1:17" x14ac:dyDescent="0.25">
      <c r="A28" s="6">
        <v>43999</v>
      </c>
      <c r="B28" t="s">
        <v>0</v>
      </c>
      <c r="C28" t="s">
        <v>35</v>
      </c>
      <c r="D28" t="s">
        <v>2</v>
      </c>
      <c r="E28">
        <v>775</v>
      </c>
      <c r="F28">
        <v>6640</v>
      </c>
      <c r="G28">
        <v>7126</v>
      </c>
      <c r="H28">
        <v>13766</v>
      </c>
      <c r="I28">
        <v>0.51765218654656397</v>
      </c>
      <c r="J28">
        <v>0.65845171679252823</v>
      </c>
      <c r="K28">
        <v>881.22553103925088</v>
      </c>
      <c r="L28">
        <v>9693.4808414317595</v>
      </c>
      <c r="M28">
        <v>4846740.4207158796</v>
      </c>
      <c r="N28">
        <v>5013721.1517831357</v>
      </c>
      <c r="O28">
        <v>163136.73084285497</v>
      </c>
      <c r="P28">
        <v>3.2538054252346127E-2</v>
      </c>
      <c r="Q28">
        <v>3</v>
      </c>
    </row>
    <row r="29" spans="1:17" x14ac:dyDescent="0.25">
      <c r="A29" s="6">
        <v>43999</v>
      </c>
      <c r="B29" t="s">
        <v>3</v>
      </c>
      <c r="C29" t="s">
        <v>35</v>
      </c>
      <c r="D29" t="s">
        <v>2</v>
      </c>
      <c r="E29">
        <v>827</v>
      </c>
      <c r="F29">
        <v>6928</v>
      </c>
      <c r="G29">
        <v>6797</v>
      </c>
      <c r="H29">
        <v>13725</v>
      </c>
      <c r="I29">
        <v>0.49522768670309653</v>
      </c>
      <c r="J29">
        <v>0.70273764903109315</v>
      </c>
      <c r="K29">
        <v>940.49471230071356</v>
      </c>
      <c r="L29">
        <v>10345.441835307849</v>
      </c>
      <c r="M29">
        <v>5172720.9176539248</v>
      </c>
      <c r="Q29">
        <v>3</v>
      </c>
    </row>
    <row r="30" spans="1:17" x14ac:dyDescent="0.25">
      <c r="A30" s="6">
        <v>43999</v>
      </c>
      <c r="B30" t="s">
        <v>4</v>
      </c>
      <c r="C30" t="s">
        <v>35</v>
      </c>
      <c r="D30" t="s">
        <v>2</v>
      </c>
      <c r="E30">
        <v>803</v>
      </c>
      <c r="F30">
        <v>7292</v>
      </c>
      <c r="G30">
        <v>7454</v>
      </c>
      <c r="H30">
        <v>14746</v>
      </c>
      <c r="I30">
        <v>0.50549301505493016</v>
      </c>
      <c r="J30">
        <v>0.68222105851039216</v>
      </c>
      <c r="K30">
        <v>913.03674854174551</v>
      </c>
      <c r="L30">
        <v>10043.404233959202</v>
      </c>
      <c r="M30">
        <v>5021702.1169796009</v>
      </c>
      <c r="Q30">
        <v>3</v>
      </c>
    </row>
    <row r="31" spans="1:17" x14ac:dyDescent="0.25">
      <c r="A31" s="6">
        <v>43999</v>
      </c>
      <c r="B31" t="s">
        <v>13</v>
      </c>
      <c r="C31" t="s">
        <v>34</v>
      </c>
      <c r="D31" t="s">
        <v>10</v>
      </c>
      <c r="E31">
        <v>860</v>
      </c>
      <c r="F31">
        <v>6532</v>
      </c>
      <c r="G31">
        <v>6066</v>
      </c>
      <c r="H31">
        <v>12598</v>
      </c>
      <c r="I31">
        <v>0.48150500079377678</v>
      </c>
      <c r="J31">
        <v>0.7308386619333479</v>
      </c>
      <c r="K31">
        <v>978.10313427910592</v>
      </c>
      <c r="L31">
        <v>10759.134477070165</v>
      </c>
      <c r="M31">
        <v>5379567.2385350829</v>
      </c>
      <c r="N31">
        <v>5249227.5575922355</v>
      </c>
      <c r="O31">
        <v>316446.49095732957</v>
      </c>
      <c r="P31">
        <v>6.0284391843450622E-2</v>
      </c>
      <c r="Q31">
        <v>3</v>
      </c>
    </row>
    <row r="32" spans="1:17" x14ac:dyDescent="0.25">
      <c r="A32" s="6">
        <v>43999</v>
      </c>
      <c r="B32" t="s">
        <v>14</v>
      </c>
      <c r="C32" t="s">
        <v>34</v>
      </c>
      <c r="D32" t="s">
        <v>10</v>
      </c>
      <c r="E32">
        <v>781</v>
      </c>
      <c r="F32">
        <v>6853</v>
      </c>
      <c r="G32">
        <v>7269</v>
      </c>
      <c r="H32">
        <v>14122</v>
      </c>
      <c r="I32">
        <v>0.51472879195581367</v>
      </c>
      <c r="J32">
        <v>0.66411513459165661</v>
      </c>
      <c r="K32">
        <v>888.80505164836279</v>
      </c>
      <c r="L32">
        <v>9776.8555681319904</v>
      </c>
      <c r="M32">
        <v>4888427.7840659954</v>
      </c>
      <c r="Q32">
        <v>3</v>
      </c>
    </row>
    <row r="33" spans="1:18" x14ac:dyDescent="0.25">
      <c r="A33" s="6">
        <v>43999</v>
      </c>
      <c r="B33" t="s">
        <v>15</v>
      </c>
      <c r="C33" t="s">
        <v>34</v>
      </c>
      <c r="D33" t="s">
        <v>10</v>
      </c>
      <c r="E33">
        <v>876</v>
      </c>
      <c r="F33">
        <v>6153</v>
      </c>
      <c r="G33">
        <v>5567</v>
      </c>
      <c r="H33">
        <v>11720</v>
      </c>
      <c r="I33">
        <v>0.47499999999999998</v>
      </c>
      <c r="J33">
        <v>0.74444047494749588</v>
      </c>
      <c r="K33">
        <v>996.30684548647741</v>
      </c>
      <c r="L33">
        <v>10959.375300351252</v>
      </c>
      <c r="M33">
        <v>5479687.6501756264</v>
      </c>
      <c r="Q33">
        <v>3</v>
      </c>
    </row>
    <row r="34" spans="1:18" x14ac:dyDescent="0.25">
      <c r="A34" s="6">
        <v>43999</v>
      </c>
      <c r="B34" t="s">
        <v>9</v>
      </c>
      <c r="C34" t="s">
        <v>35</v>
      </c>
      <c r="D34" t="s">
        <v>10</v>
      </c>
      <c r="E34">
        <v>1047</v>
      </c>
      <c r="F34">
        <v>4424</v>
      </c>
      <c r="G34">
        <v>3083</v>
      </c>
      <c r="H34">
        <v>7507</v>
      </c>
      <c r="I34">
        <v>0.4106833621952844</v>
      </c>
      <c r="J34">
        <v>0.88993276968685198</v>
      </c>
      <c r="K34">
        <v>1191.0235140348661</v>
      </c>
      <c r="L34">
        <v>13101.258654383528</v>
      </c>
      <c r="M34">
        <v>6550629.3271917636</v>
      </c>
      <c r="N34">
        <v>6489559.9279937493</v>
      </c>
      <c r="O34">
        <v>88937.991457622149</v>
      </c>
      <c r="P34">
        <v>1.3704780053570963E-2</v>
      </c>
      <c r="Q34">
        <v>3</v>
      </c>
    </row>
    <row r="35" spans="1:18" x14ac:dyDescent="0.25">
      <c r="A35" s="6">
        <v>43999</v>
      </c>
      <c r="B35" t="s">
        <v>11</v>
      </c>
      <c r="C35" t="s">
        <v>35</v>
      </c>
      <c r="D35" t="s">
        <v>10</v>
      </c>
      <c r="E35">
        <v>1044</v>
      </c>
      <c r="F35">
        <v>5819</v>
      </c>
      <c r="G35">
        <v>4074</v>
      </c>
      <c r="H35">
        <v>9893</v>
      </c>
      <c r="I35">
        <v>0.41180632770645909</v>
      </c>
      <c r="J35">
        <v>0.88720211853647146</v>
      </c>
      <c r="K35">
        <v>1187.3690023239715</v>
      </c>
      <c r="L35">
        <v>13061.059025563685</v>
      </c>
      <c r="M35">
        <v>6530529.5127818426</v>
      </c>
      <c r="Q35">
        <v>3</v>
      </c>
    </row>
    <row r="36" spans="1:18" x14ac:dyDescent="0.25">
      <c r="A36" s="6">
        <v>43999</v>
      </c>
      <c r="B36" t="s">
        <v>12</v>
      </c>
      <c r="C36" t="s">
        <v>35</v>
      </c>
      <c r="D36" t="s">
        <v>10</v>
      </c>
      <c r="E36">
        <v>1021</v>
      </c>
      <c r="F36">
        <v>6068</v>
      </c>
      <c r="G36">
        <v>4392</v>
      </c>
      <c r="H36">
        <v>10460</v>
      </c>
      <c r="I36">
        <v>0.41988527724665392</v>
      </c>
      <c r="J36">
        <v>0.86777375442954729</v>
      </c>
      <c r="K36">
        <v>1161.3674443650259</v>
      </c>
      <c r="L36">
        <v>12775.041888015285</v>
      </c>
      <c r="M36">
        <v>6387520.9440076426</v>
      </c>
      <c r="Q36">
        <v>3</v>
      </c>
    </row>
    <row r="37" spans="1:18" x14ac:dyDescent="0.25">
      <c r="A37" s="14">
        <v>43997</v>
      </c>
      <c r="B37" s="15" t="s">
        <v>37</v>
      </c>
      <c r="C37" s="15" t="s">
        <v>1</v>
      </c>
      <c r="D37" s="15" t="s">
        <v>54</v>
      </c>
      <c r="E37" s="15">
        <v>324</v>
      </c>
      <c r="F37" s="15">
        <v>2547</v>
      </c>
      <c r="G37" s="15">
        <v>8032</v>
      </c>
      <c r="H37" s="15">
        <v>10579</v>
      </c>
      <c r="I37" s="15">
        <f t="shared" ref="I37:I42" si="5">G37/H37</f>
        <v>0.7592400037810757</v>
      </c>
      <c r="J37" s="15">
        <f t="shared" ref="J37:J42" si="6">-LN(I37)</f>
        <v>0.27543734105526413</v>
      </c>
      <c r="K37" s="15">
        <f t="shared" ref="K37:K42" si="7">J37/0.0007472</f>
        <v>368.62599177631711</v>
      </c>
      <c r="L37" s="15">
        <f t="shared" ref="L37:L42" si="8">K37*(22/2)</f>
        <v>4054.8859095394882</v>
      </c>
      <c r="M37" s="16">
        <f t="shared" ref="M37:M42" si="9">L37*500</f>
        <v>2027442.9547697441</v>
      </c>
      <c r="N37" s="18">
        <f>AVERAGE(M37:M39)</f>
        <v>2067765.9067631054</v>
      </c>
      <c r="O37" s="15">
        <f>STDEV(M37:M39)</f>
        <v>75362.443655417926</v>
      </c>
      <c r="P37" s="19">
        <f>O37/N37</f>
        <v>3.6446313100011792E-2</v>
      </c>
      <c r="Q37" s="15"/>
      <c r="R37" s="15"/>
    </row>
    <row r="38" spans="1:18" x14ac:dyDescent="0.25">
      <c r="A38" s="14">
        <v>43997</v>
      </c>
      <c r="B38" s="15" t="s">
        <v>40</v>
      </c>
      <c r="C38" s="15" t="s">
        <v>1</v>
      </c>
      <c r="D38" s="15" t="s">
        <v>54</v>
      </c>
      <c r="E38" s="15">
        <v>323</v>
      </c>
      <c r="F38" s="15">
        <v>2707</v>
      </c>
      <c r="G38" s="15">
        <v>8567</v>
      </c>
      <c r="H38" s="15">
        <v>11274</v>
      </c>
      <c r="I38" s="15">
        <f t="shared" si="5"/>
        <v>0.75989001241795284</v>
      </c>
      <c r="J38" s="15">
        <f t="shared" si="6"/>
        <v>0.27458157667747635</v>
      </c>
      <c r="K38" s="15">
        <f t="shared" si="7"/>
        <v>367.48069683816431</v>
      </c>
      <c r="L38" s="15">
        <f t="shared" si="8"/>
        <v>4042.2876652198074</v>
      </c>
      <c r="M38" s="16">
        <f t="shared" si="9"/>
        <v>2021143.8326099038</v>
      </c>
      <c r="N38" s="15"/>
      <c r="O38" s="15"/>
      <c r="P38" s="15"/>
      <c r="Q38" s="15"/>
      <c r="R38" s="15"/>
    </row>
    <row r="39" spans="1:18" x14ac:dyDescent="0.25">
      <c r="A39" s="14">
        <v>43997</v>
      </c>
      <c r="B39" s="15" t="s">
        <v>41</v>
      </c>
      <c r="C39" s="15" t="s">
        <v>1</v>
      </c>
      <c r="D39" s="15" t="s">
        <v>54</v>
      </c>
      <c r="E39" s="15">
        <v>344</v>
      </c>
      <c r="F39" s="15">
        <v>3345</v>
      </c>
      <c r="G39" s="15">
        <v>9836</v>
      </c>
      <c r="H39" s="15">
        <v>13181</v>
      </c>
      <c r="I39" s="15">
        <f t="shared" si="5"/>
        <v>0.74622562779758739</v>
      </c>
      <c r="J39" s="15">
        <f t="shared" si="6"/>
        <v>0.29272727437638257</v>
      </c>
      <c r="K39" s="15">
        <f t="shared" si="7"/>
        <v>391.76562416539429</v>
      </c>
      <c r="L39" s="15">
        <f t="shared" si="8"/>
        <v>4309.4218658193367</v>
      </c>
      <c r="M39" s="16">
        <f t="shared" si="9"/>
        <v>2154710.9329096684</v>
      </c>
      <c r="N39" s="15"/>
      <c r="O39" s="15"/>
      <c r="P39" s="15"/>
      <c r="Q39" s="15"/>
      <c r="R39" s="15"/>
    </row>
    <row r="40" spans="1:18" x14ac:dyDescent="0.25">
      <c r="A40" s="14">
        <v>43997</v>
      </c>
      <c r="B40" s="15" t="s">
        <v>42</v>
      </c>
      <c r="C40" s="15" t="s">
        <v>6</v>
      </c>
      <c r="D40" s="15" t="s">
        <v>54</v>
      </c>
      <c r="E40" s="15">
        <v>355</v>
      </c>
      <c r="F40" s="15">
        <v>3392</v>
      </c>
      <c r="G40" s="15">
        <v>9642</v>
      </c>
      <c r="H40" s="15">
        <v>13034</v>
      </c>
      <c r="I40" s="15">
        <f t="shared" si="5"/>
        <v>0.73975755715820157</v>
      </c>
      <c r="J40" s="15">
        <f t="shared" si="6"/>
        <v>0.30143277192675816</v>
      </c>
      <c r="K40" s="15">
        <f t="shared" si="7"/>
        <v>403.41645065144297</v>
      </c>
      <c r="L40" s="15">
        <f t="shared" si="8"/>
        <v>4437.5809571658729</v>
      </c>
      <c r="M40" s="16">
        <f t="shared" si="9"/>
        <v>2218790.4785829363</v>
      </c>
      <c r="N40" s="18">
        <f>AVERAGE(M40:M42)</f>
        <v>2229144.796103287</v>
      </c>
      <c r="O40" s="15">
        <f>STDEV(M40:M42)</f>
        <v>94708.444383758047</v>
      </c>
      <c r="P40" s="19">
        <f>O40/N40</f>
        <v>4.2486447963952609E-2</v>
      </c>
      <c r="Q40" s="15"/>
      <c r="R40" s="15"/>
    </row>
    <row r="41" spans="1:18" x14ac:dyDescent="0.25">
      <c r="A41" s="14">
        <v>43997</v>
      </c>
      <c r="B41" s="15" t="s">
        <v>44</v>
      </c>
      <c r="C41" s="15" t="s">
        <v>6</v>
      </c>
      <c r="D41" s="15" t="s">
        <v>54</v>
      </c>
      <c r="E41" s="15">
        <v>372</v>
      </c>
      <c r="F41" s="15">
        <v>2658</v>
      </c>
      <c r="G41" s="15">
        <v>7143</v>
      </c>
      <c r="H41" s="15">
        <v>9801</v>
      </c>
      <c r="I41" s="15">
        <f t="shared" si="5"/>
        <v>0.72880318334863792</v>
      </c>
      <c r="J41" s="15">
        <f t="shared" si="6"/>
        <v>0.31635156511420737</v>
      </c>
      <c r="K41" s="15">
        <f t="shared" si="7"/>
        <v>423.38271562393925</v>
      </c>
      <c r="L41" s="15">
        <f t="shared" si="8"/>
        <v>4657.2098718633315</v>
      </c>
      <c r="M41" s="16">
        <f t="shared" si="9"/>
        <v>2328604.9359316658</v>
      </c>
      <c r="N41" s="15"/>
      <c r="O41" s="15"/>
      <c r="P41" s="15"/>
      <c r="Q41" s="15"/>
      <c r="R41" s="15"/>
    </row>
    <row r="42" spans="1:18" x14ac:dyDescent="0.25">
      <c r="A42" s="14">
        <v>43997</v>
      </c>
      <c r="B42" s="15" t="s">
        <v>45</v>
      </c>
      <c r="C42" s="15" t="s">
        <v>6</v>
      </c>
      <c r="D42" s="15" t="s">
        <v>54</v>
      </c>
      <c r="E42" s="15">
        <v>342</v>
      </c>
      <c r="F42" s="15">
        <v>3284</v>
      </c>
      <c r="G42" s="15">
        <v>9733</v>
      </c>
      <c r="H42" s="15">
        <v>13017</v>
      </c>
      <c r="I42" s="15">
        <f t="shared" si="5"/>
        <v>0.74771452715679498</v>
      </c>
      <c r="J42" s="15">
        <f t="shared" si="6"/>
        <v>0.29073402203996673</v>
      </c>
      <c r="K42" s="15">
        <f t="shared" si="7"/>
        <v>389.09799523550157</v>
      </c>
      <c r="L42" s="15">
        <f t="shared" si="8"/>
        <v>4280.0779475905174</v>
      </c>
      <c r="M42" s="16">
        <f t="shared" si="9"/>
        <v>2140038.9737952589</v>
      </c>
      <c r="N42" s="15"/>
      <c r="O42" s="15"/>
      <c r="P42" s="15"/>
      <c r="Q42" s="15"/>
      <c r="R42" s="15"/>
    </row>
    <row r="43" spans="1:18" x14ac:dyDescent="0.25">
      <c r="A43" s="6">
        <v>43998</v>
      </c>
      <c r="B43" t="s">
        <v>42</v>
      </c>
      <c r="C43" t="s">
        <v>32</v>
      </c>
      <c r="D43" s="7" t="s">
        <v>54</v>
      </c>
      <c r="E43" s="7">
        <v>273</v>
      </c>
      <c r="F43" s="7">
        <v>1416</v>
      </c>
      <c r="G43" s="7">
        <v>5426</v>
      </c>
      <c r="H43" s="7">
        <v>6842</v>
      </c>
      <c r="I43" s="7">
        <f t="shared" ref="I43:I54" si="10">G43/H43</f>
        <v>0.79304296989184453</v>
      </c>
      <c r="J43" s="7">
        <f t="shared" ref="J43:J54" si="11">-LN(I43)</f>
        <v>0.23187787231867288</v>
      </c>
      <c r="K43" s="7">
        <f t="shared" ref="K43:K54" si="12">J43/0.0007472</f>
        <v>310.32905824233524</v>
      </c>
      <c r="L43" s="7">
        <f t="shared" ref="L43:L54" si="13">K43*(22/2)</f>
        <v>3413.6196406656877</v>
      </c>
      <c r="M43" s="20">
        <f t="shared" ref="M43:M54" si="14">L43*500</f>
        <v>1706809.8203328438</v>
      </c>
    </row>
    <row r="44" spans="1:18" x14ac:dyDescent="0.25">
      <c r="A44" s="6">
        <v>43998</v>
      </c>
      <c r="B44" t="s">
        <v>44</v>
      </c>
      <c r="C44" t="s">
        <v>32</v>
      </c>
      <c r="D44" t="s">
        <v>54</v>
      </c>
      <c r="E44">
        <v>352</v>
      </c>
      <c r="F44">
        <v>2975</v>
      </c>
      <c r="G44">
        <v>8542</v>
      </c>
      <c r="H44">
        <v>11517</v>
      </c>
      <c r="I44">
        <f t="shared" si="10"/>
        <v>0.74168620300425459</v>
      </c>
      <c r="J44">
        <f t="shared" si="11"/>
        <v>0.29882903226749558</v>
      </c>
      <c r="K44">
        <f t="shared" si="12"/>
        <v>399.93178836656261</v>
      </c>
      <c r="L44">
        <f t="shared" si="13"/>
        <v>4399.2496720321888</v>
      </c>
      <c r="M44" s="1">
        <f t="shared" si="14"/>
        <v>2199624.8360160943</v>
      </c>
    </row>
    <row r="45" spans="1:18" x14ac:dyDescent="0.25">
      <c r="A45" s="6">
        <v>43998</v>
      </c>
      <c r="B45" t="s">
        <v>45</v>
      </c>
      <c r="C45" t="s">
        <v>32</v>
      </c>
      <c r="D45" t="s">
        <v>54</v>
      </c>
      <c r="E45">
        <v>377</v>
      </c>
      <c r="F45">
        <v>2854</v>
      </c>
      <c r="G45">
        <v>7557</v>
      </c>
      <c r="H45">
        <v>10411</v>
      </c>
      <c r="I45">
        <f t="shared" si="10"/>
        <v>0.72586687157813856</v>
      </c>
      <c r="J45">
        <f t="shared" si="11"/>
        <v>0.32038865345403295</v>
      </c>
      <c r="K45">
        <f t="shared" si="12"/>
        <v>428.78567111085783</v>
      </c>
      <c r="L45">
        <f t="shared" si="13"/>
        <v>4716.6423822194365</v>
      </c>
      <c r="M45" s="1">
        <f t="shared" si="14"/>
        <v>2358321.1911097183</v>
      </c>
    </row>
    <row r="46" spans="1:18" x14ac:dyDescent="0.25">
      <c r="A46" s="6">
        <v>43998</v>
      </c>
      <c r="B46" t="s">
        <v>37</v>
      </c>
      <c r="C46" t="s">
        <v>33</v>
      </c>
      <c r="D46" t="s">
        <v>54</v>
      </c>
      <c r="E46">
        <v>319</v>
      </c>
      <c r="F46">
        <v>3357</v>
      </c>
      <c r="G46">
        <v>10793</v>
      </c>
      <c r="H46">
        <v>14150</v>
      </c>
      <c r="I46">
        <f t="shared" si="10"/>
        <v>0.76275618374558307</v>
      </c>
      <c r="J46">
        <f t="shared" si="11"/>
        <v>0.27081684824603736</v>
      </c>
      <c r="K46">
        <f t="shared" si="12"/>
        <v>362.4422487232834</v>
      </c>
      <c r="L46">
        <f t="shared" si="13"/>
        <v>3986.8647359561173</v>
      </c>
      <c r="M46" s="1">
        <f t="shared" si="14"/>
        <v>1993432.3679780588</v>
      </c>
      <c r="N46" s="2">
        <f>AVERAGE(M46:M48)</f>
        <v>1996768.9216155764</v>
      </c>
      <c r="O46" s="1">
        <f>STDEV(M46:M48)</f>
        <v>15167.461047530716</v>
      </c>
      <c r="P46" s="3">
        <f>O46/N46</f>
        <v>7.596002162963752E-3</v>
      </c>
    </row>
    <row r="47" spans="1:18" x14ac:dyDescent="0.25">
      <c r="A47" s="6">
        <v>43998</v>
      </c>
      <c r="B47" t="s">
        <v>40</v>
      </c>
      <c r="C47" t="s">
        <v>33</v>
      </c>
      <c r="D47" t="s">
        <v>54</v>
      </c>
      <c r="E47">
        <v>317</v>
      </c>
      <c r="F47">
        <v>3381</v>
      </c>
      <c r="G47">
        <v>10932</v>
      </c>
      <c r="H47">
        <v>14313</v>
      </c>
      <c r="I47">
        <f t="shared" si="10"/>
        <v>0.76378117795011524</v>
      </c>
      <c r="J47">
        <f t="shared" si="11"/>
        <v>0.26947394713625811</v>
      </c>
      <c r="K47">
        <f t="shared" si="12"/>
        <v>360.64500419734759</v>
      </c>
      <c r="L47">
        <f t="shared" si="13"/>
        <v>3967.0950461708235</v>
      </c>
      <c r="M47" s="1">
        <f t="shared" si="14"/>
        <v>1983547.5230854116</v>
      </c>
    </row>
    <row r="48" spans="1:18" x14ac:dyDescent="0.25">
      <c r="A48" s="6">
        <v>43998</v>
      </c>
      <c r="B48" t="s">
        <v>41</v>
      </c>
      <c r="C48" t="s">
        <v>33</v>
      </c>
      <c r="D48" t="s">
        <v>54</v>
      </c>
      <c r="E48">
        <v>322</v>
      </c>
      <c r="F48">
        <v>3294</v>
      </c>
      <c r="G48">
        <v>10471</v>
      </c>
      <c r="H48">
        <v>13765</v>
      </c>
      <c r="I48">
        <f t="shared" si="10"/>
        <v>0.76069742099527793</v>
      </c>
      <c r="J48">
        <f t="shared" si="11"/>
        <v>0.27351960728924557</v>
      </c>
      <c r="K48">
        <f t="shared" si="12"/>
        <v>366.05943159695607</v>
      </c>
      <c r="L48">
        <f t="shared" si="13"/>
        <v>4026.6537475665168</v>
      </c>
      <c r="M48" s="1">
        <f t="shared" si="14"/>
        <v>2013326.8737832585</v>
      </c>
    </row>
    <row r="49" spans="1:16" x14ac:dyDescent="0.25">
      <c r="A49" s="6">
        <v>44729</v>
      </c>
      <c r="B49" t="s">
        <v>42</v>
      </c>
      <c r="C49" t="s">
        <v>34</v>
      </c>
      <c r="D49" t="s">
        <v>54</v>
      </c>
      <c r="E49">
        <v>373</v>
      </c>
      <c r="F49">
        <v>2754</v>
      </c>
      <c r="G49">
        <v>7375</v>
      </c>
      <c r="H49">
        <v>10129</v>
      </c>
      <c r="I49">
        <f t="shared" si="10"/>
        <v>0.72810741435482274</v>
      </c>
      <c r="J49">
        <f t="shared" si="11"/>
        <v>0.31730669447877669</v>
      </c>
      <c r="K49">
        <f t="shared" si="12"/>
        <v>424.66099368144637</v>
      </c>
      <c r="L49">
        <f t="shared" si="13"/>
        <v>4671.2709304959099</v>
      </c>
      <c r="M49" s="1">
        <f t="shared" si="14"/>
        <v>2335635.4652479547</v>
      </c>
      <c r="N49" s="2">
        <f>AVERAGE(M49:M51)</f>
        <v>2218242.6207459779</v>
      </c>
      <c r="O49">
        <f>STDEV(M49:M51)</f>
        <v>141660.4540993945</v>
      </c>
      <c r="P49" s="3">
        <f>O49/N49</f>
        <v>6.3861568962080076E-2</v>
      </c>
    </row>
    <row r="50" spans="1:16" x14ac:dyDescent="0.25">
      <c r="A50" s="6">
        <v>44729</v>
      </c>
      <c r="B50" t="s">
        <v>44</v>
      </c>
      <c r="C50" t="s">
        <v>34</v>
      </c>
      <c r="D50" t="s">
        <v>54</v>
      </c>
      <c r="E50">
        <v>329</v>
      </c>
      <c r="F50">
        <v>2896</v>
      </c>
      <c r="G50">
        <v>8963</v>
      </c>
      <c r="H50">
        <v>11859</v>
      </c>
      <c r="I50">
        <f t="shared" si="10"/>
        <v>0.75579728476262753</v>
      </c>
      <c r="J50">
        <f t="shared" si="11"/>
        <v>0.27998208060743351</v>
      </c>
      <c r="K50">
        <f t="shared" si="12"/>
        <v>374.70835199067659</v>
      </c>
      <c r="L50">
        <f t="shared" si="13"/>
        <v>4121.7918718974424</v>
      </c>
      <c r="M50" s="1">
        <f t="shared" si="14"/>
        <v>2060895.9359487211</v>
      </c>
    </row>
    <row r="51" spans="1:16" x14ac:dyDescent="0.25">
      <c r="A51" s="6">
        <v>44729</v>
      </c>
      <c r="B51" t="s">
        <v>45</v>
      </c>
      <c r="C51" t="s">
        <v>34</v>
      </c>
      <c r="D51" t="s">
        <v>54</v>
      </c>
      <c r="E51">
        <v>361</v>
      </c>
      <c r="F51">
        <v>2904</v>
      </c>
      <c r="G51">
        <v>8088</v>
      </c>
      <c r="H51">
        <v>10992</v>
      </c>
      <c r="I51">
        <f t="shared" si="10"/>
        <v>0.73580786026200873</v>
      </c>
      <c r="J51">
        <f t="shared" si="11"/>
        <v>0.30678625376182322</v>
      </c>
      <c r="K51">
        <f t="shared" si="12"/>
        <v>410.58117473477415</v>
      </c>
      <c r="L51">
        <f t="shared" si="13"/>
        <v>4516.3929220825157</v>
      </c>
      <c r="M51" s="1">
        <f t="shared" si="14"/>
        <v>2258196.4610412577</v>
      </c>
    </row>
    <row r="52" spans="1:16" x14ac:dyDescent="0.25">
      <c r="A52" s="6">
        <v>44729</v>
      </c>
      <c r="B52" t="s">
        <v>37</v>
      </c>
      <c r="C52" t="s">
        <v>35</v>
      </c>
      <c r="D52" t="s">
        <v>54</v>
      </c>
      <c r="E52">
        <v>435</v>
      </c>
      <c r="F52">
        <v>2920</v>
      </c>
      <c r="G52">
        <v>6519</v>
      </c>
      <c r="H52">
        <v>9439</v>
      </c>
      <c r="I52">
        <f t="shared" si="10"/>
        <v>0.69064519546562131</v>
      </c>
      <c r="J52">
        <f t="shared" si="11"/>
        <v>0.37012905240040517</v>
      </c>
      <c r="K52">
        <f t="shared" si="12"/>
        <v>495.35472751660222</v>
      </c>
      <c r="L52">
        <f t="shared" si="13"/>
        <v>5448.9020026826247</v>
      </c>
      <c r="M52" s="1">
        <f t="shared" si="14"/>
        <v>2724451.0013413122</v>
      </c>
      <c r="N52" s="2">
        <f>AVERAGE(M52:M54)</f>
        <v>2750705.3214003108</v>
      </c>
      <c r="O52">
        <f>STDEV(M52:M54)</f>
        <v>29717.89613196249</v>
      </c>
      <c r="P52" s="3">
        <f>O52/N52</f>
        <v>1.0803736736450527E-2</v>
      </c>
    </row>
    <row r="53" spans="1:16" x14ac:dyDescent="0.25">
      <c r="A53" s="6">
        <v>44729</v>
      </c>
      <c r="B53" t="s">
        <v>40</v>
      </c>
      <c r="C53" t="s">
        <v>35</v>
      </c>
      <c r="D53" t="s">
        <v>54</v>
      </c>
      <c r="E53">
        <v>445</v>
      </c>
      <c r="F53">
        <v>3328</v>
      </c>
      <c r="G53">
        <v>7243</v>
      </c>
      <c r="H53">
        <v>10571</v>
      </c>
      <c r="I53">
        <f t="shared" si="10"/>
        <v>0.68517642607132723</v>
      </c>
      <c r="J53">
        <f t="shared" si="11"/>
        <v>0.37807891757333695</v>
      </c>
      <c r="K53">
        <f t="shared" si="12"/>
        <v>505.99426870093276</v>
      </c>
      <c r="L53">
        <f t="shared" si="13"/>
        <v>5565.93695571026</v>
      </c>
      <c r="M53" s="1">
        <f t="shared" si="14"/>
        <v>2782968.4778551301</v>
      </c>
    </row>
    <row r="54" spans="1:16" x14ac:dyDescent="0.25">
      <c r="A54" s="6">
        <v>44729</v>
      </c>
      <c r="B54" t="s">
        <v>41</v>
      </c>
      <c r="C54" t="s">
        <v>35</v>
      </c>
      <c r="D54" t="s">
        <v>54</v>
      </c>
      <c r="E54">
        <v>439</v>
      </c>
      <c r="F54">
        <v>2852</v>
      </c>
      <c r="G54">
        <v>6311</v>
      </c>
      <c r="H54">
        <v>9163</v>
      </c>
      <c r="I54">
        <f t="shared" si="10"/>
        <v>0.68874822656335266</v>
      </c>
      <c r="J54">
        <f t="shared" si="11"/>
        <v>0.37287949338097365</v>
      </c>
      <c r="K54">
        <f t="shared" si="12"/>
        <v>499.03572454627096</v>
      </c>
      <c r="L54">
        <f t="shared" si="13"/>
        <v>5489.3929700089802</v>
      </c>
      <c r="M54" s="1">
        <f t="shared" si="14"/>
        <v>2744696.4850044902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5215-F6FC-4F65-8491-858C67A67E1E}">
  <dimension ref="A1:F28"/>
  <sheetViews>
    <sheetView workbookViewId="0">
      <selection activeCell="D31" sqref="D31"/>
    </sheetView>
  </sheetViews>
  <sheetFormatPr defaultRowHeight="15" x14ac:dyDescent="0.25"/>
  <cols>
    <col min="1" max="1" width="9.7109375" style="6" bestFit="1" customWidth="1"/>
    <col min="2" max="2" width="15.42578125" customWidth="1"/>
    <col min="4" max="4" width="14.28515625" bestFit="1" customWidth="1"/>
    <col min="5" max="5" width="12.5703125" bestFit="1" customWidth="1"/>
  </cols>
  <sheetData>
    <row r="1" spans="1:6" x14ac:dyDescent="0.25">
      <c r="A1" s="6" t="s">
        <v>53</v>
      </c>
      <c r="B1" t="s">
        <v>17</v>
      </c>
      <c r="C1" t="s">
        <v>18</v>
      </c>
      <c r="D1" t="s">
        <v>28</v>
      </c>
      <c r="E1" t="s">
        <v>29</v>
      </c>
      <c r="F1" t="s">
        <v>30</v>
      </c>
    </row>
    <row r="2" spans="1:6" x14ac:dyDescent="0.25">
      <c r="A2" s="6">
        <v>43997</v>
      </c>
      <c r="B2" t="s">
        <v>1</v>
      </c>
      <c r="C2" t="s">
        <v>54</v>
      </c>
      <c r="D2" s="1">
        <v>2067765.9067631054</v>
      </c>
      <c r="E2" s="1">
        <v>75362.443655417926</v>
      </c>
      <c r="F2" s="4">
        <v>3.6446313100011792E-2</v>
      </c>
    </row>
    <row r="3" spans="1:6" x14ac:dyDescent="0.25">
      <c r="A3" s="6">
        <v>43997</v>
      </c>
      <c r="B3" t="s">
        <v>6</v>
      </c>
      <c r="C3" t="s">
        <v>54</v>
      </c>
      <c r="D3" s="1">
        <v>2229144.796103287</v>
      </c>
      <c r="E3" s="1">
        <v>94708.444383758047</v>
      </c>
      <c r="F3" s="4">
        <v>4.2486447963952609E-2</v>
      </c>
    </row>
    <row r="4" spans="1:6" x14ac:dyDescent="0.25">
      <c r="A4" s="6">
        <v>43998</v>
      </c>
      <c r="B4" t="s">
        <v>32</v>
      </c>
      <c r="C4" t="s">
        <v>54</v>
      </c>
      <c r="D4" s="2">
        <f>AVERAGE('construct 1'!M44:M45)</f>
        <v>2278973.0135629065</v>
      </c>
      <c r="E4" s="1">
        <f>STDEV('construct 1'!M44:M45)</f>
        <v>112215.26883628982</v>
      </c>
      <c r="F4" s="4">
        <f>E4/D4</f>
        <v>4.9239402208126386E-2</v>
      </c>
    </row>
    <row r="5" spans="1:6" x14ac:dyDescent="0.25">
      <c r="A5" s="6">
        <v>43998</v>
      </c>
      <c r="B5" t="s">
        <v>33</v>
      </c>
      <c r="C5" t="s">
        <v>54</v>
      </c>
      <c r="D5" s="1">
        <v>1996768.9216155764</v>
      </c>
      <c r="E5" s="1">
        <v>15167.461047530716</v>
      </c>
      <c r="F5" s="4">
        <v>7.596002162963752E-3</v>
      </c>
    </row>
    <row r="6" spans="1:6" x14ac:dyDescent="0.25">
      <c r="A6" s="6">
        <v>43999</v>
      </c>
      <c r="B6" t="s">
        <v>34</v>
      </c>
      <c r="C6" t="s">
        <v>54</v>
      </c>
      <c r="D6" s="1">
        <v>2218242.6207459779</v>
      </c>
      <c r="E6" s="1">
        <v>141660.4540993945</v>
      </c>
      <c r="F6" s="4">
        <v>6.3861568962080076E-2</v>
      </c>
    </row>
    <row r="7" spans="1:6" x14ac:dyDescent="0.25">
      <c r="A7" s="6">
        <v>43999</v>
      </c>
      <c r="B7" t="s">
        <v>35</v>
      </c>
      <c r="C7" t="s">
        <v>54</v>
      </c>
      <c r="D7" s="1">
        <v>2750705.3214003108</v>
      </c>
      <c r="E7" s="1">
        <v>29717.89613196249</v>
      </c>
      <c r="F7" s="4">
        <v>1.0803736736450527E-2</v>
      </c>
    </row>
    <row r="8" spans="1:6" x14ac:dyDescent="0.25">
      <c r="A8" s="11">
        <v>44643</v>
      </c>
      <c r="B8" s="5" t="s">
        <v>55</v>
      </c>
      <c r="C8" s="5" t="s">
        <v>54</v>
      </c>
      <c r="D8" s="12">
        <v>3752221.4925556607</v>
      </c>
      <c r="E8" s="12">
        <v>222429.8009067314</v>
      </c>
      <c r="F8" s="13">
        <v>5.9279496519069594E-2</v>
      </c>
    </row>
    <row r="9" spans="1:6" x14ac:dyDescent="0.25">
      <c r="A9" s="11">
        <v>44643</v>
      </c>
      <c r="B9" s="5" t="s">
        <v>56</v>
      </c>
      <c r="C9" s="5" t="s">
        <v>54</v>
      </c>
      <c r="D9" s="12">
        <v>3773510.8694584002</v>
      </c>
      <c r="E9" s="12">
        <v>224388.5762265512</v>
      </c>
      <c r="F9" s="13">
        <v>5.9464139362279608E-2</v>
      </c>
    </row>
    <row r="10" spans="1:6" x14ac:dyDescent="0.25">
      <c r="A10" s="11">
        <v>44643</v>
      </c>
      <c r="B10" s="5" t="s">
        <v>57</v>
      </c>
      <c r="C10" s="5" t="s">
        <v>54</v>
      </c>
      <c r="D10" s="12">
        <v>3671120.9577825204</v>
      </c>
      <c r="E10" s="12">
        <v>36985.789929315346</v>
      </c>
      <c r="F10" s="13">
        <v>1.0074794689319089E-2</v>
      </c>
    </row>
    <row r="11" spans="1:6" x14ac:dyDescent="0.25">
      <c r="A11" s="6">
        <v>43997</v>
      </c>
      <c r="B11" t="s">
        <v>58</v>
      </c>
      <c r="C11" t="s">
        <v>2</v>
      </c>
      <c r="D11" s="1">
        <v>4317576.1122037442</v>
      </c>
      <c r="E11" s="1">
        <v>17550.954861853119</v>
      </c>
      <c r="F11" s="4">
        <v>4.0650018449576086E-3</v>
      </c>
    </row>
    <row r="12" spans="1:6" x14ac:dyDescent="0.25">
      <c r="A12" s="6">
        <v>43997</v>
      </c>
      <c r="B12" t="s">
        <v>59</v>
      </c>
      <c r="C12" t="s">
        <v>2</v>
      </c>
      <c r="D12" s="1">
        <v>4819945.4517538138</v>
      </c>
      <c r="E12" s="1">
        <v>77025.970219858224</v>
      </c>
      <c r="F12" s="4">
        <v>1.5980672601145537E-2</v>
      </c>
    </row>
    <row r="13" spans="1:6" x14ac:dyDescent="0.25">
      <c r="A13" s="6">
        <v>43998</v>
      </c>
      <c r="B13" t="s">
        <v>60</v>
      </c>
      <c r="C13" t="s">
        <v>2</v>
      </c>
      <c r="D13" s="1">
        <v>5080622.8626144845</v>
      </c>
      <c r="E13" s="1">
        <v>117424.57894721662</v>
      </c>
      <c r="F13" s="4">
        <v>2.3112240786711341E-2</v>
      </c>
    </row>
    <row r="14" spans="1:6" s="15" customFormat="1" x14ac:dyDescent="0.25">
      <c r="A14" s="6">
        <v>43998</v>
      </c>
      <c r="B14" t="s">
        <v>61</v>
      </c>
      <c r="C14" t="s">
        <v>2</v>
      </c>
      <c r="D14" s="1">
        <v>4035709.7270086817</v>
      </c>
      <c r="E14" s="1">
        <v>337916.23430169735</v>
      </c>
      <c r="F14" s="4">
        <v>8.3731550869533197E-2</v>
      </c>
    </row>
    <row r="15" spans="1:6" s="15" customFormat="1" x14ac:dyDescent="0.25">
      <c r="A15" s="6">
        <v>43999</v>
      </c>
      <c r="B15" t="s">
        <v>62</v>
      </c>
      <c r="C15" t="s">
        <v>2</v>
      </c>
      <c r="D15" s="1">
        <v>4448121.671992328</v>
      </c>
      <c r="E15" s="1">
        <v>185815.2369507078</v>
      </c>
      <c r="F15" s="4">
        <v>4.1773865611792166E-2</v>
      </c>
    </row>
    <row r="16" spans="1:6" s="15" customFormat="1" x14ac:dyDescent="0.25">
      <c r="A16" s="6">
        <v>43999</v>
      </c>
      <c r="B16" t="s">
        <v>63</v>
      </c>
      <c r="C16" t="s">
        <v>2</v>
      </c>
      <c r="D16" s="1">
        <v>5013721.1517831357</v>
      </c>
      <c r="E16" s="1">
        <v>163136.73084285497</v>
      </c>
      <c r="F16" s="4">
        <v>3.2538054252346127E-2</v>
      </c>
    </row>
    <row r="17" spans="1:6" s="15" customFormat="1" x14ac:dyDescent="0.25">
      <c r="A17" s="6">
        <v>44643</v>
      </c>
      <c r="B17" t="s">
        <v>55</v>
      </c>
      <c r="C17" t="s">
        <v>2</v>
      </c>
      <c r="D17" s="1">
        <v>4592278.9391860124</v>
      </c>
      <c r="E17" s="1">
        <v>139173.35182820866</v>
      </c>
      <c r="F17" s="4">
        <v>3.0305944754496408E-2</v>
      </c>
    </row>
    <row r="18" spans="1:6" s="15" customFormat="1" x14ac:dyDescent="0.25">
      <c r="A18" s="6">
        <v>44643</v>
      </c>
      <c r="B18" t="s">
        <v>56</v>
      </c>
      <c r="C18" t="s">
        <v>2</v>
      </c>
      <c r="D18" s="1">
        <v>4549824.8857955011</v>
      </c>
      <c r="E18" s="1">
        <v>48296.741798817005</v>
      </c>
      <c r="F18" s="4">
        <v>1.0615077065844634E-2</v>
      </c>
    </row>
    <row r="19" spans="1:6" s="15" customFormat="1" x14ac:dyDescent="0.25">
      <c r="A19" s="6">
        <v>44643</v>
      </c>
      <c r="B19" t="s">
        <v>57</v>
      </c>
      <c r="C19" t="s">
        <v>2</v>
      </c>
      <c r="D19" s="1">
        <v>4472376.898181526</v>
      </c>
      <c r="E19" s="1">
        <v>207268.61881870552</v>
      </c>
      <c r="F19" s="4">
        <v>4.634417526460733E-2</v>
      </c>
    </row>
    <row r="20" spans="1:6" s="15" customFormat="1" x14ac:dyDescent="0.25">
      <c r="A20" s="14">
        <v>43997</v>
      </c>
      <c r="B20" s="15" t="s">
        <v>58</v>
      </c>
      <c r="C20" s="15" t="s">
        <v>10</v>
      </c>
      <c r="D20" s="16">
        <v>5260146.1966990875</v>
      </c>
      <c r="E20" s="16">
        <v>63408.841384768428</v>
      </c>
      <c r="F20" s="17">
        <v>1.2054577765264307E-2</v>
      </c>
    </row>
    <row r="21" spans="1:6" s="15" customFormat="1" x14ac:dyDescent="0.25">
      <c r="A21" s="14">
        <v>43997</v>
      </c>
      <c r="B21" s="15" t="s">
        <v>59</v>
      </c>
      <c r="C21" s="15" t="s">
        <v>10</v>
      </c>
      <c r="D21" s="16">
        <v>5479727.5745957261</v>
      </c>
      <c r="E21" s="16">
        <v>321632.99708483921</v>
      </c>
      <c r="F21" s="17">
        <v>5.8695070641092612E-2</v>
      </c>
    </row>
    <row r="22" spans="1:6" s="15" customFormat="1" x14ac:dyDescent="0.25">
      <c r="A22" s="14">
        <v>43998</v>
      </c>
      <c r="B22" s="15" t="s">
        <v>60</v>
      </c>
      <c r="C22" s="15" t="s">
        <v>10</v>
      </c>
      <c r="D22" s="16">
        <v>5583335.2218807628</v>
      </c>
      <c r="E22" s="16">
        <v>231232.97197659168</v>
      </c>
      <c r="F22" s="17">
        <v>4.1414846644063794E-2</v>
      </c>
    </row>
    <row r="23" spans="1:6" x14ac:dyDescent="0.25">
      <c r="A23" s="14">
        <v>43998</v>
      </c>
      <c r="B23" s="15" t="s">
        <v>61</v>
      </c>
      <c r="C23" s="15" t="s">
        <v>10</v>
      </c>
      <c r="D23" s="16">
        <v>5106169.3020532914</v>
      </c>
      <c r="E23" s="16">
        <v>261882.8023517988</v>
      </c>
      <c r="F23" s="17">
        <v>5.1287528254594018E-2</v>
      </c>
    </row>
    <row r="24" spans="1:6" x14ac:dyDescent="0.25">
      <c r="A24" s="14">
        <v>43999</v>
      </c>
      <c r="B24" s="15" t="s">
        <v>62</v>
      </c>
      <c r="C24" s="15" t="s">
        <v>10</v>
      </c>
      <c r="D24" s="16">
        <v>5249227.5575922355</v>
      </c>
      <c r="E24" s="16">
        <v>316446.49095732957</v>
      </c>
      <c r="F24" s="17">
        <v>6.0284391843450622E-2</v>
      </c>
    </row>
    <row r="25" spans="1:6" x14ac:dyDescent="0.25">
      <c r="A25" s="14">
        <v>43999</v>
      </c>
      <c r="B25" s="15" t="s">
        <v>63</v>
      </c>
      <c r="C25" s="15" t="s">
        <v>10</v>
      </c>
      <c r="D25" s="16">
        <v>6489559.9279937493</v>
      </c>
      <c r="E25" s="16">
        <v>88937.991457622149</v>
      </c>
      <c r="F25" s="17">
        <v>1.3704780053570963E-2</v>
      </c>
    </row>
    <row r="26" spans="1:6" x14ac:dyDescent="0.25">
      <c r="A26" s="14">
        <v>44643</v>
      </c>
      <c r="B26" s="15" t="s">
        <v>55</v>
      </c>
      <c r="C26" s="15" t="s">
        <v>10</v>
      </c>
      <c r="D26" s="16">
        <v>5158755.4132662211</v>
      </c>
      <c r="E26" s="16">
        <v>130146.12301154164</v>
      </c>
      <c r="F26" s="17">
        <v>2.5228201879247607E-2</v>
      </c>
    </row>
    <row r="27" spans="1:6" x14ac:dyDescent="0.25">
      <c r="A27" s="14">
        <v>44643</v>
      </c>
      <c r="B27" s="15" t="s">
        <v>56</v>
      </c>
      <c r="C27" s="15" t="s">
        <v>10</v>
      </c>
      <c r="D27" s="16">
        <v>5021595.6560709123</v>
      </c>
      <c r="E27" s="16">
        <v>184525.72194008037</v>
      </c>
      <c r="F27" s="17">
        <v>3.674643172773101E-2</v>
      </c>
    </row>
    <row r="28" spans="1:6" x14ac:dyDescent="0.25">
      <c r="A28" s="14">
        <v>44643</v>
      </c>
      <c r="B28" s="15" t="s">
        <v>57</v>
      </c>
      <c r="C28" s="15" t="s">
        <v>10</v>
      </c>
      <c r="D28" s="16">
        <v>4944311.748032012</v>
      </c>
      <c r="E28" s="16">
        <v>175960.96015414878</v>
      </c>
      <c r="F28" s="17">
        <v>3.5588565026100277E-2</v>
      </c>
    </row>
  </sheetData>
  <sortState xmlns:xlrd2="http://schemas.microsoft.com/office/spreadsheetml/2017/richdata2" ref="A2:F28">
    <sortCondition ref="C2:C28"/>
    <sortCondition ref="A2:A2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9A7C-385C-4BD0-8DE3-608FEA046113}">
  <dimension ref="A1:T37"/>
  <sheetViews>
    <sheetView topLeftCell="A7" workbookViewId="0">
      <selection activeCell="K22" sqref="K22:K23"/>
    </sheetView>
  </sheetViews>
  <sheetFormatPr defaultRowHeight="15" x14ac:dyDescent="0.25"/>
  <cols>
    <col min="1" max="1" width="9.7109375" bestFit="1" customWidth="1"/>
    <col min="3" max="3" width="17.140625" customWidth="1"/>
    <col min="14" max="14" width="13.28515625" bestFit="1" customWidth="1"/>
    <col min="15" max="15" width="11.5703125" bestFit="1" customWidth="1"/>
    <col min="18" max="18" width="14" customWidth="1"/>
    <col min="19" max="19" width="11.5703125" bestFit="1" customWidth="1"/>
  </cols>
  <sheetData>
    <row r="1" spans="1:20" x14ac:dyDescent="0.25">
      <c r="A1" t="s">
        <v>53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36</v>
      </c>
      <c r="P1" t="s">
        <v>30</v>
      </c>
      <c r="Q1" t="s">
        <v>31</v>
      </c>
      <c r="R1" t="s">
        <v>51</v>
      </c>
      <c r="S1" t="s">
        <v>52</v>
      </c>
      <c r="T1" t="s">
        <v>30</v>
      </c>
    </row>
    <row r="2" spans="1:20" x14ac:dyDescent="0.25">
      <c r="A2" s="6">
        <v>43997</v>
      </c>
      <c r="B2" s="5" t="s">
        <v>37</v>
      </c>
      <c r="C2" s="5" t="s">
        <v>38</v>
      </c>
      <c r="D2" s="5" t="s">
        <v>39</v>
      </c>
      <c r="E2" s="5">
        <v>897</v>
      </c>
      <c r="F2" s="5">
        <v>7282</v>
      </c>
      <c r="G2" s="5">
        <v>6363</v>
      </c>
      <c r="H2" s="5">
        <v>13645</v>
      </c>
      <c r="I2" s="5">
        <v>0.46632466104800291</v>
      </c>
      <c r="J2" s="5">
        <v>0.76287318990964681</v>
      </c>
      <c r="K2" s="5">
        <v>1020.9758965600199</v>
      </c>
      <c r="L2" s="5">
        <v>11230.73486216022</v>
      </c>
      <c r="M2" s="5">
        <v>5615367.4310801094</v>
      </c>
      <c r="N2" s="1">
        <f>AVERAGE(M2:M4)</f>
        <v>5614039.5248808311</v>
      </c>
      <c r="O2" s="1">
        <f>STDEV(M2:M4)</f>
        <v>3593.6081762099252</v>
      </c>
      <c r="P2" s="3">
        <f>O2/N2</f>
        <v>6.4011095046328636E-4</v>
      </c>
      <c r="Q2">
        <v>1</v>
      </c>
      <c r="R2" s="1">
        <f>AVERAGE(M2:M19)</f>
        <v>5270847.2369739516</v>
      </c>
      <c r="S2" s="1">
        <f>STDEV(M2:M19)</f>
        <v>269031.40580353694</v>
      </c>
      <c r="T2" s="4">
        <f>S2/R2</f>
        <v>5.1041396896562438E-2</v>
      </c>
    </row>
    <row r="3" spans="1:20" x14ac:dyDescent="0.25">
      <c r="A3" s="6">
        <v>43997</v>
      </c>
      <c r="B3" s="5" t="s">
        <v>40</v>
      </c>
      <c r="C3" s="5" t="s">
        <v>38</v>
      </c>
      <c r="D3" s="5" t="s">
        <v>39</v>
      </c>
      <c r="E3" s="5">
        <v>897</v>
      </c>
      <c r="F3" s="5">
        <v>7648</v>
      </c>
      <c r="G3" s="5">
        <v>6692</v>
      </c>
      <c r="H3" s="5">
        <v>14340</v>
      </c>
      <c r="I3" s="5">
        <v>0.46666666666666667</v>
      </c>
      <c r="J3" s="5">
        <v>0.76214005204689672</v>
      </c>
      <c r="K3" s="5">
        <v>1019.9947163368532</v>
      </c>
      <c r="L3" s="5">
        <v>11219.941879705386</v>
      </c>
      <c r="M3" s="5">
        <v>5609970.9398526931</v>
      </c>
      <c r="N3" s="1"/>
      <c r="O3" s="1"/>
      <c r="Q3">
        <v>1</v>
      </c>
    </row>
    <row r="4" spans="1:20" x14ac:dyDescent="0.25">
      <c r="A4" s="6">
        <v>43997</v>
      </c>
      <c r="B4" s="5" t="s">
        <v>41</v>
      </c>
      <c r="C4" s="5" t="s">
        <v>38</v>
      </c>
      <c r="D4" s="5" t="s">
        <v>39</v>
      </c>
      <c r="E4" s="5">
        <v>898</v>
      </c>
      <c r="F4" s="5">
        <v>7422</v>
      </c>
      <c r="G4" s="5">
        <v>6483</v>
      </c>
      <c r="H4" s="5">
        <v>13905</v>
      </c>
      <c r="I4" s="5">
        <v>0.46623516720604097</v>
      </c>
      <c r="J4" s="5">
        <v>0.7630651214930696</v>
      </c>
      <c r="K4" s="5">
        <v>1021.2327643108534</v>
      </c>
      <c r="L4" s="5">
        <v>11233.560407419387</v>
      </c>
      <c r="M4" s="5">
        <v>5616780.2037096936</v>
      </c>
      <c r="N4" s="1"/>
      <c r="O4" s="1"/>
      <c r="Q4">
        <v>1</v>
      </c>
    </row>
    <row r="5" spans="1:20" x14ac:dyDescent="0.25">
      <c r="A5" s="6">
        <v>43997</v>
      </c>
      <c r="B5" s="5" t="s">
        <v>42</v>
      </c>
      <c r="C5" s="5" t="s">
        <v>43</v>
      </c>
      <c r="D5" s="5" t="s">
        <v>39</v>
      </c>
      <c r="E5" s="5">
        <v>856</v>
      </c>
      <c r="F5" s="5">
        <v>6891</v>
      </c>
      <c r="G5" s="5">
        <v>6442</v>
      </c>
      <c r="H5" s="5">
        <v>13333</v>
      </c>
      <c r="I5" s="5">
        <v>0.48316207905197628</v>
      </c>
      <c r="J5" s="5">
        <v>0.72740311422431436</v>
      </c>
      <c r="K5" s="5">
        <v>973.50523852290473</v>
      </c>
      <c r="L5" s="5">
        <v>10708.557623751953</v>
      </c>
      <c r="M5" s="5">
        <v>5354278.8118759766</v>
      </c>
      <c r="N5" s="1">
        <f>AVERAGE(M5:M7)</f>
        <v>5466373.903325364</v>
      </c>
      <c r="O5" s="1">
        <f>STDEV(M5:M7)</f>
        <v>100417.07406327836</v>
      </c>
      <c r="P5" s="3">
        <f>O5/N5</f>
        <v>1.8369960752628273E-2</v>
      </c>
      <c r="Q5">
        <v>1</v>
      </c>
    </row>
    <row r="6" spans="1:20" x14ac:dyDescent="0.25">
      <c r="A6" s="6">
        <v>43997</v>
      </c>
      <c r="B6" s="5" t="s">
        <v>44</v>
      </c>
      <c r="C6" s="5" t="s">
        <v>43</v>
      </c>
      <c r="D6" s="5" t="s">
        <v>39</v>
      </c>
      <c r="E6" s="5">
        <v>887</v>
      </c>
      <c r="F6" s="5">
        <v>5421</v>
      </c>
      <c r="G6" s="5">
        <v>4819</v>
      </c>
      <c r="H6" s="5">
        <v>10240</v>
      </c>
      <c r="I6" s="5">
        <v>0.47060546874999998</v>
      </c>
      <c r="J6" s="5">
        <v>0.75373518195316613</v>
      </c>
      <c r="K6" s="5">
        <v>1008.7462285240447</v>
      </c>
      <c r="L6" s="5">
        <v>11096.208513764492</v>
      </c>
      <c r="M6" s="5">
        <v>5548104.2568822457</v>
      </c>
      <c r="N6" s="1"/>
      <c r="O6" s="1"/>
      <c r="Q6">
        <v>1</v>
      </c>
    </row>
    <row r="7" spans="1:20" x14ac:dyDescent="0.25">
      <c r="A7" s="6">
        <v>43997</v>
      </c>
      <c r="B7" s="5" t="s">
        <v>45</v>
      </c>
      <c r="C7" s="5" t="s">
        <v>43</v>
      </c>
      <c r="D7" s="5" t="s">
        <v>39</v>
      </c>
      <c r="E7" s="5">
        <v>879</v>
      </c>
      <c r="F7" s="5">
        <v>5110</v>
      </c>
      <c r="G7" s="5">
        <v>4603</v>
      </c>
      <c r="H7" s="5">
        <v>9713</v>
      </c>
      <c r="I7" s="5">
        <v>0.47390095747966643</v>
      </c>
      <c r="J7" s="5">
        <v>0.7467569295850891</v>
      </c>
      <c r="K7" s="5">
        <v>999.40702567597589</v>
      </c>
      <c r="L7" s="5">
        <v>10993.477282435735</v>
      </c>
      <c r="M7" s="5">
        <v>5496738.6412178678</v>
      </c>
      <c r="N7" s="1"/>
      <c r="O7" s="1"/>
      <c r="Q7">
        <v>1</v>
      </c>
    </row>
    <row r="8" spans="1:20" x14ac:dyDescent="0.25">
      <c r="A8" s="6">
        <v>43998</v>
      </c>
      <c r="B8" s="5" t="s">
        <v>42</v>
      </c>
      <c r="C8" s="5" t="s">
        <v>47</v>
      </c>
      <c r="D8" s="5" t="s">
        <v>39</v>
      </c>
      <c r="E8" s="5">
        <v>821</v>
      </c>
      <c r="F8" s="5">
        <v>6551</v>
      </c>
      <c r="G8" s="5">
        <v>6485</v>
      </c>
      <c r="H8" s="5">
        <v>13036</v>
      </c>
      <c r="I8" s="5">
        <v>0.49746854863455048</v>
      </c>
      <c r="J8" s="5">
        <v>0.69822294320690792</v>
      </c>
      <c r="K8" s="5">
        <v>934.4525471184528</v>
      </c>
      <c r="L8" s="5">
        <v>10278.978018302982</v>
      </c>
      <c r="M8" s="5">
        <v>5139489.0091514904</v>
      </c>
      <c r="N8" s="1">
        <f>AVERAGE(M8:M10)</f>
        <v>5249662.9423186211</v>
      </c>
      <c r="O8" s="1">
        <f>STDEV(M8:M10)</f>
        <v>330159.62632878812</v>
      </c>
      <c r="P8" s="3">
        <f>O8/N8</f>
        <v>6.2891585603963809E-2</v>
      </c>
      <c r="Q8">
        <v>2</v>
      </c>
    </row>
    <row r="9" spans="1:20" x14ac:dyDescent="0.25">
      <c r="A9" s="6">
        <v>43998</v>
      </c>
      <c r="B9" s="5" t="s">
        <v>44</v>
      </c>
      <c r="C9" s="5" t="s">
        <v>47</v>
      </c>
      <c r="D9" s="5" t="s">
        <v>39</v>
      </c>
      <c r="E9" s="5">
        <v>898</v>
      </c>
      <c r="F9" s="5">
        <v>6836</v>
      </c>
      <c r="G9" s="5">
        <v>5965</v>
      </c>
      <c r="H9" s="5">
        <v>12801</v>
      </c>
      <c r="I9" s="5">
        <v>0.46597922037340833</v>
      </c>
      <c r="J9" s="5">
        <v>0.76361423732409317</v>
      </c>
      <c r="K9" s="5">
        <v>1021.9676623716451</v>
      </c>
      <c r="L9" s="5">
        <v>11241.644286088096</v>
      </c>
      <c r="M9" s="5">
        <v>5620822.143044048</v>
      </c>
      <c r="N9" s="1"/>
      <c r="O9" s="1"/>
      <c r="Q9">
        <v>2</v>
      </c>
    </row>
    <row r="10" spans="1:20" x14ac:dyDescent="0.25">
      <c r="A10" s="6">
        <v>43998</v>
      </c>
      <c r="B10" s="5" t="s">
        <v>45</v>
      </c>
      <c r="C10" s="5" t="s">
        <v>47</v>
      </c>
      <c r="D10" s="5" t="s">
        <v>39</v>
      </c>
      <c r="E10" s="5">
        <v>797</v>
      </c>
      <c r="F10" s="5">
        <v>6370</v>
      </c>
      <c r="G10" s="5">
        <v>6571</v>
      </c>
      <c r="H10" s="5">
        <v>12941</v>
      </c>
      <c r="I10" s="5">
        <v>0.50776601499111351</v>
      </c>
      <c r="J10" s="5">
        <v>0.67773453792380223</v>
      </c>
      <c r="K10" s="5">
        <v>907.03230450187675</v>
      </c>
      <c r="L10" s="5">
        <v>9977.3553495206434</v>
      </c>
      <c r="M10" s="5">
        <v>4988677.6747603221</v>
      </c>
      <c r="N10" s="1"/>
      <c r="O10" s="1"/>
      <c r="Q10">
        <v>2</v>
      </c>
    </row>
    <row r="11" spans="1:20" x14ac:dyDescent="0.25">
      <c r="A11" s="6">
        <v>43998</v>
      </c>
      <c r="B11" s="5" t="s">
        <v>37</v>
      </c>
      <c r="C11" s="5" t="s">
        <v>48</v>
      </c>
      <c r="D11" s="5" t="s">
        <v>39</v>
      </c>
      <c r="E11" s="5">
        <v>853</v>
      </c>
      <c r="F11" s="5">
        <v>6139</v>
      </c>
      <c r="G11" s="5">
        <v>5761</v>
      </c>
      <c r="H11" s="5">
        <v>11900</v>
      </c>
      <c r="I11" s="5">
        <v>0.48411764705882354</v>
      </c>
      <c r="J11" s="5">
        <v>0.72542732936723764</v>
      </c>
      <c r="K11" s="5">
        <v>970.86098684052149</v>
      </c>
      <c r="L11" s="5">
        <v>10679.470855245736</v>
      </c>
      <c r="M11" s="5">
        <v>5339735.4276228677</v>
      </c>
      <c r="N11" s="1">
        <f>AVERAGE(M11:M13)</f>
        <v>5312175.082261377</v>
      </c>
      <c r="O11" s="1">
        <f>STDEV(M11:M13)</f>
        <v>24382.891673105565</v>
      </c>
      <c r="P11" s="3">
        <f>O11/N11</f>
        <v>4.5900015145445543E-3</v>
      </c>
      <c r="Q11">
        <v>2</v>
      </c>
    </row>
    <row r="12" spans="1:20" x14ac:dyDescent="0.25">
      <c r="A12" s="6">
        <v>43998</v>
      </c>
      <c r="B12" s="5" t="s">
        <v>40</v>
      </c>
      <c r="C12" s="5" t="s">
        <v>48</v>
      </c>
      <c r="D12" s="5" t="s">
        <v>39</v>
      </c>
      <c r="E12" s="5">
        <v>848</v>
      </c>
      <c r="F12" s="5">
        <v>6892</v>
      </c>
      <c r="G12" s="5">
        <v>6530</v>
      </c>
      <c r="H12" s="5">
        <v>13422</v>
      </c>
      <c r="I12" s="5">
        <v>0.48651467739532112</v>
      </c>
      <c r="J12" s="5">
        <v>0.72048820844770789</v>
      </c>
      <c r="K12" s="5">
        <v>964.25081430367766</v>
      </c>
      <c r="L12" s="5">
        <v>10606.758957340455</v>
      </c>
      <c r="M12" s="5">
        <v>5303379.4786702273</v>
      </c>
      <c r="N12" s="1"/>
      <c r="O12" s="1"/>
      <c r="Q12">
        <v>2</v>
      </c>
    </row>
    <row r="13" spans="1:20" x14ac:dyDescent="0.25">
      <c r="A13" s="6">
        <v>43998</v>
      </c>
      <c r="B13" s="5" t="s">
        <v>41</v>
      </c>
      <c r="C13" s="5" t="s">
        <v>48</v>
      </c>
      <c r="D13" s="5" t="s">
        <v>39</v>
      </c>
      <c r="E13" s="5">
        <v>846</v>
      </c>
      <c r="F13" s="5">
        <v>7237</v>
      </c>
      <c r="G13" s="5">
        <v>6875</v>
      </c>
      <c r="H13" s="5">
        <v>14112</v>
      </c>
      <c r="I13" s="5">
        <v>0.48717403628117911</v>
      </c>
      <c r="J13" s="5">
        <v>0.71913385571180055</v>
      </c>
      <c r="K13" s="5">
        <v>962.43824372564325</v>
      </c>
      <c r="L13" s="5">
        <v>10586.820680982075</v>
      </c>
      <c r="M13" s="5">
        <v>5293410.3404910378</v>
      </c>
      <c r="N13" s="1"/>
      <c r="O13" s="1"/>
      <c r="Q13">
        <v>2</v>
      </c>
    </row>
    <row r="14" spans="1:20" x14ac:dyDescent="0.25">
      <c r="A14" s="6">
        <v>43999</v>
      </c>
      <c r="B14" s="5" t="s">
        <v>42</v>
      </c>
      <c r="C14" s="5" t="s">
        <v>49</v>
      </c>
      <c r="D14" s="5" t="s">
        <v>39</v>
      </c>
      <c r="E14" s="5">
        <v>791</v>
      </c>
      <c r="F14" s="5">
        <v>5737</v>
      </c>
      <c r="G14" s="5">
        <v>5981</v>
      </c>
      <c r="H14" s="5">
        <v>11718</v>
      </c>
      <c r="I14" s="5">
        <v>0.51041133299197816</v>
      </c>
      <c r="J14" s="5">
        <v>0.6725383430601769</v>
      </c>
      <c r="K14" s="5">
        <v>900.07808225398412</v>
      </c>
      <c r="L14" s="5">
        <v>9900.8589047938258</v>
      </c>
      <c r="M14" s="5">
        <v>4950429.4523969125</v>
      </c>
      <c r="N14" s="1">
        <f>AVERAGE(M14:M16)</f>
        <v>4912545.2125753807</v>
      </c>
      <c r="O14" s="1">
        <f>STDEV(M14:M16)</f>
        <v>32823.603287790575</v>
      </c>
      <c r="P14" s="3">
        <f>O14/N14</f>
        <v>6.6815880297176828E-3</v>
      </c>
      <c r="Q14">
        <v>3</v>
      </c>
    </row>
    <row r="15" spans="1:20" x14ac:dyDescent="0.25">
      <c r="A15" s="6">
        <v>43999</v>
      </c>
      <c r="B15" s="5" t="s">
        <v>44</v>
      </c>
      <c r="C15" s="5" t="s">
        <v>49</v>
      </c>
      <c r="D15" s="5" t="s">
        <v>39</v>
      </c>
      <c r="E15" s="5">
        <v>782</v>
      </c>
      <c r="F15" s="5">
        <v>5673</v>
      </c>
      <c r="G15" s="5">
        <v>6007</v>
      </c>
      <c r="H15" s="5">
        <v>11680</v>
      </c>
      <c r="I15" s="5">
        <v>0.51429794520547945</v>
      </c>
      <c r="J15" s="5">
        <v>0.66495252153205664</v>
      </c>
      <c r="K15" s="5">
        <v>889.92575151506514</v>
      </c>
      <c r="L15" s="5">
        <v>9789.1832666657174</v>
      </c>
      <c r="M15" s="5">
        <v>4894591.6333328588</v>
      </c>
      <c r="N15" s="1"/>
      <c r="O15" s="1"/>
      <c r="Q15">
        <v>3</v>
      </c>
    </row>
    <row r="16" spans="1:20" x14ac:dyDescent="0.25">
      <c r="A16" s="6">
        <v>43999</v>
      </c>
      <c r="B16" s="5" t="s">
        <v>45</v>
      </c>
      <c r="C16" s="5" t="s">
        <v>49</v>
      </c>
      <c r="D16" s="5" t="s">
        <v>39</v>
      </c>
      <c r="E16" s="5">
        <v>782</v>
      </c>
      <c r="F16" s="5">
        <v>6273</v>
      </c>
      <c r="G16" s="5">
        <v>6646</v>
      </c>
      <c r="H16" s="5">
        <v>12919</v>
      </c>
      <c r="I16" s="5">
        <v>0.51443610186546951</v>
      </c>
      <c r="J16" s="5">
        <v>0.66468392604576154</v>
      </c>
      <c r="K16" s="5">
        <v>889.5662821811585</v>
      </c>
      <c r="L16" s="5">
        <v>9785.2291039927441</v>
      </c>
      <c r="M16" s="5">
        <v>4892614.5519963717</v>
      </c>
      <c r="N16" s="1"/>
      <c r="O16" s="1"/>
      <c r="Q16">
        <v>3</v>
      </c>
    </row>
    <row r="17" spans="1:20" x14ac:dyDescent="0.25">
      <c r="A17" s="6">
        <v>43999</v>
      </c>
      <c r="B17" s="5" t="s">
        <v>37</v>
      </c>
      <c r="C17" s="5" t="s">
        <v>50</v>
      </c>
      <c r="D17" s="5" t="s">
        <v>39</v>
      </c>
      <c r="E17" s="5">
        <v>810</v>
      </c>
      <c r="F17" s="5">
        <v>5291</v>
      </c>
      <c r="G17" s="5">
        <v>5338</v>
      </c>
      <c r="H17" s="5">
        <v>10629</v>
      </c>
      <c r="I17" s="5">
        <v>0.50221093235487813</v>
      </c>
      <c r="J17" s="5">
        <v>0.68873506356911229</v>
      </c>
      <c r="K17" s="5">
        <v>921.75463539763427</v>
      </c>
      <c r="L17" s="5">
        <v>10139.300989373976</v>
      </c>
      <c r="M17" s="5">
        <v>5069650.4946869882</v>
      </c>
      <c r="N17" s="1">
        <f>AVERAGE(M17:M19)</f>
        <v>5070286.7564821364</v>
      </c>
      <c r="O17" s="1">
        <f>STDEV(M17:M19)</f>
        <v>65410.070360332596</v>
      </c>
      <c r="P17" s="3">
        <f>O17/N17</f>
        <v>1.2900664893698316E-2</v>
      </c>
      <c r="Q17">
        <v>3</v>
      </c>
    </row>
    <row r="18" spans="1:20" x14ac:dyDescent="0.25">
      <c r="A18" s="6">
        <v>43999</v>
      </c>
      <c r="B18" s="5" t="s">
        <v>40</v>
      </c>
      <c r="C18" s="5" t="s">
        <v>50</v>
      </c>
      <c r="D18" s="5" t="s">
        <v>39</v>
      </c>
      <c r="E18" s="5">
        <v>800</v>
      </c>
      <c r="F18" s="5">
        <v>6253</v>
      </c>
      <c r="G18" s="5">
        <v>6421</v>
      </c>
      <c r="H18" s="5">
        <v>12674</v>
      </c>
      <c r="I18" s="5">
        <v>0.5066277418336752</v>
      </c>
      <c r="J18" s="5">
        <v>0.67997878208941398</v>
      </c>
      <c r="K18" s="5">
        <v>910.03584326741702</v>
      </c>
      <c r="L18" s="5">
        <v>10010.394275941588</v>
      </c>
      <c r="M18" s="5">
        <v>5005197.137970794</v>
      </c>
      <c r="N18" s="1"/>
      <c r="O18" s="1"/>
      <c r="Q18">
        <v>3</v>
      </c>
    </row>
    <row r="19" spans="1:20" x14ac:dyDescent="0.25">
      <c r="A19" s="6">
        <v>43999</v>
      </c>
      <c r="B19" s="5" t="s">
        <v>41</v>
      </c>
      <c r="C19" s="5" t="s">
        <v>50</v>
      </c>
      <c r="D19" s="5" t="s">
        <v>39</v>
      </c>
      <c r="E19" s="5">
        <v>821</v>
      </c>
      <c r="F19" s="5">
        <v>6015</v>
      </c>
      <c r="G19" s="5">
        <v>5960</v>
      </c>
      <c r="H19" s="5">
        <v>11975</v>
      </c>
      <c r="I19" s="5">
        <v>0.49770354906054282</v>
      </c>
      <c r="J19" s="5">
        <v>0.69775066221972049</v>
      </c>
      <c r="K19" s="5">
        <v>933.82047941611415</v>
      </c>
      <c r="L19" s="5">
        <v>10272.025273577256</v>
      </c>
      <c r="M19" s="5">
        <v>5136012.6367886281</v>
      </c>
      <c r="N19" s="1"/>
      <c r="O19" s="1"/>
      <c r="Q19">
        <v>3</v>
      </c>
    </row>
    <row r="20" spans="1:20" x14ac:dyDescent="0.25">
      <c r="A20" s="6">
        <v>43997</v>
      </c>
      <c r="B20" t="s">
        <v>0</v>
      </c>
      <c r="C20" s="7" t="s">
        <v>38</v>
      </c>
      <c r="D20" s="7" t="s">
        <v>46</v>
      </c>
      <c r="E20" s="7">
        <v>732</v>
      </c>
      <c r="F20" s="7">
        <v>3254</v>
      </c>
      <c r="G20" s="7">
        <v>3770</v>
      </c>
      <c r="H20" s="7">
        <v>7024</v>
      </c>
      <c r="I20" s="7">
        <v>0.5367312072892938</v>
      </c>
      <c r="J20" s="7">
        <v>0.6222578548728962</v>
      </c>
      <c r="K20" s="7">
        <v>832.78620834167054</v>
      </c>
      <c r="L20" s="7">
        <v>9160.6482917583762</v>
      </c>
      <c r="M20" s="7">
        <v>4580324.1458791886</v>
      </c>
      <c r="N20" s="1">
        <f>AVERAGE(M21:M22)</f>
        <v>5506598.0597295109</v>
      </c>
      <c r="O20" s="1">
        <f>STDEV(M21:M22)</f>
        <v>164494.27173711749</v>
      </c>
      <c r="P20" s="3">
        <f>O20/N20</f>
        <v>2.9872213289015251E-2</v>
      </c>
      <c r="Q20">
        <v>1</v>
      </c>
      <c r="R20" s="1">
        <f>AVERAGE(M20:M37)</f>
        <v>5133025.2464261623</v>
      </c>
      <c r="S20" s="1">
        <f>STDEV(M20:M37)</f>
        <v>239304.54925693228</v>
      </c>
      <c r="T20" s="4">
        <f>S20/R20</f>
        <v>4.6620567359092306E-2</v>
      </c>
    </row>
    <row r="21" spans="1:20" x14ac:dyDescent="0.25">
      <c r="A21" s="6">
        <v>43997</v>
      </c>
      <c r="B21" t="s">
        <v>3</v>
      </c>
      <c r="C21" t="s">
        <v>38</v>
      </c>
      <c r="D21" t="s">
        <v>46</v>
      </c>
      <c r="E21">
        <v>862</v>
      </c>
      <c r="F21">
        <v>6221</v>
      </c>
      <c r="G21">
        <v>5761</v>
      </c>
      <c r="H21">
        <v>11982</v>
      </c>
      <c r="I21">
        <v>0.48080454014354868</v>
      </c>
      <c r="J21">
        <v>0.73229445291148709</v>
      </c>
      <c r="K21">
        <v>980.0514626759732</v>
      </c>
      <c r="L21">
        <v>10780.566089435706</v>
      </c>
      <c r="M21">
        <v>5390283.044717853</v>
      </c>
      <c r="N21" s="1"/>
      <c r="O21" s="1"/>
      <c r="Q21">
        <v>1</v>
      </c>
    </row>
    <row r="22" spans="1:20" x14ac:dyDescent="0.25">
      <c r="A22" s="6">
        <v>43997</v>
      </c>
      <c r="B22" t="s">
        <v>4</v>
      </c>
      <c r="C22" t="s">
        <v>38</v>
      </c>
      <c r="D22" t="s">
        <v>46</v>
      </c>
      <c r="E22">
        <v>899</v>
      </c>
      <c r="F22">
        <v>5951</v>
      </c>
      <c r="G22">
        <v>5190</v>
      </c>
      <c r="H22">
        <v>11141</v>
      </c>
      <c r="I22">
        <v>0.46584687191454988</v>
      </c>
      <c r="J22">
        <v>0.76389829989938218</v>
      </c>
      <c r="K22">
        <v>1022.3478317711218</v>
      </c>
      <c r="L22">
        <v>11245.82614948234</v>
      </c>
      <c r="M22">
        <v>5622913.0747411698</v>
      </c>
      <c r="N22" s="1"/>
      <c r="O22" s="1"/>
      <c r="Q22">
        <v>1</v>
      </c>
    </row>
    <row r="23" spans="1:20" x14ac:dyDescent="0.25">
      <c r="A23" s="6">
        <v>43997</v>
      </c>
      <c r="B23" t="s">
        <v>5</v>
      </c>
      <c r="C23" t="s">
        <v>43</v>
      </c>
      <c r="D23" t="s">
        <v>46</v>
      </c>
      <c r="E23">
        <v>839</v>
      </c>
      <c r="F23">
        <v>6749</v>
      </c>
      <c r="G23">
        <v>6482</v>
      </c>
      <c r="H23">
        <v>13231</v>
      </c>
      <c r="I23">
        <v>0.4899100597082609</v>
      </c>
      <c r="J23">
        <v>0.71353345634091836</v>
      </c>
      <c r="K23">
        <v>954.94306255476238</v>
      </c>
      <c r="L23">
        <v>10504.373688102387</v>
      </c>
      <c r="M23">
        <v>5252186.8440511934</v>
      </c>
      <c r="N23" s="1">
        <f>AVERAGE(M23:M25)</f>
        <v>5114865.6202463191</v>
      </c>
      <c r="O23" s="1">
        <f>STDEV(M23:M25)</f>
        <v>157101.08267179801</v>
      </c>
      <c r="P23" s="3">
        <f>O23/N23</f>
        <v>3.0714606078787347E-2</v>
      </c>
      <c r="Q23">
        <v>1</v>
      </c>
    </row>
    <row r="24" spans="1:20" x14ac:dyDescent="0.25">
      <c r="A24" s="6">
        <v>43997</v>
      </c>
      <c r="B24" t="s">
        <v>7</v>
      </c>
      <c r="C24" t="s">
        <v>43</v>
      </c>
      <c r="D24" t="s">
        <v>46</v>
      </c>
      <c r="E24">
        <v>790</v>
      </c>
      <c r="F24">
        <v>5323</v>
      </c>
      <c r="G24">
        <v>5560</v>
      </c>
      <c r="H24">
        <v>10883</v>
      </c>
      <c r="I24">
        <v>0.51088854176238174</v>
      </c>
      <c r="J24">
        <v>0.67160383045143346</v>
      </c>
      <c r="K24">
        <v>898.82739621444523</v>
      </c>
      <c r="L24">
        <v>9887.1013583588974</v>
      </c>
      <c r="M24">
        <v>4943550.6791794486</v>
      </c>
      <c r="N24" s="1"/>
      <c r="O24" s="1"/>
      <c r="Q24">
        <v>1</v>
      </c>
    </row>
    <row r="25" spans="1:20" x14ac:dyDescent="0.25">
      <c r="A25" s="6">
        <v>43997</v>
      </c>
      <c r="B25" t="s">
        <v>8</v>
      </c>
      <c r="C25" t="s">
        <v>43</v>
      </c>
      <c r="D25" t="s">
        <v>46</v>
      </c>
      <c r="E25">
        <v>823</v>
      </c>
      <c r="F25">
        <v>6917</v>
      </c>
      <c r="G25">
        <v>6830</v>
      </c>
      <c r="H25">
        <v>13747</v>
      </c>
      <c r="I25">
        <v>0.49683567323779732</v>
      </c>
      <c r="J25">
        <v>0.69949594490658429</v>
      </c>
      <c r="K25">
        <v>936.15624318333016</v>
      </c>
      <c r="L25">
        <v>10297.718675016631</v>
      </c>
      <c r="M25">
        <v>5148859.3375083152</v>
      </c>
      <c r="N25" s="1"/>
      <c r="O25" s="1"/>
      <c r="Q25">
        <v>1</v>
      </c>
    </row>
    <row r="26" spans="1:20" x14ac:dyDescent="0.25">
      <c r="A26" s="6">
        <v>43998</v>
      </c>
      <c r="B26" t="s">
        <v>5</v>
      </c>
      <c r="C26" t="s">
        <v>47</v>
      </c>
      <c r="D26" t="s">
        <v>46</v>
      </c>
      <c r="E26">
        <v>794</v>
      </c>
      <c r="F26">
        <v>5536</v>
      </c>
      <c r="G26">
        <v>5746</v>
      </c>
      <c r="H26">
        <v>11282</v>
      </c>
      <c r="I26">
        <v>0.50930686048572948</v>
      </c>
      <c r="J26">
        <v>0.67470457476068657</v>
      </c>
      <c r="K26">
        <v>902.97721461547997</v>
      </c>
      <c r="L26">
        <v>9932.74936077028</v>
      </c>
      <c r="M26">
        <v>4966374.6803851398</v>
      </c>
      <c r="N26" s="1">
        <f>AVERAGE(M26:M28)</f>
        <v>5128983.5883531207</v>
      </c>
      <c r="O26" s="1">
        <f>STDEV(M26:M28)</f>
        <v>154862.8633333107</v>
      </c>
      <c r="P26" s="3">
        <f>O26/N26</f>
        <v>3.0193674958323671E-2</v>
      </c>
      <c r="Q26">
        <v>2</v>
      </c>
    </row>
    <row r="27" spans="1:20" x14ac:dyDescent="0.25">
      <c r="A27" s="6">
        <v>43998</v>
      </c>
      <c r="B27" t="s">
        <v>7</v>
      </c>
      <c r="C27" t="s">
        <v>47</v>
      </c>
      <c r="D27" t="s">
        <v>46</v>
      </c>
      <c r="E27">
        <v>822</v>
      </c>
      <c r="F27">
        <v>6708</v>
      </c>
      <c r="G27">
        <v>6629</v>
      </c>
      <c r="H27">
        <v>13337</v>
      </c>
      <c r="I27">
        <v>0.49703831446352253</v>
      </c>
      <c r="J27">
        <v>0.69908816438100296</v>
      </c>
      <c r="K27">
        <v>935.61049836858001</v>
      </c>
      <c r="L27">
        <v>10291.71548205438</v>
      </c>
      <c r="M27">
        <v>5145857.7410271903</v>
      </c>
      <c r="N27" s="1"/>
      <c r="O27" s="1"/>
      <c r="Q27">
        <v>2</v>
      </c>
    </row>
    <row r="28" spans="1:20" x14ac:dyDescent="0.25">
      <c r="A28" s="6">
        <v>43998</v>
      </c>
      <c r="B28" t="s">
        <v>8</v>
      </c>
      <c r="C28" t="s">
        <v>47</v>
      </c>
      <c r="D28" t="s">
        <v>46</v>
      </c>
      <c r="E28">
        <v>843</v>
      </c>
      <c r="F28">
        <v>6733</v>
      </c>
      <c r="G28">
        <v>6428</v>
      </c>
      <c r="H28">
        <v>13161</v>
      </c>
      <c r="I28">
        <v>0.48841273459463569</v>
      </c>
      <c r="J28">
        <v>0.71659446297692042</v>
      </c>
      <c r="K28">
        <v>959.03969884491494</v>
      </c>
      <c r="L28">
        <v>10549.436687294065</v>
      </c>
      <c r="M28">
        <v>5274718.343647032</v>
      </c>
      <c r="N28" s="1"/>
      <c r="O28" s="1"/>
      <c r="Q28">
        <v>2</v>
      </c>
    </row>
    <row r="29" spans="1:20" x14ac:dyDescent="0.25">
      <c r="A29" s="6">
        <v>43998</v>
      </c>
      <c r="B29" t="s">
        <v>0</v>
      </c>
      <c r="C29" t="s">
        <v>48</v>
      </c>
      <c r="D29" t="s">
        <v>46</v>
      </c>
      <c r="E29">
        <v>819</v>
      </c>
      <c r="F29">
        <v>4793</v>
      </c>
      <c r="G29">
        <v>4761</v>
      </c>
      <c r="H29">
        <v>9554</v>
      </c>
      <c r="I29">
        <v>0.4983253087711953</v>
      </c>
      <c r="J29">
        <v>0.69650218475538839</v>
      </c>
      <c r="K29">
        <v>932.14960486534858</v>
      </c>
      <c r="L29">
        <v>10253.645653518834</v>
      </c>
      <c r="M29">
        <v>5126822.8267594166</v>
      </c>
      <c r="N29" s="1">
        <f>AVERAGE(M29:M31)</f>
        <v>5018137.1205674298</v>
      </c>
      <c r="O29" s="1">
        <f>STDEV(M29:M31)</f>
        <v>131210.61515122157</v>
      </c>
      <c r="P29" s="3">
        <f>O29/N29</f>
        <v>2.6147275771608414E-2</v>
      </c>
      <c r="Q29">
        <v>2</v>
      </c>
    </row>
    <row r="30" spans="1:20" x14ac:dyDescent="0.25">
      <c r="A30" s="6">
        <v>43998</v>
      </c>
      <c r="B30" t="s">
        <v>3</v>
      </c>
      <c r="C30" t="s">
        <v>48</v>
      </c>
      <c r="D30" t="s">
        <v>46</v>
      </c>
      <c r="E30">
        <v>808</v>
      </c>
      <c r="F30">
        <v>5594</v>
      </c>
      <c r="G30">
        <v>5666</v>
      </c>
      <c r="H30">
        <v>11260</v>
      </c>
      <c r="I30">
        <v>0.50319715808170518</v>
      </c>
      <c r="J30">
        <v>0.68677322130321949</v>
      </c>
      <c r="K30">
        <v>919.12904350002611</v>
      </c>
      <c r="L30">
        <v>10110.419478500287</v>
      </c>
      <c r="M30">
        <v>5055209.739250144</v>
      </c>
      <c r="N30" s="1"/>
      <c r="O30" s="1"/>
      <c r="Q30">
        <v>2</v>
      </c>
    </row>
    <row r="31" spans="1:20" x14ac:dyDescent="0.25">
      <c r="A31" s="6">
        <v>43998</v>
      </c>
      <c r="B31" t="s">
        <v>4</v>
      </c>
      <c r="C31" t="s">
        <v>48</v>
      </c>
      <c r="D31" t="s">
        <v>46</v>
      </c>
      <c r="E31">
        <v>779</v>
      </c>
      <c r="F31">
        <v>7788</v>
      </c>
      <c r="G31">
        <v>8298</v>
      </c>
      <c r="H31">
        <v>16086</v>
      </c>
      <c r="I31">
        <v>0.51585229392017906</v>
      </c>
      <c r="J31">
        <v>0.66193480657120107</v>
      </c>
      <c r="K31">
        <v>885.88705376231417</v>
      </c>
      <c r="L31">
        <v>9744.7575913854562</v>
      </c>
      <c r="M31">
        <v>4872378.7956927279</v>
      </c>
      <c r="N31" s="1"/>
      <c r="O31" s="1"/>
      <c r="Q31">
        <v>2</v>
      </c>
    </row>
    <row r="32" spans="1:20" x14ac:dyDescent="0.25">
      <c r="A32" s="6">
        <v>43999</v>
      </c>
      <c r="B32" t="s">
        <v>5</v>
      </c>
      <c r="C32" t="s">
        <v>49</v>
      </c>
      <c r="D32" t="s">
        <v>46</v>
      </c>
      <c r="E32">
        <v>800</v>
      </c>
      <c r="F32">
        <v>5324</v>
      </c>
      <c r="G32">
        <v>5466</v>
      </c>
      <c r="H32">
        <v>10790</v>
      </c>
      <c r="I32">
        <v>0.50658016682113072</v>
      </c>
      <c r="J32">
        <v>0.68007269176416696</v>
      </c>
      <c r="K32">
        <v>910.16152538030917</v>
      </c>
      <c r="L32">
        <v>10011.776779183401</v>
      </c>
      <c r="M32">
        <v>5005888.3895917004</v>
      </c>
      <c r="N32" s="1">
        <f>AVERAGE(M32:M34)</f>
        <v>5043629.8591279099</v>
      </c>
      <c r="O32" s="1">
        <f>STDEV(M32:M34)</f>
        <v>71210.827406959608</v>
      </c>
      <c r="P32" s="3">
        <f>O32/N32</f>
        <v>1.4118963801057482E-2</v>
      </c>
      <c r="Q32">
        <v>3</v>
      </c>
    </row>
    <row r="33" spans="1:17" x14ac:dyDescent="0.25">
      <c r="A33" s="6">
        <v>43999</v>
      </c>
      <c r="B33" t="s">
        <v>7</v>
      </c>
      <c r="C33" t="s">
        <v>49</v>
      </c>
      <c r="D33" t="s">
        <v>46</v>
      </c>
      <c r="E33">
        <v>799</v>
      </c>
      <c r="F33">
        <v>5323</v>
      </c>
      <c r="G33">
        <v>5475</v>
      </c>
      <c r="H33">
        <v>10798</v>
      </c>
      <c r="I33">
        <v>0.50703834043341356</v>
      </c>
      <c r="J33">
        <v>0.67916865609353083</v>
      </c>
      <c r="K33">
        <v>908.95162753416878</v>
      </c>
      <c r="L33">
        <v>9998.4679028758565</v>
      </c>
      <c r="M33">
        <v>4999233.9514379278</v>
      </c>
      <c r="N33" s="1"/>
      <c r="O33" s="1"/>
      <c r="Q33">
        <v>3</v>
      </c>
    </row>
    <row r="34" spans="1:17" x14ac:dyDescent="0.25">
      <c r="A34" s="6">
        <v>43999</v>
      </c>
      <c r="B34" t="s">
        <v>8</v>
      </c>
      <c r="C34" t="s">
        <v>49</v>
      </c>
      <c r="D34" t="s">
        <v>46</v>
      </c>
      <c r="E34">
        <v>819</v>
      </c>
      <c r="F34">
        <v>6101</v>
      </c>
      <c r="G34">
        <v>6062</v>
      </c>
      <c r="H34">
        <v>12163</v>
      </c>
      <c r="I34">
        <v>0.49839677711091013</v>
      </c>
      <c r="J34">
        <v>0.69635877800068791</v>
      </c>
      <c r="K34">
        <v>931.9576793371092</v>
      </c>
      <c r="L34">
        <v>10251.534472708201</v>
      </c>
      <c r="M34">
        <v>5125767.2363541005</v>
      </c>
      <c r="N34" s="1"/>
      <c r="O34" s="1"/>
      <c r="Q34">
        <v>3</v>
      </c>
    </row>
    <row r="35" spans="1:17" x14ac:dyDescent="0.25">
      <c r="A35" s="6">
        <v>43999</v>
      </c>
      <c r="B35" t="s">
        <v>0</v>
      </c>
      <c r="C35" t="s">
        <v>50</v>
      </c>
      <c r="D35" t="s">
        <v>46</v>
      </c>
      <c r="E35">
        <v>811</v>
      </c>
      <c r="F35">
        <v>4423</v>
      </c>
      <c r="G35">
        <v>4460</v>
      </c>
      <c r="H35">
        <v>8883</v>
      </c>
      <c r="I35">
        <v>0.50208262974220419</v>
      </c>
      <c r="J35">
        <v>0.68899057175559131</v>
      </c>
      <c r="K35">
        <v>922.09658960866079</v>
      </c>
      <c r="L35">
        <v>10143.062485695269</v>
      </c>
      <c r="M35">
        <v>5071531.2428476345</v>
      </c>
      <c r="N35" s="1">
        <f>AVERAGE(M35:M37)</f>
        <v>5294695.2018161165</v>
      </c>
      <c r="O35" s="1">
        <f>STDEV(M35:M37)</f>
        <v>196163.14063897351</v>
      </c>
      <c r="P35" s="3">
        <f>O35/N35</f>
        <v>3.7048995865085532E-2</v>
      </c>
      <c r="Q35">
        <v>3</v>
      </c>
    </row>
    <row r="36" spans="1:17" x14ac:dyDescent="0.25">
      <c r="A36" s="6">
        <v>43999</v>
      </c>
      <c r="B36" t="s">
        <v>3</v>
      </c>
      <c r="C36" t="s">
        <v>50</v>
      </c>
      <c r="D36" t="s">
        <v>46</v>
      </c>
      <c r="E36">
        <v>859</v>
      </c>
      <c r="F36">
        <v>4292</v>
      </c>
      <c r="G36">
        <v>3993</v>
      </c>
      <c r="H36">
        <v>8285</v>
      </c>
      <c r="I36">
        <v>0.48195534097767051</v>
      </c>
      <c r="J36">
        <v>0.72990382279744193</v>
      </c>
      <c r="K36">
        <v>976.85201123854654</v>
      </c>
      <c r="L36">
        <v>10745.372123624013</v>
      </c>
      <c r="M36">
        <v>5372686.0618120059</v>
      </c>
      <c r="Q36">
        <v>3</v>
      </c>
    </row>
    <row r="37" spans="1:17" x14ac:dyDescent="0.25">
      <c r="A37" s="6">
        <v>43999</v>
      </c>
      <c r="B37" t="s">
        <v>4</v>
      </c>
      <c r="C37" t="s">
        <v>50</v>
      </c>
      <c r="D37" t="s">
        <v>46</v>
      </c>
      <c r="E37">
        <v>869</v>
      </c>
      <c r="F37">
        <v>4846</v>
      </c>
      <c r="G37">
        <v>4430</v>
      </c>
      <c r="H37">
        <v>9276</v>
      </c>
      <c r="I37">
        <v>0.47757654161276414</v>
      </c>
      <c r="J37">
        <v>0.73903083533624092</v>
      </c>
      <c r="K37">
        <v>989.06696377976573</v>
      </c>
      <c r="L37">
        <v>10879.736601577422</v>
      </c>
      <c r="M37">
        <v>5439868.3007887108</v>
      </c>
      <c r="Q37">
        <v>3</v>
      </c>
    </row>
  </sheetData>
  <sortState xmlns:xlrd2="http://schemas.microsoft.com/office/spreadsheetml/2017/richdata2" ref="B2:Q37">
    <sortCondition ref="D2:D37"/>
    <sortCondition ref="Q2:Q37"/>
    <sortCondition ref="C2:C37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425B-8D49-465E-A2F0-6F45B46D9740}">
  <dimension ref="A1:F19"/>
  <sheetViews>
    <sheetView tabSelected="1" workbookViewId="0">
      <selection activeCell="E14" sqref="E14"/>
    </sheetView>
  </sheetViews>
  <sheetFormatPr defaultRowHeight="15" x14ac:dyDescent="0.25"/>
  <cols>
    <col min="1" max="1" width="15.28515625" style="6" customWidth="1"/>
    <col min="2" max="2" width="12.5703125" customWidth="1"/>
    <col min="4" max="4" width="14.28515625" bestFit="1" customWidth="1"/>
    <col min="5" max="5" width="12.5703125" bestFit="1" customWidth="1"/>
  </cols>
  <sheetData>
    <row r="1" spans="1:6" x14ac:dyDescent="0.25">
      <c r="A1" s="9" t="s">
        <v>53</v>
      </c>
      <c r="B1" s="10" t="s">
        <v>17</v>
      </c>
      <c r="C1" s="10" t="s">
        <v>18</v>
      </c>
      <c r="D1" s="10" t="s">
        <v>28</v>
      </c>
      <c r="E1" s="10" t="s">
        <v>36</v>
      </c>
      <c r="F1" s="10" t="s">
        <v>30</v>
      </c>
    </row>
    <row r="2" spans="1:6" x14ac:dyDescent="0.25">
      <c r="A2" s="6">
        <v>43997</v>
      </c>
      <c r="B2" t="s">
        <v>38</v>
      </c>
      <c r="C2" t="s">
        <v>39</v>
      </c>
      <c r="D2" s="1">
        <v>5614039.5248808311</v>
      </c>
      <c r="E2" s="1">
        <v>3593.6081762099252</v>
      </c>
      <c r="F2" s="4">
        <v>6.4011095046328636E-4</v>
      </c>
    </row>
    <row r="3" spans="1:6" x14ac:dyDescent="0.25">
      <c r="A3" s="6">
        <v>43997</v>
      </c>
      <c r="B3" t="s">
        <v>43</v>
      </c>
      <c r="C3" t="s">
        <v>39</v>
      </c>
      <c r="D3" s="1">
        <v>5466373.903325364</v>
      </c>
      <c r="E3" s="1">
        <v>100417.07406327836</v>
      </c>
      <c r="F3" s="4">
        <v>1.8369960752628273E-2</v>
      </c>
    </row>
    <row r="4" spans="1:6" x14ac:dyDescent="0.25">
      <c r="A4" s="6">
        <v>43998</v>
      </c>
      <c r="B4" t="s">
        <v>47</v>
      </c>
      <c r="C4" t="s">
        <v>39</v>
      </c>
      <c r="D4" s="1">
        <v>5249662.9423186211</v>
      </c>
      <c r="E4" s="1">
        <v>330159.62632878812</v>
      </c>
      <c r="F4" s="4">
        <v>6.2891585603963809E-2</v>
      </c>
    </row>
    <row r="5" spans="1:6" x14ac:dyDescent="0.25">
      <c r="A5" s="6">
        <v>43998</v>
      </c>
      <c r="B5" t="s">
        <v>48</v>
      </c>
      <c r="C5" t="s">
        <v>39</v>
      </c>
      <c r="D5" s="1">
        <v>5312175.082261377</v>
      </c>
      <c r="E5" s="1">
        <v>24382.891673105565</v>
      </c>
      <c r="F5" s="4">
        <v>4.5900015145445543E-3</v>
      </c>
    </row>
    <row r="6" spans="1:6" x14ac:dyDescent="0.25">
      <c r="A6" s="6">
        <v>43999</v>
      </c>
      <c r="B6" t="s">
        <v>49</v>
      </c>
      <c r="C6" t="s">
        <v>39</v>
      </c>
      <c r="D6" s="1">
        <v>4912545.2125753807</v>
      </c>
      <c r="E6" s="1">
        <v>32823.603287790575</v>
      </c>
      <c r="F6" s="4">
        <v>6.6815880297176828E-3</v>
      </c>
    </row>
    <row r="7" spans="1:6" x14ac:dyDescent="0.25">
      <c r="A7" s="6">
        <v>43999</v>
      </c>
      <c r="B7" t="s">
        <v>50</v>
      </c>
      <c r="C7" t="s">
        <v>39</v>
      </c>
      <c r="D7" s="1">
        <v>5070286.7564821364</v>
      </c>
      <c r="E7" s="1">
        <v>65410.070360332596</v>
      </c>
      <c r="F7" s="4">
        <v>1.2900664893698316E-2</v>
      </c>
    </row>
    <row r="8" spans="1:6" x14ac:dyDescent="0.25">
      <c r="A8" s="6">
        <v>44643</v>
      </c>
      <c r="B8" t="s">
        <v>64</v>
      </c>
      <c r="C8" t="s">
        <v>39</v>
      </c>
      <c r="D8" s="1">
        <v>5477715.1338487202</v>
      </c>
      <c r="E8" s="1">
        <v>61107.195302660155</v>
      </c>
      <c r="F8" s="4">
        <v>1.1155599334667367E-2</v>
      </c>
    </row>
    <row r="9" spans="1:6" x14ac:dyDescent="0.25">
      <c r="A9" s="6">
        <v>44643</v>
      </c>
      <c r="B9" t="s">
        <v>65</v>
      </c>
      <c r="C9" t="s">
        <v>39</v>
      </c>
      <c r="D9" s="1">
        <v>5113845.3048168598</v>
      </c>
      <c r="E9" s="1">
        <v>111418.22351516144</v>
      </c>
      <c r="F9" s="4">
        <v>2.1787562367249123E-2</v>
      </c>
    </row>
    <row r="10" spans="1:6" ht="15.75" customHeight="1" x14ac:dyDescent="0.25">
      <c r="A10" s="6">
        <v>44643</v>
      </c>
      <c r="B10" t="s">
        <v>66</v>
      </c>
      <c r="C10" t="s">
        <v>39</v>
      </c>
      <c r="D10" s="1">
        <v>4739421.3396290317</v>
      </c>
      <c r="E10" s="1">
        <v>197753.85676529288</v>
      </c>
      <c r="F10" s="4">
        <v>4.172531678324503E-2</v>
      </c>
    </row>
    <row r="11" spans="1:6" x14ac:dyDescent="0.25">
      <c r="A11" s="6">
        <v>43997</v>
      </c>
      <c r="B11" t="s">
        <v>38</v>
      </c>
      <c r="C11" t="s">
        <v>46</v>
      </c>
      <c r="D11" s="1">
        <v>5506598.0597295109</v>
      </c>
      <c r="E11" s="1">
        <v>164494.27173711749</v>
      </c>
      <c r="F11" s="4">
        <v>2.9872213289015251E-2</v>
      </c>
    </row>
    <row r="12" spans="1:6" x14ac:dyDescent="0.25">
      <c r="A12" s="6">
        <v>43997</v>
      </c>
      <c r="B12" t="s">
        <v>43</v>
      </c>
      <c r="C12" t="s">
        <v>46</v>
      </c>
      <c r="D12" s="1">
        <v>5114865.6202463191</v>
      </c>
      <c r="E12" s="1">
        <v>157101.08267179801</v>
      </c>
      <c r="F12" s="4">
        <v>3.0714606078787347E-2</v>
      </c>
    </row>
    <row r="13" spans="1:6" x14ac:dyDescent="0.25">
      <c r="A13" s="6">
        <v>43998</v>
      </c>
      <c r="B13" t="s">
        <v>47</v>
      </c>
      <c r="C13" t="s">
        <v>46</v>
      </c>
      <c r="D13" s="1">
        <v>5128983.5883531207</v>
      </c>
      <c r="E13" s="1">
        <v>154862.8633333107</v>
      </c>
      <c r="F13" s="4">
        <v>3.0193674958323671E-2</v>
      </c>
    </row>
    <row r="14" spans="1:6" x14ac:dyDescent="0.25">
      <c r="A14" s="6">
        <v>43998</v>
      </c>
      <c r="B14" t="s">
        <v>48</v>
      </c>
      <c r="C14" t="s">
        <v>46</v>
      </c>
      <c r="D14" s="1">
        <v>5018137.1205674298</v>
      </c>
      <c r="E14" s="1">
        <v>131210.61515122157</v>
      </c>
      <c r="F14" s="4">
        <v>2.6147275771608414E-2</v>
      </c>
    </row>
    <row r="15" spans="1:6" x14ac:dyDescent="0.25">
      <c r="A15" s="6">
        <v>43999</v>
      </c>
      <c r="B15" t="s">
        <v>49</v>
      </c>
      <c r="C15" t="s">
        <v>46</v>
      </c>
      <c r="D15" s="1">
        <v>5043629.8591279099</v>
      </c>
      <c r="E15" s="1">
        <v>71210.827406959608</v>
      </c>
      <c r="F15" s="4">
        <v>1.4118963801057482E-2</v>
      </c>
    </row>
    <row r="16" spans="1:6" x14ac:dyDescent="0.25">
      <c r="A16" s="6">
        <v>43999</v>
      </c>
      <c r="B16" t="s">
        <v>50</v>
      </c>
      <c r="C16" t="s">
        <v>46</v>
      </c>
      <c r="D16" s="1">
        <v>5294695.2018161165</v>
      </c>
      <c r="E16" s="1">
        <v>196163.14063897351</v>
      </c>
      <c r="F16" s="4">
        <v>3.7048995865085532E-2</v>
      </c>
    </row>
    <row r="17" spans="1:6" x14ac:dyDescent="0.25">
      <c r="A17" s="6">
        <v>44643</v>
      </c>
      <c r="B17" t="s">
        <v>64</v>
      </c>
      <c r="C17" t="s">
        <v>46</v>
      </c>
      <c r="D17" s="1">
        <v>5030621.6390439551</v>
      </c>
      <c r="E17" s="1">
        <v>156401.9068116383</v>
      </c>
      <c r="F17" s="4">
        <v>3.1089976156776066E-2</v>
      </c>
    </row>
    <row r="18" spans="1:6" x14ac:dyDescent="0.25">
      <c r="A18" s="6">
        <v>44643</v>
      </c>
      <c r="B18" t="s">
        <v>65</v>
      </c>
      <c r="C18" t="s">
        <v>46</v>
      </c>
      <c r="D18" s="1">
        <v>4619547.7885381589</v>
      </c>
      <c r="E18" s="1">
        <v>111256.57216526124</v>
      </c>
      <c r="F18" s="4">
        <v>2.4083866486089112E-2</v>
      </c>
    </row>
    <row r="19" spans="1:6" x14ac:dyDescent="0.25">
      <c r="A19" s="6">
        <v>44643</v>
      </c>
      <c r="B19" t="s">
        <v>66</v>
      </c>
      <c r="C19" t="s">
        <v>46</v>
      </c>
      <c r="D19" s="1">
        <v>4615221.1993890814</v>
      </c>
      <c r="E19" s="1">
        <v>45533.330678293773</v>
      </c>
      <c r="F19" s="4">
        <v>9.8659043003878205E-3</v>
      </c>
    </row>
  </sheetData>
  <sortState xmlns:xlrd2="http://schemas.microsoft.com/office/spreadsheetml/2017/richdata2" ref="A2:F19">
    <sortCondition ref="C2:C19"/>
    <sortCondition ref="A2:A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construct 1</vt:lpstr>
      <vt:lpstr>F1 summary</vt:lpstr>
      <vt:lpstr>construct 2</vt:lpstr>
      <vt:lpstr>F2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Megan (Fed)</dc:creator>
  <cp:lastModifiedBy>Cleveland, Megan (Fed)</cp:lastModifiedBy>
  <dcterms:created xsi:type="dcterms:W3CDTF">2022-03-25T20:03:33Z</dcterms:created>
  <dcterms:modified xsi:type="dcterms:W3CDTF">2022-04-06T11:56:53Z</dcterms:modified>
</cp:coreProperties>
</file>