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tekistler/Documents/GitHub/GT-OMS/MGT 6311/"/>
    </mc:Choice>
  </mc:AlternateContent>
  <xr:revisionPtr revIDLastSave="0" documentId="13_ncr:1_{E5E4C19A-B229-FB46-AB64-2E457C5C1CCE}" xr6:coauthVersionLast="47" xr6:coauthVersionMax="47" xr10:uidLastSave="{00000000-0000-0000-0000-000000000000}"/>
  <bookViews>
    <workbookView xWindow="940" yWindow="500" windowWidth="34900" windowHeight="21900" tabRatio="500" activeTab="1" xr2:uid="{00000000-000D-0000-FFFF-FFFF00000000}"/>
  </bookViews>
  <sheets>
    <sheet name="CaseWorks " sheetId="2" r:id="rId1"/>
    <sheet name="Bazaar data_Tables 1 and 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8" i="1" l="1"/>
  <c r="B27" i="1"/>
  <c r="B26" i="1"/>
  <c r="B25" i="1"/>
  <c r="B16" i="1"/>
  <c r="G17" i="1"/>
  <c r="B24" i="1"/>
  <c r="B23" i="1"/>
  <c r="G16" i="1"/>
  <c r="G15" i="1"/>
  <c r="F16" i="1"/>
  <c r="F15" i="1"/>
  <c r="E16" i="1"/>
  <c r="D11" i="1"/>
  <c r="E11" i="1"/>
  <c r="F11" i="1"/>
  <c r="G11" i="1"/>
  <c r="H11" i="1"/>
  <c r="I11" i="1"/>
  <c r="J11" i="1"/>
  <c r="K11" i="1"/>
  <c r="L11" i="1"/>
  <c r="M11" i="1"/>
  <c r="C11" i="1"/>
  <c r="C12" i="1"/>
  <c r="D12" i="1"/>
  <c r="E12" i="1"/>
  <c r="F12" i="1"/>
  <c r="G12" i="1"/>
  <c r="H12" i="1"/>
  <c r="I12" i="1"/>
  <c r="J12" i="1"/>
  <c r="K12" i="1"/>
  <c r="L12" i="1"/>
  <c r="M12" i="1"/>
  <c r="B12" i="1"/>
  <c r="E6" i="1"/>
  <c r="C6" i="1"/>
  <c r="N3" i="1"/>
  <c r="B14" i="1"/>
  <c r="C5" i="1"/>
  <c r="D5" i="1"/>
  <c r="D6" i="1" s="1"/>
  <c r="E5" i="1"/>
  <c r="F5" i="1"/>
  <c r="F6" i="1" s="1"/>
  <c r="G5" i="1"/>
  <c r="H5" i="1"/>
  <c r="H6" i="1" s="1"/>
  <c r="I5" i="1"/>
  <c r="I6" i="1" s="1"/>
  <c r="J5" i="1"/>
  <c r="J6" i="1" s="1"/>
  <c r="K5" i="1"/>
  <c r="B15" i="1" s="1"/>
  <c r="L5" i="1"/>
  <c r="L6" i="1" s="1"/>
  <c r="M5" i="1"/>
  <c r="B5" i="1"/>
  <c r="E15" i="1" s="1"/>
  <c r="K6" i="1" l="1"/>
  <c r="M6" i="1"/>
  <c r="G6" i="1"/>
</calcChain>
</file>

<file path=xl/sharedStrings.xml><?xml version="1.0" encoding="utf-8"?>
<sst xmlns="http://schemas.openxmlformats.org/spreadsheetml/2006/main" count="40" uniqueCount="37">
  <si>
    <t xml:space="preserve">Organic </t>
  </si>
  <si>
    <t>Sponsored</t>
  </si>
  <si>
    <t>Week</t>
  </si>
  <si>
    <t xml:space="preserve">Table 2: Weekly traffic from Bing by origin of click </t>
  </si>
  <si>
    <t xml:space="preserve">Table 1: Weekly traffic from Google by origin of click </t>
  </si>
  <si>
    <t>Copyright Information</t>
  </si>
  <si>
    <t xml:space="preserve">Neither this spreadsheet nor the associated case can be used or reproduced </t>
  </si>
  <si>
    <t>Abstract:</t>
  </si>
  <si>
    <t>without explicit permission from Columbia CaseWorks.</t>
  </si>
  <si>
    <t>To obtain permission, please visit:</t>
  </si>
  <si>
    <t>www.gsb.columbia.edu/CaseWorks</t>
  </si>
  <si>
    <t>or e-mail:</t>
  </si>
  <si>
    <t>ColumbiaCaseWorks@gsb.columbia.edu</t>
  </si>
  <si>
    <t>Measuring ROI on Sponsored Search Ads</t>
  </si>
  <si>
    <t>Author: Kinshuk Jerath</t>
  </si>
  <si>
    <t>Columbia CaseWorks ID: 170508</t>
  </si>
  <si>
    <t>© 2017 by The Trustees of Columbia University in the City of New York. All rights reserved.</t>
  </si>
  <si>
    <t>This spreadsheet accompanies the Measuring ROI on Sponsored Search Ads case</t>
  </si>
  <si>
    <t>Total</t>
  </si>
  <si>
    <t>Total Weeks 1-9 Avg</t>
  </si>
  <si>
    <t>Total Weeks 10-12 Avg</t>
  </si>
  <si>
    <t>CPC</t>
  </si>
  <si>
    <t>Cost per Click</t>
  </si>
  <si>
    <t>Conversion Rate</t>
  </si>
  <si>
    <t>Margin per conversion</t>
  </si>
  <si>
    <t>Margin from customer arrival</t>
  </si>
  <si>
    <t>Weeks 1-9</t>
  </si>
  <si>
    <t>Weeks 10-12</t>
  </si>
  <si>
    <t>Google</t>
  </si>
  <si>
    <t>Bing</t>
  </si>
  <si>
    <t>Through google ads</t>
  </si>
  <si>
    <t>Ad spend</t>
  </si>
  <si>
    <t>Reduction in traffic</t>
  </si>
  <si>
    <t>Traffic from ads</t>
  </si>
  <si>
    <t>Revenue</t>
  </si>
  <si>
    <t>Profit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</si>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</sst>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0.000%"/>
  </numFmts>
  <fonts count="1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9BDA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u/>
      <sz val="10"/>
      <color rgb="FF0081CC"/>
      <name val="Arial"/>
      <family val="2"/>
    </font>
    <font>
      <b/>
      <sz val="10"/>
      <color rgb="FF0081CC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11" fillId="0" borderId="0" applyNumberFormat="0" applyFill="0" applyBorder="0" applyAlignment="0" applyProtection="0">
      <alignment vertical="top"/>
      <protection locked="0"/>
    </xf>
    <xf numFmtId="44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3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Alignment="1">
      <alignment horizontal="left" vertical="center"/>
    </xf>
    <xf numFmtId="3" fontId="0" fillId="0" borderId="4" xfId="0" applyNumberFormat="1" applyBorder="1"/>
    <xf numFmtId="0" fontId="0" fillId="0" borderId="4" xfId="0" applyBorder="1"/>
    <xf numFmtId="3" fontId="0" fillId="0" borderId="0" xfId="0" applyNumberFormat="1"/>
    <xf numFmtId="3" fontId="1" fillId="0" borderId="0" xfId="0" applyNumberFormat="1" applyFont="1"/>
    <xf numFmtId="0" fontId="7" fillId="2" borderId="0" xfId="37" applyFont="1" applyFill="1"/>
    <xf numFmtId="0" fontId="8" fillId="0" borderId="0" xfId="0" applyFont="1"/>
    <xf numFmtId="0" fontId="9" fillId="2" borderId="5" xfId="37" applyFont="1" applyFill="1" applyBorder="1"/>
    <xf numFmtId="0" fontId="6" fillId="2" borderId="6" xfId="37" applyFill="1" applyBorder="1"/>
    <xf numFmtId="0" fontId="6" fillId="2" borderId="7" xfId="37" applyFill="1" applyBorder="1"/>
    <xf numFmtId="0" fontId="10" fillId="2" borderId="8" xfId="37" applyFont="1" applyFill="1" applyBorder="1"/>
    <xf numFmtId="0" fontId="10" fillId="2" borderId="0" xfId="37" applyFont="1" applyFill="1"/>
    <xf numFmtId="0" fontId="6" fillId="2" borderId="9" xfId="37" applyFill="1" applyBorder="1"/>
    <xf numFmtId="0" fontId="6" fillId="0" borderId="0" xfId="0" applyFont="1"/>
    <xf numFmtId="0" fontId="12" fillId="2" borderId="8" xfId="38" applyFont="1" applyFill="1" applyBorder="1" applyAlignment="1" applyProtection="1"/>
    <xf numFmtId="0" fontId="13" fillId="2" borderId="0" xfId="37" applyFont="1" applyFill="1"/>
    <xf numFmtId="0" fontId="6" fillId="2" borderId="10" xfId="37" applyFill="1" applyBorder="1"/>
    <xf numFmtId="0" fontId="6" fillId="2" borderId="11" xfId="37" applyFill="1" applyBorder="1"/>
    <xf numFmtId="0" fontId="6" fillId="2" borderId="12" xfId="37" applyFill="1" applyBorder="1"/>
    <xf numFmtId="0" fontId="5" fillId="0" borderId="0" xfId="0" applyFont="1" applyAlignment="1">
      <alignment vertical="center"/>
    </xf>
    <xf numFmtId="0" fontId="8" fillId="2" borderId="0" xfId="37" applyFont="1" applyFill="1" applyAlignment="1">
      <alignment horizontal="left"/>
    </xf>
    <xf numFmtId="0" fontId="6" fillId="0" borderId="0" xfId="0" applyFont="1"/>
    <xf numFmtId="0" fontId="0" fillId="0" borderId="0" xfId="0" applyFill="1" applyBorder="1"/>
    <xf numFmtId="9" fontId="0" fillId="0" borderId="0" xfId="40" applyFont="1"/>
    <xf numFmtId="44" fontId="0" fillId="0" borderId="0" xfId="39" applyFont="1"/>
    <xf numFmtId="10" fontId="0" fillId="0" borderId="0" xfId="40" applyNumberFormat="1" applyFont="1"/>
    <xf numFmtId="165" fontId="0" fillId="0" borderId="0" xfId="40" applyNumberFormat="1" applyFont="1"/>
    <xf numFmtId="16" fontId="0" fillId="0" borderId="0" xfId="0" applyNumberFormat="1"/>
    <xf numFmtId="10" fontId="0" fillId="0" borderId="0" xfId="0" applyNumberFormat="1"/>
    <xf numFmtId="44" fontId="0" fillId="0" borderId="0" xfId="0" applyNumberFormat="1"/>
    <xf numFmtId="4" fontId="0" fillId="0" borderId="0" xfId="0" applyNumberFormat="1"/>
  </cellXfs>
  <cellStyles count="41">
    <cellStyle name="Currency" xfId="39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8" builtinId="8"/>
    <cellStyle name="Normal" xfId="0" builtinId="0"/>
    <cellStyle name="Normal 4" xfId="37" xr:uid="{00000000-0005-0000-0000-000026000000}"/>
    <cellStyle name="Percent" xfId="4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sb.columbia.edu/CaseWorks" TargetMode="External"/><Relationship Id="rId1" Type="http://schemas.openxmlformats.org/officeDocument/2006/relationships/hyperlink" Target="mailto:ColumbiaCaseWorks@gsb.columbi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workbookViewId="0">
      <selection activeCell="G5" sqref="G5"/>
    </sheetView>
  </sheetViews>
  <sheetFormatPr baseColWidth="10" defaultColWidth="8.83203125" defaultRowHeight="16" x14ac:dyDescent="0.2"/>
  <cols>
    <col min="1" max="1" width="8.33203125" customWidth="1"/>
    <col min="2" max="2" width="16.6640625" customWidth="1"/>
    <col min="18" max="18" width="17" customWidth="1"/>
  </cols>
  <sheetData>
    <row r="1" spans="1:18" ht="20" x14ac:dyDescent="0.2">
      <c r="A1" s="25" t="s">
        <v>13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8" x14ac:dyDescent="0.2">
      <c r="A2" s="11" t="s">
        <v>14</v>
      </c>
      <c r="B2" s="12"/>
    </row>
    <row r="3" spans="1:18" x14ac:dyDescent="0.2">
      <c r="A3" s="26" t="s">
        <v>15</v>
      </c>
      <c r="B3" s="26"/>
      <c r="C3" s="26"/>
      <c r="D3" s="26"/>
      <c r="E3" s="26"/>
    </row>
    <row r="4" spans="1:18" ht="17" thickBot="1" x14ac:dyDescent="0.25"/>
    <row r="5" spans="1:18" ht="17" thickTop="1" x14ac:dyDescent="0.2">
      <c r="K5" s="13" t="s">
        <v>5</v>
      </c>
      <c r="L5" s="14"/>
      <c r="M5" s="14"/>
      <c r="N5" s="14"/>
      <c r="O5" s="14"/>
      <c r="P5" s="14"/>
      <c r="Q5" s="14"/>
      <c r="R5" s="15"/>
    </row>
    <row r="6" spans="1:18" x14ac:dyDescent="0.2">
      <c r="K6" s="16" t="s">
        <v>16</v>
      </c>
      <c r="L6" s="17"/>
      <c r="M6" s="17"/>
      <c r="N6" s="17"/>
      <c r="O6" s="17"/>
      <c r="P6" s="17"/>
      <c r="Q6" s="17"/>
      <c r="R6" s="18"/>
    </row>
    <row r="7" spans="1:18" x14ac:dyDescent="0.2">
      <c r="K7" s="16" t="s">
        <v>6</v>
      </c>
      <c r="L7" s="17"/>
      <c r="M7" s="17"/>
      <c r="N7" s="17"/>
      <c r="O7" s="17"/>
      <c r="P7" s="17"/>
      <c r="Q7" s="17"/>
      <c r="R7" s="18"/>
    </row>
    <row r="8" spans="1:18" x14ac:dyDescent="0.2">
      <c r="A8" s="19" t="s">
        <v>7</v>
      </c>
      <c r="K8" s="16" t="s">
        <v>8</v>
      </c>
      <c r="L8" s="17"/>
      <c r="M8" s="17"/>
      <c r="N8" s="17"/>
      <c r="O8" s="17"/>
      <c r="P8" s="17"/>
      <c r="Q8" s="17"/>
      <c r="R8" s="18"/>
    </row>
    <row r="9" spans="1:18" x14ac:dyDescent="0.2">
      <c r="A9" s="27" t="s">
        <v>17</v>
      </c>
      <c r="B9" s="27"/>
      <c r="C9" s="27"/>
      <c r="D9" s="27"/>
      <c r="E9" s="27"/>
      <c r="F9" s="27"/>
      <c r="G9" s="27"/>
      <c r="H9" s="27"/>
      <c r="K9" s="16" t="s">
        <v>9</v>
      </c>
      <c r="L9" s="17"/>
      <c r="M9" s="17"/>
      <c r="N9" s="17"/>
      <c r="O9" s="17"/>
      <c r="P9" s="17"/>
      <c r="Q9" s="17"/>
      <c r="R9" s="18"/>
    </row>
    <row r="10" spans="1:18" x14ac:dyDescent="0.2">
      <c r="K10" s="20" t="s">
        <v>10</v>
      </c>
      <c r="L10" s="17"/>
      <c r="M10" s="17"/>
      <c r="N10" s="17"/>
      <c r="O10" s="17"/>
      <c r="P10" s="17"/>
      <c r="Q10" s="17"/>
      <c r="R10" s="18"/>
    </row>
    <row r="11" spans="1:18" x14ac:dyDescent="0.2">
      <c r="K11" s="16" t="s">
        <v>11</v>
      </c>
      <c r="L11" s="17"/>
      <c r="M11" s="17"/>
      <c r="N11" s="17"/>
      <c r="O11" s="17"/>
      <c r="P11" s="17"/>
      <c r="Q11" s="17"/>
      <c r="R11" s="18"/>
    </row>
    <row r="12" spans="1:18" x14ac:dyDescent="0.2">
      <c r="K12" s="20" t="s">
        <v>12</v>
      </c>
      <c r="L12" s="21"/>
      <c r="M12" s="17"/>
      <c r="N12" s="17"/>
      <c r="O12" s="17"/>
      <c r="P12" s="17"/>
      <c r="Q12" s="17"/>
      <c r="R12" s="18"/>
    </row>
    <row r="13" spans="1:18" ht="17" thickBot="1" x14ac:dyDescent="0.25">
      <c r="K13" s="22"/>
      <c r="L13" s="23"/>
      <c r="M13" s="23"/>
      <c r="N13" s="23"/>
      <c r="O13" s="23"/>
      <c r="P13" s="23"/>
      <c r="Q13" s="23"/>
      <c r="R13" s="24"/>
    </row>
    <row r="14" spans="1:18" ht="17" thickTop="1" x14ac:dyDescent="0.2"/>
  </sheetData>
  <mergeCells count="3">
    <mergeCell ref="A1:M1"/>
    <mergeCell ref="A3:E3"/>
    <mergeCell ref="A9:H9"/>
  </mergeCells>
  <hyperlinks>
    <hyperlink ref="K12" r:id="rId1" xr:uid="{00000000-0004-0000-0000-000000000000}"/>
    <hyperlink ref="K10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7"/>
  <sheetViews>
    <sheetView tabSelected="1" zoomScale="130" zoomScaleNormal="130" zoomScalePageLayoutView="130" workbookViewId="0">
      <selection activeCell="B27" sqref="B27"/>
    </sheetView>
  </sheetViews>
  <sheetFormatPr baseColWidth="10" defaultColWidth="10.6640625" defaultRowHeight="16" x14ac:dyDescent="0.2"/>
  <cols>
    <col min="1" max="1" width="48.33203125" bestFit="1" customWidth="1"/>
    <col min="2" max="2" width="12.1640625" bestFit="1" customWidth="1"/>
  </cols>
  <sheetData>
    <row r="1" spans="1:14" x14ac:dyDescent="0.2">
      <c r="A1" s="6" t="s">
        <v>4</v>
      </c>
    </row>
    <row r="2" spans="1:14" x14ac:dyDescent="0.2">
      <c r="A2" s="8" t="s">
        <v>2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</row>
    <row r="3" spans="1:14" x14ac:dyDescent="0.2">
      <c r="A3" s="8" t="s">
        <v>1</v>
      </c>
      <c r="B3" s="7">
        <v>32269</v>
      </c>
      <c r="C3" s="7">
        <v>31951</v>
      </c>
      <c r="D3" s="7">
        <v>32143</v>
      </c>
      <c r="E3" s="7">
        <v>31417</v>
      </c>
      <c r="F3" s="7">
        <v>31194</v>
      </c>
      <c r="G3" s="7">
        <v>31576</v>
      </c>
      <c r="H3" s="7">
        <v>30951</v>
      </c>
      <c r="I3" s="7">
        <v>30611</v>
      </c>
      <c r="J3" s="7">
        <v>30401</v>
      </c>
      <c r="K3" s="8">
        <v>0</v>
      </c>
      <c r="L3" s="8">
        <v>0</v>
      </c>
      <c r="M3" s="8">
        <v>0</v>
      </c>
      <c r="N3" s="9">
        <f>SUM(B3:J3)</f>
        <v>282513</v>
      </c>
    </row>
    <row r="4" spans="1:14" x14ac:dyDescent="0.2">
      <c r="A4" s="8" t="s">
        <v>0</v>
      </c>
      <c r="B4" s="7">
        <v>127876</v>
      </c>
      <c r="C4" s="7">
        <v>128169</v>
      </c>
      <c r="D4" s="7">
        <v>125717</v>
      </c>
      <c r="E4" s="7">
        <v>126264</v>
      </c>
      <c r="F4" s="7">
        <v>123871</v>
      </c>
      <c r="G4" s="7">
        <v>124053</v>
      </c>
      <c r="H4" s="7">
        <v>126105</v>
      </c>
      <c r="I4" s="7">
        <v>123064</v>
      </c>
      <c r="J4" s="7">
        <v>121637</v>
      </c>
      <c r="K4" s="7">
        <v>150188</v>
      </c>
      <c r="L4" s="7">
        <v>148658</v>
      </c>
      <c r="M4" s="7">
        <v>146584</v>
      </c>
    </row>
    <row r="5" spans="1:14" x14ac:dyDescent="0.2">
      <c r="A5" s="28" t="s">
        <v>18</v>
      </c>
      <c r="B5" s="9">
        <f>B4+B3</f>
        <v>160145</v>
      </c>
      <c r="C5" s="9">
        <f t="shared" ref="C5:M5" si="0">C4+C3</f>
        <v>160120</v>
      </c>
      <c r="D5" s="9">
        <f t="shared" si="0"/>
        <v>157860</v>
      </c>
      <c r="E5" s="9">
        <f t="shared" si="0"/>
        <v>157681</v>
      </c>
      <c r="F5" s="9">
        <f t="shared" si="0"/>
        <v>155065</v>
      </c>
      <c r="G5" s="9">
        <f t="shared" si="0"/>
        <v>155629</v>
      </c>
      <c r="H5" s="9">
        <f t="shared" si="0"/>
        <v>157056</v>
      </c>
      <c r="I5" s="9">
        <f t="shared" si="0"/>
        <v>153675</v>
      </c>
      <c r="J5" s="9">
        <f t="shared" si="0"/>
        <v>152038</v>
      </c>
      <c r="K5" s="9">
        <f t="shared" si="0"/>
        <v>150188</v>
      </c>
      <c r="L5" s="9">
        <f t="shared" si="0"/>
        <v>148658</v>
      </c>
      <c r="M5" s="9">
        <f t="shared" si="0"/>
        <v>146584</v>
      </c>
    </row>
    <row r="6" spans="1:14" x14ac:dyDescent="0.2">
      <c r="C6" s="32">
        <f>(C5-B5)/B5</f>
        <v>-1.561085266477255E-4</v>
      </c>
      <c r="D6" s="32">
        <f t="shared" ref="D6:M6" si="1">(D5-C5)/C5</f>
        <v>-1.4114414189357981E-2</v>
      </c>
      <c r="E6" s="32">
        <f t="shared" si="1"/>
        <v>-1.1339161282148738E-3</v>
      </c>
      <c r="F6" s="32">
        <f t="shared" si="1"/>
        <v>-1.6590457949911531E-2</v>
      </c>
      <c r="G6" s="32">
        <f t="shared" si="1"/>
        <v>3.6371844065391933E-3</v>
      </c>
      <c r="H6" s="32">
        <f t="shared" si="1"/>
        <v>9.1692422363441259E-3</v>
      </c>
      <c r="I6" s="32">
        <f t="shared" si="1"/>
        <v>-2.1527353300733496E-2</v>
      </c>
      <c r="J6" s="32">
        <f t="shared" si="1"/>
        <v>-1.0652350740198472E-2</v>
      </c>
      <c r="K6" s="32">
        <f t="shared" si="1"/>
        <v>-1.2168010628921717E-2</v>
      </c>
      <c r="L6" s="32">
        <f t="shared" si="1"/>
        <v>-1.0187232002556796E-2</v>
      </c>
      <c r="M6" s="32">
        <f t="shared" si="1"/>
        <v>-1.3951485961064995E-2</v>
      </c>
    </row>
    <row r="7" spans="1:14" x14ac:dyDescent="0.2">
      <c r="A7" s="6" t="s">
        <v>3</v>
      </c>
    </row>
    <row r="8" spans="1:14" x14ac:dyDescent="0.2">
      <c r="A8" s="5" t="s">
        <v>2</v>
      </c>
      <c r="B8" s="4">
        <v>1</v>
      </c>
      <c r="C8" s="4">
        <v>2</v>
      </c>
      <c r="D8" s="4">
        <v>3</v>
      </c>
      <c r="E8" s="4">
        <v>4</v>
      </c>
      <c r="F8" s="4">
        <v>5</v>
      </c>
      <c r="G8" s="4">
        <v>6</v>
      </c>
      <c r="H8" s="4">
        <v>7</v>
      </c>
      <c r="I8" s="4">
        <v>8</v>
      </c>
      <c r="J8" s="4">
        <v>9</v>
      </c>
      <c r="K8" s="4">
        <v>10</v>
      </c>
      <c r="L8" s="4">
        <v>11</v>
      </c>
      <c r="M8" s="4">
        <v>12</v>
      </c>
    </row>
    <row r="9" spans="1:14" x14ac:dyDescent="0.2">
      <c r="A9" s="3" t="s">
        <v>1</v>
      </c>
      <c r="B9" s="2">
        <v>3965</v>
      </c>
      <c r="C9" s="2">
        <v>3984</v>
      </c>
      <c r="D9" s="2">
        <v>3960</v>
      </c>
      <c r="E9" s="2">
        <v>3952</v>
      </c>
      <c r="F9" s="2">
        <v>3874</v>
      </c>
      <c r="G9" s="2">
        <v>3932</v>
      </c>
      <c r="H9" s="2">
        <v>3890</v>
      </c>
      <c r="I9" s="2">
        <v>3883</v>
      </c>
      <c r="J9" s="2">
        <v>3843</v>
      </c>
      <c r="K9" s="2">
        <v>3815</v>
      </c>
      <c r="L9" s="2">
        <v>3754</v>
      </c>
      <c r="M9" s="2">
        <v>3754</v>
      </c>
    </row>
    <row r="10" spans="1:14" x14ac:dyDescent="0.2">
      <c r="A10" s="3" t="s">
        <v>0</v>
      </c>
      <c r="B10" s="2">
        <v>15805</v>
      </c>
      <c r="C10" s="2">
        <v>15964</v>
      </c>
      <c r="D10" s="2">
        <v>15815</v>
      </c>
      <c r="E10" s="2">
        <v>15810</v>
      </c>
      <c r="F10" s="2">
        <v>15633</v>
      </c>
      <c r="G10" s="2">
        <v>15797</v>
      </c>
      <c r="H10" s="2">
        <v>15462</v>
      </c>
      <c r="I10" s="2">
        <v>15309</v>
      </c>
      <c r="J10" s="2">
        <v>15499</v>
      </c>
      <c r="K10" s="2">
        <v>15185</v>
      </c>
      <c r="L10" s="2">
        <v>15159</v>
      </c>
      <c r="M10" s="2">
        <v>15036</v>
      </c>
    </row>
    <row r="11" spans="1:14" x14ac:dyDescent="0.2">
      <c r="C11">
        <f>(C12-B12)/B12</f>
        <v>9.0035407182599905E-3</v>
      </c>
      <c r="D11">
        <f t="shared" ref="D11:M11" si="2">(D12-C12)/C12</f>
        <v>-8.6725486264287149E-3</v>
      </c>
      <c r="E11">
        <f t="shared" si="2"/>
        <v>-6.5739570164348926E-4</v>
      </c>
      <c r="F11">
        <f t="shared" si="2"/>
        <v>-1.2903552272037244E-2</v>
      </c>
      <c r="G11">
        <f t="shared" si="2"/>
        <v>1.1380530066130106E-2</v>
      </c>
      <c r="H11">
        <f t="shared" si="2"/>
        <v>-1.9108925946576105E-2</v>
      </c>
      <c r="I11">
        <f t="shared" si="2"/>
        <v>-8.2678792889623806E-3</v>
      </c>
      <c r="J11">
        <f t="shared" si="2"/>
        <v>7.8157565652355147E-3</v>
      </c>
      <c r="K11">
        <f t="shared" si="2"/>
        <v>-1.768172888015717E-2</v>
      </c>
      <c r="L11">
        <f t="shared" si="2"/>
        <v>-4.5789473684210522E-3</v>
      </c>
      <c r="M11">
        <f t="shared" si="2"/>
        <v>-6.5034632263522444E-3</v>
      </c>
    </row>
    <row r="12" spans="1:14" x14ac:dyDescent="0.2">
      <c r="B12" s="9">
        <f>SUM(B9:B10)</f>
        <v>19770</v>
      </c>
      <c r="C12" s="9">
        <f t="shared" ref="C12:M12" si="3">SUM(C9:C10)</f>
        <v>19948</v>
      </c>
      <c r="D12" s="9">
        <f t="shared" si="3"/>
        <v>19775</v>
      </c>
      <c r="E12" s="9">
        <f t="shared" si="3"/>
        <v>19762</v>
      </c>
      <c r="F12" s="9">
        <f t="shared" si="3"/>
        <v>19507</v>
      </c>
      <c r="G12" s="9">
        <f t="shared" si="3"/>
        <v>19729</v>
      </c>
      <c r="H12" s="9">
        <f t="shared" si="3"/>
        <v>19352</v>
      </c>
      <c r="I12" s="9">
        <f t="shared" si="3"/>
        <v>19192</v>
      </c>
      <c r="J12" s="9">
        <f t="shared" si="3"/>
        <v>19342</v>
      </c>
      <c r="K12" s="9">
        <f t="shared" si="3"/>
        <v>19000</v>
      </c>
      <c r="L12" s="9">
        <f t="shared" si="3"/>
        <v>18913</v>
      </c>
      <c r="M12" s="9">
        <f t="shared" si="3"/>
        <v>18790</v>
      </c>
    </row>
    <row r="13" spans="1:14" x14ac:dyDescent="0.2">
      <c r="A13" s="1"/>
    </row>
    <row r="14" spans="1:14" x14ac:dyDescent="0.2">
      <c r="A14" s="1" t="s">
        <v>19</v>
      </c>
      <c r="B14" s="9">
        <f>AVERAGE(B5:J5)</f>
        <v>156585.44444444444</v>
      </c>
      <c r="E14" s="33" t="s">
        <v>26</v>
      </c>
      <c r="F14" t="s">
        <v>27</v>
      </c>
    </row>
    <row r="15" spans="1:14" x14ac:dyDescent="0.2">
      <c r="A15" s="1" t="s">
        <v>20</v>
      </c>
      <c r="B15" s="9">
        <f>AVERAGE(K5:M5)</f>
        <v>148476.66666666666</v>
      </c>
      <c r="D15" t="s">
        <v>28</v>
      </c>
      <c r="E15" s="9">
        <f>AVERAGE(B5:J5)</f>
        <v>156585.44444444444</v>
      </c>
      <c r="F15" s="9">
        <f>AVERAGE(K5:M5)</f>
        <v>148476.66666666666</v>
      </c>
      <c r="G15" s="31">
        <f>(F15-E15)/E15</f>
        <v>-5.1785003430856728E-2</v>
      </c>
    </row>
    <row r="16" spans="1:14" x14ac:dyDescent="0.2">
      <c r="A16" s="1" t="s">
        <v>33</v>
      </c>
      <c r="B16">
        <f>ABS(G17*E15)</f>
        <v>2544.1204484333725</v>
      </c>
      <c r="D16" t="s">
        <v>29</v>
      </c>
      <c r="E16" s="9">
        <f>AVERAGE(B12:J12)</f>
        <v>19597.444444444445</v>
      </c>
      <c r="F16" s="9">
        <f>AVERAGE(K12:M12)</f>
        <v>18901</v>
      </c>
      <c r="G16" s="31">
        <f>(F16-E16)/E16</f>
        <v>-3.5537513394603641E-2</v>
      </c>
    </row>
    <row r="17" spans="1:13" x14ac:dyDescent="0.2">
      <c r="B17" s="9"/>
      <c r="C17" s="9"/>
      <c r="D17" s="9" t="s">
        <v>32</v>
      </c>
      <c r="E17" s="9"/>
      <c r="F17" s="9"/>
      <c r="G17" s="31">
        <f>G15-G16</f>
        <v>-1.6247490036253087E-2</v>
      </c>
      <c r="H17" s="9"/>
      <c r="I17" s="9"/>
      <c r="J17" s="9"/>
      <c r="K17" s="9"/>
      <c r="L17" s="9"/>
      <c r="M17" s="9"/>
    </row>
    <row r="18" spans="1:13" x14ac:dyDescent="0.2">
      <c r="A18" s="1" t="s">
        <v>22</v>
      </c>
      <c r="B18" s="30">
        <v>0.6</v>
      </c>
    </row>
    <row r="19" spans="1:13" x14ac:dyDescent="0.2">
      <c r="A19" s="1" t="s">
        <v>23</v>
      </c>
      <c r="B19" s="29">
        <v>0.12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2">
      <c r="A20" s="1" t="s">
        <v>24</v>
      </c>
      <c r="B20" s="30">
        <v>21</v>
      </c>
    </row>
    <row r="21" spans="1:13" x14ac:dyDescent="0.2">
      <c r="A21" s="1" t="s">
        <v>25</v>
      </c>
      <c r="B21" s="30">
        <v>2.52</v>
      </c>
    </row>
    <row r="22" spans="1:13" x14ac:dyDescent="0.2">
      <c r="A22" s="1"/>
      <c r="C22" s="9"/>
    </row>
    <row r="23" spans="1:13" x14ac:dyDescent="0.2">
      <c r="A23" s="1" t="s">
        <v>30</v>
      </c>
      <c r="B23" s="9">
        <f>AVERAGE(B3:J3)</f>
        <v>31390.333333333332</v>
      </c>
    </row>
    <row r="24" spans="1:13" x14ac:dyDescent="0.2">
      <c r="A24" s="1" t="s">
        <v>31</v>
      </c>
      <c r="B24" s="35">
        <f>B23*B18</f>
        <v>18834.199999999997</v>
      </c>
    </row>
    <row r="25" spans="1:13" x14ac:dyDescent="0.2">
      <c r="A25" s="6" t="s">
        <v>34</v>
      </c>
      <c r="B25" s="35">
        <f>B16*B21</f>
        <v>6411.1835300520988</v>
      </c>
    </row>
    <row r="26" spans="1:13" x14ac:dyDescent="0.2">
      <c r="A26" s="1" t="s">
        <v>35</v>
      </c>
      <c r="B26" s="35">
        <f>B25-B24</f>
        <v>-12423.016469947899</v>
      </c>
      <c r="E26" s="34"/>
    </row>
    <row r="27" spans="1:13" x14ac:dyDescent="0.2">
      <c r="A27" s="1" t="s">
        <v>36</v>
      </c>
      <c r="B27" s="36">
        <f>(B25-B24)/B24</f>
        <v>-0.65959883987362888</v>
      </c>
      <c r="C27" s="9"/>
      <c r="D27" s="9"/>
      <c r="E27" s="9"/>
      <c r="F27" s="9"/>
      <c r="G27" s="9"/>
      <c r="H27" s="9"/>
      <c r="I27" s="9"/>
      <c r="J27" s="9"/>
    </row>
    <row r="28" spans="1:13" x14ac:dyDescent="0.2">
      <c r="A28" s="1" t="s">
        <v>21</v>
      </c>
      <c r="B28" s="36">
        <f>B24/B16</f>
        <v>7.403029998677062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31" spans="1:13" x14ac:dyDescent="0.2">
      <c r="A31" s="6"/>
    </row>
    <row r="32" spans="1:1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2">
      <c r="A34" s="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8" spans="1:13" x14ac:dyDescent="0.2">
      <c r="A38" s="6"/>
    </row>
    <row r="40" spans="1:13" x14ac:dyDescent="0.2">
      <c r="B40" s="9"/>
      <c r="C40" s="9"/>
      <c r="D40" s="9"/>
      <c r="E40" s="9"/>
      <c r="F40" s="9"/>
      <c r="G40" s="9"/>
      <c r="H40" s="9"/>
      <c r="I40" s="9"/>
      <c r="J40" s="9"/>
    </row>
    <row r="41" spans="1:13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4" spans="1:13" x14ac:dyDescent="0.2">
      <c r="A44" s="6"/>
    </row>
    <row r="45" spans="1:1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CaseWorks </vt:lpstr>
      <vt:lpstr>Bazaar data_Tables 1 and 2</vt:lpstr>
    </vt:vector>
  </TitlesOfParts>
  <Company>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Jerath, Kinshuk</dc:creator>
  <cp:lastModifiedBy>Nathan Kistler</cp:lastModifiedBy>
  <dcterms:created xsi:type="dcterms:W3CDTF">2015-12-02T22:03:52Z</dcterms:created>
  <dcterms:modified xsi:type="dcterms:W3CDTF">2024-06-10T20:18:24Z</dcterms:modified>
</cp:coreProperties>
</file>