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wnloads\"/>
    </mc:Choice>
  </mc:AlternateContent>
  <xr:revisionPtr revIDLastSave="0" documentId="13_ncr:1_{472C74CB-5948-4CB7-91AE-745F198579E2}" xr6:coauthVersionLast="47" xr6:coauthVersionMax="47" xr10:uidLastSave="{00000000-0000-0000-0000-000000000000}"/>
  <bookViews>
    <workbookView xWindow="10000" yWindow="5030" windowWidth="32820" windowHeight="12420" activeTab="4" xr2:uid="{847781AB-7E97-3C49-8D37-40DFF7958F9F}"/>
  </bookViews>
  <sheets>
    <sheet name="Roster" sheetId="1" r:id="rId1"/>
    <sheet name="Credit Card Debt" sheetId="2" r:id="rId2"/>
    <sheet name="Payroll" sheetId="6" r:id="rId3"/>
    <sheet name="Alfreds" sheetId="7" r:id="rId4"/>
    <sheet name="Payments" sheetId="8" r:id="rId5"/>
  </sheets>
  <calcPr calcId="191029"/>
  <pivotCaches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6" l="1"/>
  <c r="H5" i="6"/>
  <c r="N5" i="6" s="1"/>
  <c r="H6" i="6"/>
  <c r="N6" i="6" s="1"/>
  <c r="H7" i="6"/>
  <c r="N7" i="6" s="1"/>
  <c r="H8" i="6"/>
  <c r="N8" i="6" s="1"/>
  <c r="H9" i="6"/>
  <c r="N9" i="6" s="1"/>
  <c r="H10" i="6"/>
  <c r="N10" i="6" s="1"/>
  <c r="H11" i="6"/>
  <c r="N11" i="6" s="1"/>
  <c r="H12" i="6"/>
  <c r="N12" i="6" s="1"/>
  <c r="H13" i="6"/>
  <c r="N13" i="6" s="1"/>
  <c r="H14" i="6"/>
  <c r="N14" i="6" s="1"/>
  <c r="G5" i="6"/>
  <c r="M5" i="6" s="1"/>
  <c r="G6" i="6"/>
  <c r="M6" i="6" s="1"/>
  <c r="G7" i="6"/>
  <c r="M7" i="6" s="1"/>
  <c r="G8" i="6"/>
  <c r="M8" i="6" s="1"/>
  <c r="G9" i="6"/>
  <c r="M9" i="6" s="1"/>
  <c r="G10" i="6"/>
  <c r="M10" i="6" s="1"/>
  <c r="G11" i="6"/>
  <c r="M11" i="6" s="1"/>
  <c r="G12" i="6"/>
  <c r="M12" i="6" s="1"/>
  <c r="G13" i="6"/>
  <c r="M13" i="6" s="1"/>
  <c r="G14" i="6"/>
  <c r="M14" i="6" s="1"/>
  <c r="F5" i="6"/>
  <c r="L5" i="6" s="1"/>
  <c r="F6" i="6"/>
  <c r="L6" i="6" s="1"/>
  <c r="F7" i="6"/>
  <c r="L7" i="6" s="1"/>
  <c r="F8" i="6"/>
  <c r="L8" i="6" s="1"/>
  <c r="F9" i="6"/>
  <c r="L9" i="6" s="1"/>
  <c r="F10" i="6"/>
  <c r="L10" i="6" s="1"/>
  <c r="F11" i="6"/>
  <c r="L11" i="6" s="1"/>
  <c r="F12" i="6"/>
  <c r="L12" i="6" s="1"/>
  <c r="F13" i="6"/>
  <c r="L13" i="6" s="1"/>
  <c r="F14" i="6"/>
  <c r="L14" i="6" s="1"/>
  <c r="E5" i="6"/>
  <c r="K5" i="6" s="1"/>
  <c r="E6" i="6"/>
  <c r="K6" i="6" s="1"/>
  <c r="E7" i="6"/>
  <c r="K7" i="6" s="1"/>
  <c r="E8" i="6"/>
  <c r="K8" i="6" s="1"/>
  <c r="E9" i="6"/>
  <c r="K9" i="6" s="1"/>
  <c r="E10" i="6"/>
  <c r="K10" i="6" s="1"/>
  <c r="E11" i="6"/>
  <c r="K11" i="6" s="1"/>
  <c r="E12" i="6"/>
  <c r="K12" i="6" s="1"/>
  <c r="E13" i="6"/>
  <c r="K13" i="6" s="1"/>
  <c r="E14" i="6"/>
  <c r="K14" i="6" s="1"/>
  <c r="E4" i="6"/>
  <c r="K4" i="6" s="1"/>
  <c r="F4" i="6"/>
  <c r="L4" i="6" s="1"/>
  <c r="G4" i="6"/>
  <c r="M4" i="6" s="1"/>
  <c r="H4" i="6"/>
  <c r="N4" i="6" s="1"/>
  <c r="D5" i="6"/>
  <c r="J5" i="6" s="1"/>
  <c r="D6" i="6"/>
  <c r="J6" i="6" s="1"/>
  <c r="D7" i="6"/>
  <c r="D8" i="6"/>
  <c r="D9" i="6"/>
  <c r="D10" i="6"/>
  <c r="D11" i="6"/>
  <c r="D12" i="6"/>
  <c r="D13" i="6"/>
  <c r="D14" i="6"/>
  <c r="D4" i="6"/>
  <c r="F4" i="2"/>
  <c r="G4" i="2" s="1"/>
  <c r="E4" i="2"/>
  <c r="E5" i="2"/>
  <c r="F5" i="2" s="1"/>
  <c r="G5" i="2" s="1"/>
  <c r="E6" i="2"/>
  <c r="F6" i="2" s="1"/>
  <c r="G6" i="2" s="1"/>
  <c r="E7" i="2"/>
  <c r="F7" i="2" s="1"/>
  <c r="G7" i="2" s="1"/>
  <c r="E3" i="2"/>
  <c r="F3" i="2" s="1"/>
  <c r="G3" i="2" s="1"/>
  <c r="B20" i="1"/>
  <c r="B19" i="1"/>
  <c r="B18" i="1"/>
  <c r="B17" i="1"/>
  <c r="B16" i="1"/>
  <c r="B15" i="1"/>
  <c r="I4" i="6" l="1"/>
  <c r="I12" i="6"/>
  <c r="I7" i="6"/>
  <c r="I13" i="6"/>
  <c r="O5" i="6"/>
  <c r="I8" i="6"/>
  <c r="I10" i="6"/>
  <c r="I9" i="6"/>
  <c r="I14" i="6"/>
  <c r="I11" i="6"/>
  <c r="I6" i="6"/>
  <c r="I5" i="6"/>
  <c r="O6" i="6"/>
  <c r="J13" i="6"/>
  <c r="J14" i="6"/>
  <c r="J12" i="6"/>
  <c r="O12" i="6" s="1"/>
  <c r="J11" i="6"/>
  <c r="O11" i="6" s="1"/>
  <c r="P11" i="6" s="1"/>
  <c r="J10" i="6"/>
  <c r="O10" i="6" s="1"/>
  <c r="J9" i="6"/>
  <c r="J8" i="6"/>
  <c r="J7" i="6"/>
  <c r="J4" i="6"/>
  <c r="O4" i="6" s="1"/>
  <c r="P12" i="6" l="1"/>
  <c r="P6" i="6"/>
  <c r="O8" i="6"/>
  <c r="P8" i="6" s="1"/>
  <c r="O7" i="6"/>
  <c r="P7" i="6" s="1"/>
  <c r="O9" i="6"/>
  <c r="P9" i="6" s="1"/>
  <c r="O14" i="6"/>
  <c r="P14" i="6" s="1"/>
  <c r="O13" i="6"/>
  <c r="P13" i="6" s="1"/>
  <c r="P5" i="6"/>
  <c r="P10" i="6"/>
  <c r="P4" i="6"/>
  <c r="I19" i="6"/>
  <c r="I17" i="6"/>
  <c r="I18" i="6"/>
  <c r="I16" i="6"/>
  <c r="P16" i="6" l="1"/>
  <c r="P17" i="6"/>
  <c r="P19" i="6"/>
  <c r="P18" i="6"/>
</calcChain>
</file>

<file path=xl/sharedStrings.xml><?xml version="1.0" encoding="utf-8"?>
<sst xmlns="http://schemas.openxmlformats.org/spreadsheetml/2006/main" count="118" uniqueCount="99">
  <si>
    <t>Students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</si>
  <si>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</si>
  <si>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</si>
  <si>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</si>
  <si>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</si>
  <si>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</si>
  <si>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</si>
  <si>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</si>
  <si>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Chadwich</t>
  </si>
  <si>
    <t>Ronnied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</si>
  <si>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</si>
  <si>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</si>
  <si>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</si>
  <si>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</si>
  <si>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</si>
  <si>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</si>
  <si>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</si>
  <si>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Lowest Grade</t>
  </si>
  <si>
    <t>Highest Grade</t>
  </si>
  <si>
    <t>Average Grade</t>
  </si>
  <si>
    <t>Number of Students</t>
  </si>
  <si>
    <t>Credit Card Debt</t>
  </si>
  <si>
    <t>Balance</t>
  </si>
  <si>
    <t>Interest Rate</t>
  </si>
  <si>
    <t>Months</t>
  </si>
  <si>
    <t>Interest Paid</t>
  </si>
  <si>
    <t>Total Loan Amount</t>
  </si>
  <si>
    <t>Monthly Payments</t>
  </si>
  <si>
    <t>Discover</t>
  </si>
  <si>
    <t>Capitol One</t>
  </si>
  <si>
    <t>Citi Card</t>
  </si>
  <si>
    <t>Target</t>
  </si>
  <si>
    <t>Wal-Mart</t>
  </si>
  <si>
    <t>Credit Card</t>
  </si>
  <si>
    <t>TOTAL</t>
  </si>
  <si>
    <t>AVG</t>
  </si>
  <si>
    <t>MIN</t>
  </si>
  <si>
    <t>MAX</t>
  </si>
  <si>
    <t>Milton</t>
  </si>
  <si>
    <t>Taylor</t>
  </si>
  <si>
    <t>Cary</t>
  </si>
  <si>
    <t>Munson</t>
  </si>
  <si>
    <t>Matthew</t>
  </si>
  <si>
    <t>Little</t>
  </si>
  <si>
    <t>Christina</t>
  </si>
  <si>
    <t>Miller</t>
  </si>
  <si>
    <t>Aaron</t>
  </si>
  <si>
    <t>Hail</t>
  </si>
  <si>
    <t>Tammy</t>
  </si>
  <si>
    <t>Young</t>
  </si>
  <si>
    <t>Bryan</t>
  </si>
  <si>
    <t>Abbott</t>
  </si>
  <si>
    <t>Bill</t>
  </si>
  <si>
    <t>Hill</t>
  </si>
  <si>
    <t>Phillip</t>
  </si>
  <si>
    <t>Rogers</t>
  </si>
  <si>
    <t>Gary</t>
  </si>
  <si>
    <t>Bell</t>
  </si>
  <si>
    <t>Lindsay</t>
  </si>
  <si>
    <t>Walker</t>
  </si>
  <si>
    <t>Pay</t>
  </si>
  <si>
    <t>Hours Worked</t>
  </si>
  <si>
    <t>Hourly Wage</t>
  </si>
  <si>
    <t>First Name</t>
  </si>
  <si>
    <t>Last  Name</t>
  </si>
  <si>
    <t>Employee Payroll</t>
  </si>
  <si>
    <t>Grade Mode</t>
  </si>
  <si>
    <t>Grade Median</t>
  </si>
  <si>
    <t>Overtime Hours</t>
  </si>
  <si>
    <t>Overtime Pay</t>
  </si>
  <si>
    <t>Total Pay</t>
  </si>
  <si>
    <t>Nate Patten</t>
  </si>
  <si>
    <t>Grand Total</t>
  </si>
  <si>
    <t>Vegie-spread</t>
  </si>
  <si>
    <t>Spegesild</t>
  </si>
  <si>
    <t>Rössle Sauerkraut</t>
  </si>
  <si>
    <t>Raclette Courdavault</t>
  </si>
  <si>
    <t>Original Frankfurter grüne Soße</t>
  </si>
  <si>
    <t>Lakkalikööri</t>
  </si>
  <si>
    <t>Grandma's Boysenberry Spread</t>
  </si>
  <si>
    <t>Fløtemysost</t>
  </si>
  <si>
    <t>Escargots de Bourgogne</t>
  </si>
  <si>
    <t>Chartreuse verte</t>
  </si>
  <si>
    <t>Aniseed Syrup</t>
  </si>
  <si>
    <t>Alfreds Futterkiste</t>
  </si>
  <si>
    <t>Sum of SubTotal</t>
  </si>
  <si>
    <t>Sum of Quantity</t>
  </si>
  <si>
    <t>Sum of UnitPrice</t>
  </si>
  <si>
    <t>Row Labels</t>
  </si>
  <si>
    <t>Sales Analysis</t>
  </si>
  <si>
    <t>Qtr1</t>
  </si>
  <si>
    <t>2012</t>
  </si>
  <si>
    <t>Feb</t>
  </si>
  <si>
    <t>Jan</t>
  </si>
  <si>
    <t>PC</t>
  </si>
  <si>
    <t>B2</t>
  </si>
  <si>
    <t>B1</t>
  </si>
  <si>
    <t>Column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</si>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</sst>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1" fillId="0" borderId="0"/>
    <xf numFmtId="0" fontId="6" fillId="0" borderId="0"/>
  </cellStyleXfs>
  <cellXfs count="70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/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9" fontId="0" fillId="0" borderId="10" xfId="2" applyFont="1" applyBorder="1"/>
    <xf numFmtId="0" fontId="0" fillId="0" borderId="10" xfId="0" applyBorder="1"/>
    <xf numFmtId="44" fontId="0" fillId="0" borderId="11" xfId="1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1" fontId="0" fillId="0" borderId="5" xfId="0" applyNumberFormat="1" applyBorder="1"/>
    <xf numFmtId="0" fontId="3" fillId="0" borderId="0" xfId="3"/>
    <xf numFmtId="16" fontId="3" fillId="0" borderId="0" xfId="3" applyNumberFormat="1"/>
    <xf numFmtId="44" fontId="3" fillId="5" borderId="0" xfId="1" applyFont="1" applyFill="1"/>
    <xf numFmtId="44" fontId="3" fillId="6" borderId="0" xfId="1" applyFont="1" applyFill="1"/>
    <xf numFmtId="0" fontId="3" fillId="7" borderId="1" xfId="3" applyFill="1" applyBorder="1"/>
    <xf numFmtId="44" fontId="3" fillId="8" borderId="1" xfId="1" applyFont="1" applyFill="1" applyBorder="1"/>
    <xf numFmtId="0" fontId="3" fillId="4" borderId="1" xfId="3" applyFill="1" applyBorder="1"/>
    <xf numFmtId="44" fontId="3" fillId="5" borderId="1" xfId="1" applyFont="1" applyFill="1" applyBorder="1"/>
    <xf numFmtId="0" fontId="3" fillId="3" borderId="1" xfId="3" applyFill="1" applyBorder="1"/>
    <xf numFmtId="0" fontId="3" fillId="7" borderId="4" xfId="3" applyFill="1" applyBorder="1"/>
    <xf numFmtId="44" fontId="3" fillId="6" borderId="5" xfId="1" applyFont="1" applyFill="1" applyBorder="1"/>
    <xf numFmtId="0" fontId="3" fillId="7" borderId="6" xfId="3" applyFill="1" applyBorder="1"/>
    <xf numFmtId="0" fontId="3" fillId="7" borderId="7" xfId="3" applyFill="1" applyBorder="1"/>
    <xf numFmtId="44" fontId="3" fillId="8" borderId="7" xfId="1" applyFont="1" applyFill="1" applyBorder="1"/>
    <xf numFmtId="0" fontId="3" fillId="4" borderId="7" xfId="3" applyFill="1" applyBorder="1"/>
    <xf numFmtId="44" fontId="3" fillId="5" borderId="7" xfId="1" applyFont="1" applyFill="1" applyBorder="1"/>
    <xf numFmtId="0" fontId="3" fillId="3" borderId="7" xfId="3" applyFill="1" applyBorder="1"/>
    <xf numFmtId="44" fontId="3" fillId="6" borderId="8" xfId="1" applyFont="1" applyFill="1" applyBorder="1"/>
    <xf numFmtId="0" fontId="3" fillId="7" borderId="9" xfId="3" applyFill="1" applyBorder="1"/>
    <xf numFmtId="0" fontId="3" fillId="7" borderId="10" xfId="3" applyFill="1" applyBorder="1"/>
    <xf numFmtId="44" fontId="3" fillId="8" borderId="10" xfId="1" applyFont="1" applyFill="1" applyBorder="1"/>
    <xf numFmtId="0" fontId="3" fillId="4" borderId="10" xfId="3" applyFill="1" applyBorder="1"/>
    <xf numFmtId="44" fontId="3" fillId="5" borderId="10" xfId="1" applyFont="1" applyFill="1" applyBorder="1"/>
    <xf numFmtId="0" fontId="3" fillId="3" borderId="10" xfId="3" applyFill="1" applyBorder="1"/>
    <xf numFmtId="44" fontId="3" fillId="6" borderId="11" xfId="1" applyFont="1" applyFill="1" applyBorder="1"/>
    <xf numFmtId="0" fontId="4" fillId="7" borderId="12" xfId="3" applyFont="1" applyFill="1" applyBorder="1"/>
    <xf numFmtId="0" fontId="4" fillId="7" borderId="13" xfId="3" applyFont="1" applyFill="1" applyBorder="1"/>
    <xf numFmtId="0" fontId="4" fillId="8" borderId="13" xfId="3" applyFont="1" applyFill="1" applyBorder="1"/>
    <xf numFmtId="0" fontId="4" fillId="4" borderId="13" xfId="3" applyFont="1" applyFill="1" applyBorder="1"/>
    <xf numFmtId="0" fontId="4" fillId="5" borderId="13" xfId="3" applyFont="1" applyFill="1" applyBorder="1"/>
    <xf numFmtId="0" fontId="4" fillId="3" borderId="13" xfId="3" applyFont="1" applyFill="1" applyBorder="1"/>
    <xf numFmtId="0" fontId="4" fillId="6" borderId="14" xfId="3" applyFont="1" applyFill="1" applyBorder="1"/>
    <xf numFmtId="0" fontId="3" fillId="5" borderId="0" xfId="3" applyFill="1"/>
    <xf numFmtId="0" fontId="3" fillId="6" borderId="0" xfId="3" applyFill="1"/>
    <xf numFmtId="0" fontId="1" fillId="0" borderId="0" xfId="4"/>
    <xf numFmtId="44" fontId="1" fillId="0" borderId="0" xfId="4" applyNumberFormat="1"/>
    <xf numFmtId="0" fontId="1" fillId="0" borderId="0" xfId="4" applyAlignment="1">
      <alignment horizontal="left"/>
    </xf>
    <xf numFmtId="0" fontId="1" fillId="0" borderId="0" xfId="4" applyAlignment="1">
      <alignment horizontal="left" indent="1"/>
    </xf>
    <xf numFmtId="0" fontId="5" fillId="0" borderId="0" xfId="4" applyFont="1"/>
    <xf numFmtId="0" fontId="6" fillId="0" borderId="0" xfId="5"/>
    <xf numFmtId="4" fontId="6" fillId="0" borderId="0" xfId="5" applyNumberFormat="1"/>
    <xf numFmtId="0" fontId="6" fillId="0" borderId="0" xfId="5" applyAlignment="1">
      <alignment horizontal="left"/>
    </xf>
    <xf numFmtId="0" fontId="6" fillId="0" borderId="0" xfId="5" applyAlignment="1">
      <alignment horizontal="left" indent="2"/>
    </xf>
    <xf numFmtId="0" fontId="6" fillId="0" borderId="0" xfId="5" applyAlignment="1">
      <alignment horizontal="left" indent="1"/>
    </xf>
    <xf numFmtId="0" fontId="6" fillId="0" borderId="0" xfId="5" pivotButton="1"/>
  </cellXfs>
  <cellStyles count="6">
    <cellStyle name="Currency" xfId="1" builtinId="4"/>
    <cellStyle name="Normal" xfId="0" builtinId="0"/>
    <cellStyle name="Normal 2" xfId="3" xr:uid="{AED468D9-41D3-0244-BE1A-D6E09626FD7D}"/>
    <cellStyle name="Normal 3" xfId="4" xr:uid="{11C0C65A-6657-4F1B-A1A6-E2379A83DBAA}"/>
    <cellStyle name="Normal 4" xfId="5" xr:uid="{BD87ED91-46FD-40A0-A70E-828BBDF32FBC}"/>
    <cellStyle name="Percent" xfId="2" builtinId="5"/>
  </cellStyles>
  <dxfs count="5">
    <dxf>
      <numFmt numFmtId="4" formatCode="#,##0.00"/>
    </dxf>
    <dxf>
      <numFmt numFmtId="4" formatCode="#,##0.00"/>
    </dxf>
    <dxf>
      <numFmt numFmtId="4" formatCode="#,##0.00"/>
    </dxf>
    <dxf>
      <alignment horizontal="center" wrapTex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D345-A68E-051E4DCDF1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4953951"/>
        <c:axId val="1844659679"/>
      </c:barChart>
      <c:catAx>
        <c:axId val="18449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9679"/>
        <c:crosses val="autoZero"/>
        <c:auto val="1"/>
        <c:lblAlgn val="ctr"/>
        <c:lblOffset val="100"/>
        <c:noMultiLvlLbl val="0"/>
      </c:catAx>
      <c:valAx>
        <c:axId val="1844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8F41-950A-E292EF25EECB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6-8F41-950A-E292EF25E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1103615"/>
        <c:axId val="2114666143"/>
      </c:barChart>
      <c:catAx>
        <c:axId val="18611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6143"/>
        <c:crosses val="autoZero"/>
        <c:auto val="1"/>
        <c:lblAlgn val="ctr"/>
        <c:lblOffset val="100"/>
        <c:noMultiLvlLbl val="0"/>
      </c:catAx>
      <c:valAx>
        <c:axId val="2114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[NatePatten_Homework1.xlsx]Alfreds!PivotTable4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 Product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705-931C-B279E58ACEBF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_("$"* #,##0.00_);_("$"* \(#,##0.00\);_("$"*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E-4705-931C-B279E58ACEBF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E-4705-931C-B279E58ACE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24646639"/>
        <c:axId val="1024643311"/>
      </c:barChart>
      <c:catAx>
        <c:axId val="10246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3311"/>
        <c:crosses val="autoZero"/>
        <c:auto val="1"/>
        <c:lblAlgn val="ctr"/>
        <c:lblOffset val="100"/>
        <c:noMultiLvlLbl val="0"/>
      </c:catAx>
      <c:valAx>
        <c:axId val="1024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[NatePatten_Homework1.xlsx]Payments!PivotTable1</c:name>
    <c:fmtId val="1"/>
  </c:pivotSource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Payments!$A$5:$A$11</c:f>
              <c:multiLvlStrCache>
                <c:ptCount val="2"/>
                <c:lvl>
                  <c:pt idx="0">
                    <c:v>Qtr1</c:v>
                  </c:pt>
                  <c:pt idx="1">
                    <c:v>Qtr1</c:v>
                  </c:pt>
                </c:lvl>
                <c:lvl>
                  <c:pt idx="0">
                    <c:v>2012</c:v>
                  </c:pt>
                  <c:pt idx="1">
                    <c:v>2012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</c:lvl>
              </c:multiLvlStrCache>
            </c:multiLvlStrRef>
          </c:cat>
          <c:val>
            <c:numRef>
              <c:f>Payments!$B$5:$B$11</c:f>
              <c:numCache>
                <c:formatCode>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68E-9D7D-0CE99ED20A06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Payments!$A$5:$A$11</c:f>
              <c:multiLvlStrCache>
                <c:ptCount val="2"/>
                <c:lvl>
                  <c:pt idx="0">
                    <c:v>Qtr1</c:v>
                  </c:pt>
                  <c:pt idx="1">
                    <c:v>Qtr1</c:v>
                  </c:pt>
                </c:lvl>
                <c:lvl>
                  <c:pt idx="0">
                    <c:v>2012</c:v>
                  </c:pt>
                  <c:pt idx="1">
                    <c:v>2012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</c:lvl>
              </c:multiLvlStrCache>
            </c:multiLvlStrRef>
          </c:cat>
          <c:val>
            <c:numRef>
              <c:f>Payments!$C$5:$C$11</c:f>
              <c:numCache>
                <c:formatCode>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2-468E-9D7D-0CE99ED20A06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Payments!$A$5:$A$11</c:f>
              <c:multiLvlStrCache>
                <c:ptCount val="2"/>
                <c:lvl>
                  <c:pt idx="0">
                    <c:v>Qtr1</c:v>
                  </c:pt>
                  <c:pt idx="1">
                    <c:v>Qtr1</c:v>
                  </c:pt>
                </c:lvl>
                <c:lvl>
                  <c:pt idx="0">
                    <c:v>2012</c:v>
                  </c:pt>
                  <c:pt idx="1">
                    <c:v>2012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</c:lvl>
              </c:multiLvlStrCache>
            </c:multiLvlStrRef>
          </c:cat>
          <c:val>
            <c:numRef>
              <c:f>Payments!$D$5:$D$11</c:f>
              <c:numCache>
                <c:formatCode>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2-468E-9D7D-0CE99ED20A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536896"/>
        <c:axId val="4538624"/>
      </c:barChart>
      <c:catAx>
        <c:axId val="45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624"/>
        <c:crosses val="autoZero"/>
        <c:auto val="1"/>
        <c:lblAlgn val="ctr"/>
        <c:lblOffset val="100"/>
        <c:noMultiLvlLbl val="0"/>
      </c:catAx>
      <c:valAx>
        <c:axId val="4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5</xdr:col>
      <xdr:colOff>355600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CFBE6-F9DC-888F-9453-BC9C1A7B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7</xdr:row>
      <xdr:rowOff>50800</xdr:rowOff>
    </xdr:from>
    <xdr:to>
      <xdr:col>9</xdr:col>
      <xdr:colOff>774700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AE2DE-BC5E-92FD-DCF7-D6260F33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17461</xdr:colOff>
      <xdr:row>2</xdr:row>
      <xdr:rowOff>158750</xdr:rowOff>
    </xdr:from>
    <xdr:to>
      <xdr:col>18</xdr:col>
      <xdr:colOff>333375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14EE8-71FD-42EA-9046-54C2DF0B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17</xdr:row>
      <xdr:rowOff>38100</xdr:rowOff>
    </xdr:from>
    <xdr:to>
      <xdr:col>3</xdr:col>
      <xdr:colOff>228600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0D44E-F829-4E39-9F4A-3D0D4107E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Data_exerci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Homewor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103318287" createdVersion="8" refreshedVersion="8" minRefreshableVersion="3" recordCount="2155" xr:uid="{65B51261-F8A1-463E-BCD9-FA4F10D2B005}">
  <cacheSource type="worksheet">
    <worksheetSource ref="A1:L2156" sheet="Sales Data" r:id="rId2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ster" refreshedDate="44858.925634027779" createdVersion="8" refreshedVersion="8" minRefreshableVersion="3" recordCount="208" xr:uid="{3378204A-3E7C-467E-9A27-E4448CA08955}">
  <cacheSource type="worksheet">
    <worksheetSource ref="A2:I210" sheet="Expenses" r:id="rId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33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3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C8CA-7B86-42DE-99FA-3665B909507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C623-4C65-409F-A867-B1579AEA3E5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1" firstHeaderRow="1" firstDataRow="2" firstDataCol="1"/>
  <pivotFields count="11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 defaultSubtotal="0">
      <items count="6">
        <item x="0"/>
        <item x="1"/>
        <item x="2"/>
        <item x="3"/>
        <item x="4"/>
        <item h="1" x="5"/>
      </items>
    </pivotField>
    <pivotField axis="axisRow" showAll="0" defaultSubtotal="0">
      <items count="4">
        <item h="1" x="0"/>
        <item h="1" x="1"/>
        <item x="2"/>
        <item x="3"/>
      </items>
    </pivotField>
  </pivotFields>
  <rowFields count="3">
    <field x="8"/>
    <field x="10"/>
    <field x="9"/>
  </rowFields>
  <rowItems count="7">
    <i>
      <x v="1"/>
    </i>
    <i r="1">
      <x v="2"/>
    </i>
    <i r="2">
      <x v="1"/>
    </i>
    <i>
      <x v="2"/>
    </i>
    <i r="1">
      <x v="2"/>
    </i>
    <i r="2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"/>
  </dataFields>
  <formats count="4">
    <format dxfId="0">
      <pivotArea collapsedLevelsAreSubtotals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dataOnly="0" labelOnly="1" outline="0" axis="axisValues" fieldPosition="0"/>
    </format>
  </formats>
  <chartFormats count="3"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C9E3-B5F5-4A4A-9E6F-4104831AE92D}">
  <dimension ref="A1:D20"/>
  <sheetViews>
    <sheetView workbookViewId="0">
      <selection activeCell="D18" sqref="D18"/>
    </sheetView>
  </sheetViews>
  <sheetFormatPr defaultColWidth="10.6640625" defaultRowHeight="15.5" x14ac:dyDescent="0.35"/>
  <cols>
    <col min="1" max="1" width="19.1640625" bestFit="1" customWidth="1"/>
    <col min="2" max="2" width="4.33203125" bestFit="1" customWidth="1"/>
    <col min="3" max="3" width="6.1640625" bestFit="1" customWidth="1"/>
    <col min="4" max="4" width="12.5" bestFit="1" customWidth="1"/>
  </cols>
  <sheetData>
    <row r="1" spans="1:4" ht="16" thickBot="1" x14ac:dyDescent="0.4">
      <c r="A1" t="s">
        <v>15</v>
      </c>
    </row>
    <row r="2" spans="1:4" ht="16" thickBot="1" x14ac:dyDescent="0.4">
      <c r="A2" s="18" t="s">
        <v>0</v>
      </c>
      <c r="B2" s="19" t="s">
        <v>1</v>
      </c>
      <c r="C2" s="19" t="s">
        <v>2</v>
      </c>
      <c r="D2" s="20" t="s">
        <v>3</v>
      </c>
    </row>
    <row r="3" spans="1:4" x14ac:dyDescent="0.35">
      <c r="A3" s="13" t="s">
        <v>4</v>
      </c>
      <c r="B3" s="16">
        <v>12</v>
      </c>
      <c r="C3" s="16">
        <v>85</v>
      </c>
      <c r="D3" s="23" t="s">
        <v>16</v>
      </c>
    </row>
    <row r="4" spans="1:4" x14ac:dyDescent="0.35">
      <c r="A4" s="6" t="s">
        <v>5</v>
      </c>
      <c r="B4" s="1">
        <v>11</v>
      </c>
      <c r="C4" s="1">
        <v>72</v>
      </c>
      <c r="D4" s="21" t="s">
        <v>16</v>
      </c>
    </row>
    <row r="5" spans="1:4" x14ac:dyDescent="0.35">
      <c r="A5" s="6" t="s">
        <v>6</v>
      </c>
      <c r="B5" s="1">
        <v>13</v>
      </c>
      <c r="C5" s="1">
        <v>60</v>
      </c>
      <c r="D5" s="21" t="s">
        <v>16</v>
      </c>
    </row>
    <row r="6" spans="1:4" x14ac:dyDescent="0.35">
      <c r="A6" s="6" t="s">
        <v>7</v>
      </c>
      <c r="B6" s="1">
        <v>12</v>
      </c>
      <c r="C6" s="1">
        <v>95</v>
      </c>
      <c r="D6" s="21" t="s">
        <v>16</v>
      </c>
    </row>
    <row r="7" spans="1:4" x14ac:dyDescent="0.35">
      <c r="A7" s="6" t="s">
        <v>8</v>
      </c>
      <c r="B7" s="1">
        <v>14</v>
      </c>
      <c r="C7" s="1">
        <v>88</v>
      </c>
      <c r="D7" s="21" t="s">
        <v>16</v>
      </c>
    </row>
    <row r="8" spans="1:4" x14ac:dyDescent="0.35">
      <c r="A8" s="6" t="s">
        <v>9</v>
      </c>
      <c r="B8" s="1">
        <v>12</v>
      </c>
      <c r="C8" s="1">
        <v>99</v>
      </c>
      <c r="D8" s="21" t="s">
        <v>16</v>
      </c>
    </row>
    <row r="9" spans="1:4" x14ac:dyDescent="0.35">
      <c r="A9" s="6" t="s">
        <v>10</v>
      </c>
      <c r="B9" s="1">
        <v>11</v>
      </c>
      <c r="C9" s="1">
        <v>75</v>
      </c>
      <c r="D9" s="21" t="s">
        <v>16</v>
      </c>
    </row>
    <row r="10" spans="1:4" x14ac:dyDescent="0.35">
      <c r="A10" s="6" t="s">
        <v>11</v>
      </c>
      <c r="B10" s="1">
        <v>13</v>
      </c>
      <c r="C10" s="1">
        <v>100</v>
      </c>
      <c r="D10" s="21" t="s">
        <v>16</v>
      </c>
    </row>
    <row r="11" spans="1:4" x14ac:dyDescent="0.35">
      <c r="A11" s="6" t="s">
        <v>12</v>
      </c>
      <c r="B11" s="1">
        <v>13</v>
      </c>
      <c r="C11" s="1">
        <v>75</v>
      </c>
      <c r="D11" s="21" t="s">
        <v>16</v>
      </c>
    </row>
    <row r="12" spans="1:4" x14ac:dyDescent="0.35">
      <c r="A12" s="6" t="s">
        <v>13</v>
      </c>
      <c r="B12" s="1">
        <v>15</v>
      </c>
      <c r="C12" s="1">
        <v>85</v>
      </c>
      <c r="D12" s="21" t="s">
        <v>16</v>
      </c>
    </row>
    <row r="13" spans="1:4" ht="16" thickBot="1" x14ac:dyDescent="0.4">
      <c r="A13" s="8" t="s">
        <v>14</v>
      </c>
      <c r="B13" s="11">
        <v>11</v>
      </c>
      <c r="C13" s="11">
        <v>85</v>
      </c>
      <c r="D13" s="22" t="s">
        <v>16</v>
      </c>
    </row>
    <row r="14" spans="1:4" ht="16" thickBot="1" x14ac:dyDescent="0.4"/>
    <row r="15" spans="1:4" x14ac:dyDescent="0.35">
      <c r="A15" s="4" t="s">
        <v>17</v>
      </c>
      <c r="B15" s="5">
        <f>MIN(C3:C13)</f>
        <v>60</v>
      </c>
    </row>
    <row r="16" spans="1:4" x14ac:dyDescent="0.35">
      <c r="A16" s="6" t="s">
        <v>18</v>
      </c>
      <c r="B16" s="21">
        <f>MAX(C3:C13)</f>
        <v>100</v>
      </c>
    </row>
    <row r="17" spans="1:2" x14ac:dyDescent="0.35">
      <c r="A17" s="6" t="s">
        <v>19</v>
      </c>
      <c r="B17" s="24">
        <f>AVERAGE(C3:C13)</f>
        <v>83.545454545454547</v>
      </c>
    </row>
    <row r="18" spans="1:2" x14ac:dyDescent="0.35">
      <c r="A18" s="6" t="s">
        <v>66</v>
      </c>
      <c r="B18" s="21">
        <f>MODE(C3:C13)</f>
        <v>85</v>
      </c>
    </row>
    <row r="19" spans="1:2" x14ac:dyDescent="0.35">
      <c r="A19" s="6" t="s">
        <v>67</v>
      </c>
      <c r="B19" s="21">
        <f>MEDIAN(C3:C13)</f>
        <v>85</v>
      </c>
    </row>
    <row r="20" spans="1:2" ht="16" thickBot="1" x14ac:dyDescent="0.4">
      <c r="A20" s="8" t="s">
        <v>20</v>
      </c>
      <c r="B20" s="22">
        <f>COUNTA(A3:A13)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242-0C5D-9744-A6E6-A61AB5D233C8}">
  <dimension ref="A1:G7"/>
  <sheetViews>
    <sheetView workbookViewId="0">
      <selection activeCell="E3" sqref="E3"/>
    </sheetView>
  </sheetViews>
  <sheetFormatPr defaultColWidth="10.6640625" defaultRowHeight="15.5" x14ac:dyDescent="0.35"/>
  <cols>
    <col min="1" max="1" width="10.6640625" bestFit="1" customWidth="1"/>
    <col min="2" max="2" width="10.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6.5" bestFit="1" customWidth="1"/>
  </cols>
  <sheetData>
    <row r="1" spans="1:7" ht="16" thickBot="1" x14ac:dyDescent="0.4">
      <c r="D1" t="s">
        <v>21</v>
      </c>
    </row>
    <row r="2" spans="1:7" ht="16" thickBot="1" x14ac:dyDescent="0.4">
      <c r="A2" s="18" t="s">
        <v>33</v>
      </c>
      <c r="B2" s="19" t="s">
        <v>22</v>
      </c>
      <c r="C2" s="19" t="s">
        <v>23</v>
      </c>
      <c r="D2" s="19" t="s">
        <v>24</v>
      </c>
      <c r="E2" s="19" t="s">
        <v>25</v>
      </c>
      <c r="F2" s="19" t="s">
        <v>26</v>
      </c>
      <c r="G2" s="20" t="s">
        <v>27</v>
      </c>
    </row>
    <row r="3" spans="1:7" x14ac:dyDescent="0.35">
      <c r="A3" s="13" t="s">
        <v>28</v>
      </c>
      <c r="B3" s="14">
        <v>2000</v>
      </c>
      <c r="C3" s="15">
        <v>0.21</v>
      </c>
      <c r="D3" s="16">
        <v>3</v>
      </c>
      <c r="E3" s="14">
        <f>B3*C3*D3</f>
        <v>1260</v>
      </c>
      <c r="F3" s="14">
        <f>E3+B3</f>
        <v>3260</v>
      </c>
      <c r="G3" s="17">
        <f>F3/D3</f>
        <v>1086.6666666666667</v>
      </c>
    </row>
    <row r="4" spans="1:7" x14ac:dyDescent="0.35">
      <c r="A4" s="6" t="s">
        <v>29</v>
      </c>
      <c r="B4" s="2">
        <v>450</v>
      </c>
      <c r="C4" s="3">
        <v>0.25</v>
      </c>
      <c r="D4" s="1">
        <v>3</v>
      </c>
      <c r="E4" s="2">
        <f t="shared" ref="E4:E7" si="0">B4*C4*D4</f>
        <v>337.5</v>
      </c>
      <c r="F4" s="2">
        <f t="shared" ref="F4:F7" si="1">E4+B4</f>
        <v>787.5</v>
      </c>
      <c r="G4" s="7">
        <f t="shared" ref="G4:G7" si="2">F4/D4</f>
        <v>262.5</v>
      </c>
    </row>
    <row r="5" spans="1:7" x14ac:dyDescent="0.35">
      <c r="A5" s="6" t="s">
        <v>30</v>
      </c>
      <c r="B5" s="2">
        <v>975</v>
      </c>
      <c r="C5" s="3">
        <v>0.27</v>
      </c>
      <c r="D5" s="1">
        <v>3</v>
      </c>
      <c r="E5" s="2">
        <f t="shared" si="0"/>
        <v>789.75</v>
      </c>
      <c r="F5" s="2">
        <f t="shared" si="1"/>
        <v>1764.75</v>
      </c>
      <c r="G5" s="7">
        <f t="shared" si="2"/>
        <v>588.25</v>
      </c>
    </row>
    <row r="6" spans="1:7" x14ac:dyDescent="0.35">
      <c r="A6" s="6" t="s">
        <v>31</v>
      </c>
      <c r="B6" s="2">
        <v>1500</v>
      </c>
      <c r="C6" s="3">
        <v>0.15</v>
      </c>
      <c r="D6" s="1">
        <v>3</v>
      </c>
      <c r="E6" s="2">
        <f t="shared" si="0"/>
        <v>675</v>
      </c>
      <c r="F6" s="2">
        <f t="shared" si="1"/>
        <v>2175</v>
      </c>
      <c r="G6" s="7">
        <f t="shared" si="2"/>
        <v>725</v>
      </c>
    </row>
    <row r="7" spans="1:7" ht="16" thickBot="1" x14ac:dyDescent="0.4">
      <c r="A7" s="8" t="s">
        <v>32</v>
      </c>
      <c r="B7" s="9">
        <v>780</v>
      </c>
      <c r="C7" s="10">
        <v>0.25</v>
      </c>
      <c r="D7" s="11">
        <v>3</v>
      </c>
      <c r="E7" s="9">
        <f t="shared" si="0"/>
        <v>585</v>
      </c>
      <c r="F7" s="9">
        <f t="shared" si="1"/>
        <v>1365</v>
      </c>
      <c r="G7" s="12">
        <f t="shared" si="2"/>
        <v>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F69-B0D8-9C40-996F-4F5D1B946CD1}">
  <dimension ref="A1:P19"/>
  <sheetViews>
    <sheetView workbookViewId="0">
      <selection activeCell="P4" sqref="P4"/>
    </sheetView>
  </sheetViews>
  <sheetFormatPr defaultColWidth="8.83203125" defaultRowHeight="14.5" x14ac:dyDescent="0.35"/>
  <cols>
    <col min="1" max="1" width="15.1640625" style="25" bestFit="1" customWidth="1"/>
    <col min="2" max="2" width="11.83203125" style="25" customWidth="1"/>
    <col min="3" max="3" width="13.33203125" style="25" customWidth="1"/>
    <col min="4" max="8" width="14.6640625" style="25" customWidth="1"/>
    <col min="9" max="9" width="11.1640625" style="25" bestFit="1" customWidth="1"/>
    <col min="10" max="10" width="13" style="25" bestFit="1" customWidth="1"/>
    <col min="11" max="14" width="13" style="25" customWidth="1"/>
    <col min="15" max="15" width="11.33203125" style="25" bestFit="1" customWidth="1"/>
    <col min="16" max="16" width="11.1640625" style="25" bestFit="1" customWidth="1"/>
    <col min="17" max="16384" width="8.83203125" style="25"/>
  </cols>
  <sheetData>
    <row r="1" spans="1:16" x14ac:dyDescent="0.35">
      <c r="A1" s="25" t="s">
        <v>65</v>
      </c>
      <c r="C1" s="25" t="s">
        <v>71</v>
      </c>
      <c r="D1" s="26">
        <f ca="1">TODAY()</f>
        <v>44991</v>
      </c>
      <c r="E1" s="26"/>
      <c r="F1" s="26"/>
      <c r="G1" s="26"/>
      <c r="H1" s="26"/>
    </row>
    <row r="2" spans="1:16" ht="15" thickBot="1" x14ac:dyDescent="0.4"/>
    <row r="3" spans="1:16" ht="15" thickBot="1" x14ac:dyDescent="0.4">
      <c r="A3" s="50" t="s">
        <v>64</v>
      </c>
      <c r="B3" s="51" t="s">
        <v>63</v>
      </c>
      <c r="C3" s="52" t="s">
        <v>62</v>
      </c>
      <c r="D3" s="53" t="s">
        <v>61</v>
      </c>
      <c r="E3" s="53"/>
      <c r="F3" s="53"/>
      <c r="G3" s="53"/>
      <c r="H3" s="53"/>
      <c r="I3" s="54" t="s">
        <v>60</v>
      </c>
      <c r="J3" s="55" t="s">
        <v>68</v>
      </c>
      <c r="K3" s="55"/>
      <c r="L3" s="55"/>
      <c r="M3" s="55"/>
      <c r="N3" s="55"/>
      <c r="O3" s="54" t="s">
        <v>69</v>
      </c>
      <c r="P3" s="56" t="s">
        <v>70</v>
      </c>
    </row>
    <row r="4" spans="1:16" x14ac:dyDescent="0.35">
      <c r="A4" s="43" t="s">
        <v>59</v>
      </c>
      <c r="B4" s="44" t="s">
        <v>58</v>
      </c>
      <c r="C4" s="45">
        <v>10</v>
      </c>
      <c r="D4" s="46">
        <f ca="1">RANDBETWEEN(32,48)</f>
        <v>45</v>
      </c>
      <c r="E4" s="46">
        <f t="shared" ref="E4:H14" ca="1" si="0">RANDBETWEEN(32,48)</f>
        <v>36</v>
      </c>
      <c r="F4" s="46">
        <f t="shared" ca="1" si="0"/>
        <v>32</v>
      </c>
      <c r="G4" s="46">
        <f t="shared" ca="1" si="0"/>
        <v>45</v>
      </c>
      <c r="H4" s="46">
        <f t="shared" ca="1" si="0"/>
        <v>42</v>
      </c>
      <c r="I4" s="47">
        <f ca="1">IF(SUM(D4:H4)&lt;COUNT(D4:H4)*40,SUM(D4:H4)*C4,C4*COUNT(D4:H4)*40)</f>
        <v>2000</v>
      </c>
      <c r="J4" s="48">
        <f ca="1">IF(D4&gt;40,D4-40,0)</f>
        <v>5</v>
      </c>
      <c r="K4" s="48">
        <f t="shared" ref="K4:N14" ca="1" si="1">IF(E4&gt;40,E4-40,0)</f>
        <v>0</v>
      </c>
      <c r="L4" s="48">
        <f t="shared" ca="1" si="1"/>
        <v>0</v>
      </c>
      <c r="M4" s="48">
        <f t="shared" ca="1" si="1"/>
        <v>5</v>
      </c>
      <c r="N4" s="48">
        <f t="shared" ca="1" si="1"/>
        <v>2</v>
      </c>
      <c r="O4" s="47">
        <f ca="1">SUM(J4:N4)*C4*1.5</f>
        <v>180</v>
      </c>
      <c r="P4" s="49">
        <f ca="1">SUM(I4,O4)</f>
        <v>2180</v>
      </c>
    </row>
    <row r="5" spans="1:16" x14ac:dyDescent="0.35">
      <c r="A5" s="34" t="s">
        <v>57</v>
      </c>
      <c r="B5" s="29" t="s">
        <v>56</v>
      </c>
      <c r="C5" s="30">
        <v>15</v>
      </c>
      <c r="D5" s="31">
        <f t="shared" ref="D5:D14" ca="1" si="2">RANDBETWEEN(32,48)</f>
        <v>32</v>
      </c>
      <c r="E5" s="31">
        <f t="shared" ca="1" si="0"/>
        <v>47</v>
      </c>
      <c r="F5" s="31">
        <f t="shared" ca="1" si="0"/>
        <v>47</v>
      </c>
      <c r="G5" s="31">
        <f t="shared" ca="1" si="0"/>
        <v>38</v>
      </c>
      <c r="H5" s="31">
        <f t="shared" ca="1" si="0"/>
        <v>32</v>
      </c>
      <c r="I5" s="47">
        <f t="shared" ref="I5:I14" ca="1" si="3">IF(SUM(D5:H5)&lt;COUNT(D5:H5)*40,SUM(D5:H5)*C5,C5*COUNT(D5:H5)*40)</f>
        <v>2940</v>
      </c>
      <c r="J5" s="33">
        <f t="shared" ref="J5:J14" ca="1" si="4">IF(D5&gt;40,D5-40,0)</f>
        <v>0</v>
      </c>
      <c r="K5" s="33">
        <f t="shared" ca="1" si="1"/>
        <v>7</v>
      </c>
      <c r="L5" s="33">
        <f t="shared" ca="1" si="1"/>
        <v>7</v>
      </c>
      <c r="M5" s="33">
        <f t="shared" ca="1" si="1"/>
        <v>0</v>
      </c>
      <c r="N5" s="33">
        <f t="shared" ca="1" si="1"/>
        <v>0</v>
      </c>
      <c r="O5" s="32">
        <f t="shared" ref="O5:O14" ca="1" si="5">SUM(J5:N5)*C5*1.5</f>
        <v>315</v>
      </c>
      <c r="P5" s="35">
        <f t="shared" ref="P5:P14" ca="1" si="6">SUM(I5,O5)</f>
        <v>3255</v>
      </c>
    </row>
    <row r="6" spans="1:16" x14ac:dyDescent="0.35">
      <c r="A6" s="34" t="s">
        <v>55</v>
      </c>
      <c r="B6" s="29" t="s">
        <v>54</v>
      </c>
      <c r="C6" s="30">
        <v>3.5</v>
      </c>
      <c r="D6" s="31">
        <f t="shared" ca="1" si="2"/>
        <v>34</v>
      </c>
      <c r="E6" s="31">
        <f t="shared" ca="1" si="0"/>
        <v>43</v>
      </c>
      <c r="F6" s="31">
        <f t="shared" ca="1" si="0"/>
        <v>47</v>
      </c>
      <c r="G6" s="31">
        <f t="shared" ca="1" si="0"/>
        <v>45</v>
      </c>
      <c r="H6" s="31">
        <f t="shared" ca="1" si="0"/>
        <v>40</v>
      </c>
      <c r="I6" s="47">
        <f t="shared" ca="1" si="3"/>
        <v>700</v>
      </c>
      <c r="J6" s="33">
        <f t="shared" ca="1" si="4"/>
        <v>0</v>
      </c>
      <c r="K6" s="33">
        <f t="shared" ca="1" si="1"/>
        <v>3</v>
      </c>
      <c r="L6" s="33">
        <f t="shared" ca="1" si="1"/>
        <v>7</v>
      </c>
      <c r="M6" s="33">
        <f t="shared" ca="1" si="1"/>
        <v>5</v>
      </c>
      <c r="N6" s="33">
        <f t="shared" ca="1" si="1"/>
        <v>0</v>
      </c>
      <c r="O6" s="32">
        <f t="shared" ca="1" si="5"/>
        <v>78.75</v>
      </c>
      <c r="P6" s="35">
        <f t="shared" ca="1" si="6"/>
        <v>778.75</v>
      </c>
    </row>
    <row r="7" spans="1:16" x14ac:dyDescent="0.35">
      <c r="A7" s="34" t="s">
        <v>53</v>
      </c>
      <c r="B7" s="29" t="s">
        <v>52</v>
      </c>
      <c r="C7" s="30">
        <v>20.100000000000001</v>
      </c>
      <c r="D7" s="31">
        <f t="shared" ca="1" si="2"/>
        <v>32</v>
      </c>
      <c r="E7" s="31">
        <f t="shared" ca="1" si="0"/>
        <v>39</v>
      </c>
      <c r="F7" s="31">
        <f t="shared" ca="1" si="0"/>
        <v>40</v>
      </c>
      <c r="G7" s="31">
        <f t="shared" ca="1" si="0"/>
        <v>34</v>
      </c>
      <c r="H7" s="31">
        <f t="shared" ca="1" si="0"/>
        <v>45</v>
      </c>
      <c r="I7" s="47">
        <f t="shared" ca="1" si="3"/>
        <v>3819.0000000000005</v>
      </c>
      <c r="J7" s="33">
        <f t="shared" ca="1" si="4"/>
        <v>0</v>
      </c>
      <c r="K7" s="33">
        <f t="shared" ca="1" si="1"/>
        <v>0</v>
      </c>
      <c r="L7" s="33">
        <f t="shared" ca="1" si="1"/>
        <v>0</v>
      </c>
      <c r="M7" s="33">
        <f t="shared" ca="1" si="1"/>
        <v>0</v>
      </c>
      <c r="N7" s="33">
        <f t="shared" ca="1" si="1"/>
        <v>5</v>
      </c>
      <c r="O7" s="32">
        <f t="shared" ca="1" si="5"/>
        <v>150.75</v>
      </c>
      <c r="P7" s="35">
        <f t="shared" ca="1" si="6"/>
        <v>3969.7500000000005</v>
      </c>
    </row>
    <row r="8" spans="1:16" x14ac:dyDescent="0.35">
      <c r="A8" s="34" t="s">
        <v>51</v>
      </c>
      <c r="B8" s="29" t="s">
        <v>50</v>
      </c>
      <c r="C8" s="30">
        <v>5.75</v>
      </c>
      <c r="D8" s="31">
        <f t="shared" ca="1" si="2"/>
        <v>46</v>
      </c>
      <c r="E8" s="31">
        <f t="shared" ca="1" si="0"/>
        <v>32</v>
      </c>
      <c r="F8" s="31">
        <f t="shared" ca="1" si="0"/>
        <v>39</v>
      </c>
      <c r="G8" s="31">
        <f t="shared" ca="1" si="0"/>
        <v>32</v>
      </c>
      <c r="H8" s="31">
        <f t="shared" ca="1" si="0"/>
        <v>45</v>
      </c>
      <c r="I8" s="47">
        <f t="shared" ca="1" si="3"/>
        <v>1115.5</v>
      </c>
      <c r="J8" s="33">
        <f t="shared" ca="1" si="4"/>
        <v>6</v>
      </c>
      <c r="K8" s="33">
        <f t="shared" ca="1" si="1"/>
        <v>0</v>
      </c>
      <c r="L8" s="33">
        <f t="shared" ca="1" si="1"/>
        <v>0</v>
      </c>
      <c r="M8" s="33">
        <f t="shared" ca="1" si="1"/>
        <v>0</v>
      </c>
      <c r="N8" s="33">
        <f t="shared" ca="1" si="1"/>
        <v>5</v>
      </c>
      <c r="O8" s="32">
        <f t="shared" ca="1" si="5"/>
        <v>94.875</v>
      </c>
      <c r="P8" s="35">
        <f t="shared" ca="1" si="6"/>
        <v>1210.375</v>
      </c>
    </row>
    <row r="9" spans="1:16" x14ac:dyDescent="0.35">
      <c r="A9" s="34" t="s">
        <v>49</v>
      </c>
      <c r="B9" s="29" t="s">
        <v>48</v>
      </c>
      <c r="C9" s="30">
        <v>12</v>
      </c>
      <c r="D9" s="31">
        <f t="shared" ca="1" si="2"/>
        <v>34</v>
      </c>
      <c r="E9" s="31">
        <f t="shared" ca="1" si="0"/>
        <v>48</v>
      </c>
      <c r="F9" s="31">
        <f t="shared" ca="1" si="0"/>
        <v>40</v>
      </c>
      <c r="G9" s="31">
        <f t="shared" ca="1" si="0"/>
        <v>46</v>
      </c>
      <c r="H9" s="31">
        <f t="shared" ca="1" si="0"/>
        <v>33</v>
      </c>
      <c r="I9" s="47">
        <f t="shared" ca="1" si="3"/>
        <v>2400</v>
      </c>
      <c r="J9" s="33">
        <f t="shared" ca="1" si="4"/>
        <v>0</v>
      </c>
      <c r="K9" s="33">
        <f t="shared" ca="1" si="1"/>
        <v>8</v>
      </c>
      <c r="L9" s="33">
        <f t="shared" ca="1" si="1"/>
        <v>0</v>
      </c>
      <c r="M9" s="33">
        <f t="shared" ca="1" si="1"/>
        <v>6</v>
      </c>
      <c r="N9" s="33">
        <f t="shared" ca="1" si="1"/>
        <v>0</v>
      </c>
      <c r="O9" s="32">
        <f t="shared" ca="1" si="5"/>
        <v>252</v>
      </c>
      <c r="P9" s="35">
        <f t="shared" ca="1" si="6"/>
        <v>2652</v>
      </c>
    </row>
    <row r="10" spans="1:16" x14ac:dyDescent="0.35">
      <c r="A10" s="34" t="s">
        <v>47</v>
      </c>
      <c r="B10" s="29" t="s">
        <v>46</v>
      </c>
      <c r="C10" s="30">
        <v>6.55</v>
      </c>
      <c r="D10" s="31">
        <f t="shared" ca="1" si="2"/>
        <v>43</v>
      </c>
      <c r="E10" s="31">
        <f t="shared" ca="1" si="0"/>
        <v>48</v>
      </c>
      <c r="F10" s="31">
        <f t="shared" ca="1" si="0"/>
        <v>42</v>
      </c>
      <c r="G10" s="31">
        <f t="shared" ca="1" si="0"/>
        <v>45</v>
      </c>
      <c r="H10" s="31">
        <f t="shared" ca="1" si="0"/>
        <v>39</v>
      </c>
      <c r="I10" s="47">
        <f t="shared" ca="1" si="3"/>
        <v>1310</v>
      </c>
      <c r="J10" s="33">
        <f t="shared" ca="1" si="4"/>
        <v>3</v>
      </c>
      <c r="K10" s="33">
        <f t="shared" ca="1" si="1"/>
        <v>8</v>
      </c>
      <c r="L10" s="33">
        <f t="shared" ca="1" si="1"/>
        <v>2</v>
      </c>
      <c r="M10" s="33">
        <f t="shared" ca="1" si="1"/>
        <v>5</v>
      </c>
      <c r="N10" s="33">
        <f t="shared" ca="1" si="1"/>
        <v>0</v>
      </c>
      <c r="O10" s="32">
        <f t="shared" ca="1" si="5"/>
        <v>176.85</v>
      </c>
      <c r="P10" s="35">
        <f t="shared" ca="1" si="6"/>
        <v>1486.85</v>
      </c>
    </row>
    <row r="11" spans="1:16" x14ac:dyDescent="0.35">
      <c r="A11" s="34" t="s">
        <v>45</v>
      </c>
      <c r="B11" s="29" t="s">
        <v>44</v>
      </c>
      <c r="C11" s="30">
        <v>30</v>
      </c>
      <c r="D11" s="31">
        <f t="shared" ca="1" si="2"/>
        <v>48</v>
      </c>
      <c r="E11" s="31">
        <f t="shared" ca="1" si="0"/>
        <v>35</v>
      </c>
      <c r="F11" s="31">
        <f t="shared" ca="1" si="0"/>
        <v>41</v>
      </c>
      <c r="G11" s="31">
        <f t="shared" ca="1" si="0"/>
        <v>41</v>
      </c>
      <c r="H11" s="31">
        <f t="shared" ca="1" si="0"/>
        <v>36</v>
      </c>
      <c r="I11" s="47">
        <f t="shared" ca="1" si="3"/>
        <v>6000</v>
      </c>
      <c r="J11" s="33">
        <f t="shared" ca="1" si="4"/>
        <v>8</v>
      </c>
      <c r="K11" s="33">
        <f t="shared" ca="1" si="1"/>
        <v>0</v>
      </c>
      <c r="L11" s="33">
        <f t="shared" ca="1" si="1"/>
        <v>1</v>
      </c>
      <c r="M11" s="33">
        <f t="shared" ca="1" si="1"/>
        <v>1</v>
      </c>
      <c r="N11" s="33">
        <f t="shared" ca="1" si="1"/>
        <v>0</v>
      </c>
      <c r="O11" s="32">
        <f t="shared" ca="1" si="5"/>
        <v>450</v>
      </c>
      <c r="P11" s="35">
        <f t="shared" ca="1" si="6"/>
        <v>6450</v>
      </c>
    </row>
    <row r="12" spans="1:16" x14ac:dyDescent="0.35">
      <c r="A12" s="34" t="s">
        <v>43</v>
      </c>
      <c r="B12" s="29" t="s">
        <v>42</v>
      </c>
      <c r="C12" s="30">
        <v>75</v>
      </c>
      <c r="D12" s="31">
        <f t="shared" ca="1" si="2"/>
        <v>43</v>
      </c>
      <c r="E12" s="31">
        <f t="shared" ca="1" si="0"/>
        <v>38</v>
      </c>
      <c r="F12" s="31">
        <f t="shared" ca="1" si="0"/>
        <v>38</v>
      </c>
      <c r="G12" s="31">
        <f t="shared" ca="1" si="0"/>
        <v>44</v>
      </c>
      <c r="H12" s="31">
        <f t="shared" ca="1" si="0"/>
        <v>36</v>
      </c>
      <c r="I12" s="47">
        <f t="shared" ca="1" si="3"/>
        <v>14925</v>
      </c>
      <c r="J12" s="33">
        <f t="shared" ca="1" si="4"/>
        <v>3</v>
      </c>
      <c r="K12" s="33">
        <f t="shared" ca="1" si="1"/>
        <v>0</v>
      </c>
      <c r="L12" s="33">
        <f t="shared" ca="1" si="1"/>
        <v>0</v>
      </c>
      <c r="M12" s="33">
        <f t="shared" ca="1" si="1"/>
        <v>4</v>
      </c>
      <c r="N12" s="33">
        <f t="shared" ca="1" si="1"/>
        <v>0</v>
      </c>
      <c r="O12" s="32">
        <f t="shared" ca="1" si="5"/>
        <v>787.5</v>
      </c>
      <c r="P12" s="35">
        <f t="shared" ca="1" si="6"/>
        <v>15712.5</v>
      </c>
    </row>
    <row r="13" spans="1:16" x14ac:dyDescent="0.35">
      <c r="A13" s="34" t="s">
        <v>41</v>
      </c>
      <c r="B13" s="29" t="s">
        <v>40</v>
      </c>
      <c r="C13" s="30">
        <v>40</v>
      </c>
      <c r="D13" s="31">
        <f t="shared" ca="1" si="2"/>
        <v>48</v>
      </c>
      <c r="E13" s="31">
        <f t="shared" ca="1" si="0"/>
        <v>41</v>
      </c>
      <c r="F13" s="31">
        <f t="shared" ca="1" si="0"/>
        <v>36</v>
      </c>
      <c r="G13" s="31">
        <f t="shared" ca="1" si="0"/>
        <v>46</v>
      </c>
      <c r="H13" s="31">
        <f t="shared" ca="1" si="0"/>
        <v>46</v>
      </c>
      <c r="I13" s="47">
        <f t="shared" ca="1" si="3"/>
        <v>8000</v>
      </c>
      <c r="J13" s="33">
        <f t="shared" ca="1" si="4"/>
        <v>8</v>
      </c>
      <c r="K13" s="33">
        <f t="shared" ca="1" si="1"/>
        <v>1</v>
      </c>
      <c r="L13" s="33">
        <f t="shared" ca="1" si="1"/>
        <v>0</v>
      </c>
      <c r="M13" s="33">
        <f t="shared" ca="1" si="1"/>
        <v>6</v>
      </c>
      <c r="N13" s="33">
        <f t="shared" ca="1" si="1"/>
        <v>6</v>
      </c>
      <c r="O13" s="32">
        <f t="shared" ca="1" si="5"/>
        <v>1260</v>
      </c>
      <c r="P13" s="35">
        <f t="shared" ca="1" si="6"/>
        <v>9260</v>
      </c>
    </row>
    <row r="14" spans="1:16" ht="15" thickBot="1" x14ac:dyDescent="0.4">
      <c r="A14" s="36" t="s">
        <v>39</v>
      </c>
      <c r="B14" s="37" t="s">
        <v>38</v>
      </c>
      <c r="C14" s="38">
        <v>25</v>
      </c>
      <c r="D14" s="39">
        <f t="shared" ca="1" si="2"/>
        <v>32</v>
      </c>
      <c r="E14" s="39">
        <f t="shared" ca="1" si="0"/>
        <v>45</v>
      </c>
      <c r="F14" s="39">
        <f t="shared" ca="1" si="0"/>
        <v>38</v>
      </c>
      <c r="G14" s="39">
        <f t="shared" ca="1" si="0"/>
        <v>46</v>
      </c>
      <c r="H14" s="39">
        <f t="shared" ca="1" si="0"/>
        <v>35</v>
      </c>
      <c r="I14" s="47">
        <f t="shared" ca="1" si="3"/>
        <v>4900</v>
      </c>
      <c r="J14" s="41">
        <f t="shared" ca="1" si="4"/>
        <v>0</v>
      </c>
      <c r="K14" s="41">
        <f t="shared" ca="1" si="1"/>
        <v>5</v>
      </c>
      <c r="L14" s="41">
        <f t="shared" ca="1" si="1"/>
        <v>0</v>
      </c>
      <c r="M14" s="41">
        <f t="shared" ca="1" si="1"/>
        <v>6</v>
      </c>
      <c r="N14" s="41">
        <f t="shared" ca="1" si="1"/>
        <v>0</v>
      </c>
      <c r="O14" s="40">
        <f t="shared" ca="1" si="5"/>
        <v>412.5</v>
      </c>
      <c r="P14" s="42">
        <f t="shared" ca="1" si="6"/>
        <v>5312.5</v>
      </c>
    </row>
    <row r="16" spans="1:16" x14ac:dyDescent="0.35">
      <c r="H16" s="57" t="s">
        <v>37</v>
      </c>
      <c r="I16" s="27">
        <f ca="1">MAX(I4:I14)</f>
        <v>14925</v>
      </c>
      <c r="O16" s="58" t="s">
        <v>37</v>
      </c>
      <c r="P16" s="28">
        <f ca="1">MAX(P4:P14)</f>
        <v>15712.5</v>
      </c>
    </row>
    <row r="17" spans="8:16" x14ac:dyDescent="0.35">
      <c r="H17" s="57" t="s">
        <v>36</v>
      </c>
      <c r="I17" s="27">
        <f ca="1">MIN(I4:I14)</f>
        <v>700</v>
      </c>
      <c r="O17" s="58" t="s">
        <v>36</v>
      </c>
      <c r="P17" s="28">
        <f ca="1">MIN(P4:P14)</f>
        <v>778.75</v>
      </c>
    </row>
    <row r="18" spans="8:16" x14ac:dyDescent="0.35">
      <c r="H18" s="57" t="s">
        <v>35</v>
      </c>
      <c r="I18" s="27">
        <f ca="1">AVERAGE(I4:I14)</f>
        <v>4373.590909090909</v>
      </c>
      <c r="O18" s="58" t="s">
        <v>35</v>
      </c>
      <c r="P18" s="28">
        <f ca="1">AVERAGE(P4:P14)</f>
        <v>4751.6113636363634</v>
      </c>
    </row>
    <row r="19" spans="8:16" x14ac:dyDescent="0.35">
      <c r="H19" s="57" t="s">
        <v>34</v>
      </c>
      <c r="I19" s="27">
        <f ca="1">SUM(I4:I14)</f>
        <v>48109.5</v>
      </c>
      <c r="O19" s="58" t="s">
        <v>34</v>
      </c>
      <c r="P19" s="28">
        <f ca="1">SUM(P4:P14)</f>
        <v>52267.724999999999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AE23-8B9D-437E-A644-8E4993897194}">
  <dimension ref="A1:D16"/>
  <sheetViews>
    <sheetView workbookViewId="0"/>
  </sheetViews>
  <sheetFormatPr defaultRowHeight="14.5" x14ac:dyDescent="0.35"/>
  <cols>
    <col min="1" max="1" width="28.6640625" style="59" bestFit="1" customWidth="1"/>
    <col min="2" max="2" width="13.58203125" style="59" bestFit="1" customWidth="1"/>
    <col min="3" max="4" width="13.33203125" style="59" bestFit="1" customWidth="1"/>
    <col min="5" max="5" width="18.58203125" style="59" bestFit="1" customWidth="1"/>
    <col min="6" max="16384" width="8.6640625" style="59"/>
  </cols>
  <sheetData>
    <row r="1" spans="1:4" ht="18.5" x14ac:dyDescent="0.45">
      <c r="A1" s="63" t="s">
        <v>89</v>
      </c>
    </row>
    <row r="3" spans="1:4" x14ac:dyDescent="0.35">
      <c r="A3" s="59" t="s">
        <v>88</v>
      </c>
      <c r="B3" s="59" t="s">
        <v>87</v>
      </c>
      <c r="C3" s="59" t="s">
        <v>86</v>
      </c>
      <c r="D3" s="59" t="s">
        <v>85</v>
      </c>
    </row>
    <row r="4" spans="1:4" x14ac:dyDescent="0.35">
      <c r="A4" s="61" t="s">
        <v>84</v>
      </c>
      <c r="B4" s="60">
        <v>320.84999999999997</v>
      </c>
      <c r="C4" s="60">
        <v>174</v>
      </c>
      <c r="D4" s="60">
        <v>4596.2</v>
      </c>
    </row>
    <row r="5" spans="1:4" x14ac:dyDescent="0.35">
      <c r="A5" s="62" t="s">
        <v>83</v>
      </c>
      <c r="B5" s="60">
        <v>10</v>
      </c>
      <c r="C5" s="60">
        <v>6</v>
      </c>
      <c r="D5" s="60">
        <v>60</v>
      </c>
    </row>
    <row r="6" spans="1:4" x14ac:dyDescent="0.35">
      <c r="A6" s="62" t="s">
        <v>82</v>
      </c>
      <c r="B6" s="60">
        <v>18</v>
      </c>
      <c r="C6" s="60">
        <v>21</v>
      </c>
      <c r="D6" s="60">
        <v>378</v>
      </c>
    </row>
    <row r="7" spans="1:4" x14ac:dyDescent="0.35">
      <c r="A7" s="62" t="s">
        <v>81</v>
      </c>
      <c r="B7" s="60">
        <v>13.25</v>
      </c>
      <c r="C7" s="60">
        <v>40</v>
      </c>
      <c r="D7" s="60">
        <v>530</v>
      </c>
    </row>
    <row r="8" spans="1:4" x14ac:dyDescent="0.35">
      <c r="A8" s="62" t="s">
        <v>80</v>
      </c>
      <c r="B8" s="60">
        <v>21.5</v>
      </c>
      <c r="C8" s="60">
        <v>20</v>
      </c>
      <c r="D8" s="60">
        <v>430</v>
      </c>
    </row>
    <row r="9" spans="1:4" x14ac:dyDescent="0.35">
      <c r="A9" s="62" t="s">
        <v>79</v>
      </c>
      <c r="B9" s="60">
        <v>25</v>
      </c>
      <c r="C9" s="60">
        <v>16</v>
      </c>
      <c r="D9" s="60">
        <v>400</v>
      </c>
    </row>
    <row r="10" spans="1:4" x14ac:dyDescent="0.35">
      <c r="A10" s="62" t="s">
        <v>78</v>
      </c>
      <c r="B10" s="60">
        <v>18</v>
      </c>
      <c r="C10" s="60">
        <v>15</v>
      </c>
      <c r="D10" s="60">
        <v>270</v>
      </c>
    </row>
    <row r="11" spans="1:4" x14ac:dyDescent="0.35">
      <c r="A11" s="62" t="s">
        <v>77</v>
      </c>
      <c r="B11" s="60">
        <v>13</v>
      </c>
      <c r="C11" s="60">
        <v>2</v>
      </c>
      <c r="D11" s="60">
        <v>26</v>
      </c>
    </row>
    <row r="12" spans="1:4" x14ac:dyDescent="0.35">
      <c r="A12" s="62" t="s">
        <v>76</v>
      </c>
      <c r="B12" s="60">
        <v>55</v>
      </c>
      <c r="C12" s="60">
        <v>15</v>
      </c>
      <c r="D12" s="60">
        <v>825</v>
      </c>
    </row>
    <row r="13" spans="1:4" x14ac:dyDescent="0.35">
      <c r="A13" s="62" t="s">
        <v>75</v>
      </c>
      <c r="B13" s="60">
        <v>91.2</v>
      </c>
      <c r="C13" s="60">
        <v>17</v>
      </c>
      <c r="D13" s="60">
        <v>775.2</v>
      </c>
    </row>
    <row r="14" spans="1:4" x14ac:dyDescent="0.35">
      <c r="A14" s="62" t="s">
        <v>74</v>
      </c>
      <c r="B14" s="60">
        <v>12</v>
      </c>
      <c r="C14" s="60">
        <v>2</v>
      </c>
      <c r="D14" s="60">
        <v>24</v>
      </c>
    </row>
    <row r="15" spans="1:4" x14ac:dyDescent="0.35">
      <c r="A15" s="62" t="s">
        <v>73</v>
      </c>
      <c r="B15" s="60">
        <v>43.9</v>
      </c>
      <c r="C15" s="60">
        <v>20</v>
      </c>
      <c r="D15" s="60">
        <v>878</v>
      </c>
    </row>
    <row r="16" spans="1:4" x14ac:dyDescent="0.35">
      <c r="A16" s="61" t="s">
        <v>72</v>
      </c>
      <c r="B16" s="60">
        <v>320.84999999999997</v>
      </c>
      <c r="C16" s="60">
        <v>174</v>
      </c>
      <c r="D16" s="60">
        <v>4596.2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30FC-C124-4EDF-B930-41C45EE209EB}">
  <dimension ref="A1:E17"/>
  <sheetViews>
    <sheetView tabSelected="1" workbookViewId="0">
      <selection activeCell="C39" sqref="C39"/>
    </sheetView>
  </sheetViews>
  <sheetFormatPr defaultColWidth="10" defaultRowHeight="12.5" x14ac:dyDescent="0.25"/>
  <cols>
    <col min="1" max="1" width="15.4140625" style="64" customWidth="1"/>
    <col min="2" max="2" width="15.4140625" style="65" customWidth="1"/>
    <col min="3" max="5" width="15.4140625" style="64" customWidth="1"/>
    <col min="6" max="11" width="5.6640625" style="64" bestFit="1" customWidth="1"/>
    <col min="12" max="12" width="8.4140625" style="64" bestFit="1" customWidth="1"/>
    <col min="13" max="14" width="5.6640625" style="64" bestFit="1" customWidth="1"/>
    <col min="15" max="15" width="9.75" style="64" bestFit="1" customWidth="1"/>
    <col min="16" max="16384" width="10" style="64"/>
  </cols>
  <sheetData>
    <row r="1" spans="1:5" x14ac:dyDescent="0.25">
      <c r="B1" s="64"/>
    </row>
    <row r="3" spans="1:5" x14ac:dyDescent="0.25">
      <c r="A3" s="69" t="s">
        <v>98</v>
      </c>
      <c r="B3" s="69" t="s">
        <v>97</v>
      </c>
    </row>
    <row r="4" spans="1:5" x14ac:dyDescent="0.25">
      <c r="A4" s="69" t="s">
        <v>88</v>
      </c>
      <c r="B4" s="64" t="s">
        <v>96</v>
      </c>
      <c r="C4" s="64" t="s">
        <v>95</v>
      </c>
      <c r="D4" s="64" t="s">
        <v>94</v>
      </c>
      <c r="E4" s="64" t="s">
        <v>72</v>
      </c>
    </row>
    <row r="5" spans="1:5" x14ac:dyDescent="0.25">
      <c r="A5" s="66" t="s">
        <v>93</v>
      </c>
      <c r="B5" s="65">
        <v>30270.25</v>
      </c>
      <c r="C5" s="65">
        <v>35</v>
      </c>
      <c r="D5" s="65">
        <v>-4</v>
      </c>
      <c r="E5" s="65">
        <v>30301.25</v>
      </c>
    </row>
    <row r="6" spans="1:5" x14ac:dyDescent="0.25">
      <c r="A6" s="68" t="s">
        <v>91</v>
      </c>
      <c r="C6" s="65"/>
      <c r="D6" s="65"/>
      <c r="E6" s="65"/>
    </row>
    <row r="7" spans="1:5" x14ac:dyDescent="0.25">
      <c r="A7" s="67" t="s">
        <v>90</v>
      </c>
      <c r="B7" s="65">
        <v>30270.25</v>
      </c>
      <c r="C7" s="65">
        <v>35</v>
      </c>
      <c r="D7" s="65">
        <v>-4</v>
      </c>
      <c r="E7" s="65">
        <v>30301.25</v>
      </c>
    </row>
    <row r="8" spans="1:5" x14ac:dyDescent="0.25">
      <c r="A8" s="66" t="s">
        <v>92</v>
      </c>
      <c r="B8" s="65">
        <v>34624</v>
      </c>
      <c r="C8" s="65">
        <v>35</v>
      </c>
      <c r="D8" s="65">
        <v>5</v>
      </c>
      <c r="E8" s="65">
        <v>34664</v>
      </c>
    </row>
    <row r="9" spans="1:5" x14ac:dyDescent="0.25">
      <c r="A9" s="68" t="s">
        <v>91</v>
      </c>
      <c r="C9" s="65"/>
      <c r="D9" s="65"/>
      <c r="E9" s="65"/>
    </row>
    <row r="10" spans="1:5" x14ac:dyDescent="0.25">
      <c r="A10" s="67" t="s">
        <v>90</v>
      </c>
      <c r="B10" s="65">
        <v>34624</v>
      </c>
      <c r="C10" s="65">
        <v>35</v>
      </c>
      <c r="D10" s="65">
        <v>5</v>
      </c>
      <c r="E10" s="65">
        <v>34664</v>
      </c>
    </row>
    <row r="11" spans="1:5" x14ac:dyDescent="0.25">
      <c r="A11" s="66" t="s">
        <v>72</v>
      </c>
      <c r="B11" s="65">
        <v>64894.25</v>
      </c>
      <c r="C11" s="65">
        <v>70</v>
      </c>
      <c r="D11" s="65">
        <v>1</v>
      </c>
      <c r="E11" s="65">
        <v>64965.25</v>
      </c>
    </row>
    <row r="12" spans="1:5" x14ac:dyDescent="0.25">
      <c r="B12" s="64"/>
    </row>
    <row r="13" spans="1:5" x14ac:dyDescent="0.25">
      <c r="B13" s="64"/>
    </row>
    <row r="14" spans="1:5" x14ac:dyDescent="0.25">
      <c r="B14" s="64"/>
    </row>
    <row r="15" spans="1:5" x14ac:dyDescent="0.25">
      <c r="B15" s="64"/>
    </row>
    <row r="16" spans="1:5" x14ac:dyDescent="0.25">
      <c r="B16" s="64"/>
    </row>
    <row r="17" s="64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Payroll</vt:lpstr>
      <vt:lpstr>Alfreds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Patten</dc:creator>
  <cp:lastModifiedBy>Nate</cp:lastModifiedBy>
  <dcterms:created xsi:type="dcterms:W3CDTF">2023-03-01T21:15:00Z</dcterms:created>
  <dcterms:modified xsi:type="dcterms:W3CDTF">2023-03-06T23:23:18Z</dcterms:modified>
</cp:coreProperties>
</file>