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Financial Modelling World Cup/AoC2020/"/>
    </mc:Choice>
  </mc:AlternateContent>
  <xr:revisionPtr revIDLastSave="0" documentId="13_ncr:1_{92E87944-BDFA-0F44-BC36-C26DA481D1CB}" xr6:coauthVersionLast="47" xr6:coauthVersionMax="47" xr10:uidLastSave="{00000000-0000-0000-0000-000000000000}"/>
  <bookViews>
    <workbookView xWindow="13140" yWindow="760" windowWidth="21420" windowHeight="21580" activeTab="1" xr2:uid="{BD9D965C-81AA-E441-BA42-DB93D2E4F26D}"/>
  </bookViews>
  <sheets>
    <sheet name="Solutions" sheetId="1" r:id="rId1"/>
    <sheet name="Workings" sheetId="2" r:id="rId2"/>
    <sheet name="Rules" sheetId="4" r:id="rId3"/>
  </sheets>
  <definedNames>
    <definedName name="_xlnm._FilterDatabase" localSheetId="1" hidden="1">Workings!$D$2:$AH$1033</definedName>
    <definedName name="input">Workings!$A$3:$A$1033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0" i="2" l="1"/>
  <c r="P4" i="2"/>
  <c r="Q4" i="2"/>
  <c r="R4" i="2"/>
  <c r="S4" i="2"/>
  <c r="T4" i="2"/>
  <c r="U4" i="2"/>
  <c r="V4" i="2"/>
  <c r="P5" i="2"/>
  <c r="Q5" i="2"/>
  <c r="R5" i="2"/>
  <c r="S5" i="2"/>
  <c r="T5" i="2"/>
  <c r="U5" i="2"/>
  <c r="V5" i="2"/>
  <c r="P6" i="2"/>
  <c r="Q6" i="2"/>
  <c r="R6" i="2"/>
  <c r="S6" i="2"/>
  <c r="T6" i="2"/>
  <c r="U6" i="2"/>
  <c r="V6" i="2"/>
  <c r="P7" i="2"/>
  <c r="Q7" i="2"/>
  <c r="R7" i="2"/>
  <c r="S7" i="2"/>
  <c r="T7" i="2"/>
  <c r="U7" i="2"/>
  <c r="V7" i="2"/>
  <c r="P8" i="2"/>
  <c r="Q8" i="2"/>
  <c r="R8" i="2"/>
  <c r="S8" i="2"/>
  <c r="T8" i="2"/>
  <c r="U8" i="2"/>
  <c r="V8" i="2"/>
  <c r="P9" i="2"/>
  <c r="Q9" i="2"/>
  <c r="R9" i="2"/>
  <c r="S9" i="2"/>
  <c r="T9" i="2"/>
  <c r="U9" i="2"/>
  <c r="V9" i="2"/>
  <c r="P10" i="2"/>
  <c r="Q10" i="2"/>
  <c r="R10" i="2"/>
  <c r="S10" i="2"/>
  <c r="T10" i="2"/>
  <c r="U10" i="2"/>
  <c r="V10" i="2"/>
  <c r="P11" i="2"/>
  <c r="Q11" i="2"/>
  <c r="R11" i="2"/>
  <c r="S11" i="2"/>
  <c r="T11" i="2"/>
  <c r="U11" i="2"/>
  <c r="V11" i="2"/>
  <c r="P12" i="2"/>
  <c r="Q12" i="2"/>
  <c r="R12" i="2"/>
  <c r="S12" i="2"/>
  <c r="T12" i="2"/>
  <c r="U12" i="2"/>
  <c r="V12" i="2"/>
  <c r="P13" i="2"/>
  <c r="Q13" i="2"/>
  <c r="R13" i="2"/>
  <c r="S13" i="2"/>
  <c r="T13" i="2"/>
  <c r="U13" i="2"/>
  <c r="V13" i="2"/>
  <c r="P14" i="2"/>
  <c r="Q14" i="2"/>
  <c r="R14" i="2"/>
  <c r="S14" i="2"/>
  <c r="T14" i="2"/>
  <c r="U14" i="2"/>
  <c r="V14" i="2"/>
  <c r="P15" i="2"/>
  <c r="Q15" i="2"/>
  <c r="R15" i="2"/>
  <c r="S15" i="2"/>
  <c r="T15" i="2"/>
  <c r="U15" i="2"/>
  <c r="V15" i="2"/>
  <c r="P16" i="2"/>
  <c r="Q16" i="2"/>
  <c r="R16" i="2"/>
  <c r="S16" i="2"/>
  <c r="T16" i="2"/>
  <c r="U16" i="2"/>
  <c r="V16" i="2"/>
  <c r="P17" i="2"/>
  <c r="Q17" i="2"/>
  <c r="R17" i="2"/>
  <c r="S17" i="2"/>
  <c r="T17" i="2"/>
  <c r="U17" i="2"/>
  <c r="V17" i="2"/>
  <c r="P18" i="2"/>
  <c r="Q18" i="2"/>
  <c r="R18" i="2"/>
  <c r="S18" i="2"/>
  <c r="T18" i="2"/>
  <c r="U18" i="2"/>
  <c r="V18" i="2"/>
  <c r="P19" i="2"/>
  <c r="Q19" i="2"/>
  <c r="R19" i="2"/>
  <c r="S19" i="2"/>
  <c r="T19" i="2"/>
  <c r="U19" i="2"/>
  <c r="V19" i="2"/>
  <c r="P20" i="2"/>
  <c r="Q20" i="2"/>
  <c r="R20" i="2"/>
  <c r="S20" i="2"/>
  <c r="T20" i="2"/>
  <c r="U20" i="2"/>
  <c r="V20" i="2"/>
  <c r="P21" i="2"/>
  <c r="Q21" i="2"/>
  <c r="R21" i="2"/>
  <c r="S21" i="2"/>
  <c r="T21" i="2"/>
  <c r="U21" i="2"/>
  <c r="V21" i="2"/>
  <c r="P22" i="2"/>
  <c r="Q22" i="2"/>
  <c r="R22" i="2"/>
  <c r="S22" i="2"/>
  <c r="T22" i="2"/>
  <c r="U22" i="2"/>
  <c r="V22" i="2"/>
  <c r="P23" i="2"/>
  <c r="Q23" i="2"/>
  <c r="R23" i="2"/>
  <c r="S23" i="2"/>
  <c r="T23" i="2"/>
  <c r="U23" i="2"/>
  <c r="V23" i="2"/>
  <c r="P24" i="2"/>
  <c r="Q24" i="2"/>
  <c r="R24" i="2"/>
  <c r="S24" i="2"/>
  <c r="T24" i="2"/>
  <c r="U24" i="2"/>
  <c r="V24" i="2"/>
  <c r="P25" i="2"/>
  <c r="Q25" i="2"/>
  <c r="R25" i="2"/>
  <c r="S25" i="2"/>
  <c r="T25" i="2"/>
  <c r="U25" i="2"/>
  <c r="V25" i="2"/>
  <c r="P26" i="2"/>
  <c r="Q26" i="2"/>
  <c r="R26" i="2"/>
  <c r="S26" i="2"/>
  <c r="T26" i="2"/>
  <c r="U26" i="2"/>
  <c r="V26" i="2"/>
  <c r="P27" i="2"/>
  <c r="Q27" i="2"/>
  <c r="R27" i="2"/>
  <c r="S27" i="2"/>
  <c r="T27" i="2"/>
  <c r="U27" i="2"/>
  <c r="V27" i="2"/>
  <c r="P28" i="2"/>
  <c r="Q28" i="2"/>
  <c r="R28" i="2"/>
  <c r="S28" i="2"/>
  <c r="T28" i="2"/>
  <c r="U28" i="2"/>
  <c r="V28" i="2"/>
  <c r="P29" i="2"/>
  <c r="Q29" i="2"/>
  <c r="R29" i="2"/>
  <c r="S29" i="2"/>
  <c r="T29" i="2"/>
  <c r="U29" i="2"/>
  <c r="V29" i="2"/>
  <c r="P30" i="2"/>
  <c r="Q30" i="2"/>
  <c r="R30" i="2"/>
  <c r="S30" i="2"/>
  <c r="T30" i="2"/>
  <c r="U30" i="2"/>
  <c r="V30" i="2"/>
  <c r="P31" i="2"/>
  <c r="Q31" i="2"/>
  <c r="R31" i="2"/>
  <c r="S31" i="2"/>
  <c r="T31" i="2"/>
  <c r="U31" i="2"/>
  <c r="V31" i="2"/>
  <c r="P32" i="2"/>
  <c r="Q32" i="2"/>
  <c r="R32" i="2"/>
  <c r="S32" i="2"/>
  <c r="T32" i="2"/>
  <c r="U32" i="2"/>
  <c r="V32" i="2"/>
  <c r="P33" i="2"/>
  <c r="Q33" i="2"/>
  <c r="R33" i="2"/>
  <c r="S33" i="2"/>
  <c r="T33" i="2"/>
  <c r="U33" i="2"/>
  <c r="V33" i="2"/>
  <c r="P34" i="2"/>
  <c r="Q34" i="2"/>
  <c r="R34" i="2"/>
  <c r="S34" i="2"/>
  <c r="T34" i="2"/>
  <c r="U34" i="2"/>
  <c r="V34" i="2"/>
  <c r="P35" i="2"/>
  <c r="Q35" i="2"/>
  <c r="R35" i="2"/>
  <c r="S35" i="2"/>
  <c r="T35" i="2"/>
  <c r="U35" i="2"/>
  <c r="V35" i="2"/>
  <c r="P36" i="2"/>
  <c r="Q36" i="2"/>
  <c r="R36" i="2"/>
  <c r="S36" i="2"/>
  <c r="T36" i="2"/>
  <c r="U36" i="2"/>
  <c r="V36" i="2"/>
  <c r="P37" i="2"/>
  <c r="Q37" i="2"/>
  <c r="R37" i="2"/>
  <c r="S37" i="2"/>
  <c r="T37" i="2"/>
  <c r="U37" i="2"/>
  <c r="V37" i="2"/>
  <c r="P38" i="2"/>
  <c r="Q38" i="2"/>
  <c r="R38" i="2"/>
  <c r="S38" i="2"/>
  <c r="T38" i="2"/>
  <c r="U38" i="2"/>
  <c r="V38" i="2"/>
  <c r="P39" i="2"/>
  <c r="Q39" i="2"/>
  <c r="R39" i="2"/>
  <c r="S39" i="2"/>
  <c r="T39" i="2"/>
  <c r="U39" i="2"/>
  <c r="V39" i="2"/>
  <c r="P40" i="2"/>
  <c r="Q40" i="2"/>
  <c r="R40" i="2"/>
  <c r="S40" i="2"/>
  <c r="T40" i="2"/>
  <c r="U40" i="2"/>
  <c r="V40" i="2"/>
  <c r="P41" i="2"/>
  <c r="Q41" i="2"/>
  <c r="R41" i="2"/>
  <c r="S41" i="2"/>
  <c r="T41" i="2"/>
  <c r="U41" i="2"/>
  <c r="V41" i="2"/>
  <c r="P42" i="2"/>
  <c r="Q42" i="2"/>
  <c r="R42" i="2"/>
  <c r="S42" i="2"/>
  <c r="T42" i="2"/>
  <c r="U42" i="2"/>
  <c r="V42" i="2"/>
  <c r="P43" i="2"/>
  <c r="Q43" i="2"/>
  <c r="R43" i="2"/>
  <c r="S43" i="2"/>
  <c r="T43" i="2"/>
  <c r="U43" i="2"/>
  <c r="V43" i="2"/>
  <c r="P44" i="2"/>
  <c r="Q44" i="2"/>
  <c r="R44" i="2"/>
  <c r="S44" i="2"/>
  <c r="T44" i="2"/>
  <c r="U44" i="2"/>
  <c r="V44" i="2"/>
  <c r="P45" i="2"/>
  <c r="Q45" i="2"/>
  <c r="R45" i="2"/>
  <c r="S45" i="2"/>
  <c r="T45" i="2"/>
  <c r="U45" i="2"/>
  <c r="V45" i="2"/>
  <c r="P46" i="2"/>
  <c r="Q46" i="2"/>
  <c r="R46" i="2"/>
  <c r="S46" i="2"/>
  <c r="T46" i="2"/>
  <c r="U46" i="2"/>
  <c r="V46" i="2"/>
  <c r="P47" i="2"/>
  <c r="Q47" i="2"/>
  <c r="R47" i="2"/>
  <c r="S47" i="2"/>
  <c r="T47" i="2"/>
  <c r="U47" i="2"/>
  <c r="V47" i="2"/>
  <c r="P48" i="2"/>
  <c r="Q48" i="2"/>
  <c r="R48" i="2"/>
  <c r="S48" i="2"/>
  <c r="T48" i="2"/>
  <c r="U48" i="2"/>
  <c r="V48" i="2"/>
  <c r="P49" i="2"/>
  <c r="Q49" i="2"/>
  <c r="R49" i="2"/>
  <c r="S49" i="2"/>
  <c r="T49" i="2"/>
  <c r="U49" i="2"/>
  <c r="V49" i="2"/>
  <c r="P50" i="2"/>
  <c r="Q50" i="2"/>
  <c r="R50" i="2"/>
  <c r="S50" i="2"/>
  <c r="T50" i="2"/>
  <c r="U50" i="2"/>
  <c r="V50" i="2"/>
  <c r="P51" i="2"/>
  <c r="Q51" i="2"/>
  <c r="R51" i="2"/>
  <c r="S51" i="2"/>
  <c r="T51" i="2"/>
  <c r="U51" i="2"/>
  <c r="V51" i="2"/>
  <c r="P52" i="2"/>
  <c r="Q52" i="2"/>
  <c r="R52" i="2"/>
  <c r="S52" i="2"/>
  <c r="T52" i="2"/>
  <c r="U52" i="2"/>
  <c r="V52" i="2"/>
  <c r="P53" i="2"/>
  <c r="Q53" i="2"/>
  <c r="R53" i="2"/>
  <c r="S53" i="2"/>
  <c r="T53" i="2"/>
  <c r="U53" i="2"/>
  <c r="V53" i="2"/>
  <c r="P54" i="2"/>
  <c r="Q54" i="2"/>
  <c r="R54" i="2"/>
  <c r="S54" i="2"/>
  <c r="T54" i="2"/>
  <c r="U54" i="2"/>
  <c r="V54" i="2"/>
  <c r="P55" i="2"/>
  <c r="Q55" i="2"/>
  <c r="R55" i="2"/>
  <c r="S55" i="2"/>
  <c r="T55" i="2"/>
  <c r="U55" i="2"/>
  <c r="V55" i="2"/>
  <c r="P56" i="2"/>
  <c r="Q56" i="2"/>
  <c r="R56" i="2"/>
  <c r="S56" i="2"/>
  <c r="T56" i="2"/>
  <c r="U56" i="2"/>
  <c r="V56" i="2"/>
  <c r="P57" i="2"/>
  <c r="Q57" i="2"/>
  <c r="R57" i="2"/>
  <c r="S57" i="2"/>
  <c r="T57" i="2"/>
  <c r="U57" i="2"/>
  <c r="V57" i="2"/>
  <c r="P58" i="2"/>
  <c r="Q58" i="2"/>
  <c r="R58" i="2"/>
  <c r="S58" i="2"/>
  <c r="T58" i="2"/>
  <c r="U58" i="2"/>
  <c r="V58" i="2"/>
  <c r="P59" i="2"/>
  <c r="Q59" i="2"/>
  <c r="R59" i="2"/>
  <c r="S59" i="2"/>
  <c r="T59" i="2"/>
  <c r="U59" i="2"/>
  <c r="V59" i="2"/>
  <c r="P60" i="2"/>
  <c r="Q60" i="2"/>
  <c r="R60" i="2"/>
  <c r="S60" i="2"/>
  <c r="T60" i="2"/>
  <c r="U60" i="2"/>
  <c r="V60" i="2"/>
  <c r="P61" i="2"/>
  <c r="Q61" i="2"/>
  <c r="R61" i="2"/>
  <c r="S61" i="2"/>
  <c r="T61" i="2"/>
  <c r="U61" i="2"/>
  <c r="V61" i="2"/>
  <c r="P62" i="2"/>
  <c r="Q62" i="2"/>
  <c r="R62" i="2"/>
  <c r="S62" i="2"/>
  <c r="T62" i="2"/>
  <c r="U62" i="2"/>
  <c r="V62" i="2"/>
  <c r="P63" i="2"/>
  <c r="Q63" i="2"/>
  <c r="R63" i="2"/>
  <c r="S63" i="2"/>
  <c r="T63" i="2"/>
  <c r="U63" i="2"/>
  <c r="V63" i="2"/>
  <c r="P64" i="2"/>
  <c r="Q64" i="2"/>
  <c r="R64" i="2"/>
  <c r="S64" i="2"/>
  <c r="T64" i="2"/>
  <c r="U64" i="2"/>
  <c r="V64" i="2"/>
  <c r="P65" i="2"/>
  <c r="Q65" i="2"/>
  <c r="R65" i="2"/>
  <c r="S65" i="2"/>
  <c r="T65" i="2"/>
  <c r="U65" i="2"/>
  <c r="V65" i="2"/>
  <c r="P66" i="2"/>
  <c r="Q66" i="2"/>
  <c r="R66" i="2"/>
  <c r="S66" i="2"/>
  <c r="T66" i="2"/>
  <c r="U66" i="2"/>
  <c r="V66" i="2"/>
  <c r="P67" i="2"/>
  <c r="Q67" i="2"/>
  <c r="R67" i="2"/>
  <c r="S67" i="2"/>
  <c r="T67" i="2"/>
  <c r="U67" i="2"/>
  <c r="V67" i="2"/>
  <c r="P68" i="2"/>
  <c r="Q68" i="2"/>
  <c r="R68" i="2"/>
  <c r="S68" i="2"/>
  <c r="T68" i="2"/>
  <c r="U68" i="2"/>
  <c r="V68" i="2"/>
  <c r="P69" i="2"/>
  <c r="Q69" i="2"/>
  <c r="R69" i="2"/>
  <c r="S69" i="2"/>
  <c r="T69" i="2"/>
  <c r="U69" i="2"/>
  <c r="V69" i="2"/>
  <c r="P70" i="2"/>
  <c r="Q70" i="2"/>
  <c r="R70" i="2"/>
  <c r="S70" i="2"/>
  <c r="T70" i="2"/>
  <c r="U70" i="2"/>
  <c r="V70" i="2"/>
  <c r="P71" i="2"/>
  <c r="Q71" i="2"/>
  <c r="R71" i="2"/>
  <c r="S71" i="2"/>
  <c r="T71" i="2"/>
  <c r="U71" i="2"/>
  <c r="V71" i="2"/>
  <c r="P72" i="2"/>
  <c r="Q72" i="2"/>
  <c r="R72" i="2"/>
  <c r="S72" i="2"/>
  <c r="T72" i="2"/>
  <c r="U72" i="2"/>
  <c r="V72" i="2"/>
  <c r="P73" i="2"/>
  <c r="Q73" i="2"/>
  <c r="R73" i="2"/>
  <c r="S73" i="2"/>
  <c r="T73" i="2"/>
  <c r="U73" i="2"/>
  <c r="V73" i="2"/>
  <c r="P74" i="2"/>
  <c r="Q74" i="2"/>
  <c r="R74" i="2"/>
  <c r="S74" i="2"/>
  <c r="T74" i="2"/>
  <c r="U74" i="2"/>
  <c r="V74" i="2"/>
  <c r="P75" i="2"/>
  <c r="Q75" i="2"/>
  <c r="R75" i="2"/>
  <c r="S75" i="2"/>
  <c r="T75" i="2"/>
  <c r="U75" i="2"/>
  <c r="V75" i="2"/>
  <c r="P76" i="2"/>
  <c r="Q76" i="2"/>
  <c r="R76" i="2"/>
  <c r="S76" i="2"/>
  <c r="T76" i="2"/>
  <c r="U76" i="2"/>
  <c r="V76" i="2"/>
  <c r="P77" i="2"/>
  <c r="Q77" i="2"/>
  <c r="R77" i="2"/>
  <c r="S77" i="2"/>
  <c r="T77" i="2"/>
  <c r="U77" i="2"/>
  <c r="V77" i="2"/>
  <c r="P78" i="2"/>
  <c r="Q78" i="2"/>
  <c r="R78" i="2"/>
  <c r="S78" i="2"/>
  <c r="T78" i="2"/>
  <c r="U78" i="2"/>
  <c r="V78" i="2"/>
  <c r="P79" i="2"/>
  <c r="Q79" i="2"/>
  <c r="R79" i="2"/>
  <c r="S79" i="2"/>
  <c r="T79" i="2"/>
  <c r="U79" i="2"/>
  <c r="V79" i="2"/>
  <c r="P80" i="2"/>
  <c r="Q80" i="2"/>
  <c r="R80" i="2"/>
  <c r="S80" i="2"/>
  <c r="T80" i="2"/>
  <c r="U80" i="2"/>
  <c r="V80" i="2"/>
  <c r="P81" i="2"/>
  <c r="Q81" i="2"/>
  <c r="R81" i="2"/>
  <c r="S81" i="2"/>
  <c r="T81" i="2"/>
  <c r="U81" i="2"/>
  <c r="V81" i="2"/>
  <c r="P82" i="2"/>
  <c r="Q82" i="2"/>
  <c r="R82" i="2"/>
  <c r="S82" i="2"/>
  <c r="T82" i="2"/>
  <c r="U82" i="2"/>
  <c r="V82" i="2"/>
  <c r="P83" i="2"/>
  <c r="Q83" i="2"/>
  <c r="R83" i="2"/>
  <c r="S83" i="2"/>
  <c r="T83" i="2"/>
  <c r="U83" i="2"/>
  <c r="V83" i="2"/>
  <c r="P84" i="2"/>
  <c r="Q84" i="2"/>
  <c r="R84" i="2"/>
  <c r="S84" i="2"/>
  <c r="T84" i="2"/>
  <c r="U84" i="2"/>
  <c r="V84" i="2"/>
  <c r="P85" i="2"/>
  <c r="Q85" i="2"/>
  <c r="R85" i="2"/>
  <c r="S85" i="2"/>
  <c r="T85" i="2"/>
  <c r="U85" i="2"/>
  <c r="V85" i="2"/>
  <c r="P86" i="2"/>
  <c r="Q86" i="2"/>
  <c r="R86" i="2"/>
  <c r="S86" i="2"/>
  <c r="T86" i="2"/>
  <c r="U86" i="2"/>
  <c r="V86" i="2"/>
  <c r="P87" i="2"/>
  <c r="Q87" i="2"/>
  <c r="R87" i="2"/>
  <c r="S87" i="2"/>
  <c r="T87" i="2"/>
  <c r="U87" i="2"/>
  <c r="V87" i="2"/>
  <c r="P88" i="2"/>
  <c r="Q88" i="2"/>
  <c r="R88" i="2"/>
  <c r="S88" i="2"/>
  <c r="T88" i="2"/>
  <c r="U88" i="2"/>
  <c r="V88" i="2"/>
  <c r="P89" i="2"/>
  <c r="Q89" i="2"/>
  <c r="R89" i="2"/>
  <c r="S89" i="2"/>
  <c r="T89" i="2"/>
  <c r="U89" i="2"/>
  <c r="V89" i="2"/>
  <c r="P90" i="2"/>
  <c r="Q90" i="2"/>
  <c r="R90" i="2"/>
  <c r="S90" i="2"/>
  <c r="T90" i="2"/>
  <c r="U90" i="2"/>
  <c r="V90" i="2"/>
  <c r="P91" i="2"/>
  <c r="Q91" i="2"/>
  <c r="R91" i="2"/>
  <c r="S91" i="2"/>
  <c r="T91" i="2"/>
  <c r="U91" i="2"/>
  <c r="V91" i="2"/>
  <c r="P92" i="2"/>
  <c r="Q92" i="2"/>
  <c r="R92" i="2"/>
  <c r="S92" i="2"/>
  <c r="T92" i="2"/>
  <c r="U92" i="2"/>
  <c r="V92" i="2"/>
  <c r="P93" i="2"/>
  <c r="Q93" i="2"/>
  <c r="R93" i="2"/>
  <c r="S93" i="2"/>
  <c r="T93" i="2"/>
  <c r="U93" i="2"/>
  <c r="V93" i="2"/>
  <c r="P94" i="2"/>
  <c r="Q94" i="2"/>
  <c r="R94" i="2"/>
  <c r="S94" i="2"/>
  <c r="T94" i="2"/>
  <c r="U94" i="2"/>
  <c r="V94" i="2"/>
  <c r="P95" i="2"/>
  <c r="Q95" i="2"/>
  <c r="R95" i="2"/>
  <c r="S95" i="2"/>
  <c r="T95" i="2"/>
  <c r="U95" i="2"/>
  <c r="V95" i="2"/>
  <c r="P96" i="2"/>
  <c r="Q96" i="2"/>
  <c r="R96" i="2"/>
  <c r="S96" i="2"/>
  <c r="T96" i="2"/>
  <c r="U96" i="2"/>
  <c r="V96" i="2"/>
  <c r="P97" i="2"/>
  <c r="Q97" i="2"/>
  <c r="R97" i="2"/>
  <c r="S97" i="2"/>
  <c r="T97" i="2"/>
  <c r="U97" i="2"/>
  <c r="V97" i="2"/>
  <c r="P98" i="2"/>
  <c r="Q98" i="2"/>
  <c r="R98" i="2"/>
  <c r="S98" i="2"/>
  <c r="T98" i="2"/>
  <c r="U98" i="2"/>
  <c r="V98" i="2"/>
  <c r="P99" i="2"/>
  <c r="Q99" i="2"/>
  <c r="R99" i="2"/>
  <c r="S99" i="2"/>
  <c r="T99" i="2"/>
  <c r="U99" i="2"/>
  <c r="V99" i="2"/>
  <c r="P100" i="2"/>
  <c r="Q100" i="2"/>
  <c r="R100" i="2"/>
  <c r="S100" i="2"/>
  <c r="T100" i="2"/>
  <c r="U100" i="2"/>
  <c r="V100" i="2"/>
  <c r="P101" i="2"/>
  <c r="Q101" i="2"/>
  <c r="R101" i="2"/>
  <c r="S101" i="2"/>
  <c r="T101" i="2"/>
  <c r="U101" i="2"/>
  <c r="V101" i="2"/>
  <c r="P102" i="2"/>
  <c r="Q102" i="2"/>
  <c r="R102" i="2"/>
  <c r="S102" i="2"/>
  <c r="T102" i="2"/>
  <c r="U102" i="2"/>
  <c r="V102" i="2"/>
  <c r="P103" i="2"/>
  <c r="Q103" i="2"/>
  <c r="R103" i="2"/>
  <c r="S103" i="2"/>
  <c r="T103" i="2"/>
  <c r="U103" i="2"/>
  <c r="V103" i="2"/>
  <c r="P104" i="2"/>
  <c r="Q104" i="2"/>
  <c r="R104" i="2"/>
  <c r="S104" i="2"/>
  <c r="T104" i="2"/>
  <c r="U104" i="2"/>
  <c r="V104" i="2"/>
  <c r="P105" i="2"/>
  <c r="Q105" i="2"/>
  <c r="R105" i="2"/>
  <c r="S105" i="2"/>
  <c r="T105" i="2"/>
  <c r="U105" i="2"/>
  <c r="V105" i="2"/>
  <c r="P106" i="2"/>
  <c r="Q106" i="2"/>
  <c r="R106" i="2"/>
  <c r="S106" i="2"/>
  <c r="T106" i="2"/>
  <c r="U106" i="2"/>
  <c r="V106" i="2"/>
  <c r="P107" i="2"/>
  <c r="Q107" i="2"/>
  <c r="R107" i="2"/>
  <c r="S107" i="2"/>
  <c r="T107" i="2"/>
  <c r="U107" i="2"/>
  <c r="V107" i="2"/>
  <c r="P108" i="2"/>
  <c r="Q108" i="2"/>
  <c r="R108" i="2"/>
  <c r="S108" i="2"/>
  <c r="T108" i="2"/>
  <c r="U108" i="2"/>
  <c r="V108" i="2"/>
  <c r="P109" i="2"/>
  <c r="Q109" i="2"/>
  <c r="R109" i="2"/>
  <c r="S109" i="2"/>
  <c r="T109" i="2"/>
  <c r="U109" i="2"/>
  <c r="V109" i="2"/>
  <c r="P110" i="2"/>
  <c r="Q110" i="2"/>
  <c r="R110" i="2"/>
  <c r="S110" i="2"/>
  <c r="T110" i="2"/>
  <c r="U110" i="2"/>
  <c r="V110" i="2"/>
  <c r="P111" i="2"/>
  <c r="Q111" i="2"/>
  <c r="R111" i="2"/>
  <c r="S111" i="2"/>
  <c r="T111" i="2"/>
  <c r="U111" i="2"/>
  <c r="V111" i="2"/>
  <c r="P112" i="2"/>
  <c r="Q112" i="2"/>
  <c r="R112" i="2"/>
  <c r="S112" i="2"/>
  <c r="T112" i="2"/>
  <c r="U112" i="2"/>
  <c r="V112" i="2"/>
  <c r="P113" i="2"/>
  <c r="Q113" i="2"/>
  <c r="R113" i="2"/>
  <c r="S113" i="2"/>
  <c r="T113" i="2"/>
  <c r="U113" i="2"/>
  <c r="V113" i="2"/>
  <c r="P114" i="2"/>
  <c r="Q114" i="2"/>
  <c r="R114" i="2"/>
  <c r="S114" i="2"/>
  <c r="T114" i="2"/>
  <c r="U114" i="2"/>
  <c r="V114" i="2"/>
  <c r="P115" i="2"/>
  <c r="Q115" i="2"/>
  <c r="R115" i="2"/>
  <c r="S115" i="2"/>
  <c r="T115" i="2"/>
  <c r="U115" i="2"/>
  <c r="V115" i="2"/>
  <c r="P116" i="2"/>
  <c r="Q116" i="2"/>
  <c r="R116" i="2"/>
  <c r="S116" i="2"/>
  <c r="T116" i="2"/>
  <c r="U116" i="2"/>
  <c r="V116" i="2"/>
  <c r="P117" i="2"/>
  <c r="Q117" i="2"/>
  <c r="R117" i="2"/>
  <c r="S117" i="2"/>
  <c r="T117" i="2"/>
  <c r="U117" i="2"/>
  <c r="V117" i="2"/>
  <c r="P118" i="2"/>
  <c r="Q118" i="2"/>
  <c r="R118" i="2"/>
  <c r="S118" i="2"/>
  <c r="T118" i="2"/>
  <c r="U118" i="2"/>
  <c r="V118" i="2"/>
  <c r="P119" i="2"/>
  <c r="Q119" i="2"/>
  <c r="R119" i="2"/>
  <c r="S119" i="2"/>
  <c r="T119" i="2"/>
  <c r="U119" i="2"/>
  <c r="V119" i="2"/>
  <c r="P120" i="2"/>
  <c r="Q120" i="2"/>
  <c r="R120" i="2"/>
  <c r="S120" i="2"/>
  <c r="T120" i="2"/>
  <c r="U120" i="2"/>
  <c r="V120" i="2"/>
  <c r="P121" i="2"/>
  <c r="Q121" i="2"/>
  <c r="R121" i="2"/>
  <c r="S121" i="2"/>
  <c r="T121" i="2"/>
  <c r="U121" i="2"/>
  <c r="V121" i="2"/>
  <c r="P122" i="2"/>
  <c r="Q122" i="2"/>
  <c r="R122" i="2"/>
  <c r="S122" i="2"/>
  <c r="T122" i="2"/>
  <c r="U122" i="2"/>
  <c r="V122" i="2"/>
  <c r="P123" i="2"/>
  <c r="Q123" i="2"/>
  <c r="R123" i="2"/>
  <c r="S123" i="2"/>
  <c r="T123" i="2"/>
  <c r="U123" i="2"/>
  <c r="V123" i="2"/>
  <c r="P124" i="2"/>
  <c r="Q124" i="2"/>
  <c r="R124" i="2"/>
  <c r="S124" i="2"/>
  <c r="T124" i="2"/>
  <c r="U124" i="2"/>
  <c r="V124" i="2"/>
  <c r="P125" i="2"/>
  <c r="Q125" i="2"/>
  <c r="R125" i="2"/>
  <c r="S125" i="2"/>
  <c r="T125" i="2"/>
  <c r="U125" i="2"/>
  <c r="V125" i="2"/>
  <c r="P126" i="2"/>
  <c r="Q126" i="2"/>
  <c r="R126" i="2"/>
  <c r="S126" i="2"/>
  <c r="T126" i="2"/>
  <c r="U126" i="2"/>
  <c r="V126" i="2"/>
  <c r="P127" i="2"/>
  <c r="Q127" i="2"/>
  <c r="R127" i="2"/>
  <c r="S127" i="2"/>
  <c r="T127" i="2"/>
  <c r="U127" i="2"/>
  <c r="V127" i="2"/>
  <c r="P128" i="2"/>
  <c r="Q128" i="2"/>
  <c r="R128" i="2"/>
  <c r="S128" i="2"/>
  <c r="T128" i="2"/>
  <c r="U128" i="2"/>
  <c r="V128" i="2"/>
  <c r="P129" i="2"/>
  <c r="Q129" i="2"/>
  <c r="R129" i="2"/>
  <c r="S129" i="2"/>
  <c r="T129" i="2"/>
  <c r="U129" i="2"/>
  <c r="V129" i="2"/>
  <c r="P130" i="2"/>
  <c r="Q130" i="2"/>
  <c r="R130" i="2"/>
  <c r="S130" i="2"/>
  <c r="T130" i="2"/>
  <c r="U130" i="2"/>
  <c r="V130" i="2"/>
  <c r="P131" i="2"/>
  <c r="Q131" i="2"/>
  <c r="R131" i="2"/>
  <c r="S131" i="2"/>
  <c r="T131" i="2"/>
  <c r="U131" i="2"/>
  <c r="V131" i="2"/>
  <c r="P132" i="2"/>
  <c r="Q132" i="2"/>
  <c r="R132" i="2"/>
  <c r="S132" i="2"/>
  <c r="T132" i="2"/>
  <c r="U132" i="2"/>
  <c r="V132" i="2"/>
  <c r="P133" i="2"/>
  <c r="Q133" i="2"/>
  <c r="R133" i="2"/>
  <c r="S133" i="2"/>
  <c r="T133" i="2"/>
  <c r="U133" i="2"/>
  <c r="V133" i="2"/>
  <c r="P134" i="2"/>
  <c r="Q134" i="2"/>
  <c r="R134" i="2"/>
  <c r="S134" i="2"/>
  <c r="T134" i="2"/>
  <c r="U134" i="2"/>
  <c r="V134" i="2"/>
  <c r="P135" i="2"/>
  <c r="Q135" i="2"/>
  <c r="R135" i="2"/>
  <c r="S135" i="2"/>
  <c r="T135" i="2"/>
  <c r="U135" i="2"/>
  <c r="V135" i="2"/>
  <c r="P136" i="2"/>
  <c r="Q136" i="2"/>
  <c r="R136" i="2"/>
  <c r="S136" i="2"/>
  <c r="T136" i="2"/>
  <c r="U136" i="2"/>
  <c r="V136" i="2"/>
  <c r="P137" i="2"/>
  <c r="Q137" i="2"/>
  <c r="R137" i="2"/>
  <c r="S137" i="2"/>
  <c r="T137" i="2"/>
  <c r="U137" i="2"/>
  <c r="V137" i="2"/>
  <c r="P138" i="2"/>
  <c r="Q138" i="2"/>
  <c r="R138" i="2"/>
  <c r="S138" i="2"/>
  <c r="T138" i="2"/>
  <c r="U138" i="2"/>
  <c r="V138" i="2"/>
  <c r="P139" i="2"/>
  <c r="Q139" i="2"/>
  <c r="R139" i="2"/>
  <c r="S139" i="2"/>
  <c r="T139" i="2"/>
  <c r="U139" i="2"/>
  <c r="V139" i="2"/>
  <c r="P140" i="2"/>
  <c r="Q140" i="2"/>
  <c r="R140" i="2"/>
  <c r="S140" i="2"/>
  <c r="T140" i="2"/>
  <c r="U140" i="2"/>
  <c r="V140" i="2"/>
  <c r="P141" i="2"/>
  <c r="Q141" i="2"/>
  <c r="R141" i="2"/>
  <c r="S141" i="2"/>
  <c r="T141" i="2"/>
  <c r="U141" i="2"/>
  <c r="V141" i="2"/>
  <c r="P142" i="2"/>
  <c r="Q142" i="2"/>
  <c r="R142" i="2"/>
  <c r="S142" i="2"/>
  <c r="T142" i="2"/>
  <c r="U142" i="2"/>
  <c r="V142" i="2"/>
  <c r="P143" i="2"/>
  <c r="Q143" i="2"/>
  <c r="R143" i="2"/>
  <c r="S143" i="2"/>
  <c r="T143" i="2"/>
  <c r="U143" i="2"/>
  <c r="V143" i="2"/>
  <c r="P144" i="2"/>
  <c r="Q144" i="2"/>
  <c r="R144" i="2"/>
  <c r="S144" i="2"/>
  <c r="T144" i="2"/>
  <c r="U144" i="2"/>
  <c r="V144" i="2"/>
  <c r="P145" i="2"/>
  <c r="Q145" i="2"/>
  <c r="R145" i="2"/>
  <c r="S145" i="2"/>
  <c r="T145" i="2"/>
  <c r="U145" i="2"/>
  <c r="V145" i="2"/>
  <c r="P146" i="2"/>
  <c r="Q146" i="2"/>
  <c r="R146" i="2"/>
  <c r="S146" i="2"/>
  <c r="T146" i="2"/>
  <c r="U146" i="2"/>
  <c r="V146" i="2"/>
  <c r="P147" i="2"/>
  <c r="Q147" i="2"/>
  <c r="R147" i="2"/>
  <c r="S147" i="2"/>
  <c r="T147" i="2"/>
  <c r="U147" i="2"/>
  <c r="V147" i="2"/>
  <c r="P148" i="2"/>
  <c r="Q148" i="2"/>
  <c r="R148" i="2"/>
  <c r="S148" i="2"/>
  <c r="T148" i="2"/>
  <c r="U148" i="2"/>
  <c r="V148" i="2"/>
  <c r="P149" i="2"/>
  <c r="Q149" i="2"/>
  <c r="R149" i="2"/>
  <c r="S149" i="2"/>
  <c r="T149" i="2"/>
  <c r="U149" i="2"/>
  <c r="V149" i="2"/>
  <c r="P150" i="2"/>
  <c r="Q150" i="2"/>
  <c r="R150" i="2"/>
  <c r="S150" i="2"/>
  <c r="T150" i="2"/>
  <c r="U150" i="2"/>
  <c r="V150" i="2"/>
  <c r="P151" i="2"/>
  <c r="Q151" i="2"/>
  <c r="R151" i="2"/>
  <c r="S151" i="2"/>
  <c r="T151" i="2"/>
  <c r="U151" i="2"/>
  <c r="V151" i="2"/>
  <c r="P152" i="2"/>
  <c r="Q152" i="2"/>
  <c r="R152" i="2"/>
  <c r="S152" i="2"/>
  <c r="T152" i="2"/>
  <c r="U152" i="2"/>
  <c r="V152" i="2"/>
  <c r="P153" i="2"/>
  <c r="Q153" i="2"/>
  <c r="R153" i="2"/>
  <c r="S153" i="2"/>
  <c r="T153" i="2"/>
  <c r="U153" i="2"/>
  <c r="V153" i="2"/>
  <c r="P154" i="2"/>
  <c r="Q154" i="2"/>
  <c r="R154" i="2"/>
  <c r="S154" i="2"/>
  <c r="T154" i="2"/>
  <c r="U154" i="2"/>
  <c r="V154" i="2"/>
  <c r="P155" i="2"/>
  <c r="Q155" i="2"/>
  <c r="R155" i="2"/>
  <c r="S155" i="2"/>
  <c r="T155" i="2"/>
  <c r="U155" i="2"/>
  <c r="V155" i="2"/>
  <c r="P156" i="2"/>
  <c r="Q156" i="2"/>
  <c r="R156" i="2"/>
  <c r="S156" i="2"/>
  <c r="T156" i="2"/>
  <c r="U156" i="2"/>
  <c r="V156" i="2"/>
  <c r="P157" i="2"/>
  <c r="Q157" i="2"/>
  <c r="R157" i="2"/>
  <c r="S157" i="2"/>
  <c r="T157" i="2"/>
  <c r="U157" i="2"/>
  <c r="V157" i="2"/>
  <c r="P158" i="2"/>
  <c r="Q158" i="2"/>
  <c r="R158" i="2"/>
  <c r="S158" i="2"/>
  <c r="T158" i="2"/>
  <c r="U158" i="2"/>
  <c r="V158" i="2"/>
  <c r="P159" i="2"/>
  <c r="Q159" i="2"/>
  <c r="R159" i="2"/>
  <c r="S159" i="2"/>
  <c r="T159" i="2"/>
  <c r="U159" i="2"/>
  <c r="V159" i="2"/>
  <c r="P160" i="2"/>
  <c r="Q160" i="2"/>
  <c r="R160" i="2"/>
  <c r="S160" i="2"/>
  <c r="T160" i="2"/>
  <c r="U160" i="2"/>
  <c r="V160" i="2"/>
  <c r="P161" i="2"/>
  <c r="Q161" i="2"/>
  <c r="R161" i="2"/>
  <c r="S161" i="2"/>
  <c r="T161" i="2"/>
  <c r="U161" i="2"/>
  <c r="V161" i="2"/>
  <c r="P162" i="2"/>
  <c r="Q162" i="2"/>
  <c r="R162" i="2"/>
  <c r="S162" i="2"/>
  <c r="T162" i="2"/>
  <c r="U162" i="2"/>
  <c r="V162" i="2"/>
  <c r="P163" i="2"/>
  <c r="Q163" i="2"/>
  <c r="R163" i="2"/>
  <c r="S163" i="2"/>
  <c r="T163" i="2"/>
  <c r="U163" i="2"/>
  <c r="V163" i="2"/>
  <c r="P164" i="2"/>
  <c r="Q164" i="2"/>
  <c r="R164" i="2"/>
  <c r="S164" i="2"/>
  <c r="T164" i="2"/>
  <c r="U164" i="2"/>
  <c r="V164" i="2"/>
  <c r="P165" i="2"/>
  <c r="Q165" i="2"/>
  <c r="R165" i="2"/>
  <c r="S165" i="2"/>
  <c r="T165" i="2"/>
  <c r="U165" i="2"/>
  <c r="V165" i="2"/>
  <c r="P166" i="2"/>
  <c r="Q166" i="2"/>
  <c r="R166" i="2"/>
  <c r="S166" i="2"/>
  <c r="T166" i="2"/>
  <c r="U166" i="2"/>
  <c r="V166" i="2"/>
  <c r="P167" i="2"/>
  <c r="Q167" i="2"/>
  <c r="R167" i="2"/>
  <c r="S167" i="2"/>
  <c r="T167" i="2"/>
  <c r="U167" i="2"/>
  <c r="V167" i="2"/>
  <c r="P168" i="2"/>
  <c r="Q168" i="2"/>
  <c r="R168" i="2"/>
  <c r="S168" i="2"/>
  <c r="T168" i="2"/>
  <c r="U168" i="2"/>
  <c r="V168" i="2"/>
  <c r="P169" i="2"/>
  <c r="Q169" i="2"/>
  <c r="R169" i="2"/>
  <c r="S169" i="2"/>
  <c r="T169" i="2"/>
  <c r="U169" i="2"/>
  <c r="V169" i="2"/>
  <c r="P170" i="2"/>
  <c r="Q170" i="2"/>
  <c r="R170" i="2"/>
  <c r="S170" i="2"/>
  <c r="T170" i="2"/>
  <c r="U170" i="2"/>
  <c r="V170" i="2"/>
  <c r="P171" i="2"/>
  <c r="Q171" i="2"/>
  <c r="R171" i="2"/>
  <c r="S171" i="2"/>
  <c r="T171" i="2"/>
  <c r="U171" i="2"/>
  <c r="V171" i="2"/>
  <c r="P172" i="2"/>
  <c r="Q172" i="2"/>
  <c r="R172" i="2"/>
  <c r="S172" i="2"/>
  <c r="T172" i="2"/>
  <c r="U172" i="2"/>
  <c r="V172" i="2"/>
  <c r="P173" i="2"/>
  <c r="Q173" i="2"/>
  <c r="R173" i="2"/>
  <c r="S173" i="2"/>
  <c r="T173" i="2"/>
  <c r="U173" i="2"/>
  <c r="V173" i="2"/>
  <c r="P174" i="2"/>
  <c r="Q174" i="2"/>
  <c r="R174" i="2"/>
  <c r="S174" i="2"/>
  <c r="T174" i="2"/>
  <c r="U174" i="2"/>
  <c r="V174" i="2"/>
  <c r="P175" i="2"/>
  <c r="Q175" i="2"/>
  <c r="R175" i="2"/>
  <c r="S175" i="2"/>
  <c r="T175" i="2"/>
  <c r="U175" i="2"/>
  <c r="V175" i="2"/>
  <c r="P176" i="2"/>
  <c r="Q176" i="2"/>
  <c r="R176" i="2"/>
  <c r="S176" i="2"/>
  <c r="T176" i="2"/>
  <c r="U176" i="2"/>
  <c r="V176" i="2"/>
  <c r="P177" i="2"/>
  <c r="Q177" i="2"/>
  <c r="R177" i="2"/>
  <c r="S177" i="2"/>
  <c r="T177" i="2"/>
  <c r="U177" i="2"/>
  <c r="V177" i="2"/>
  <c r="P178" i="2"/>
  <c r="Q178" i="2"/>
  <c r="R178" i="2"/>
  <c r="S178" i="2"/>
  <c r="T178" i="2"/>
  <c r="U178" i="2"/>
  <c r="V178" i="2"/>
  <c r="P179" i="2"/>
  <c r="Q179" i="2"/>
  <c r="R179" i="2"/>
  <c r="S179" i="2"/>
  <c r="T179" i="2"/>
  <c r="U179" i="2"/>
  <c r="V179" i="2"/>
  <c r="P180" i="2"/>
  <c r="Q180" i="2"/>
  <c r="R180" i="2"/>
  <c r="S180" i="2"/>
  <c r="T180" i="2"/>
  <c r="U180" i="2"/>
  <c r="V180" i="2"/>
  <c r="P181" i="2"/>
  <c r="Q181" i="2"/>
  <c r="R181" i="2"/>
  <c r="S181" i="2"/>
  <c r="T181" i="2"/>
  <c r="U181" i="2"/>
  <c r="V181" i="2"/>
  <c r="P182" i="2"/>
  <c r="Q182" i="2"/>
  <c r="R182" i="2"/>
  <c r="S182" i="2"/>
  <c r="T182" i="2"/>
  <c r="U182" i="2"/>
  <c r="V182" i="2"/>
  <c r="P183" i="2"/>
  <c r="Q183" i="2"/>
  <c r="R183" i="2"/>
  <c r="S183" i="2"/>
  <c r="T183" i="2"/>
  <c r="U183" i="2"/>
  <c r="V183" i="2"/>
  <c r="P184" i="2"/>
  <c r="Q184" i="2"/>
  <c r="R184" i="2"/>
  <c r="S184" i="2"/>
  <c r="T184" i="2"/>
  <c r="U184" i="2"/>
  <c r="V184" i="2"/>
  <c r="P185" i="2"/>
  <c r="Q185" i="2"/>
  <c r="R185" i="2"/>
  <c r="S185" i="2"/>
  <c r="T185" i="2"/>
  <c r="U185" i="2"/>
  <c r="V185" i="2"/>
  <c r="P186" i="2"/>
  <c r="Q186" i="2"/>
  <c r="R186" i="2"/>
  <c r="S186" i="2"/>
  <c r="T186" i="2"/>
  <c r="U186" i="2"/>
  <c r="V186" i="2"/>
  <c r="P187" i="2"/>
  <c r="Q187" i="2"/>
  <c r="R187" i="2"/>
  <c r="S187" i="2"/>
  <c r="T187" i="2"/>
  <c r="U187" i="2"/>
  <c r="V187" i="2"/>
  <c r="P188" i="2"/>
  <c r="Q188" i="2"/>
  <c r="R188" i="2"/>
  <c r="S188" i="2"/>
  <c r="T188" i="2"/>
  <c r="U188" i="2"/>
  <c r="V188" i="2"/>
  <c r="P189" i="2"/>
  <c r="Q189" i="2"/>
  <c r="R189" i="2"/>
  <c r="S189" i="2"/>
  <c r="T189" i="2"/>
  <c r="U189" i="2"/>
  <c r="V189" i="2"/>
  <c r="P190" i="2"/>
  <c r="Q190" i="2"/>
  <c r="R190" i="2"/>
  <c r="S190" i="2"/>
  <c r="T190" i="2"/>
  <c r="U190" i="2"/>
  <c r="V190" i="2"/>
  <c r="P191" i="2"/>
  <c r="Q191" i="2"/>
  <c r="R191" i="2"/>
  <c r="S191" i="2"/>
  <c r="T191" i="2"/>
  <c r="U191" i="2"/>
  <c r="V191" i="2"/>
  <c r="P192" i="2"/>
  <c r="Q192" i="2"/>
  <c r="R192" i="2"/>
  <c r="S192" i="2"/>
  <c r="T192" i="2"/>
  <c r="U192" i="2"/>
  <c r="V192" i="2"/>
  <c r="P193" i="2"/>
  <c r="Q193" i="2"/>
  <c r="R193" i="2"/>
  <c r="S193" i="2"/>
  <c r="T193" i="2"/>
  <c r="U193" i="2"/>
  <c r="V193" i="2"/>
  <c r="P194" i="2"/>
  <c r="Q194" i="2"/>
  <c r="R194" i="2"/>
  <c r="S194" i="2"/>
  <c r="T194" i="2"/>
  <c r="U194" i="2"/>
  <c r="V194" i="2"/>
  <c r="P195" i="2"/>
  <c r="Q195" i="2"/>
  <c r="R195" i="2"/>
  <c r="S195" i="2"/>
  <c r="T195" i="2"/>
  <c r="U195" i="2"/>
  <c r="V195" i="2"/>
  <c r="P196" i="2"/>
  <c r="Q196" i="2"/>
  <c r="R196" i="2"/>
  <c r="S196" i="2"/>
  <c r="T196" i="2"/>
  <c r="U196" i="2"/>
  <c r="V196" i="2"/>
  <c r="P197" i="2"/>
  <c r="Q197" i="2"/>
  <c r="R197" i="2"/>
  <c r="S197" i="2"/>
  <c r="T197" i="2"/>
  <c r="U197" i="2"/>
  <c r="V197" i="2"/>
  <c r="P198" i="2"/>
  <c r="Q198" i="2"/>
  <c r="R198" i="2"/>
  <c r="S198" i="2"/>
  <c r="T198" i="2"/>
  <c r="U198" i="2"/>
  <c r="V198" i="2"/>
  <c r="P199" i="2"/>
  <c r="Q199" i="2"/>
  <c r="R199" i="2"/>
  <c r="S199" i="2"/>
  <c r="T199" i="2"/>
  <c r="U199" i="2"/>
  <c r="V199" i="2"/>
  <c r="P200" i="2"/>
  <c r="Q200" i="2"/>
  <c r="R200" i="2"/>
  <c r="S200" i="2"/>
  <c r="T200" i="2"/>
  <c r="U200" i="2"/>
  <c r="V200" i="2"/>
  <c r="P201" i="2"/>
  <c r="Q201" i="2"/>
  <c r="R201" i="2"/>
  <c r="S201" i="2"/>
  <c r="T201" i="2"/>
  <c r="U201" i="2"/>
  <c r="V201" i="2"/>
  <c r="P202" i="2"/>
  <c r="Q202" i="2"/>
  <c r="R202" i="2"/>
  <c r="S202" i="2"/>
  <c r="T202" i="2"/>
  <c r="U202" i="2"/>
  <c r="V202" i="2"/>
  <c r="P203" i="2"/>
  <c r="Q203" i="2"/>
  <c r="R203" i="2"/>
  <c r="S203" i="2"/>
  <c r="T203" i="2"/>
  <c r="U203" i="2"/>
  <c r="V203" i="2"/>
  <c r="P204" i="2"/>
  <c r="Q204" i="2"/>
  <c r="R204" i="2"/>
  <c r="S204" i="2"/>
  <c r="T204" i="2"/>
  <c r="U204" i="2"/>
  <c r="V204" i="2"/>
  <c r="P205" i="2"/>
  <c r="Q205" i="2"/>
  <c r="R205" i="2"/>
  <c r="S205" i="2"/>
  <c r="T205" i="2"/>
  <c r="U205" i="2"/>
  <c r="V205" i="2"/>
  <c r="P206" i="2"/>
  <c r="Q206" i="2"/>
  <c r="R206" i="2"/>
  <c r="S206" i="2"/>
  <c r="T206" i="2"/>
  <c r="U206" i="2"/>
  <c r="V206" i="2"/>
  <c r="P207" i="2"/>
  <c r="Q207" i="2"/>
  <c r="R207" i="2"/>
  <c r="S207" i="2"/>
  <c r="T207" i="2"/>
  <c r="U207" i="2"/>
  <c r="V207" i="2"/>
  <c r="P208" i="2"/>
  <c r="Q208" i="2"/>
  <c r="R208" i="2"/>
  <c r="S208" i="2"/>
  <c r="T208" i="2"/>
  <c r="U208" i="2"/>
  <c r="V208" i="2"/>
  <c r="P209" i="2"/>
  <c r="Q209" i="2"/>
  <c r="R209" i="2"/>
  <c r="S209" i="2"/>
  <c r="T209" i="2"/>
  <c r="U209" i="2"/>
  <c r="V209" i="2"/>
  <c r="P210" i="2"/>
  <c r="Q210" i="2"/>
  <c r="R210" i="2"/>
  <c r="S210" i="2"/>
  <c r="T210" i="2"/>
  <c r="U210" i="2"/>
  <c r="V210" i="2"/>
  <c r="P211" i="2"/>
  <c r="Q211" i="2"/>
  <c r="R211" i="2"/>
  <c r="S211" i="2"/>
  <c r="T211" i="2"/>
  <c r="U211" i="2"/>
  <c r="V211" i="2"/>
  <c r="P212" i="2"/>
  <c r="Q212" i="2"/>
  <c r="R212" i="2"/>
  <c r="S212" i="2"/>
  <c r="T212" i="2"/>
  <c r="U212" i="2"/>
  <c r="V212" i="2"/>
  <c r="P213" i="2"/>
  <c r="Q213" i="2"/>
  <c r="R213" i="2"/>
  <c r="S213" i="2"/>
  <c r="T213" i="2"/>
  <c r="U213" i="2"/>
  <c r="V213" i="2"/>
  <c r="P214" i="2"/>
  <c r="Q214" i="2"/>
  <c r="R214" i="2"/>
  <c r="S214" i="2"/>
  <c r="T214" i="2"/>
  <c r="U214" i="2"/>
  <c r="V214" i="2"/>
  <c r="P215" i="2"/>
  <c r="Q215" i="2"/>
  <c r="R215" i="2"/>
  <c r="S215" i="2"/>
  <c r="T215" i="2"/>
  <c r="U215" i="2"/>
  <c r="V215" i="2"/>
  <c r="P216" i="2"/>
  <c r="Q216" i="2"/>
  <c r="R216" i="2"/>
  <c r="S216" i="2"/>
  <c r="T216" i="2"/>
  <c r="U216" i="2"/>
  <c r="V216" i="2"/>
  <c r="P217" i="2"/>
  <c r="Q217" i="2"/>
  <c r="R217" i="2"/>
  <c r="S217" i="2"/>
  <c r="T217" i="2"/>
  <c r="U217" i="2"/>
  <c r="V217" i="2"/>
  <c r="P218" i="2"/>
  <c r="Q218" i="2"/>
  <c r="R218" i="2"/>
  <c r="S218" i="2"/>
  <c r="T218" i="2"/>
  <c r="U218" i="2"/>
  <c r="V218" i="2"/>
  <c r="P219" i="2"/>
  <c r="Q219" i="2"/>
  <c r="R219" i="2"/>
  <c r="S219" i="2"/>
  <c r="T219" i="2"/>
  <c r="U219" i="2"/>
  <c r="V219" i="2"/>
  <c r="P220" i="2"/>
  <c r="Q220" i="2"/>
  <c r="R220" i="2"/>
  <c r="S220" i="2"/>
  <c r="T220" i="2"/>
  <c r="U220" i="2"/>
  <c r="V220" i="2"/>
  <c r="P221" i="2"/>
  <c r="Q221" i="2"/>
  <c r="R221" i="2"/>
  <c r="S221" i="2"/>
  <c r="T221" i="2"/>
  <c r="U221" i="2"/>
  <c r="V221" i="2"/>
  <c r="P222" i="2"/>
  <c r="Q222" i="2"/>
  <c r="R222" i="2"/>
  <c r="S222" i="2"/>
  <c r="T222" i="2"/>
  <c r="U222" i="2"/>
  <c r="V222" i="2"/>
  <c r="P223" i="2"/>
  <c r="Q223" i="2"/>
  <c r="R223" i="2"/>
  <c r="S223" i="2"/>
  <c r="T223" i="2"/>
  <c r="U223" i="2"/>
  <c r="V223" i="2"/>
  <c r="P224" i="2"/>
  <c r="Q224" i="2"/>
  <c r="R224" i="2"/>
  <c r="S224" i="2"/>
  <c r="T224" i="2"/>
  <c r="U224" i="2"/>
  <c r="V224" i="2"/>
  <c r="P225" i="2"/>
  <c r="Q225" i="2"/>
  <c r="R225" i="2"/>
  <c r="S225" i="2"/>
  <c r="T225" i="2"/>
  <c r="U225" i="2"/>
  <c r="V225" i="2"/>
  <c r="P226" i="2"/>
  <c r="Q226" i="2"/>
  <c r="R226" i="2"/>
  <c r="S226" i="2"/>
  <c r="T226" i="2"/>
  <c r="U226" i="2"/>
  <c r="V226" i="2"/>
  <c r="P227" i="2"/>
  <c r="Q227" i="2"/>
  <c r="R227" i="2"/>
  <c r="S227" i="2"/>
  <c r="T227" i="2"/>
  <c r="U227" i="2"/>
  <c r="V227" i="2"/>
  <c r="P228" i="2"/>
  <c r="Q228" i="2"/>
  <c r="R228" i="2"/>
  <c r="S228" i="2"/>
  <c r="T228" i="2"/>
  <c r="U228" i="2"/>
  <c r="V228" i="2"/>
  <c r="P229" i="2"/>
  <c r="Q229" i="2"/>
  <c r="R229" i="2"/>
  <c r="S229" i="2"/>
  <c r="T229" i="2"/>
  <c r="U229" i="2"/>
  <c r="V229" i="2"/>
  <c r="P230" i="2"/>
  <c r="Q230" i="2"/>
  <c r="R230" i="2"/>
  <c r="S230" i="2"/>
  <c r="T230" i="2"/>
  <c r="U230" i="2"/>
  <c r="V230" i="2"/>
  <c r="P231" i="2"/>
  <c r="Q231" i="2"/>
  <c r="R231" i="2"/>
  <c r="S231" i="2"/>
  <c r="T231" i="2"/>
  <c r="U231" i="2"/>
  <c r="V231" i="2"/>
  <c r="P232" i="2"/>
  <c r="Q232" i="2"/>
  <c r="R232" i="2"/>
  <c r="S232" i="2"/>
  <c r="T232" i="2"/>
  <c r="U232" i="2"/>
  <c r="V232" i="2"/>
  <c r="P233" i="2"/>
  <c r="Q233" i="2"/>
  <c r="R233" i="2"/>
  <c r="S233" i="2"/>
  <c r="T233" i="2"/>
  <c r="U233" i="2"/>
  <c r="V233" i="2"/>
  <c r="P234" i="2"/>
  <c r="Q234" i="2"/>
  <c r="R234" i="2"/>
  <c r="S234" i="2"/>
  <c r="T234" i="2"/>
  <c r="U234" i="2"/>
  <c r="V234" i="2"/>
  <c r="P235" i="2"/>
  <c r="Q235" i="2"/>
  <c r="R235" i="2"/>
  <c r="S235" i="2"/>
  <c r="T235" i="2"/>
  <c r="U235" i="2"/>
  <c r="V235" i="2"/>
  <c r="P236" i="2"/>
  <c r="Q236" i="2"/>
  <c r="R236" i="2"/>
  <c r="S236" i="2"/>
  <c r="T236" i="2"/>
  <c r="U236" i="2"/>
  <c r="V236" i="2"/>
  <c r="P237" i="2"/>
  <c r="Q237" i="2"/>
  <c r="R237" i="2"/>
  <c r="S237" i="2"/>
  <c r="T237" i="2"/>
  <c r="U237" i="2"/>
  <c r="V237" i="2"/>
  <c r="P238" i="2"/>
  <c r="Q238" i="2"/>
  <c r="R238" i="2"/>
  <c r="S238" i="2"/>
  <c r="T238" i="2"/>
  <c r="U238" i="2"/>
  <c r="V238" i="2"/>
  <c r="P239" i="2"/>
  <c r="Q239" i="2"/>
  <c r="R239" i="2"/>
  <c r="S239" i="2"/>
  <c r="T239" i="2"/>
  <c r="U239" i="2"/>
  <c r="V239" i="2"/>
  <c r="P240" i="2"/>
  <c r="Q240" i="2"/>
  <c r="R240" i="2"/>
  <c r="S240" i="2"/>
  <c r="T240" i="2"/>
  <c r="U240" i="2"/>
  <c r="V240" i="2"/>
  <c r="P241" i="2"/>
  <c r="Q241" i="2"/>
  <c r="R241" i="2"/>
  <c r="S241" i="2"/>
  <c r="T241" i="2"/>
  <c r="U241" i="2"/>
  <c r="V241" i="2"/>
  <c r="P242" i="2"/>
  <c r="Q242" i="2"/>
  <c r="R242" i="2"/>
  <c r="S242" i="2"/>
  <c r="T242" i="2"/>
  <c r="U242" i="2"/>
  <c r="V242" i="2"/>
  <c r="P243" i="2"/>
  <c r="Q243" i="2"/>
  <c r="R243" i="2"/>
  <c r="S243" i="2"/>
  <c r="T243" i="2"/>
  <c r="U243" i="2"/>
  <c r="V243" i="2"/>
  <c r="P244" i="2"/>
  <c r="Q244" i="2"/>
  <c r="R244" i="2"/>
  <c r="S244" i="2"/>
  <c r="T244" i="2"/>
  <c r="U244" i="2"/>
  <c r="V244" i="2"/>
  <c r="P245" i="2"/>
  <c r="Q245" i="2"/>
  <c r="R245" i="2"/>
  <c r="S245" i="2"/>
  <c r="T245" i="2"/>
  <c r="U245" i="2"/>
  <c r="V245" i="2"/>
  <c r="P246" i="2"/>
  <c r="Q246" i="2"/>
  <c r="R246" i="2"/>
  <c r="S246" i="2"/>
  <c r="T246" i="2"/>
  <c r="U246" i="2"/>
  <c r="V246" i="2"/>
  <c r="P247" i="2"/>
  <c r="Q247" i="2"/>
  <c r="R247" i="2"/>
  <c r="S247" i="2"/>
  <c r="T247" i="2"/>
  <c r="U247" i="2"/>
  <c r="V247" i="2"/>
  <c r="P248" i="2"/>
  <c r="Q248" i="2"/>
  <c r="R248" i="2"/>
  <c r="S248" i="2"/>
  <c r="T248" i="2"/>
  <c r="U248" i="2"/>
  <c r="V248" i="2"/>
  <c r="P249" i="2"/>
  <c r="Q249" i="2"/>
  <c r="R249" i="2"/>
  <c r="S249" i="2"/>
  <c r="T249" i="2"/>
  <c r="U249" i="2"/>
  <c r="V249" i="2"/>
  <c r="P250" i="2"/>
  <c r="Q250" i="2"/>
  <c r="R250" i="2"/>
  <c r="S250" i="2"/>
  <c r="T250" i="2"/>
  <c r="U250" i="2"/>
  <c r="V250" i="2"/>
  <c r="P251" i="2"/>
  <c r="Q251" i="2"/>
  <c r="R251" i="2"/>
  <c r="S251" i="2"/>
  <c r="T251" i="2"/>
  <c r="U251" i="2"/>
  <c r="V251" i="2"/>
  <c r="P252" i="2"/>
  <c r="Q252" i="2"/>
  <c r="R252" i="2"/>
  <c r="S252" i="2"/>
  <c r="T252" i="2"/>
  <c r="U252" i="2"/>
  <c r="V252" i="2"/>
  <c r="P253" i="2"/>
  <c r="Q253" i="2"/>
  <c r="R253" i="2"/>
  <c r="S253" i="2"/>
  <c r="T253" i="2"/>
  <c r="U253" i="2"/>
  <c r="V253" i="2"/>
  <c r="P254" i="2"/>
  <c r="Q254" i="2"/>
  <c r="R254" i="2"/>
  <c r="S254" i="2"/>
  <c r="T254" i="2"/>
  <c r="U254" i="2"/>
  <c r="V254" i="2"/>
  <c r="P255" i="2"/>
  <c r="Q255" i="2"/>
  <c r="R255" i="2"/>
  <c r="S255" i="2"/>
  <c r="T255" i="2"/>
  <c r="U255" i="2"/>
  <c r="V255" i="2"/>
  <c r="P256" i="2"/>
  <c r="Q256" i="2"/>
  <c r="R256" i="2"/>
  <c r="S256" i="2"/>
  <c r="T256" i="2"/>
  <c r="U256" i="2"/>
  <c r="V256" i="2"/>
  <c r="P257" i="2"/>
  <c r="Q257" i="2"/>
  <c r="R257" i="2"/>
  <c r="S257" i="2"/>
  <c r="T257" i="2"/>
  <c r="U257" i="2"/>
  <c r="V257" i="2"/>
  <c r="P258" i="2"/>
  <c r="Q258" i="2"/>
  <c r="R258" i="2"/>
  <c r="S258" i="2"/>
  <c r="T258" i="2"/>
  <c r="U258" i="2"/>
  <c r="V258" i="2"/>
  <c r="P259" i="2"/>
  <c r="Q259" i="2"/>
  <c r="R259" i="2"/>
  <c r="S259" i="2"/>
  <c r="T259" i="2"/>
  <c r="U259" i="2"/>
  <c r="V259" i="2"/>
  <c r="P260" i="2"/>
  <c r="Q260" i="2"/>
  <c r="R260" i="2"/>
  <c r="S260" i="2"/>
  <c r="T260" i="2"/>
  <c r="U260" i="2"/>
  <c r="V260" i="2"/>
  <c r="P261" i="2"/>
  <c r="Q261" i="2"/>
  <c r="R261" i="2"/>
  <c r="S261" i="2"/>
  <c r="T261" i="2"/>
  <c r="U261" i="2"/>
  <c r="V261" i="2"/>
  <c r="P262" i="2"/>
  <c r="Q262" i="2"/>
  <c r="R262" i="2"/>
  <c r="S262" i="2"/>
  <c r="T262" i="2"/>
  <c r="U262" i="2"/>
  <c r="V262" i="2"/>
  <c r="P263" i="2"/>
  <c r="Q263" i="2"/>
  <c r="R263" i="2"/>
  <c r="S263" i="2"/>
  <c r="T263" i="2"/>
  <c r="U263" i="2"/>
  <c r="V263" i="2"/>
  <c r="P264" i="2"/>
  <c r="Q264" i="2"/>
  <c r="R264" i="2"/>
  <c r="S264" i="2"/>
  <c r="T264" i="2"/>
  <c r="U264" i="2"/>
  <c r="V264" i="2"/>
  <c r="P265" i="2"/>
  <c r="Q265" i="2"/>
  <c r="R265" i="2"/>
  <c r="S265" i="2"/>
  <c r="T265" i="2"/>
  <c r="U265" i="2"/>
  <c r="V265" i="2"/>
  <c r="P266" i="2"/>
  <c r="Q266" i="2"/>
  <c r="R266" i="2"/>
  <c r="S266" i="2"/>
  <c r="T266" i="2"/>
  <c r="U266" i="2"/>
  <c r="V266" i="2"/>
  <c r="P267" i="2"/>
  <c r="Q267" i="2"/>
  <c r="R267" i="2"/>
  <c r="S267" i="2"/>
  <c r="T267" i="2"/>
  <c r="U267" i="2"/>
  <c r="V267" i="2"/>
  <c r="Q3" i="2"/>
  <c r="R3" i="2"/>
  <c r="S3" i="2"/>
  <c r="T3" i="2"/>
  <c r="U3" i="2"/>
  <c r="V3" i="2"/>
  <c r="P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3" i="2"/>
  <c r="Q14" i="4"/>
  <c r="N13" i="4"/>
  <c r="O13" i="4"/>
  <c r="P13" i="4" s="1"/>
  <c r="Q13" i="4" s="1"/>
  <c r="M13" i="4"/>
  <c r="D13" i="4"/>
  <c r="E13" i="4"/>
  <c r="F13" i="4" s="1"/>
  <c r="G13" i="4" s="1"/>
  <c r="H13" i="4" s="1"/>
  <c r="I13" i="4" s="1"/>
  <c r="J13" i="4" s="1"/>
  <c r="K13" i="4" s="1"/>
  <c r="C13" i="4"/>
  <c r="B13" i="4"/>
  <c r="I8" i="4"/>
  <c r="H8" i="4"/>
  <c r="G8" i="4"/>
  <c r="F8" i="4"/>
  <c r="P2" i="2" a="1"/>
  <c r="P2" i="2" s="1"/>
  <c r="Z2" i="2" s="1" a="1"/>
  <c r="Z2" i="2" s="1"/>
  <c r="B3" i="2"/>
  <c r="B4" i="2" s="1"/>
  <c r="B6" i="2"/>
  <c r="B7" i="2"/>
  <c r="B11" i="2"/>
  <c r="B12" i="2"/>
  <c r="B13" i="2" s="1"/>
  <c r="B15" i="2"/>
  <c r="B16" i="2"/>
  <c r="C15" i="2" s="1"/>
  <c r="B18" i="2"/>
  <c r="B19" i="2"/>
  <c r="C18" i="2" s="1"/>
  <c r="B20" i="2"/>
  <c r="B21" i="2"/>
  <c r="C20" i="2" s="1"/>
  <c r="B24" i="2"/>
  <c r="B25" i="2"/>
  <c r="B31" i="2"/>
  <c r="B32" i="2"/>
  <c r="B33" i="2" s="1"/>
  <c r="B35" i="2"/>
  <c r="B36" i="2"/>
  <c r="C35" i="2" s="1"/>
  <c r="B41" i="2"/>
  <c r="B42" i="2"/>
  <c r="B43" i="2" s="1"/>
  <c r="B46" i="2"/>
  <c r="B47" i="2"/>
  <c r="B52" i="2"/>
  <c r="B53" i="2"/>
  <c r="B55" i="2"/>
  <c r="B56" i="2"/>
  <c r="C55" i="2" s="1"/>
  <c r="B59" i="2"/>
  <c r="B60" i="2"/>
  <c r="C59" i="2" s="1"/>
  <c r="B61" i="2"/>
  <c r="B62" i="2"/>
  <c r="B63" i="2" s="1"/>
  <c r="C62" i="2" s="1"/>
  <c r="B64" i="2"/>
  <c r="B65" i="2"/>
  <c r="B69" i="2"/>
  <c r="B70" i="2"/>
  <c r="C69" i="2" s="1"/>
  <c r="B72" i="2"/>
  <c r="B73" i="2"/>
  <c r="B75" i="2"/>
  <c r="B76" i="2"/>
  <c r="C75" i="2" s="1"/>
  <c r="B80" i="2"/>
  <c r="B81" i="2"/>
  <c r="C80" i="2" s="1"/>
  <c r="B82" i="2"/>
  <c r="B83" i="2"/>
  <c r="B86" i="2"/>
  <c r="B87" i="2"/>
  <c r="B91" i="2"/>
  <c r="B92" i="2"/>
  <c r="B93" i="2" s="1"/>
  <c r="B95" i="2"/>
  <c r="B96" i="2"/>
  <c r="C95" i="2" s="1"/>
  <c r="B100" i="2"/>
  <c r="B101" i="2"/>
  <c r="C100" i="2" s="1"/>
  <c r="B104" i="2"/>
  <c r="B105" i="2"/>
  <c r="B107" i="2"/>
  <c r="B108" i="2"/>
  <c r="C107" i="2" s="1"/>
  <c r="B110" i="2"/>
  <c r="B111" i="2"/>
  <c r="C110" i="2" s="1"/>
  <c r="B115" i="2"/>
  <c r="B116" i="2"/>
  <c r="C115" i="2" s="1"/>
  <c r="B117" i="2"/>
  <c r="B118" i="2"/>
  <c r="C117" i="2" s="1"/>
  <c r="B121" i="2"/>
  <c r="B122" i="2"/>
  <c r="C121" i="2" s="1"/>
  <c r="B123" i="2"/>
  <c r="B124" i="2"/>
  <c r="C123" i="2" s="1"/>
  <c r="B126" i="2"/>
  <c r="B127" i="2"/>
  <c r="C126" i="2" s="1"/>
  <c r="B128" i="2"/>
  <c r="B129" i="2"/>
  <c r="B132" i="2"/>
  <c r="B133" i="2"/>
  <c r="B136" i="2"/>
  <c r="B137" i="2"/>
  <c r="B139" i="2"/>
  <c r="B140" i="2"/>
  <c r="C139" i="2" s="1"/>
  <c r="B143" i="2"/>
  <c r="B144" i="2"/>
  <c r="C143" i="2" s="1"/>
  <c r="B147" i="2"/>
  <c r="B148" i="2"/>
  <c r="C147" i="2" s="1"/>
  <c r="B152" i="2"/>
  <c r="B153" i="2"/>
  <c r="B155" i="2"/>
  <c r="B156" i="2"/>
  <c r="C155" i="2" s="1"/>
  <c r="B158" i="2"/>
  <c r="B159" i="2"/>
  <c r="B161" i="2"/>
  <c r="B162" i="2"/>
  <c r="B163" i="2" s="1"/>
  <c r="B165" i="2"/>
  <c r="B166" i="2"/>
  <c r="C165" i="2" s="1"/>
  <c r="B169" i="2"/>
  <c r="B170" i="2"/>
  <c r="C169" i="2" s="1"/>
  <c r="B176" i="2"/>
  <c r="B177" i="2"/>
  <c r="B179" i="2"/>
  <c r="B180" i="2"/>
  <c r="C179" i="2" s="1"/>
  <c r="B182" i="2"/>
  <c r="B183" i="2"/>
  <c r="B186" i="2"/>
  <c r="B187" i="2"/>
  <c r="B191" i="2"/>
  <c r="B192" i="2"/>
  <c r="B193" i="2" s="1"/>
  <c r="B196" i="2"/>
  <c r="B197" i="2"/>
  <c r="B199" i="2"/>
  <c r="B200" i="2"/>
  <c r="C199" i="2" s="1"/>
  <c r="B204" i="2"/>
  <c r="B205" i="2"/>
  <c r="B207" i="2"/>
  <c r="B208" i="2"/>
  <c r="C207" i="2" s="1"/>
  <c r="B210" i="2"/>
  <c r="B211" i="2"/>
  <c r="C210" i="2" s="1"/>
  <c r="B214" i="2"/>
  <c r="B215" i="2"/>
  <c r="B217" i="2"/>
  <c r="B218" i="2"/>
  <c r="C217" i="2" s="1"/>
  <c r="B221" i="2"/>
  <c r="B222" i="2"/>
  <c r="B223" i="2" s="1"/>
  <c r="B225" i="2"/>
  <c r="B226" i="2"/>
  <c r="C225" i="2" s="1"/>
  <c r="B227" i="2"/>
  <c r="B228" i="2"/>
  <c r="C227" i="2" s="1"/>
  <c r="B232" i="2"/>
  <c r="B233" i="2"/>
  <c r="C232" i="2" s="1"/>
  <c r="B234" i="2"/>
  <c r="B235" i="2"/>
  <c r="B239" i="2"/>
  <c r="B240" i="2"/>
  <c r="C239" i="2" s="1"/>
  <c r="B242" i="2"/>
  <c r="B243" i="2"/>
  <c r="B246" i="2"/>
  <c r="B247" i="2"/>
  <c r="B250" i="2"/>
  <c r="B251" i="2"/>
  <c r="C250" i="2" s="1"/>
  <c r="B255" i="2"/>
  <c r="B256" i="2"/>
  <c r="C255" i="2" s="1"/>
  <c r="B259" i="2"/>
  <c r="B260" i="2"/>
  <c r="C259" i="2" s="1"/>
  <c r="B263" i="2"/>
  <c r="B264" i="2"/>
  <c r="C263" i="2" s="1"/>
  <c r="B265" i="2"/>
  <c r="B266" i="2"/>
  <c r="C265" i="2" s="1"/>
  <c r="B270" i="2"/>
  <c r="B271" i="2"/>
  <c r="C270" i="2" s="1"/>
  <c r="B274" i="2"/>
  <c r="B275" i="2"/>
  <c r="B277" i="2"/>
  <c r="B278" i="2"/>
  <c r="C277" i="2" s="1"/>
  <c r="B281" i="2"/>
  <c r="B282" i="2"/>
  <c r="C281" i="2" s="1"/>
  <c r="B286" i="2"/>
  <c r="B287" i="2"/>
  <c r="B290" i="2"/>
  <c r="B291" i="2"/>
  <c r="C290" i="2" s="1"/>
  <c r="B294" i="2"/>
  <c r="B295" i="2"/>
  <c r="C294" i="2" s="1"/>
  <c r="B296" i="2"/>
  <c r="B297" i="2"/>
  <c r="B300" i="2"/>
  <c r="B301" i="2"/>
  <c r="C300" i="2" s="1"/>
  <c r="B303" i="2"/>
  <c r="B304" i="2"/>
  <c r="C303" i="2" s="1"/>
  <c r="B308" i="2"/>
  <c r="B309" i="2"/>
  <c r="B312" i="2"/>
  <c r="B313" i="2"/>
  <c r="B315" i="2"/>
  <c r="B316" i="2"/>
  <c r="C315" i="2" s="1"/>
  <c r="B319" i="2"/>
  <c r="B320" i="2"/>
  <c r="C319" i="2" s="1"/>
  <c r="B321" i="2"/>
  <c r="B322" i="2"/>
  <c r="C321" i="2" s="1"/>
  <c r="B323" i="2"/>
  <c r="B324" i="2"/>
  <c r="C323" i="2" s="1"/>
  <c r="B329" i="2"/>
  <c r="B330" i="2"/>
  <c r="C329" i="2" s="1"/>
  <c r="B334" i="2"/>
  <c r="B335" i="2"/>
  <c r="B337" i="2"/>
  <c r="B338" i="2"/>
  <c r="B340" i="2"/>
  <c r="B341" i="2"/>
  <c r="C340" i="2" s="1"/>
  <c r="B343" i="2"/>
  <c r="B344" i="2"/>
  <c r="C343" i="2" s="1"/>
  <c r="B349" i="2"/>
  <c r="B350" i="2"/>
  <c r="C349" i="2" s="1"/>
  <c r="B351" i="2"/>
  <c r="B352" i="2"/>
  <c r="C351" i="2" s="1"/>
  <c r="B355" i="2"/>
  <c r="B356" i="2"/>
  <c r="C355" i="2" s="1"/>
  <c r="B361" i="2"/>
  <c r="B362" i="2"/>
  <c r="C361" i="2" s="1"/>
  <c r="B365" i="2"/>
  <c r="B366" i="2"/>
  <c r="C365" i="2" s="1"/>
  <c r="B369" i="2"/>
  <c r="B370" i="2"/>
  <c r="C369" i="2" s="1"/>
  <c r="B374" i="2"/>
  <c r="B375" i="2"/>
  <c r="B379" i="2"/>
  <c r="B380" i="2"/>
  <c r="C379" i="2" s="1"/>
  <c r="B384" i="2"/>
  <c r="B385" i="2"/>
  <c r="B388" i="2"/>
  <c r="B389" i="2"/>
  <c r="B391" i="2"/>
  <c r="B392" i="2"/>
  <c r="C391" i="2" s="1"/>
  <c r="B394" i="2"/>
  <c r="B395" i="2"/>
  <c r="B398" i="2"/>
  <c r="B399" i="2"/>
  <c r="C398" i="2" s="1"/>
  <c r="B400" i="2"/>
  <c r="B401" i="2"/>
  <c r="C400" i="2" s="1"/>
  <c r="B404" i="2"/>
  <c r="B405" i="2"/>
  <c r="B407" i="2"/>
  <c r="B408" i="2"/>
  <c r="C407" i="2" s="1"/>
  <c r="B412" i="2"/>
  <c r="B413" i="2"/>
  <c r="B416" i="2"/>
  <c r="B417" i="2"/>
  <c r="B419" i="2"/>
  <c r="B420" i="2"/>
  <c r="C419" i="2" s="1"/>
  <c r="B422" i="2"/>
  <c r="B423" i="2"/>
  <c r="B425" i="2"/>
  <c r="B426" i="2"/>
  <c r="C425" i="2" s="1"/>
  <c r="B429" i="2"/>
  <c r="B430" i="2"/>
  <c r="C429" i="2" s="1"/>
  <c r="B432" i="2"/>
  <c r="B433" i="2"/>
  <c r="B438" i="2"/>
  <c r="B439" i="2"/>
  <c r="B441" i="2"/>
  <c r="B442" i="2"/>
  <c r="C441" i="2" s="1"/>
  <c r="B445" i="2"/>
  <c r="B446" i="2"/>
  <c r="C445" i="2" s="1"/>
  <c r="B450" i="2"/>
  <c r="B451" i="2"/>
  <c r="C450" i="2" s="1"/>
  <c r="B455" i="2"/>
  <c r="B456" i="2"/>
  <c r="C455" i="2" s="1"/>
  <c r="B460" i="2"/>
  <c r="B461" i="2"/>
  <c r="C460" i="2" s="1"/>
  <c r="B466" i="2"/>
  <c r="B467" i="2"/>
  <c r="B471" i="2"/>
  <c r="B472" i="2"/>
  <c r="B473" i="2" s="1"/>
  <c r="B476" i="2"/>
  <c r="B477" i="2"/>
  <c r="B481" i="2"/>
  <c r="B482" i="2"/>
  <c r="B483" i="2" s="1"/>
  <c r="B486" i="2"/>
  <c r="B487" i="2"/>
  <c r="B489" i="2"/>
  <c r="B490" i="2"/>
  <c r="C489" i="2" s="1"/>
  <c r="B493" i="2"/>
  <c r="B494" i="2"/>
  <c r="C493" i="2" s="1"/>
  <c r="B497" i="2"/>
  <c r="B498" i="2"/>
  <c r="C497" i="2" s="1"/>
  <c r="B501" i="2"/>
  <c r="B502" i="2"/>
  <c r="C501" i="2" s="1"/>
  <c r="B505" i="2"/>
  <c r="B506" i="2"/>
  <c r="C505" i="2" s="1"/>
  <c r="B508" i="2"/>
  <c r="B509" i="2"/>
  <c r="B510" i="2" s="1"/>
  <c r="C509" i="2" s="1"/>
  <c r="B511" i="2"/>
  <c r="B512" i="2"/>
  <c r="C511" i="2" s="1"/>
  <c r="B515" i="2"/>
  <c r="B516" i="2"/>
  <c r="C515" i="2" s="1"/>
  <c r="B519" i="2"/>
  <c r="B520" i="2"/>
  <c r="C519" i="2" s="1"/>
  <c r="B522" i="2"/>
  <c r="B523" i="2"/>
  <c r="B524" i="2" s="1"/>
  <c r="C523" i="2" s="1"/>
  <c r="B525" i="2"/>
  <c r="B526" i="2"/>
  <c r="C525" i="2" s="1"/>
  <c r="B528" i="2"/>
  <c r="B529" i="2"/>
  <c r="B530" i="2" s="1"/>
  <c r="B531" i="2" s="1"/>
  <c r="B532" i="2" s="1"/>
  <c r="C531" i="2" s="1"/>
  <c r="B533" i="2"/>
  <c r="B534" i="2"/>
  <c r="C533" i="2" s="1"/>
  <c r="B536" i="2"/>
  <c r="B537" i="2"/>
  <c r="B540" i="2"/>
  <c r="B541" i="2"/>
  <c r="C540" i="2" s="1"/>
  <c r="B542" i="2"/>
  <c r="B543" i="2"/>
  <c r="C542" i="2" s="1"/>
  <c r="B544" i="2"/>
  <c r="B545" i="2"/>
  <c r="B550" i="2"/>
  <c r="B551" i="2"/>
  <c r="C550" i="2" s="1"/>
  <c r="B552" i="2"/>
  <c r="B553" i="2"/>
  <c r="B554" i="2" s="1"/>
  <c r="B556" i="2"/>
  <c r="B557" i="2"/>
  <c r="C556" i="2" s="1"/>
  <c r="B558" i="2"/>
  <c r="B559" i="2"/>
  <c r="B560" i="2" s="1"/>
  <c r="C559" i="2" s="1"/>
  <c r="B561" i="2"/>
  <c r="B562" i="2"/>
  <c r="B563" i="2" s="1"/>
  <c r="B565" i="2"/>
  <c r="B566" i="2"/>
  <c r="C565" i="2" s="1"/>
  <c r="B571" i="2"/>
  <c r="B572" i="2"/>
  <c r="C571" i="2" s="1"/>
  <c r="B577" i="2"/>
  <c r="B578" i="2"/>
  <c r="C577" i="2" s="1"/>
  <c r="B583" i="2"/>
  <c r="B584" i="2"/>
  <c r="C583" i="2" s="1"/>
  <c r="B587" i="2"/>
  <c r="B588" i="2"/>
  <c r="C587" i="2" s="1"/>
  <c r="B591" i="2"/>
  <c r="B592" i="2"/>
  <c r="C591" i="2" s="1"/>
  <c r="B594" i="2"/>
  <c r="B595" i="2"/>
  <c r="B597" i="2"/>
  <c r="B598" i="2"/>
  <c r="C597" i="2" s="1"/>
  <c r="B600" i="2"/>
  <c r="B601" i="2"/>
  <c r="C600" i="2" s="1"/>
  <c r="B604" i="2"/>
  <c r="B605" i="2"/>
  <c r="B609" i="2"/>
  <c r="B610" i="2"/>
  <c r="B611" i="2" s="1"/>
  <c r="B614" i="2"/>
  <c r="B615" i="2"/>
  <c r="B619" i="2"/>
  <c r="B620" i="2"/>
  <c r="C619" i="2" s="1"/>
  <c r="B625" i="2"/>
  <c r="B626" i="2"/>
  <c r="C625" i="2" s="1"/>
  <c r="B630" i="2"/>
  <c r="B631" i="2"/>
  <c r="C630" i="2" s="1"/>
  <c r="B635" i="2"/>
  <c r="B636" i="2"/>
  <c r="C635" i="2" s="1"/>
  <c r="B638" i="2"/>
  <c r="B639" i="2"/>
  <c r="B640" i="2" s="1"/>
  <c r="B641" i="2" s="1"/>
  <c r="C640" i="2" s="1"/>
  <c r="B642" i="2"/>
  <c r="B643" i="2"/>
  <c r="B644" i="2" s="1"/>
  <c r="B647" i="2"/>
  <c r="B648" i="2"/>
  <c r="B653" i="2"/>
  <c r="B654" i="2"/>
  <c r="C653" i="2" s="1"/>
  <c r="B657" i="2"/>
  <c r="B658" i="2"/>
  <c r="C657" i="2" s="1"/>
  <c r="B661" i="2"/>
  <c r="B662" i="2"/>
  <c r="C661" i="2" s="1"/>
  <c r="B665" i="2"/>
  <c r="B666" i="2"/>
  <c r="C665" i="2" s="1"/>
  <c r="B668" i="2"/>
  <c r="B669" i="2"/>
  <c r="B670" i="2" s="1"/>
  <c r="C669" i="2" s="1"/>
  <c r="B671" i="2"/>
  <c r="B672" i="2"/>
  <c r="C671" i="2" s="1"/>
  <c r="B676" i="2"/>
  <c r="B677" i="2"/>
  <c r="B678" i="2" s="1"/>
  <c r="B681" i="2"/>
  <c r="B682" i="2"/>
  <c r="C681" i="2" s="1"/>
  <c r="B683" i="2"/>
  <c r="B684" i="2"/>
  <c r="C683" i="2" s="1"/>
  <c r="B685" i="2"/>
  <c r="B686" i="2"/>
  <c r="C685" i="2" s="1"/>
  <c r="B687" i="2"/>
  <c r="B688" i="2"/>
  <c r="C687" i="2" s="1"/>
  <c r="B692" i="2"/>
  <c r="B693" i="2"/>
  <c r="B694" i="2" s="1"/>
  <c r="B697" i="2"/>
  <c r="B698" i="2"/>
  <c r="C697" i="2" s="1"/>
  <c r="B699" i="2"/>
  <c r="B700" i="2"/>
  <c r="C699" i="2" s="1"/>
  <c r="B703" i="2"/>
  <c r="B704" i="2"/>
  <c r="C703" i="2" s="1"/>
  <c r="B705" i="2"/>
  <c r="B706" i="2"/>
  <c r="C705" i="2" s="1"/>
  <c r="B709" i="2"/>
  <c r="B710" i="2"/>
  <c r="B711" i="2" s="1"/>
  <c r="B714" i="2"/>
  <c r="B715" i="2"/>
  <c r="B719" i="2"/>
  <c r="B720" i="2"/>
  <c r="C719" i="2" s="1"/>
  <c r="B721" i="2"/>
  <c r="B722" i="2"/>
  <c r="C721" i="2" s="1"/>
  <c r="B725" i="2"/>
  <c r="B726" i="2"/>
  <c r="C725" i="2" s="1"/>
  <c r="B729" i="2"/>
  <c r="B730" i="2"/>
  <c r="B731" i="2" s="1"/>
  <c r="B733" i="2"/>
  <c r="B734" i="2"/>
  <c r="C733" i="2" s="1"/>
  <c r="B739" i="2"/>
  <c r="B740" i="2"/>
  <c r="C739" i="2" s="1"/>
  <c r="B743" i="2"/>
  <c r="B744" i="2"/>
  <c r="C743" i="2" s="1"/>
  <c r="B748" i="2"/>
  <c r="B749" i="2"/>
  <c r="C748" i="2" s="1"/>
  <c r="B750" i="2"/>
  <c r="B751" i="2"/>
  <c r="C750" i="2" s="1"/>
  <c r="B755" i="2"/>
  <c r="B756" i="2"/>
  <c r="B757" i="2" s="1"/>
  <c r="C756" i="2" s="1"/>
  <c r="B758" i="2"/>
  <c r="B759" i="2"/>
  <c r="B760" i="2" s="1"/>
  <c r="C759" i="2" s="1"/>
  <c r="B761" i="2"/>
  <c r="B762" i="2"/>
  <c r="B763" i="2" s="1"/>
  <c r="B766" i="2"/>
  <c r="B767" i="2"/>
  <c r="B768" i="2" s="1"/>
  <c r="B769" i="2" s="1"/>
  <c r="C768" i="2" s="1"/>
  <c r="B770" i="2"/>
  <c r="B771" i="2"/>
  <c r="C770" i="2" s="1"/>
  <c r="B775" i="2"/>
  <c r="B776" i="2"/>
  <c r="C775" i="2" s="1"/>
  <c r="B780" i="2"/>
  <c r="B781" i="2"/>
  <c r="C780" i="2" s="1"/>
  <c r="B785" i="2"/>
  <c r="B786" i="2"/>
  <c r="C785" i="2" s="1"/>
  <c r="B788" i="2"/>
  <c r="B789" i="2"/>
  <c r="B790" i="2" s="1"/>
  <c r="B791" i="2" s="1"/>
  <c r="C790" i="2" s="1"/>
  <c r="B792" i="2"/>
  <c r="B793" i="2"/>
  <c r="B794" i="2" s="1"/>
  <c r="C793" i="2" s="1"/>
  <c r="B795" i="2"/>
  <c r="B796" i="2"/>
  <c r="C795" i="2" s="1"/>
  <c r="B797" i="2"/>
  <c r="B798" i="2"/>
  <c r="B799" i="2" s="1"/>
  <c r="C798" i="2" s="1"/>
  <c r="B800" i="2"/>
  <c r="B801" i="2"/>
  <c r="B802" i="2" s="1"/>
  <c r="C801" i="2" s="1"/>
  <c r="B803" i="2"/>
  <c r="B804" i="2"/>
  <c r="C803" i="2" s="1"/>
  <c r="B807" i="2"/>
  <c r="B808" i="2"/>
  <c r="C807" i="2" s="1"/>
  <c r="B810" i="2"/>
  <c r="B811" i="2"/>
  <c r="C810" i="2" s="1"/>
  <c r="B815" i="2"/>
  <c r="B816" i="2"/>
  <c r="C815" i="2" s="1"/>
  <c r="B817" i="2"/>
  <c r="B818" i="2"/>
  <c r="C817" i="2" s="1"/>
  <c r="B820" i="2"/>
  <c r="B821" i="2"/>
  <c r="C820" i="2" s="1"/>
  <c r="B825" i="2"/>
  <c r="B826" i="2"/>
  <c r="B827" i="2" s="1"/>
  <c r="B829" i="2"/>
  <c r="B830" i="2"/>
  <c r="C829" i="2" s="1"/>
  <c r="B834" i="2"/>
  <c r="B835" i="2"/>
  <c r="B836" i="2" s="1"/>
  <c r="B837" i="2" s="1"/>
  <c r="C836" i="2" s="1"/>
  <c r="B838" i="2"/>
  <c r="B839" i="2"/>
  <c r="B840" i="2" s="1"/>
  <c r="B841" i="2" s="1"/>
  <c r="C840" i="2" s="1"/>
  <c r="B842" i="2"/>
  <c r="B843" i="2"/>
  <c r="B844" i="2" s="1"/>
  <c r="B848" i="2"/>
  <c r="B849" i="2"/>
  <c r="B850" i="2" s="1"/>
  <c r="B851" i="2" s="1"/>
  <c r="B852" i="2" s="1"/>
  <c r="C851" i="2" s="1"/>
  <c r="B853" i="2"/>
  <c r="B854" i="2"/>
  <c r="C853" i="2" s="1"/>
  <c r="B857" i="2"/>
  <c r="B858" i="2"/>
  <c r="C857" i="2" s="1"/>
  <c r="B862" i="2"/>
  <c r="B863" i="2"/>
  <c r="B864" i="2" s="1"/>
  <c r="C863" i="2" s="1"/>
  <c r="B865" i="2"/>
  <c r="B866" i="2"/>
  <c r="C865" i="2" s="1"/>
  <c r="B868" i="2"/>
  <c r="B869" i="2"/>
  <c r="B870" i="2" s="1"/>
  <c r="B871" i="2" s="1"/>
  <c r="C870" i="2" s="1"/>
  <c r="B872" i="2"/>
  <c r="B873" i="2"/>
  <c r="B874" i="2" s="1"/>
  <c r="C873" i="2" s="1"/>
  <c r="B875" i="2"/>
  <c r="B876" i="2"/>
  <c r="C875" i="2" s="1"/>
  <c r="B878" i="2"/>
  <c r="B879" i="2"/>
  <c r="B880" i="2" s="1"/>
  <c r="B881" i="2" s="1"/>
  <c r="B882" i="2" s="1"/>
  <c r="C881" i="2" s="1"/>
  <c r="B883" i="2"/>
  <c r="B884" i="2"/>
  <c r="C883" i="2" s="1"/>
  <c r="B887" i="2"/>
  <c r="B888" i="2"/>
  <c r="C887" i="2" s="1"/>
  <c r="B893" i="2"/>
  <c r="B894" i="2"/>
  <c r="C893" i="2" s="1"/>
  <c r="B897" i="2"/>
  <c r="B898" i="2"/>
  <c r="C897" i="2" s="1"/>
  <c r="B901" i="2"/>
  <c r="B902" i="2"/>
  <c r="C901" i="2" s="1"/>
  <c r="B905" i="2"/>
  <c r="B906" i="2"/>
  <c r="C905" i="2" s="1"/>
  <c r="B907" i="2"/>
  <c r="B908" i="2"/>
  <c r="C907" i="2" s="1"/>
  <c r="B910" i="2"/>
  <c r="B911" i="2"/>
  <c r="C910" i="2" s="1"/>
  <c r="B915" i="2"/>
  <c r="B916" i="2"/>
  <c r="B917" i="2" s="1"/>
  <c r="B919" i="2"/>
  <c r="B920" i="2"/>
  <c r="C919" i="2" s="1"/>
  <c r="B924" i="2"/>
  <c r="B925" i="2"/>
  <c r="B926" i="2" s="1"/>
  <c r="B927" i="2" s="1"/>
  <c r="B928" i="2" s="1"/>
  <c r="C927" i="2" s="1"/>
  <c r="B929" i="2"/>
  <c r="B930" i="2"/>
  <c r="B931" i="2" s="1"/>
  <c r="B934" i="2"/>
  <c r="B935" i="2"/>
  <c r="B936" i="2" s="1"/>
  <c r="C935" i="2" s="1"/>
  <c r="B937" i="2"/>
  <c r="B938" i="2"/>
  <c r="C937" i="2" s="1"/>
  <c r="B940" i="2"/>
  <c r="B941" i="2"/>
  <c r="B942" i="2" s="1"/>
  <c r="B944" i="2"/>
  <c r="B945" i="2"/>
  <c r="B946" i="2" s="1"/>
  <c r="B947" i="2" s="1"/>
  <c r="C946" i="2" s="1"/>
  <c r="B948" i="2"/>
  <c r="B949" i="2"/>
  <c r="B950" i="2" s="1"/>
  <c r="B951" i="2" s="1"/>
  <c r="B952" i="2" s="1"/>
  <c r="C951" i="2" s="1"/>
  <c r="B953" i="2"/>
  <c r="B954" i="2"/>
  <c r="C953" i="2" s="1"/>
  <c r="B957" i="2"/>
  <c r="B958" i="2"/>
  <c r="C957" i="2" s="1"/>
  <c r="B963" i="2"/>
  <c r="B964" i="2"/>
  <c r="C963" i="2" s="1"/>
  <c r="B966" i="2"/>
  <c r="B967" i="2"/>
  <c r="B968" i="2" s="1"/>
  <c r="C967" i="2" s="1"/>
  <c r="B969" i="2"/>
  <c r="B970" i="2"/>
  <c r="C969" i="2" s="1"/>
  <c r="B972" i="2"/>
  <c r="B973" i="2"/>
  <c r="B974" i="2" s="1"/>
  <c r="B975" i="2" s="1"/>
  <c r="C974" i="2" s="1"/>
  <c r="B976" i="2"/>
  <c r="B977" i="2"/>
  <c r="B978" i="2" s="1"/>
  <c r="C977" i="2" s="1"/>
  <c r="B979" i="2"/>
  <c r="B980" i="2"/>
  <c r="C979" i="2" s="1"/>
  <c r="B982" i="2"/>
  <c r="B983" i="2"/>
  <c r="B984" i="2" s="1"/>
  <c r="B985" i="2" s="1"/>
  <c r="B986" i="2" s="1"/>
  <c r="C985" i="2" s="1"/>
  <c r="B987" i="2"/>
  <c r="B988" i="2"/>
  <c r="C987" i="2" s="1"/>
  <c r="B990" i="2"/>
  <c r="B991" i="2"/>
  <c r="C990" i="2" s="1"/>
  <c r="B994" i="2"/>
  <c r="B995" i="2"/>
  <c r="B996" i="2" s="1"/>
  <c r="B997" i="2" s="1"/>
  <c r="C996" i="2" s="1"/>
  <c r="B998" i="2"/>
  <c r="B999" i="2"/>
  <c r="C998" i="2" s="1"/>
  <c r="B1000" i="2"/>
  <c r="B1001" i="2"/>
  <c r="C1000" i="2" s="1"/>
  <c r="B1003" i="2"/>
  <c r="B1004" i="2"/>
  <c r="B1005" i="2" s="1"/>
  <c r="B1009" i="2"/>
  <c r="B1010" i="2"/>
  <c r="C1009" i="2" s="1"/>
  <c r="B1012" i="2"/>
  <c r="B1013" i="2"/>
  <c r="B1014" i="2" s="1"/>
  <c r="B1015" i="2" s="1"/>
  <c r="B1016" i="2" s="1"/>
  <c r="C1015" i="2" s="1"/>
  <c r="B1017" i="2"/>
  <c r="B1018" i="2"/>
  <c r="C1017" i="2" s="1"/>
  <c r="B1020" i="2"/>
  <c r="B1021" i="2"/>
  <c r="C1020" i="2" s="1"/>
  <c r="B1024" i="2"/>
  <c r="B1025" i="2"/>
  <c r="B1026" i="2" s="1"/>
  <c r="B1027" i="2" s="1"/>
  <c r="C1026" i="2" s="1"/>
  <c r="B1028" i="2"/>
  <c r="B1029" i="2"/>
  <c r="B1030" i="2" s="1"/>
  <c r="C1029" i="2" s="1"/>
  <c r="B1031" i="2"/>
  <c r="B1032" i="2"/>
  <c r="C1031" i="2" s="1"/>
  <c r="B912" i="2" l="1"/>
  <c r="C911" i="2" s="1"/>
  <c r="B593" i="2"/>
  <c r="C592" i="2" s="1"/>
  <c r="B357" i="2"/>
  <c r="B822" i="2"/>
  <c r="C821" i="2" s="1"/>
  <c r="C749" i="2"/>
  <c r="B171" i="2"/>
  <c r="C170" i="2" s="1"/>
  <c r="C841" i="2"/>
  <c r="B727" i="2"/>
  <c r="B728" i="2" s="1"/>
  <c r="C727" i="2" s="1"/>
  <c r="B431" i="2"/>
  <c r="C430" i="2" s="1"/>
  <c r="B212" i="2"/>
  <c r="B213" i="2" s="1"/>
  <c r="C212" i="2" s="1"/>
  <c r="B939" i="2"/>
  <c r="C938" i="2" s="1"/>
  <c r="C802" i="2"/>
  <c r="B97" i="2"/>
  <c r="B992" i="2"/>
  <c r="C991" i="2" s="1"/>
  <c r="C816" i="2"/>
  <c r="C557" i="2"/>
  <c r="C541" i="2"/>
  <c r="C524" i="2"/>
  <c r="B462" i="2"/>
  <c r="B463" i="2" s="1"/>
  <c r="B464" i="2" s="1"/>
  <c r="C936" i="2"/>
  <c r="C837" i="2"/>
  <c r="B689" i="2"/>
  <c r="B690" i="2" s="1"/>
  <c r="B691" i="2" s="1"/>
  <c r="C690" i="2" s="1"/>
  <c r="B517" i="2"/>
  <c r="B272" i="2"/>
  <c r="C271" i="2" s="1"/>
  <c r="B181" i="2"/>
  <c r="C180" i="2" s="1"/>
  <c r="B855" i="2"/>
  <c r="B856" i="2" s="1"/>
  <c r="C855" i="2" s="1"/>
  <c r="B1019" i="2"/>
  <c r="C1018" i="2" s="1"/>
  <c r="C928" i="2"/>
  <c r="C852" i="2"/>
  <c r="B777" i="2"/>
  <c r="B778" i="2" s="1"/>
  <c r="B779" i="2" s="1"/>
  <c r="C778" i="2" s="1"/>
  <c r="B447" i="2"/>
  <c r="B448" i="2" s="1"/>
  <c r="C682" i="2"/>
  <c r="C641" i="2"/>
  <c r="B393" i="2"/>
  <c r="C392" i="2" s="1"/>
  <c r="C81" i="2"/>
  <c r="C1016" i="2"/>
  <c r="B981" i="2"/>
  <c r="C980" i="2" s="1"/>
  <c r="B831" i="2"/>
  <c r="C830" i="2" s="1"/>
  <c r="C799" i="2"/>
  <c r="B125" i="2"/>
  <c r="C124" i="2" s="1"/>
  <c r="B57" i="2"/>
  <c r="B58" i="2" s="1"/>
  <c r="C57" i="2" s="1"/>
  <c r="C978" i="2"/>
  <c r="B921" i="2"/>
  <c r="C920" i="2" s="1"/>
  <c r="B885" i="2"/>
  <c r="B886" i="2" s="1"/>
  <c r="C885" i="2" s="1"/>
  <c r="C796" i="2"/>
  <c r="B723" i="2"/>
  <c r="B724" i="2" s="1"/>
  <c r="C723" i="2" s="1"/>
  <c r="B567" i="2"/>
  <c r="C566" i="2" s="1"/>
  <c r="C551" i="2"/>
  <c r="B279" i="2"/>
  <c r="C278" i="2" s="1"/>
  <c r="C975" i="2"/>
  <c r="C882" i="2"/>
  <c r="C864" i="2"/>
  <c r="B627" i="2"/>
  <c r="C532" i="2"/>
  <c r="B499" i="2"/>
  <c r="B500" i="2" s="1"/>
  <c r="C499" i="2" s="1"/>
  <c r="B421" i="2"/>
  <c r="C420" i="2" s="1"/>
  <c r="B367" i="2"/>
  <c r="B368" i="2" s="1"/>
  <c r="C367" i="2" s="1"/>
  <c r="B261" i="2"/>
  <c r="C260" i="2" s="1"/>
  <c r="B805" i="2"/>
  <c r="B806" i="2" s="1"/>
  <c r="C805" i="2" s="1"/>
  <c r="C791" i="2"/>
  <c r="B752" i="2"/>
  <c r="C751" i="2" s="1"/>
  <c r="C560" i="2"/>
  <c r="C543" i="2"/>
  <c r="C794" i="2"/>
  <c r="C686" i="2"/>
  <c r="B895" i="2"/>
  <c r="B896" i="2" s="1"/>
  <c r="C895" i="2" s="1"/>
  <c r="B735" i="2"/>
  <c r="B736" i="2" s="1"/>
  <c r="B737" i="2" s="1"/>
  <c r="C720" i="2"/>
  <c r="C337" i="2"/>
  <c r="B339" i="2"/>
  <c r="C338" i="2" s="1"/>
  <c r="C647" i="2"/>
  <c r="B649" i="2"/>
  <c r="B650" i="2" s="1"/>
  <c r="B651" i="2" s="1"/>
  <c r="B652" i="2" s="1"/>
  <c r="C651" i="2" s="1"/>
  <c r="B965" i="2"/>
  <c r="C964" i="2" s="1"/>
  <c r="C769" i="2"/>
  <c r="C698" i="2"/>
  <c r="B602" i="2"/>
  <c r="B603" i="2" s="1"/>
  <c r="C602" i="2" s="1"/>
  <c r="B229" i="2"/>
  <c r="B230" i="2" s="1"/>
  <c r="C226" i="2"/>
  <c r="B157" i="2"/>
  <c r="C156" i="2" s="1"/>
  <c r="B1022" i="2"/>
  <c r="B867" i="2"/>
  <c r="C866" i="2" s="1"/>
  <c r="B812" i="2"/>
  <c r="B813" i="2" s="1"/>
  <c r="B814" i="2" s="1"/>
  <c r="C813" i="2" s="1"/>
  <c r="C760" i="2"/>
  <c r="B659" i="2"/>
  <c r="B660" i="2" s="1"/>
  <c r="C659" i="2" s="1"/>
  <c r="B579" i="2"/>
  <c r="B580" i="2" s="1"/>
  <c r="B581" i="2" s="1"/>
  <c r="B582" i="2" s="1"/>
  <c r="C581" i="2" s="1"/>
  <c r="B527" i="2"/>
  <c r="C526" i="2" s="1"/>
  <c r="B292" i="2"/>
  <c r="B293" i="2" s="1"/>
  <c r="C292" i="2" s="1"/>
  <c r="C116" i="2"/>
  <c r="C19" i="2"/>
  <c r="C3" i="2"/>
  <c r="B5" i="2"/>
  <c r="C4" i="2" s="1"/>
  <c r="C947" i="2"/>
  <c r="B913" i="2"/>
  <c r="B914" i="2" s="1"/>
  <c r="C913" i="2" s="1"/>
  <c r="B819" i="2"/>
  <c r="C818" i="2" s="1"/>
  <c r="B745" i="2"/>
  <c r="B746" i="2" s="1"/>
  <c r="B747" i="2" s="1"/>
  <c r="C746" i="2" s="1"/>
  <c r="B701" i="2"/>
  <c r="C670" i="2"/>
  <c r="B655" i="2"/>
  <c r="C654" i="2" s="1"/>
  <c r="B637" i="2"/>
  <c r="C636" i="2" s="1"/>
  <c r="B599" i="2"/>
  <c r="C598" i="2" s="1"/>
  <c r="B535" i="2"/>
  <c r="C534" i="2" s="1"/>
  <c r="B521" i="2"/>
  <c r="C520" i="2" s="1"/>
  <c r="B452" i="2"/>
  <c r="B325" i="2"/>
  <c r="B201" i="2"/>
  <c r="B167" i="2"/>
  <c r="C166" i="2" s="1"/>
  <c r="B71" i="2"/>
  <c r="C70" i="2" s="1"/>
  <c r="B1033" i="2"/>
  <c r="C1032" i="2" s="1"/>
  <c r="B1002" i="2"/>
  <c r="C1001" i="2" s="1"/>
  <c r="B989" i="2"/>
  <c r="C988" i="2" s="1"/>
  <c r="B959" i="2"/>
  <c r="B960" i="2" s="1"/>
  <c r="B961" i="2" s="1"/>
  <c r="B962" i="2" s="1"/>
  <c r="C961" i="2" s="1"/>
  <c r="B909" i="2"/>
  <c r="C908" i="2" s="1"/>
  <c r="B877" i="2"/>
  <c r="C876" i="2" s="1"/>
  <c r="B787" i="2"/>
  <c r="C786" i="2" s="1"/>
  <c r="B741" i="2"/>
  <c r="B707" i="2"/>
  <c r="B708" i="2" s="1"/>
  <c r="C707" i="2" s="1"/>
  <c r="C593" i="2"/>
  <c r="C399" i="2"/>
  <c r="B353" i="2"/>
  <c r="B354" i="2" s="1"/>
  <c r="C353" i="2" s="1"/>
  <c r="B209" i="2"/>
  <c r="C208" i="2" s="1"/>
  <c r="C127" i="2"/>
  <c r="C63" i="2"/>
  <c r="C1030" i="2"/>
  <c r="C999" i="2"/>
  <c r="C986" i="2"/>
  <c r="B971" i="2"/>
  <c r="C970" i="2" s="1"/>
  <c r="C906" i="2"/>
  <c r="B889" i="2"/>
  <c r="B890" i="2" s="1"/>
  <c r="B891" i="2" s="1"/>
  <c r="B892" i="2" s="1"/>
  <c r="C891" i="2" s="1"/>
  <c r="C874" i="2"/>
  <c r="B859" i="2"/>
  <c r="B860" i="2" s="1"/>
  <c r="B861" i="2" s="1"/>
  <c r="C860" i="2" s="1"/>
  <c r="B573" i="2"/>
  <c r="B574" i="2" s="1"/>
  <c r="C573" i="2" s="1"/>
  <c r="B513" i="2"/>
  <c r="B514" i="2" s="1"/>
  <c r="C513" i="2" s="1"/>
  <c r="B457" i="2"/>
  <c r="B458" i="2" s="1"/>
  <c r="B443" i="2"/>
  <c r="B444" i="2" s="1"/>
  <c r="C443" i="2" s="1"/>
  <c r="B427" i="2"/>
  <c r="B428" i="2" s="1"/>
  <c r="B283" i="2"/>
  <c r="C282" i="2" s="1"/>
  <c r="C233" i="2"/>
  <c r="B219" i="2"/>
  <c r="C218" i="2" s="1"/>
  <c r="B172" i="2"/>
  <c r="B173" i="2" s="1"/>
  <c r="B174" i="2" s="1"/>
  <c r="B141" i="2"/>
  <c r="C140" i="2" s="1"/>
  <c r="B112" i="2"/>
  <c r="B113" i="2" s="1"/>
  <c r="B114" i="2" s="1"/>
  <c r="C113" i="2" s="1"/>
  <c r="C1027" i="2"/>
  <c r="C997" i="2"/>
  <c r="C968" i="2"/>
  <c r="C952" i="2"/>
  <c r="C871" i="2"/>
  <c r="C856" i="2"/>
  <c r="B809" i="2"/>
  <c r="C808" i="2" s="1"/>
  <c r="B782" i="2"/>
  <c r="B673" i="2"/>
  <c r="B674" i="2" s="1"/>
  <c r="B675" i="2" s="1"/>
  <c r="C674" i="2" s="1"/>
  <c r="B621" i="2"/>
  <c r="C620" i="2" s="1"/>
  <c r="B589" i="2"/>
  <c r="B590" i="2" s="1"/>
  <c r="C589" i="2" s="1"/>
  <c r="C510" i="2"/>
  <c r="B495" i="2"/>
  <c r="B496" i="2" s="1"/>
  <c r="C495" i="2" s="1"/>
  <c r="B409" i="2"/>
  <c r="B410" i="2" s="1"/>
  <c r="B381" i="2"/>
  <c r="B363" i="2"/>
  <c r="B364" i="2" s="1"/>
  <c r="B17" i="2"/>
  <c r="C16" i="2" s="1"/>
  <c r="B474" i="2"/>
  <c r="C472" i="2"/>
  <c r="C757" i="2"/>
  <c r="B932" i="2"/>
  <c r="C930" i="2"/>
  <c r="B732" i="2"/>
  <c r="C731" i="2" s="1"/>
  <c r="C730" i="2"/>
  <c r="B712" i="2"/>
  <c r="C710" i="2"/>
  <c r="B564" i="2"/>
  <c r="C563" i="2" s="1"/>
  <c r="C562" i="2"/>
  <c r="B612" i="2"/>
  <c r="C610" i="2"/>
  <c r="B828" i="2"/>
  <c r="C827" i="2" s="1"/>
  <c r="C826" i="2"/>
  <c r="B484" i="2"/>
  <c r="C482" i="2"/>
  <c r="B943" i="2"/>
  <c r="C942" i="2" s="1"/>
  <c r="C941" i="2"/>
  <c r="B1006" i="2"/>
  <c r="C1004" i="2"/>
  <c r="B918" i="2"/>
  <c r="C917" i="2" s="1"/>
  <c r="C916" i="2"/>
  <c r="B764" i="2"/>
  <c r="C762" i="2"/>
  <c r="B376" i="2"/>
  <c r="C374" i="2"/>
  <c r="B336" i="2"/>
  <c r="C335" i="2" s="1"/>
  <c r="C334" i="2"/>
  <c r="B224" i="2"/>
  <c r="C223" i="2" s="1"/>
  <c r="C222" i="2"/>
  <c r="B178" i="2"/>
  <c r="C177" i="2" s="1"/>
  <c r="C176" i="2"/>
  <c r="B134" i="2"/>
  <c r="C132" i="2"/>
  <c r="B94" i="2"/>
  <c r="C93" i="2" s="1"/>
  <c r="C92" i="2"/>
  <c r="C976" i="2"/>
  <c r="C966" i="2"/>
  <c r="C926" i="2"/>
  <c r="C834" i="2"/>
  <c r="C800" i="2"/>
  <c r="C789" i="2"/>
  <c r="C767" i="2"/>
  <c r="C601" i="2"/>
  <c r="C561" i="2"/>
  <c r="C191" i="2"/>
  <c r="C91" i="2"/>
  <c r="B1011" i="2"/>
  <c r="C1010" i="2" s="1"/>
  <c r="B955" i="2"/>
  <c r="B903" i="2"/>
  <c r="B667" i="2"/>
  <c r="C666" i="2" s="1"/>
  <c r="B596" i="2"/>
  <c r="C595" i="2" s="1"/>
  <c r="C594" i="2"/>
  <c r="B507" i="2"/>
  <c r="C506" i="2" s="1"/>
  <c r="B418" i="2"/>
  <c r="C417" i="2" s="1"/>
  <c r="C416" i="2"/>
  <c r="B402" i="2"/>
  <c r="B390" i="2"/>
  <c r="C389" i="2" s="1"/>
  <c r="C388" i="2"/>
  <c r="B345" i="2"/>
  <c r="C320" i="2"/>
  <c r="B305" i="2"/>
  <c r="C264" i="2"/>
  <c r="B252" i="2"/>
  <c r="B236" i="2"/>
  <c r="C234" i="2"/>
  <c r="B194" i="2"/>
  <c r="C192" i="2"/>
  <c r="B160" i="2"/>
  <c r="C159" i="2" s="1"/>
  <c r="C158" i="2"/>
  <c r="B145" i="2"/>
  <c r="B119" i="2"/>
  <c r="B74" i="2"/>
  <c r="C73" i="2" s="1"/>
  <c r="C72" i="2"/>
  <c r="B37" i="2"/>
  <c r="C1025" i="2"/>
  <c r="C995" i="2"/>
  <c r="C945" i="2"/>
  <c r="C925" i="2"/>
  <c r="C915" i="2"/>
  <c r="C788" i="2"/>
  <c r="C766" i="2"/>
  <c r="C755" i="2"/>
  <c r="C639" i="2"/>
  <c r="C481" i="2"/>
  <c r="B606" i="2"/>
  <c r="C604" i="2"/>
  <c r="B546" i="2"/>
  <c r="C544" i="2"/>
  <c r="B478" i="2"/>
  <c r="C476" i="2"/>
  <c r="B130" i="2"/>
  <c r="C128" i="2"/>
  <c r="B106" i="2"/>
  <c r="C105" i="2" s="1"/>
  <c r="C104" i="2"/>
  <c r="B88" i="2"/>
  <c r="C86" i="2"/>
  <c r="C1024" i="2"/>
  <c r="C1014" i="2"/>
  <c r="C994" i="2"/>
  <c r="C984" i="2"/>
  <c r="C944" i="2"/>
  <c r="C934" i="2"/>
  <c r="C924" i="2"/>
  <c r="C894" i="2"/>
  <c r="C854" i="2"/>
  <c r="C842" i="2"/>
  <c r="C729" i="2"/>
  <c r="C638" i="2"/>
  <c r="C471" i="2"/>
  <c r="B695" i="2"/>
  <c r="C693" i="2"/>
  <c r="B518" i="2"/>
  <c r="C517" i="2" s="1"/>
  <c r="C516" i="2"/>
  <c r="B414" i="2"/>
  <c r="C412" i="2"/>
  <c r="B386" i="2"/>
  <c r="C384" i="2"/>
  <c r="B358" i="2"/>
  <c r="C356" i="2"/>
  <c r="B276" i="2"/>
  <c r="C275" i="2" s="1"/>
  <c r="C274" i="2"/>
  <c r="B206" i="2"/>
  <c r="C205" i="2" s="1"/>
  <c r="C204" i="2"/>
  <c r="B188" i="2"/>
  <c r="C186" i="2"/>
  <c r="C1013" i="2"/>
  <c r="C1003" i="2"/>
  <c r="C983" i="2"/>
  <c r="C973" i="2"/>
  <c r="C797" i="2"/>
  <c r="C558" i="2"/>
  <c r="C161" i="2"/>
  <c r="C61" i="2"/>
  <c r="B993" i="2"/>
  <c r="C992" i="2" s="1"/>
  <c r="B899" i="2"/>
  <c r="B772" i="2"/>
  <c r="C704" i="2"/>
  <c r="B679" i="2"/>
  <c r="C677" i="2"/>
  <c r="B663" i="2"/>
  <c r="B632" i="2"/>
  <c r="C527" i="2"/>
  <c r="B503" i="2"/>
  <c r="B491" i="2"/>
  <c r="B371" i="2"/>
  <c r="B342" i="2"/>
  <c r="C341" i="2" s="1"/>
  <c r="B331" i="2"/>
  <c r="B317" i="2"/>
  <c r="B302" i="2"/>
  <c r="C301" i="2" s="1"/>
  <c r="B248" i="2"/>
  <c r="C246" i="2"/>
  <c r="B102" i="2"/>
  <c r="B84" i="2"/>
  <c r="C82" i="2"/>
  <c r="B34" i="2"/>
  <c r="C33" i="2" s="1"/>
  <c r="C32" i="2"/>
  <c r="C1012" i="2"/>
  <c r="C982" i="2"/>
  <c r="C972" i="2"/>
  <c r="C872" i="2"/>
  <c r="C862" i="2"/>
  <c r="C668" i="2"/>
  <c r="C552" i="2"/>
  <c r="C512" i="2"/>
  <c r="B716" i="2"/>
  <c r="C714" i="2"/>
  <c r="B616" i="2"/>
  <c r="C614" i="2"/>
  <c r="B288" i="2"/>
  <c r="C286" i="2"/>
  <c r="B216" i="2"/>
  <c r="C215" i="2" s="1"/>
  <c r="C214" i="2"/>
  <c r="B184" i="2"/>
  <c r="C182" i="2"/>
  <c r="B54" i="2"/>
  <c r="C53" i="2" s="1"/>
  <c r="C52" i="2"/>
  <c r="C850" i="2"/>
  <c r="C839" i="2"/>
  <c r="C761" i="2"/>
  <c r="C726" i="2"/>
  <c r="C41" i="2"/>
  <c r="B645" i="2"/>
  <c r="C643" i="2"/>
  <c r="B440" i="2"/>
  <c r="C439" i="2" s="1"/>
  <c r="C438" i="2"/>
  <c r="B424" i="2"/>
  <c r="C423" i="2" s="1"/>
  <c r="C422" i="2"/>
  <c r="B396" i="2"/>
  <c r="C394" i="2"/>
  <c r="B244" i="2"/>
  <c r="C242" i="2"/>
  <c r="B154" i="2"/>
  <c r="C153" i="2" s="1"/>
  <c r="C152" i="2"/>
  <c r="B66" i="2"/>
  <c r="C64" i="2"/>
  <c r="B26" i="2"/>
  <c r="C24" i="2"/>
  <c r="B14" i="2"/>
  <c r="C13" i="2" s="1"/>
  <c r="C12" i="2"/>
  <c r="C950" i="2"/>
  <c r="C940" i="2"/>
  <c r="C880" i="2"/>
  <c r="C849" i="2"/>
  <c r="C838" i="2"/>
  <c r="C530" i="2"/>
  <c r="C31" i="2"/>
  <c r="B628" i="2"/>
  <c r="C626" i="2"/>
  <c r="C498" i="2"/>
  <c r="B488" i="2"/>
  <c r="C487" i="2" s="1"/>
  <c r="C486" i="2"/>
  <c r="B468" i="2"/>
  <c r="C466" i="2"/>
  <c r="B326" i="2"/>
  <c r="C324" i="2"/>
  <c r="B314" i="2"/>
  <c r="C313" i="2" s="1"/>
  <c r="C312" i="2"/>
  <c r="B298" i="2"/>
  <c r="C296" i="2"/>
  <c r="B98" i="2"/>
  <c r="C96" i="2"/>
  <c r="B48" i="2"/>
  <c r="C46" i="2"/>
  <c r="C959" i="2"/>
  <c r="C949" i="2"/>
  <c r="C929" i="2"/>
  <c r="C879" i="2"/>
  <c r="C869" i="2"/>
  <c r="C848" i="2"/>
  <c r="C792" i="2"/>
  <c r="C722" i="2"/>
  <c r="C709" i="2"/>
  <c r="C609" i="2"/>
  <c r="C529" i="2"/>
  <c r="C508" i="2"/>
  <c r="C221" i="2"/>
  <c r="B845" i="2"/>
  <c r="C843" i="2"/>
  <c r="B555" i="2"/>
  <c r="C554" i="2" s="1"/>
  <c r="C553" i="2"/>
  <c r="B538" i="2"/>
  <c r="C536" i="2"/>
  <c r="B434" i="2"/>
  <c r="C432" i="2"/>
  <c r="B406" i="2"/>
  <c r="C405" i="2" s="1"/>
  <c r="C404" i="2"/>
  <c r="C350" i="2"/>
  <c r="C295" i="2"/>
  <c r="B257" i="2"/>
  <c r="B241" i="2"/>
  <c r="C240" i="2" s="1"/>
  <c r="B149" i="2"/>
  <c r="B138" i="2"/>
  <c r="C137" i="2" s="1"/>
  <c r="C136" i="2"/>
  <c r="C122" i="2"/>
  <c r="B77" i="2"/>
  <c r="B22" i="2"/>
  <c r="B8" i="2"/>
  <c r="C6" i="2"/>
  <c r="C1028" i="2"/>
  <c r="C958" i="2"/>
  <c r="C948" i="2"/>
  <c r="C878" i="2"/>
  <c r="C868" i="2"/>
  <c r="C825" i="2"/>
  <c r="C758" i="2"/>
  <c r="C692" i="2"/>
  <c r="C642" i="2"/>
  <c r="C528" i="2"/>
  <c r="C11" i="2"/>
  <c r="C684" i="2"/>
  <c r="B585" i="2"/>
  <c r="C322" i="2"/>
  <c r="B310" i="2"/>
  <c r="C308" i="2"/>
  <c r="B267" i="2"/>
  <c r="B198" i="2"/>
  <c r="C197" i="2" s="1"/>
  <c r="C196" i="2"/>
  <c r="B164" i="2"/>
  <c r="C163" i="2" s="1"/>
  <c r="C162" i="2"/>
  <c r="B109" i="2"/>
  <c r="C108" i="2" s="1"/>
  <c r="C94" i="2"/>
  <c r="C60" i="2"/>
  <c r="B44" i="2"/>
  <c r="C42" i="2"/>
  <c r="C835" i="2"/>
  <c r="C676" i="2"/>
  <c r="C522" i="2"/>
  <c r="B280" i="2" l="1"/>
  <c r="C279" i="2" s="1"/>
  <c r="C211" i="2"/>
  <c r="C352" i="2"/>
  <c r="C603" i="2"/>
  <c r="C673" i="2"/>
  <c r="C461" i="2"/>
  <c r="C579" i="2"/>
  <c r="C462" i="2"/>
  <c r="C178" i="2"/>
  <c r="C804" i="2"/>
  <c r="B284" i="2"/>
  <c r="C745" i="2"/>
  <c r="C336" i="2"/>
  <c r="C981" i="2"/>
  <c r="C735" i="2"/>
  <c r="C228" i="2"/>
  <c r="C366" i="2"/>
  <c r="B568" i="2"/>
  <c r="C567" i="2" s="1"/>
  <c r="C580" i="2"/>
  <c r="C734" i="2"/>
  <c r="B823" i="2"/>
  <c r="B824" i="2" s="1"/>
  <c r="C823" i="2" s="1"/>
  <c r="C181" i="2"/>
  <c r="C777" i="2"/>
  <c r="C125" i="2"/>
  <c r="C213" i="2"/>
  <c r="C779" i="2"/>
  <c r="C706" i="2"/>
  <c r="C1019" i="2"/>
  <c r="C776" i="2"/>
  <c r="C578" i="2"/>
  <c r="B656" i="2"/>
  <c r="C655" i="2" s="1"/>
  <c r="C965" i="2"/>
  <c r="C138" i="2"/>
  <c r="C56" i="2"/>
  <c r="C446" i="2"/>
  <c r="C939" i="2"/>
  <c r="B753" i="2"/>
  <c r="C637" i="2"/>
  <c r="C588" i="2"/>
  <c r="C393" i="2"/>
  <c r="C886" i="2"/>
  <c r="B273" i="2"/>
  <c r="C272" i="2" s="1"/>
  <c r="B168" i="2"/>
  <c r="C167" i="2" s="1"/>
  <c r="B575" i="2"/>
  <c r="B576" i="2" s="1"/>
  <c r="C806" i="2"/>
  <c r="C431" i="2"/>
  <c r="C728" i="2"/>
  <c r="C884" i="2"/>
  <c r="C672" i="2"/>
  <c r="B262" i="2"/>
  <c r="C261" i="2" s="1"/>
  <c r="B922" i="2"/>
  <c r="C688" i="2"/>
  <c r="C859" i="2"/>
  <c r="C172" i="2"/>
  <c r="C858" i="2"/>
  <c r="C649" i="2"/>
  <c r="C689" i="2"/>
  <c r="C811" i="2"/>
  <c r="B832" i="2"/>
  <c r="B833" i="2" s="1"/>
  <c r="C832" i="2" s="1"/>
  <c r="C648" i="2"/>
  <c r="C650" i="2"/>
  <c r="C812" i="2"/>
  <c r="C5" i="2"/>
  <c r="C171" i="2"/>
  <c r="C691" i="2"/>
  <c r="C914" i="2"/>
  <c r="B220" i="2"/>
  <c r="C219" i="2" s="1"/>
  <c r="B142" i="2"/>
  <c r="C141" i="2" s="1"/>
  <c r="C912" i="2"/>
  <c r="C521" i="2"/>
  <c r="B622" i="2"/>
  <c r="B623" i="2" s="1"/>
  <c r="C724" i="2"/>
  <c r="C421" i="2"/>
  <c r="C582" i="2"/>
  <c r="C572" i="2"/>
  <c r="C744" i="2"/>
  <c r="C861" i="2"/>
  <c r="C960" i="2"/>
  <c r="C993" i="2"/>
  <c r="C787" i="2"/>
  <c r="C652" i="2"/>
  <c r="C867" i="2"/>
  <c r="C224" i="2"/>
  <c r="C809" i="2"/>
  <c r="C293" i="2"/>
  <c r="C14" i="2"/>
  <c r="C362" i="2"/>
  <c r="C157" i="2"/>
  <c r="C660" i="2"/>
  <c r="C291" i="2"/>
  <c r="C339" i="2"/>
  <c r="C890" i="2"/>
  <c r="C888" i="2"/>
  <c r="C1021" i="2"/>
  <c r="B1023" i="2"/>
  <c r="C209" i="2"/>
  <c r="C889" i="2"/>
  <c r="C658" i="2"/>
  <c r="C877" i="2"/>
  <c r="C896" i="2"/>
  <c r="C427" i="2"/>
  <c r="C428" i="2"/>
  <c r="C363" i="2"/>
  <c r="C364" i="2"/>
  <c r="C892" i="2"/>
  <c r="C740" i="2"/>
  <c r="B742" i="2"/>
  <c r="C451" i="2"/>
  <c r="B453" i="2"/>
  <c r="C314" i="2"/>
  <c r="C494" i="2"/>
  <c r="C488" i="2"/>
  <c r="C111" i="2"/>
  <c r="C555" i="2"/>
  <c r="C112" i="2"/>
  <c r="C426" i="2"/>
  <c r="C507" i="2"/>
  <c r="C109" i="2"/>
  <c r="C408" i="2"/>
  <c r="C206" i="2"/>
  <c r="C962" i="2"/>
  <c r="C442" i="2"/>
  <c r="C708" i="2"/>
  <c r="C280" i="2"/>
  <c r="C406" i="2"/>
  <c r="C1033" i="2"/>
  <c r="C302" i="2"/>
  <c r="C200" i="2"/>
  <c r="B202" i="2"/>
  <c r="C1002" i="2"/>
  <c r="C456" i="2"/>
  <c r="C276" i="2"/>
  <c r="C781" i="2"/>
  <c r="B783" i="2"/>
  <c r="C819" i="2"/>
  <c r="C700" i="2"/>
  <c r="B702" i="2"/>
  <c r="C71" i="2"/>
  <c r="C34" i="2"/>
  <c r="C535" i="2"/>
  <c r="C164" i="2"/>
  <c r="C564" i="2"/>
  <c r="C828" i="2"/>
  <c r="C943" i="2"/>
  <c r="C380" i="2"/>
  <c r="B382" i="2"/>
  <c r="C17" i="2"/>
  <c r="C971" i="2"/>
  <c r="C909" i="2"/>
  <c r="C599" i="2"/>
  <c r="C596" i="2"/>
  <c r="C590" i="2"/>
  <c r="C514" i="2"/>
  <c r="C989" i="2"/>
  <c r="B185" i="2"/>
  <c r="C183" i="2"/>
  <c r="B195" i="2"/>
  <c r="C193" i="2"/>
  <c r="B738" i="2"/>
  <c r="C736" i="2"/>
  <c r="C74" i="2"/>
  <c r="B245" i="2"/>
  <c r="C243" i="2"/>
  <c r="B539" i="2"/>
  <c r="C537" i="2"/>
  <c r="B99" i="2"/>
  <c r="C97" i="2"/>
  <c r="C424" i="2"/>
  <c r="C216" i="2"/>
  <c r="C370" i="2"/>
  <c r="B372" i="2"/>
  <c r="B904" i="2"/>
  <c r="C902" i="2"/>
  <c r="C1011" i="2"/>
  <c r="B646" i="2"/>
  <c r="C644" i="2"/>
  <c r="C440" i="2"/>
  <c r="C771" i="2"/>
  <c r="B773" i="2"/>
  <c r="B131" i="2"/>
  <c r="C129" i="2"/>
  <c r="B607" i="2"/>
  <c r="C605" i="2"/>
  <c r="C106" i="2"/>
  <c r="B237" i="2"/>
  <c r="C235" i="2"/>
  <c r="C401" i="2"/>
  <c r="B403" i="2"/>
  <c r="B956" i="2"/>
  <c r="C954" i="2"/>
  <c r="C667" i="2"/>
  <c r="B1007" i="2"/>
  <c r="C1005" i="2"/>
  <c r="B613" i="2"/>
  <c r="C611" i="2"/>
  <c r="B67" i="2"/>
  <c r="C65" i="2"/>
  <c r="B465" i="2"/>
  <c r="C463" i="2"/>
  <c r="B629" i="2"/>
  <c r="C627" i="2"/>
  <c r="B231" i="2"/>
  <c r="C229" i="2"/>
  <c r="B249" i="2"/>
  <c r="C247" i="2"/>
  <c r="C490" i="2"/>
  <c r="B492" i="2"/>
  <c r="B900" i="2"/>
  <c r="C898" i="2"/>
  <c r="B120" i="2"/>
  <c r="C118" i="2"/>
  <c r="B253" i="2"/>
  <c r="C251" i="2"/>
  <c r="B475" i="2"/>
  <c r="C473" i="2"/>
  <c r="B78" i="2"/>
  <c r="C76" i="2"/>
  <c r="B717" i="2"/>
  <c r="C715" i="2"/>
  <c r="B569" i="2"/>
  <c r="B285" i="2"/>
  <c r="C283" i="2"/>
  <c r="C54" i="2"/>
  <c r="B504" i="2"/>
  <c r="C502" i="2"/>
  <c r="C342" i="2"/>
  <c r="B696" i="2"/>
  <c r="C694" i="2"/>
  <c r="B175" i="2"/>
  <c r="C173" i="2"/>
  <c r="C444" i="2"/>
  <c r="B146" i="2"/>
  <c r="C144" i="2"/>
  <c r="B135" i="2"/>
  <c r="C133" i="2"/>
  <c r="B377" i="2"/>
  <c r="C375" i="2"/>
  <c r="C814" i="2"/>
  <c r="B411" i="2"/>
  <c r="C409" i="2"/>
  <c r="B680" i="2"/>
  <c r="C678" i="2"/>
  <c r="B415" i="2"/>
  <c r="C413" i="2"/>
  <c r="C496" i="2"/>
  <c r="B150" i="2"/>
  <c r="C148" i="2"/>
  <c r="C114" i="2"/>
  <c r="B189" i="2"/>
  <c r="C187" i="2"/>
  <c r="B306" i="2"/>
  <c r="C304" i="2"/>
  <c r="C390" i="2"/>
  <c r="C241" i="2"/>
  <c r="B258" i="2"/>
  <c r="C256" i="2"/>
  <c r="B713" i="2"/>
  <c r="C711" i="2"/>
  <c r="B268" i="2"/>
  <c r="C266" i="2"/>
  <c r="B435" i="2"/>
  <c r="C433" i="2"/>
  <c r="B299" i="2"/>
  <c r="C297" i="2"/>
  <c r="B469" i="2"/>
  <c r="C467" i="2"/>
  <c r="C368" i="2"/>
  <c r="C154" i="2"/>
  <c r="B289" i="2"/>
  <c r="C287" i="2"/>
  <c r="B85" i="2"/>
  <c r="C83" i="2"/>
  <c r="B359" i="2"/>
  <c r="C357" i="2"/>
  <c r="B459" i="2"/>
  <c r="C457" i="2"/>
  <c r="C160" i="2"/>
  <c r="C418" i="2"/>
  <c r="B765" i="2"/>
  <c r="C763" i="2"/>
  <c r="B485" i="2"/>
  <c r="C483" i="2"/>
  <c r="C518" i="2"/>
  <c r="B933" i="2"/>
  <c r="C931" i="2"/>
  <c r="C732" i="2"/>
  <c r="C330" i="2"/>
  <c r="B332" i="2"/>
  <c r="B327" i="2"/>
  <c r="C325" i="2"/>
  <c r="B547" i="2"/>
  <c r="C545" i="2"/>
  <c r="B9" i="2"/>
  <c r="C7" i="2"/>
  <c r="C198" i="2"/>
  <c r="B846" i="2"/>
  <c r="C844" i="2"/>
  <c r="B49" i="2"/>
  <c r="C47" i="2"/>
  <c r="C500" i="2"/>
  <c r="C354" i="2"/>
  <c r="B617" i="2"/>
  <c r="C615" i="2"/>
  <c r="B103" i="2"/>
  <c r="C101" i="2"/>
  <c r="C631" i="2"/>
  <c r="B633" i="2"/>
  <c r="B479" i="2"/>
  <c r="C477" i="2"/>
  <c r="B38" i="2"/>
  <c r="C36" i="2"/>
  <c r="C918" i="2"/>
  <c r="C747" i="2"/>
  <c r="B45" i="2"/>
  <c r="C43" i="2"/>
  <c r="B586" i="2"/>
  <c r="C584" i="2"/>
  <c r="B311" i="2"/>
  <c r="C309" i="2"/>
  <c r="B23" i="2"/>
  <c r="C21" i="2"/>
  <c r="B27" i="2"/>
  <c r="C25" i="2"/>
  <c r="B397" i="2"/>
  <c r="C395" i="2"/>
  <c r="C675" i="2"/>
  <c r="B318" i="2"/>
  <c r="C316" i="2"/>
  <c r="B664" i="2"/>
  <c r="C662" i="2"/>
  <c r="B387" i="2"/>
  <c r="C385" i="2"/>
  <c r="B89" i="2"/>
  <c r="C87" i="2"/>
  <c r="C58" i="2"/>
  <c r="B346" i="2"/>
  <c r="C344" i="2"/>
  <c r="B449" i="2"/>
  <c r="C447" i="2"/>
  <c r="C574" i="2" l="1"/>
  <c r="C824" i="2"/>
  <c r="C822" i="2"/>
  <c r="C656" i="2"/>
  <c r="B754" i="2"/>
  <c r="C752" i="2"/>
  <c r="C273" i="2"/>
  <c r="C621" i="2"/>
  <c r="C168" i="2"/>
  <c r="C833" i="2"/>
  <c r="C831" i="2"/>
  <c r="C220" i="2"/>
  <c r="C262" i="2"/>
  <c r="C921" i="2"/>
  <c r="B923" i="2"/>
  <c r="C142" i="2"/>
  <c r="C1022" i="2"/>
  <c r="C1023" i="2"/>
  <c r="C381" i="2"/>
  <c r="B383" i="2"/>
  <c r="C701" i="2"/>
  <c r="C702" i="2"/>
  <c r="B784" i="2"/>
  <c r="C782" i="2"/>
  <c r="C741" i="2"/>
  <c r="C742" i="2"/>
  <c r="B454" i="2"/>
  <c r="C452" i="2"/>
  <c r="B203" i="2"/>
  <c r="C201" i="2"/>
  <c r="C284" i="2"/>
  <c r="C285" i="2"/>
  <c r="B254" i="2"/>
  <c r="C252" i="2"/>
  <c r="C230" i="2"/>
  <c r="C231" i="2"/>
  <c r="B1008" i="2"/>
  <c r="C1006" i="2"/>
  <c r="B608" i="2"/>
  <c r="C606" i="2"/>
  <c r="C903" i="2"/>
  <c r="C904" i="2"/>
  <c r="C244" i="2"/>
  <c r="C245" i="2"/>
  <c r="B50" i="2"/>
  <c r="C48" i="2"/>
  <c r="C712" i="2"/>
  <c r="C713" i="2"/>
  <c r="C44" i="2"/>
  <c r="C45" i="2"/>
  <c r="C174" i="2"/>
  <c r="C175" i="2"/>
  <c r="B570" i="2"/>
  <c r="C568" i="2"/>
  <c r="C119" i="2"/>
  <c r="C120" i="2"/>
  <c r="C628" i="2"/>
  <c r="C629" i="2"/>
  <c r="C130" i="2"/>
  <c r="C131" i="2"/>
  <c r="C331" i="2"/>
  <c r="B333" i="2"/>
  <c r="C458" i="2"/>
  <c r="C459" i="2"/>
  <c r="B470" i="2"/>
  <c r="C468" i="2"/>
  <c r="C257" i="2"/>
  <c r="C258" i="2"/>
  <c r="C955" i="2"/>
  <c r="C956" i="2"/>
  <c r="B774" i="2"/>
  <c r="C772" i="2"/>
  <c r="C737" i="2"/>
  <c r="C738" i="2"/>
  <c r="C585" i="2"/>
  <c r="C586" i="2"/>
  <c r="C410" i="2"/>
  <c r="C411" i="2"/>
  <c r="C396" i="2"/>
  <c r="C397" i="2"/>
  <c r="B151" i="2"/>
  <c r="C149" i="2"/>
  <c r="C695" i="2"/>
  <c r="C696" i="2"/>
  <c r="B718" i="2"/>
  <c r="C716" i="2"/>
  <c r="C899" i="2"/>
  <c r="C900" i="2"/>
  <c r="C464" i="2"/>
  <c r="C465" i="2"/>
  <c r="C402" i="2"/>
  <c r="C403" i="2"/>
  <c r="B28" i="2"/>
  <c r="C26" i="2"/>
  <c r="C298" i="2"/>
  <c r="C299" i="2"/>
  <c r="B378" i="2"/>
  <c r="C376" i="2"/>
  <c r="C491" i="2"/>
  <c r="C492" i="2"/>
  <c r="B624" i="2"/>
  <c r="C622" i="2"/>
  <c r="C386" i="2"/>
  <c r="C387" i="2"/>
  <c r="B360" i="2"/>
  <c r="C358" i="2"/>
  <c r="C22" i="2"/>
  <c r="C23" i="2"/>
  <c r="B79" i="2"/>
  <c r="C77" i="2"/>
  <c r="B68" i="2"/>
  <c r="C66" i="2"/>
  <c r="C98" i="2"/>
  <c r="C99" i="2"/>
  <c r="B347" i="2"/>
  <c r="C345" i="2"/>
  <c r="B847" i="2"/>
  <c r="C845" i="2"/>
  <c r="B10" i="2"/>
  <c r="C8" i="2"/>
  <c r="B548" i="2"/>
  <c r="C546" i="2"/>
  <c r="C84" i="2"/>
  <c r="C85" i="2"/>
  <c r="B307" i="2"/>
  <c r="C305" i="2"/>
  <c r="C414" i="2"/>
  <c r="C415" i="2"/>
  <c r="C134" i="2"/>
  <c r="C135" i="2"/>
  <c r="C503" i="2"/>
  <c r="C504" i="2"/>
  <c r="B238" i="2"/>
  <c r="C236" i="2"/>
  <c r="C645" i="2"/>
  <c r="C646" i="2"/>
  <c r="C194" i="2"/>
  <c r="C195" i="2"/>
  <c r="B634" i="2"/>
  <c r="C632" i="2"/>
  <c r="C575" i="2"/>
  <c r="C576" i="2"/>
  <c r="C102" i="2"/>
  <c r="C103" i="2"/>
  <c r="C932" i="2"/>
  <c r="C933" i="2"/>
  <c r="B39" i="2"/>
  <c r="C37" i="2"/>
  <c r="C484" i="2"/>
  <c r="C485" i="2"/>
  <c r="C448" i="2"/>
  <c r="C449" i="2"/>
  <c r="C474" i="2"/>
  <c r="C475" i="2"/>
  <c r="C248" i="2"/>
  <c r="C249" i="2"/>
  <c r="C612" i="2"/>
  <c r="C613" i="2"/>
  <c r="C538" i="2"/>
  <c r="C539" i="2"/>
  <c r="C371" i="2"/>
  <c r="B373" i="2"/>
  <c r="B90" i="2"/>
  <c r="C88" i="2"/>
  <c r="B618" i="2"/>
  <c r="C616" i="2"/>
  <c r="C663" i="2"/>
  <c r="C664" i="2"/>
  <c r="B436" i="2"/>
  <c r="C434" i="2"/>
  <c r="C310" i="2"/>
  <c r="C311" i="2"/>
  <c r="C317" i="2"/>
  <c r="C318" i="2"/>
  <c r="B480" i="2"/>
  <c r="C478" i="2"/>
  <c r="B328" i="2"/>
  <c r="C326" i="2"/>
  <c r="C764" i="2"/>
  <c r="C765" i="2"/>
  <c r="C288" i="2"/>
  <c r="C289" i="2"/>
  <c r="B269" i="2"/>
  <c r="C267" i="2"/>
  <c r="B190" i="2"/>
  <c r="C188" i="2"/>
  <c r="C679" i="2"/>
  <c r="C680" i="2"/>
  <c r="C145" i="2"/>
  <c r="C146" i="2"/>
  <c r="C184" i="2"/>
  <c r="C185" i="2"/>
  <c r="C753" i="2" l="1"/>
  <c r="C754" i="2"/>
  <c r="C922" i="2"/>
  <c r="C923" i="2"/>
  <c r="C453" i="2"/>
  <c r="C454" i="2"/>
  <c r="C783" i="2"/>
  <c r="C784" i="2"/>
  <c r="C382" i="2"/>
  <c r="C383" i="2"/>
  <c r="C202" i="2"/>
  <c r="C203" i="2"/>
  <c r="B437" i="2"/>
  <c r="C435" i="2"/>
  <c r="C633" i="2"/>
  <c r="C634" i="2"/>
  <c r="C9" i="2"/>
  <c r="C10" i="2"/>
  <c r="C78" i="2"/>
  <c r="C79" i="2"/>
  <c r="C607" i="2"/>
  <c r="C608" i="2"/>
  <c r="B40" i="2"/>
  <c r="C38" i="2"/>
  <c r="C846" i="2"/>
  <c r="C847" i="2"/>
  <c r="C377" i="2"/>
  <c r="C378" i="2"/>
  <c r="C1007" i="2"/>
  <c r="C1008" i="2"/>
  <c r="C479" i="2"/>
  <c r="C480" i="2"/>
  <c r="C617" i="2"/>
  <c r="C618" i="2"/>
  <c r="C306" i="2"/>
  <c r="C307" i="2"/>
  <c r="B348" i="2"/>
  <c r="C346" i="2"/>
  <c r="C359" i="2"/>
  <c r="C360" i="2"/>
  <c r="C717" i="2"/>
  <c r="C718" i="2"/>
  <c r="C469" i="2"/>
  <c r="C470" i="2"/>
  <c r="B51" i="2"/>
  <c r="C49" i="2"/>
  <c r="C327" i="2"/>
  <c r="C328" i="2"/>
  <c r="C189" i="2"/>
  <c r="C190" i="2"/>
  <c r="C89" i="2"/>
  <c r="C90" i="2"/>
  <c r="C237" i="2"/>
  <c r="C238" i="2"/>
  <c r="B29" i="2"/>
  <c r="C27" i="2"/>
  <c r="C569" i="2"/>
  <c r="C570" i="2"/>
  <c r="C253" i="2"/>
  <c r="C254" i="2"/>
  <c r="C332" i="2"/>
  <c r="C333" i="2"/>
  <c r="C268" i="2"/>
  <c r="C269" i="2"/>
  <c r="C372" i="2"/>
  <c r="C373" i="2"/>
  <c r="B549" i="2"/>
  <c r="C547" i="2"/>
  <c r="C67" i="2"/>
  <c r="C68" i="2"/>
  <c r="C623" i="2"/>
  <c r="C624" i="2"/>
  <c r="C150" i="2"/>
  <c r="C151" i="2"/>
  <c r="C773" i="2"/>
  <c r="C774" i="2"/>
  <c r="C347" i="2" l="1"/>
  <c r="C348" i="2"/>
  <c r="C548" i="2"/>
  <c r="C549" i="2"/>
  <c r="B30" i="2"/>
  <c r="C28" i="2"/>
  <c r="C50" i="2"/>
  <c r="C51" i="2"/>
  <c r="C39" i="2"/>
  <c r="C40" i="2"/>
  <c r="C436" i="2"/>
  <c r="C437" i="2"/>
  <c r="C29" i="2" l="1"/>
  <c r="C30" i="2"/>
  <c r="D3" i="2" l="1" a="1"/>
  <c r="G10" i="2" s="1"/>
  <c r="L262" i="2" l="1"/>
  <c r="G226" i="2"/>
  <c r="G122" i="2"/>
  <c r="I247" i="2"/>
  <c r="K174" i="2"/>
  <c r="I264" i="2"/>
  <c r="K229" i="2"/>
  <c r="L132" i="2"/>
  <c r="J254" i="2"/>
  <c r="K192" i="2"/>
  <c r="G252" i="2"/>
  <c r="K261" i="2"/>
  <c r="F230" i="2"/>
  <c r="F200" i="2"/>
  <c r="K160" i="2"/>
  <c r="K121" i="2"/>
  <c r="G235" i="2"/>
  <c r="L199" i="2"/>
  <c r="J164" i="2"/>
  <c r="K126" i="2"/>
  <c r="G190" i="2"/>
  <c r="J115" i="2"/>
  <c r="I142" i="2"/>
  <c r="J171" i="2"/>
  <c r="I161" i="2"/>
  <c r="I256" i="2"/>
  <c r="F125" i="2"/>
  <c r="H230" i="2"/>
  <c r="L210" i="2"/>
  <c r="L236" i="2"/>
  <c r="K200" i="2"/>
  <c r="G62" i="2"/>
  <c r="I122" i="2"/>
  <c r="K263" i="2"/>
  <c r="I228" i="2"/>
  <c r="L129" i="2"/>
  <c r="F241" i="2"/>
  <c r="G265" i="2"/>
  <c r="L231" i="2"/>
  <c r="H139" i="2"/>
  <c r="L255" i="2"/>
  <c r="K205" i="2"/>
  <c r="H223" i="2"/>
  <c r="L239" i="2"/>
  <c r="F157" i="2"/>
  <c r="F258" i="2"/>
  <c r="F204" i="2"/>
  <c r="G232" i="2"/>
  <c r="F239" i="2"/>
  <c r="G155" i="2"/>
  <c r="L259" i="2"/>
  <c r="L219" i="2"/>
  <c r="F101" i="2"/>
  <c r="J249" i="2"/>
  <c r="F143" i="2"/>
  <c r="I237" i="2"/>
  <c r="H258" i="2"/>
  <c r="F223" i="2"/>
  <c r="I190" i="2"/>
  <c r="F155" i="2"/>
  <c r="I104" i="2"/>
  <c r="G228" i="2"/>
  <c r="I196" i="2"/>
  <c r="K156" i="2"/>
  <c r="L115" i="2"/>
  <c r="G170" i="2"/>
  <c r="H19" i="2"/>
  <c r="J213" i="2"/>
  <c r="J106" i="2"/>
  <c r="I125" i="2"/>
  <c r="L178" i="2"/>
  <c r="J252" i="2"/>
  <c r="H254" i="2"/>
  <c r="G168" i="2"/>
  <c r="I251" i="2"/>
  <c r="L158" i="2"/>
  <c r="K109" i="2"/>
  <c r="J265" i="2"/>
  <c r="I236" i="2"/>
  <c r="I214" i="2"/>
  <c r="L166" i="2"/>
  <c r="F165" i="2"/>
  <c r="F163" i="2"/>
  <c r="K224" i="2"/>
  <c r="J231" i="2"/>
  <c r="F186" i="2"/>
  <c r="L116" i="2"/>
  <c r="H263" i="2"/>
  <c r="G127" i="2"/>
  <c r="H253" i="2"/>
  <c r="L196" i="2"/>
  <c r="J266" i="2"/>
  <c r="J235" i="2"/>
  <c r="G147" i="2"/>
  <c r="K252" i="2"/>
  <c r="F195" i="2"/>
  <c r="H266" i="2"/>
  <c r="J234" i="2"/>
  <c r="G145" i="2"/>
  <c r="I257" i="2"/>
  <c r="F211" i="2"/>
  <c r="H41" i="2"/>
  <c r="F247" i="2"/>
  <c r="K132" i="2"/>
  <c r="G218" i="2"/>
  <c r="K254" i="2"/>
  <c r="H221" i="2"/>
  <c r="I184" i="2"/>
  <c r="L150" i="2"/>
  <c r="F100" i="2"/>
  <c r="F221" i="2"/>
  <c r="H192" i="2"/>
  <c r="J154" i="2"/>
  <c r="L103" i="2"/>
  <c r="H168" i="2"/>
  <c r="I245" i="2"/>
  <c r="K191" i="2"/>
  <c r="H241" i="2"/>
  <c r="G90" i="2"/>
  <c r="J241" i="2"/>
  <c r="L226" i="2"/>
  <c r="K264" i="2"/>
  <c r="H257" i="2"/>
  <c r="L126" i="2"/>
  <c r="L131" i="2"/>
  <c r="H237" i="2"/>
  <c r="J243" i="2"/>
  <c r="H55" i="2"/>
  <c r="J261" i="2"/>
  <c r="F224" i="2"/>
  <c r="G216" i="2"/>
  <c r="J227" i="2"/>
  <c r="I259" i="2"/>
  <c r="L217" i="2"/>
  <c r="G267" i="2"/>
  <c r="L188" i="2"/>
  <c r="H261" i="2"/>
  <c r="G223" i="2"/>
  <c r="I113" i="2"/>
  <c r="L250" i="2"/>
  <c r="F187" i="2"/>
  <c r="L264" i="2"/>
  <c r="G231" i="2"/>
  <c r="K124" i="2"/>
  <c r="I250" i="2"/>
  <c r="G185" i="2"/>
  <c r="J264" i="2"/>
  <c r="G230" i="2"/>
  <c r="G135" i="2"/>
  <c r="F255" i="2"/>
  <c r="H202" i="2"/>
  <c r="I207" i="2"/>
  <c r="G238" i="2"/>
  <c r="H119" i="2"/>
  <c r="H209" i="2"/>
  <c r="I249" i="2"/>
  <c r="I219" i="2"/>
  <c r="J182" i="2"/>
  <c r="F147" i="2"/>
  <c r="H95" i="2"/>
  <c r="H219" i="2"/>
  <c r="I186" i="2"/>
  <c r="J152" i="2"/>
  <c r="J99" i="2"/>
  <c r="I164" i="2"/>
  <c r="H231" i="2"/>
  <c r="F168" i="2"/>
  <c r="F206" i="2"/>
  <c r="L106" i="2"/>
  <c r="G263" i="2"/>
  <c r="H135" i="2"/>
  <c r="F234" i="2"/>
  <c r="K201" i="2"/>
  <c r="I168" i="2"/>
  <c r="I267" i="2"/>
  <c r="H245" i="2"/>
  <c r="J222" i="2"/>
  <c r="L176" i="2"/>
  <c r="G141" i="2"/>
  <c r="I258" i="2"/>
  <c r="H244" i="2"/>
  <c r="J221" i="2"/>
  <c r="H252" i="2"/>
  <c r="J194" i="2"/>
  <c r="L108" i="2"/>
  <c r="J121" i="2"/>
  <c r="F179" i="2"/>
  <c r="F216" i="2"/>
  <c r="J88" i="2"/>
  <c r="J248" i="2"/>
  <c r="G177" i="2"/>
  <c r="F263" i="2"/>
  <c r="H222" i="2"/>
  <c r="F109" i="2"/>
  <c r="L247" i="2"/>
  <c r="F175" i="2"/>
  <c r="K262" i="2"/>
  <c r="K225" i="2"/>
  <c r="L121" i="2"/>
  <c r="I252" i="2"/>
  <c r="F193" i="2"/>
  <c r="F266" i="2"/>
  <c r="K233" i="2"/>
  <c r="K32" i="2"/>
  <c r="H200" i="2"/>
  <c r="G244" i="2"/>
  <c r="G214" i="2"/>
  <c r="K180" i="2"/>
  <c r="F141" i="2"/>
  <c r="G76" i="2"/>
  <c r="I217" i="2"/>
  <c r="I180" i="2"/>
  <c r="K146" i="2"/>
  <c r="F73" i="2"/>
  <c r="J148" i="2"/>
  <c r="J229" i="2"/>
  <c r="G144" i="2"/>
  <c r="I171" i="2"/>
  <c r="H50" i="2"/>
  <c r="I139" i="2"/>
  <c r="L186" i="2"/>
  <c r="G143" i="2"/>
  <c r="L162" i="2"/>
  <c r="G192" i="2"/>
  <c r="F151" i="2"/>
  <c r="L248" i="2"/>
  <c r="G225" i="2"/>
  <c r="L111" i="2"/>
  <c r="K256" i="2"/>
  <c r="G200" i="2"/>
  <c r="H265" i="2"/>
  <c r="J258" i="2"/>
  <c r="J251" i="2"/>
  <c r="K190" i="2"/>
  <c r="J263" i="2"/>
  <c r="H169" i="2"/>
  <c r="G256" i="2"/>
  <c r="H207" i="2"/>
  <c r="F254" i="2"/>
  <c r="I244" i="2"/>
  <c r="F167" i="2"/>
  <c r="G258" i="2"/>
  <c r="H214" i="2"/>
  <c r="H76" i="2"/>
  <c r="L243" i="2"/>
  <c r="G165" i="2"/>
  <c r="G260" i="2"/>
  <c r="I221" i="2"/>
  <c r="K104" i="2"/>
  <c r="L249" i="2"/>
  <c r="F173" i="2"/>
  <c r="H264" i="2"/>
  <c r="I229" i="2"/>
  <c r="J267" i="2"/>
  <c r="L190" i="2"/>
  <c r="I242" i="2"/>
  <c r="W242" i="2" s="1"/>
  <c r="K210" i="2"/>
  <c r="J176" i="2"/>
  <c r="L136" i="2"/>
  <c r="K30" i="2"/>
  <c r="K215" i="2"/>
  <c r="I178" i="2"/>
  <c r="K142" i="2"/>
  <c r="L213" i="2"/>
  <c r="I146" i="2"/>
  <c r="F226" i="2"/>
  <c r="J111" i="2"/>
  <c r="L135" i="2"/>
  <c r="L79" i="2"/>
  <c r="K248" i="2"/>
  <c r="K184" i="2"/>
  <c r="H96" i="2"/>
  <c r="F121" i="2"/>
  <c r="H127" i="2"/>
  <c r="G261" i="2"/>
  <c r="F248" i="2"/>
  <c r="L232" i="2"/>
  <c r="F149" i="2"/>
  <c r="J78" i="2"/>
  <c r="H260" i="2"/>
  <c r="J262" i="2"/>
  <c r="G246" i="2"/>
  <c r="F260" i="2"/>
  <c r="L156" i="2"/>
  <c r="G198" i="2"/>
  <c r="J158" i="2"/>
  <c r="F249" i="2"/>
  <c r="F159" i="2"/>
  <c r="I198" i="2"/>
  <c r="K113" i="2"/>
  <c r="H240" i="2"/>
  <c r="H147" i="2"/>
  <c r="K255" i="2"/>
  <c r="J205" i="2"/>
  <c r="J198" i="2"/>
  <c r="H239" i="2"/>
  <c r="H155" i="2"/>
  <c r="L257" i="2"/>
  <c r="J212" i="2"/>
  <c r="L58" i="2"/>
  <c r="K242" i="2"/>
  <c r="G163" i="2"/>
  <c r="G262" i="2"/>
  <c r="F225" i="2"/>
  <c r="J259" i="2"/>
  <c r="G171" i="2"/>
  <c r="K240" i="2"/>
  <c r="I205" i="2"/>
  <c r="K172" i="2"/>
  <c r="K134" i="2"/>
  <c r="I240" i="2"/>
  <c r="H212" i="2"/>
  <c r="I176" i="2"/>
  <c r="K136" i="2"/>
  <c r="H210" i="2"/>
  <c r="J142" i="2"/>
  <c r="L211" i="2"/>
  <c r="I241" i="2"/>
  <c r="H262" i="2"/>
  <c r="H35" i="2"/>
  <c r="F161" i="2"/>
  <c r="K250" i="2"/>
  <c r="G266" i="2"/>
  <c r="H235" i="2"/>
  <c r="J201" i="2"/>
  <c r="I197" i="2"/>
  <c r="H90" i="2"/>
  <c r="I119" i="2"/>
  <c r="L147" i="2"/>
  <c r="L180" i="2"/>
  <c r="I261" i="2"/>
  <c r="L253" i="2"/>
  <c r="F246" i="2"/>
  <c r="F171" i="2"/>
  <c r="F259" i="2"/>
  <c r="H149" i="2"/>
  <c r="F251" i="2"/>
  <c r="K188" i="2"/>
  <c r="K266" i="2"/>
  <c r="I231" i="2"/>
  <c r="I137" i="2"/>
  <c r="G253" i="2"/>
  <c r="K196" i="2"/>
  <c r="I266" i="2"/>
  <c r="F235" i="2"/>
  <c r="I145" i="2"/>
  <c r="G255" i="2"/>
  <c r="L203" i="2"/>
  <c r="L267" i="2"/>
  <c r="I238" i="2"/>
  <c r="H153" i="2"/>
  <c r="K259" i="2"/>
  <c r="K219" i="2"/>
  <c r="L256" i="2"/>
  <c r="G151" i="2"/>
  <c r="L238" i="2"/>
  <c r="J203" i="2"/>
  <c r="J168" i="2"/>
  <c r="G132" i="2"/>
  <c r="K238" i="2"/>
  <c r="F207" i="2"/>
  <c r="I174" i="2"/>
  <c r="J134" i="2"/>
  <c r="K206" i="2"/>
  <c r="K123" i="2"/>
  <c r="L191" i="2"/>
  <c r="H220" i="2"/>
  <c r="I230" i="2"/>
  <c r="D3" i="2"/>
  <c r="G210" i="2"/>
  <c r="F190" i="2"/>
  <c r="G164" i="2"/>
  <c r="H140" i="2"/>
  <c r="F103" i="2"/>
  <c r="K211" i="2"/>
  <c r="L189" i="2"/>
  <c r="F166" i="2"/>
  <c r="H142" i="2"/>
  <c r="G107" i="2"/>
  <c r="K239" i="2"/>
  <c r="L216" i="2"/>
  <c r="I195" i="2"/>
  <c r="K169" i="2"/>
  <c r="L145" i="2"/>
  <c r="I81" i="2"/>
  <c r="L237" i="2"/>
  <c r="H204" i="2"/>
  <c r="I165" i="2"/>
  <c r="I130" i="2"/>
  <c r="I260" i="2"/>
  <c r="H225" i="2"/>
  <c r="G195" i="2"/>
  <c r="I159" i="2"/>
  <c r="G114" i="2"/>
  <c r="H122" i="2"/>
  <c r="H88" i="2"/>
  <c r="F90" i="2"/>
  <c r="J39" i="2"/>
  <c r="J74" i="2"/>
  <c r="L81" i="2"/>
  <c r="J25" i="2"/>
  <c r="K86" i="2"/>
  <c r="J208" i="2"/>
  <c r="H188" i="2"/>
  <c r="I166" i="2"/>
  <c r="I144" i="2"/>
  <c r="J118" i="2"/>
  <c r="G247" i="2"/>
  <c r="L227" i="2"/>
  <c r="H208" i="2"/>
  <c r="L185" i="2"/>
  <c r="G162" i="2"/>
  <c r="H138" i="2"/>
  <c r="I98" i="2"/>
  <c r="L209" i="2"/>
  <c r="J187" i="2"/>
  <c r="L163" i="2"/>
  <c r="G138" i="2"/>
  <c r="K102" i="2"/>
  <c r="G236" i="2"/>
  <c r="G215" i="2"/>
  <c r="J191" i="2"/>
  <c r="L167" i="2"/>
  <c r="L141" i="2"/>
  <c r="F66" i="2"/>
  <c r="J232" i="2"/>
  <c r="J202" i="2"/>
  <c r="J163" i="2"/>
  <c r="H125" i="2"/>
  <c r="K258" i="2"/>
  <c r="J223" i="2"/>
  <c r="G191" i="2"/>
  <c r="I155" i="2"/>
  <c r="J105" i="2"/>
  <c r="F119" i="2"/>
  <c r="K85" i="2"/>
  <c r="G88" i="2"/>
  <c r="H28" i="2"/>
  <c r="H183" i="2"/>
  <c r="J48" i="2"/>
  <c r="H74" i="2"/>
  <c r="K204" i="2"/>
  <c r="F184" i="2"/>
  <c r="G160" i="2"/>
  <c r="H134" i="2"/>
  <c r="K93" i="2"/>
  <c r="G208" i="2"/>
  <c r="K185" i="2"/>
  <c r="L161" i="2"/>
  <c r="G136" i="2"/>
  <c r="H93" i="2"/>
  <c r="I234" i="2"/>
  <c r="H213" i="2"/>
  <c r="J189" i="2"/>
  <c r="K165" i="2"/>
  <c r="L139" i="2"/>
  <c r="L47" i="2"/>
  <c r="G227" i="2"/>
  <c r="G197" i="2"/>
  <c r="K159" i="2"/>
  <c r="H114" i="2"/>
  <c r="H255" i="2"/>
  <c r="K221" i="2"/>
  <c r="H185" i="2"/>
  <c r="I151" i="2"/>
  <c r="H101" i="2"/>
  <c r="H112" i="2"/>
  <c r="F81" i="2"/>
  <c r="J85" i="2"/>
  <c r="G101" i="2"/>
  <c r="G180" i="2"/>
  <c r="H43" i="2"/>
  <c r="G67" i="2"/>
  <c r="G100" i="2"/>
  <c r="H249" i="2"/>
  <c r="F181" i="2"/>
  <c r="J256" i="2"/>
  <c r="G237" i="2"/>
  <c r="J217" i="2"/>
  <c r="J196" i="2"/>
  <c r="J174" i="2"/>
  <c r="K152" i="2"/>
  <c r="K129" i="2"/>
  <c r="I88" i="2"/>
  <c r="H233" i="2"/>
  <c r="F214" i="2"/>
  <c r="H194" i="2"/>
  <c r="J172" i="2"/>
  <c r="K148" i="2"/>
  <c r="F124" i="2"/>
  <c r="I55" i="2"/>
  <c r="F205" i="2"/>
  <c r="G184" i="2"/>
  <c r="H162" i="2"/>
  <c r="K140" i="2"/>
  <c r="I112" i="2"/>
  <c r="K243" i="2"/>
  <c r="I222" i="2"/>
  <c r="F203" i="2"/>
  <c r="G182" i="2"/>
  <c r="H158" i="2"/>
  <c r="I131" i="2"/>
  <c r="L83" i="2"/>
  <c r="I206" i="2"/>
  <c r="L183" i="2"/>
  <c r="G158" i="2"/>
  <c r="H131" i="2"/>
  <c r="J83" i="2"/>
  <c r="K232" i="2"/>
  <c r="K209" i="2"/>
  <c r="I187" i="2"/>
  <c r="K163" i="2"/>
  <c r="F138" i="2"/>
  <c r="K260" i="2"/>
  <c r="I225" i="2"/>
  <c r="H193" i="2"/>
  <c r="I157" i="2"/>
  <c r="J110" i="2"/>
  <c r="K251" i="2"/>
  <c r="F220" i="2"/>
  <c r="G183" i="2"/>
  <c r="I147" i="2"/>
  <c r="J96" i="2"/>
  <c r="I110" i="2"/>
  <c r="K72" i="2"/>
  <c r="I57" i="2"/>
  <c r="I99" i="2"/>
  <c r="J178" i="2"/>
  <c r="I208" i="2"/>
  <c r="L52" i="2"/>
  <c r="H21" i="2"/>
  <c r="G203" i="2"/>
  <c r="H182" i="2"/>
  <c r="H160" i="2"/>
  <c r="I138" i="2"/>
  <c r="F108" i="2"/>
  <c r="F240" i="2"/>
  <c r="K220" i="2"/>
  <c r="H201" i="2"/>
  <c r="F180" i="2"/>
  <c r="G154" i="2"/>
  <c r="K128" i="2"/>
  <c r="J69" i="2"/>
  <c r="J204" i="2"/>
  <c r="L181" i="2"/>
  <c r="F154" i="2"/>
  <c r="I128" i="2"/>
  <c r="H69" i="2"/>
  <c r="F231" i="2"/>
  <c r="F208" i="2"/>
  <c r="J185" i="2"/>
  <c r="K161" i="2"/>
  <c r="H128" i="2"/>
  <c r="G257" i="2"/>
  <c r="K223" i="2"/>
  <c r="H187" i="2"/>
  <c r="K153" i="2"/>
  <c r="G106" i="2"/>
  <c r="J244" i="2"/>
  <c r="J216" i="2"/>
  <c r="G181" i="2"/>
  <c r="I141" i="2"/>
  <c r="K78" i="2"/>
  <c r="K108" i="2"/>
  <c r="F62" i="2"/>
  <c r="F54" i="2"/>
  <c r="J97" i="2"/>
  <c r="I148" i="2"/>
  <c r="H205" i="2"/>
  <c r="J61" i="2"/>
  <c r="L201" i="2"/>
  <c r="K236" i="2"/>
  <c r="G242" i="2"/>
  <c r="H161" i="2"/>
  <c r="F253" i="2"/>
  <c r="K231" i="2"/>
  <c r="I212" i="2"/>
  <c r="I192" i="2"/>
  <c r="L170" i="2"/>
  <c r="L148" i="2"/>
  <c r="G124" i="2"/>
  <c r="K58" i="2"/>
  <c r="L229" i="2"/>
  <c r="I210" i="2"/>
  <c r="I188" i="2"/>
  <c r="J166" i="2"/>
  <c r="J144" i="2"/>
  <c r="K118" i="2"/>
  <c r="L220" i="2"/>
  <c r="I201" i="2"/>
  <c r="H180" i="2"/>
  <c r="I158" i="2"/>
  <c r="J136" i="2"/>
  <c r="G99" i="2"/>
  <c r="H238" i="2"/>
  <c r="L218" i="2"/>
  <c r="J199" i="2"/>
  <c r="F178" i="2"/>
  <c r="H152" i="2"/>
  <c r="I126" i="2"/>
  <c r="L51" i="2"/>
  <c r="L202" i="2"/>
  <c r="L175" i="2"/>
  <c r="G152" i="2"/>
  <c r="K125" i="2"/>
  <c r="K51" i="2"/>
  <c r="H227" i="2"/>
  <c r="G206" i="2"/>
  <c r="K183" i="2"/>
  <c r="L159" i="2"/>
  <c r="J125" i="2"/>
  <c r="L251" i="2"/>
  <c r="L221" i="2"/>
  <c r="I185" i="2"/>
  <c r="J149" i="2"/>
  <c r="K101" i="2"/>
  <c r="L242" i="2"/>
  <c r="G211" i="2"/>
  <c r="H179" i="2"/>
  <c r="J139" i="2"/>
  <c r="J41" i="2"/>
  <c r="F107" i="2"/>
  <c r="J58" i="2"/>
  <c r="I50" i="2"/>
  <c r="K77" i="2"/>
  <c r="H145" i="2"/>
  <c r="L198" i="2"/>
  <c r="K257" i="2"/>
  <c r="F219" i="2"/>
  <c r="K199" i="2"/>
  <c r="G178" i="2"/>
  <c r="J156" i="2"/>
  <c r="J131" i="2"/>
  <c r="I94" i="2"/>
  <c r="J236" i="2"/>
  <c r="G217" i="2"/>
  <c r="L197" i="2"/>
  <c r="G174" i="2"/>
  <c r="H150" i="2"/>
  <c r="J123" i="2"/>
  <c r="F10" i="2"/>
  <c r="J197" i="2"/>
  <c r="F174" i="2"/>
  <c r="G150" i="2"/>
  <c r="H123" i="2"/>
  <c r="G8" i="2"/>
  <c r="J225" i="2"/>
  <c r="I204" i="2"/>
  <c r="J181" i="2"/>
  <c r="L157" i="2"/>
  <c r="G123" i="2"/>
  <c r="K246" i="2"/>
  <c r="K216" i="2"/>
  <c r="J183" i="2"/>
  <c r="L143" i="2"/>
  <c r="H92" i="2"/>
  <c r="G241" i="2"/>
  <c r="L205" i="2"/>
  <c r="G173" i="2"/>
  <c r="J135" i="2"/>
  <c r="G130" i="2"/>
  <c r="H103" i="2"/>
  <c r="F55" i="2"/>
  <c r="I85" i="2"/>
  <c r="K74" i="2"/>
  <c r="L138" i="2"/>
  <c r="I135" i="2"/>
  <c r="H226" i="2"/>
  <c r="K182" i="2"/>
  <c r="G233" i="2"/>
  <c r="J247" i="2"/>
  <c r="L208" i="2"/>
  <c r="J188" i="2"/>
  <c r="K166" i="2"/>
  <c r="L118" i="2"/>
  <c r="K245" i="2"/>
  <c r="J224" i="2"/>
  <c r="G205" i="2"/>
  <c r="H184" i="2"/>
  <c r="J162" i="2"/>
  <c r="L140" i="2"/>
  <c r="J112" i="2"/>
  <c r="H217" i="2"/>
  <c r="F198" i="2"/>
  <c r="G176" i="2"/>
  <c r="I152" i="2"/>
  <c r="L128" i="2"/>
  <c r="G86" i="2"/>
  <c r="K234" i="2"/>
  <c r="I215" i="2"/>
  <c r="L195" i="2"/>
  <c r="G172" i="2"/>
  <c r="H148" i="2"/>
  <c r="L120" i="2"/>
  <c r="K218" i="2"/>
  <c r="J195" i="2"/>
  <c r="K171" i="2"/>
  <c r="F148" i="2"/>
  <c r="I120" i="2"/>
  <c r="G245" i="2"/>
  <c r="L223" i="2"/>
  <c r="K202" i="2"/>
  <c r="J179" i="2"/>
  <c r="L151" i="2"/>
  <c r="H120" i="2"/>
  <c r="K244" i="2"/>
  <c r="F213" i="2"/>
  <c r="I179" i="2"/>
  <c r="K139" i="2"/>
  <c r="L65" i="2"/>
  <c r="I239" i="2"/>
  <c r="G204" i="2"/>
  <c r="I169" i="2"/>
  <c r="F133" i="2"/>
  <c r="J128" i="2"/>
  <c r="X128" i="2" s="1" a="1"/>
  <c r="X128" i="2" s="1"/>
  <c r="L99" i="2"/>
  <c r="H110" i="2"/>
  <c r="F83" i="2"/>
  <c r="H71" i="2"/>
  <c r="G87" i="2"/>
  <c r="H132" i="2"/>
  <c r="G24" i="2"/>
  <c r="L265" i="2"/>
  <c r="F130" i="2"/>
  <c r="H228" i="2"/>
  <c r="K144" i="2"/>
  <c r="G254" i="2"/>
  <c r="F209" i="2"/>
  <c r="L95" i="2"/>
  <c r="F228" i="2"/>
  <c r="F267" i="2"/>
  <c r="L240" i="2"/>
  <c r="L168" i="2"/>
  <c r="F265" i="2"/>
  <c r="K235" i="2"/>
  <c r="G157" i="2"/>
  <c r="F261" i="2"/>
  <c r="K226" i="2"/>
  <c r="G137" i="2"/>
  <c r="J255" i="2"/>
  <c r="K212" i="2"/>
  <c r="I105" i="2"/>
  <c r="H250" i="2"/>
  <c r="K194" i="2"/>
  <c r="J245" i="2"/>
  <c r="H247" i="2"/>
  <c r="L182" i="2"/>
  <c r="K267" i="2"/>
  <c r="J242" i="2"/>
  <c r="L172" i="2"/>
  <c r="L263" i="2"/>
  <c r="I224" i="2"/>
  <c r="F117" i="2"/>
  <c r="L245" i="2"/>
  <c r="J226" i="2"/>
  <c r="X226" i="2" s="1" a="1"/>
  <c r="X226" i="2" s="1"/>
  <c r="G207" i="2"/>
  <c r="K186" i="2"/>
  <c r="K164" i="2"/>
  <c r="L142" i="2"/>
  <c r="F116" i="2"/>
  <c r="H242" i="2"/>
  <c r="L222" i="2"/>
  <c r="H203" i="2"/>
  <c r="I182" i="2"/>
  <c r="I160" i="2"/>
  <c r="K138" i="2"/>
  <c r="I108" i="2"/>
  <c r="J215" i="2"/>
  <c r="G196" i="2"/>
  <c r="I172" i="2"/>
  <c r="I150" i="2"/>
  <c r="J126" i="2"/>
  <c r="L72" i="2"/>
  <c r="F233" i="2"/>
  <c r="K213" i="2"/>
  <c r="L193" i="2"/>
  <c r="F170" i="2"/>
  <c r="G146" i="2"/>
  <c r="I115" i="2"/>
  <c r="H215" i="2"/>
  <c r="K193" i="2"/>
  <c r="L169" i="2"/>
  <c r="F146" i="2"/>
  <c r="L117" i="2"/>
  <c r="G243" i="2"/>
  <c r="G222" i="2"/>
  <c r="F201" i="2"/>
  <c r="K175" i="2"/>
  <c r="L149" i="2"/>
  <c r="G115" i="2"/>
  <c r="F243" i="2"/>
  <c r="L207" i="2"/>
  <c r="J175" i="2"/>
  <c r="L137" i="2"/>
  <c r="G264" i="2"/>
  <c r="L235" i="2"/>
  <c r="I202" i="2"/>
  <c r="H163" i="2"/>
  <c r="F128" i="2"/>
  <c r="F127" i="2"/>
  <c r="F92" i="2"/>
  <c r="J108" i="2"/>
  <c r="L77" i="2"/>
  <c r="H87" i="2"/>
  <c r="F77" i="2"/>
  <c r="H116" i="2"/>
  <c r="I116" i="2"/>
  <c r="G30" i="2"/>
  <c r="K70" i="2"/>
  <c r="L33" i="2"/>
  <c r="K227" i="2"/>
  <c r="J19" i="2"/>
  <c r="J51" i="2"/>
  <c r="L104" i="2"/>
  <c r="H83" i="2"/>
  <c r="K39" i="2"/>
  <c r="L74" i="2"/>
  <c r="L16" i="2"/>
  <c r="I95" i="2"/>
  <c r="H64" i="2"/>
  <c r="J67" i="2"/>
  <c r="F177" i="2"/>
  <c r="K135" i="2"/>
  <c r="F24" i="2"/>
  <c r="I12" i="2"/>
  <c r="F183" i="2"/>
  <c r="I114" i="2"/>
  <c r="K16" i="2"/>
  <c r="J49" i="2"/>
  <c r="L59" i="2"/>
  <c r="I213" i="2"/>
  <c r="H59" i="2"/>
  <c r="F144" i="2"/>
  <c r="J117" i="2"/>
  <c r="L258" i="2"/>
  <c r="J239" i="2"/>
  <c r="G220" i="2"/>
  <c r="F199" i="2"/>
  <c r="I177" i="2"/>
  <c r="J155" i="2"/>
  <c r="G133" i="2"/>
  <c r="I97" i="2"/>
  <c r="F257" i="2"/>
  <c r="J237" i="2"/>
  <c r="H218" i="2"/>
  <c r="K198" i="2"/>
  <c r="H175" i="2"/>
  <c r="J153" i="2"/>
  <c r="H130" i="2"/>
  <c r="I90" i="2"/>
  <c r="L123" i="2"/>
  <c r="H105" i="2"/>
  <c r="I83" i="2"/>
  <c r="I46" i="2"/>
  <c r="G103" i="2"/>
  <c r="G78" i="2"/>
  <c r="I28" i="2"/>
  <c r="I71" i="2"/>
  <c r="F5" i="2"/>
  <c r="I93" i="2"/>
  <c r="J60" i="2"/>
  <c r="F57" i="2"/>
  <c r="L173" i="2"/>
  <c r="J132" i="2"/>
  <c r="F134" i="2"/>
  <c r="L252" i="2"/>
  <c r="I181" i="2"/>
  <c r="G109" i="2"/>
  <c r="F30" i="2"/>
  <c r="J47" i="2"/>
  <c r="K42" i="2"/>
  <c r="I183" i="2"/>
  <c r="G56" i="2"/>
  <c r="G41" i="2"/>
  <c r="K99" i="2"/>
  <c r="F75" i="2"/>
  <c r="F17" i="2"/>
  <c r="L67" i="2"/>
  <c r="K111" i="2"/>
  <c r="J91" i="2"/>
  <c r="G57" i="2"/>
  <c r="I53" i="2"/>
  <c r="I167" i="2"/>
  <c r="F131" i="2"/>
  <c r="G118" i="2"/>
  <c r="K249" i="2"/>
  <c r="H178" i="2"/>
  <c r="J90" i="2"/>
  <c r="J27" i="2"/>
  <c r="F41" i="2"/>
  <c r="F91" i="2"/>
  <c r="F172" i="2"/>
  <c r="G38" i="2"/>
  <c r="L110" i="2"/>
  <c r="I255" i="2"/>
  <c r="W255" i="2" s="1"/>
  <c r="H234" i="2"/>
  <c r="F215" i="2"/>
  <c r="H195" i="2"/>
  <c r="H173" i="2"/>
  <c r="K151" i="2"/>
  <c r="G128" i="2"/>
  <c r="H81" i="2"/>
  <c r="J253" i="2"/>
  <c r="G234" i="2"/>
  <c r="L212" i="2"/>
  <c r="G193" i="2"/>
  <c r="H171" i="2"/>
  <c r="I149" i="2"/>
  <c r="G125" i="2"/>
  <c r="I62" i="2"/>
  <c r="K120" i="2"/>
  <c r="J101" i="2"/>
  <c r="H78" i="2"/>
  <c r="F19" i="2"/>
  <c r="F98" i="2"/>
  <c r="J71" i="2"/>
  <c r="H5" i="2"/>
  <c r="I64" i="2"/>
  <c r="F110" i="2"/>
  <c r="K89" i="2"/>
  <c r="F50" i="2"/>
  <c r="F44" i="2"/>
  <c r="G161" i="2"/>
  <c r="L114" i="2"/>
  <c r="J116" i="2"/>
  <c r="F245" i="2"/>
  <c r="I162" i="2"/>
  <c r="L86" i="2"/>
  <c r="F23" i="2"/>
  <c r="H18" i="2"/>
  <c r="H77" i="2"/>
  <c r="G169" i="2"/>
  <c r="J56" i="2"/>
  <c r="L7" i="2"/>
  <c r="F96" i="2"/>
  <c r="G68" i="2"/>
  <c r="K91" i="2"/>
  <c r="K60" i="2"/>
  <c r="G108" i="2"/>
  <c r="I87" i="2"/>
  <c r="K14" i="2"/>
  <c r="L25" i="2"/>
  <c r="J159" i="2"/>
  <c r="G113" i="2"/>
  <c r="I109" i="2"/>
  <c r="F229" i="2"/>
  <c r="L160" i="2"/>
  <c r="G79" i="2"/>
  <c r="K36" i="2"/>
  <c r="L13" i="2"/>
  <c r="L73" i="2"/>
  <c r="J114" i="2"/>
  <c r="K53" i="2"/>
  <c r="F136" i="2"/>
  <c r="K97" i="2"/>
  <c r="G250" i="2"/>
  <c r="L230" i="2"/>
  <c r="H211" i="2"/>
  <c r="I191" i="2"/>
  <c r="J169" i="2"/>
  <c r="J147" i="2"/>
  <c r="J122" i="2"/>
  <c r="K46" i="2"/>
  <c r="H248" i="2"/>
  <c r="K228" i="2"/>
  <c r="I209" i="2"/>
  <c r="F189" i="2"/>
  <c r="H167" i="2"/>
  <c r="J145" i="2"/>
  <c r="F120" i="2"/>
  <c r="F135" i="2"/>
  <c r="I117" i="2"/>
  <c r="G96" i="2"/>
  <c r="G69" i="2"/>
  <c r="L113" i="2"/>
  <c r="L93" i="2"/>
  <c r="J64" i="2"/>
  <c r="L89" i="2"/>
  <c r="H57" i="2"/>
  <c r="H106" i="2"/>
  <c r="H85" i="2"/>
  <c r="I91" i="2"/>
  <c r="I194" i="2"/>
  <c r="F158" i="2"/>
  <c r="J109" i="2"/>
  <c r="G91" i="2"/>
  <c r="N91" i="2" s="1"/>
  <c r="I227" i="2"/>
  <c r="I154" i="2"/>
  <c r="L41" i="2"/>
  <c r="H34" i="2"/>
  <c r="K6" i="2"/>
  <c r="H17" i="2"/>
  <c r="I111" i="2"/>
  <c r="I39" i="2"/>
  <c r="F153" i="2"/>
  <c r="L261" i="2"/>
  <c r="J228" i="2"/>
  <c r="H141" i="2"/>
  <c r="G251" i="2"/>
  <c r="J233" i="2"/>
  <c r="L215" i="2"/>
  <c r="H198" i="2"/>
  <c r="K178" i="2"/>
  <c r="K158" i="2"/>
  <c r="F139" i="2"/>
  <c r="H113" i="2"/>
  <c r="F244" i="2"/>
  <c r="I226" i="2"/>
  <c r="K208" i="2"/>
  <c r="H190" i="2"/>
  <c r="I170" i="2"/>
  <c r="K150" i="2"/>
  <c r="J129" i="2"/>
  <c r="J94" i="2"/>
  <c r="G212" i="2"/>
  <c r="F194" i="2"/>
  <c r="H174" i="2"/>
  <c r="H154" i="2"/>
  <c r="I134" i="2"/>
  <c r="K103" i="2"/>
  <c r="L241" i="2"/>
  <c r="G224" i="2"/>
  <c r="J206" i="2"/>
  <c r="F188" i="2"/>
  <c r="G166" i="2"/>
  <c r="H144" i="2"/>
  <c r="I118" i="2"/>
  <c r="I220" i="2"/>
  <c r="G201" i="2"/>
  <c r="L177" i="2"/>
  <c r="L155" i="2"/>
  <c r="K133" i="2"/>
  <c r="H98" i="2"/>
  <c r="F238" i="2"/>
  <c r="J218" i="2"/>
  <c r="H199" i="2"/>
  <c r="J177" i="2"/>
  <c r="K155" i="2"/>
  <c r="G131" i="2"/>
  <c r="K92" i="2"/>
  <c r="I248" i="2"/>
  <c r="L228" i="2"/>
  <c r="J209" i="2"/>
  <c r="H189" i="2"/>
  <c r="J167" i="2"/>
  <c r="K145" i="2"/>
  <c r="G120" i="2"/>
  <c r="K265" i="2"/>
  <c r="I246" i="2"/>
  <c r="F227" i="2"/>
  <c r="J207" i="2"/>
  <c r="G187" i="2"/>
  <c r="H165" i="2"/>
  <c r="J143" i="2"/>
  <c r="G117" i="2"/>
  <c r="H133" i="2"/>
  <c r="F114" i="2"/>
  <c r="H94" i="2"/>
  <c r="J65" i="2"/>
  <c r="F112" i="2"/>
  <c r="L91" i="2"/>
  <c r="G61" i="2"/>
  <c r="F88" i="2"/>
  <c r="L53" i="2"/>
  <c r="J104" i="2"/>
  <c r="G80" i="2"/>
  <c r="J89" i="2"/>
  <c r="H191" i="2"/>
  <c r="K154" i="2"/>
  <c r="H91" i="2"/>
  <c r="F87" i="2"/>
  <c r="H224" i="2"/>
  <c r="J138" i="2"/>
  <c r="L32" i="2"/>
  <c r="H25" i="2"/>
  <c r="K54" i="2"/>
  <c r="H15" i="2"/>
  <c r="J95" i="2"/>
  <c r="G29" i="2"/>
  <c r="AD226" i="2"/>
  <c r="H26" i="2"/>
  <c r="H111" i="2"/>
  <c r="F82" i="2"/>
  <c r="J12" i="2"/>
  <c r="L112" i="2"/>
  <c r="I84" i="2"/>
  <c r="F35" i="2"/>
  <c r="J246" i="2"/>
  <c r="L225" i="2"/>
  <c r="G202" i="2"/>
  <c r="L179" i="2"/>
  <c r="J157" i="2"/>
  <c r="L133" i="2"/>
  <c r="K112" i="2"/>
  <c r="K81" i="2"/>
  <c r="I21" i="2"/>
  <c r="G21" i="2"/>
  <c r="I25" i="2"/>
  <c r="K29" i="2"/>
  <c r="F69" i="2"/>
  <c r="I45" i="2"/>
  <c r="F9" i="2"/>
  <c r="G51" i="2"/>
  <c r="F45" i="2"/>
  <c r="J75" i="2"/>
  <c r="L12" i="2"/>
  <c r="L214" i="2"/>
  <c r="J170" i="2"/>
  <c r="X170" i="2" s="1" a="1"/>
  <c r="X170" i="2" s="1"/>
  <c r="K98" i="2"/>
  <c r="J7" i="2"/>
  <c r="G42" i="2"/>
  <c r="H42" i="2"/>
  <c r="L14" i="2"/>
  <c r="F12" i="2"/>
  <c r="K67" i="2"/>
  <c r="F85" i="2"/>
  <c r="F196" i="2"/>
  <c r="I175" i="2"/>
  <c r="J151" i="2"/>
  <c r="X151" i="2" s="1" a="1"/>
  <c r="X151" i="2" s="1"/>
  <c r="I129" i="2"/>
  <c r="F106" i="2"/>
  <c r="I74" i="2"/>
  <c r="I132" i="2"/>
  <c r="L105" i="2"/>
  <c r="J79" i="2"/>
  <c r="I265" i="2"/>
  <c r="H243" i="2"/>
  <c r="G221" i="2"/>
  <c r="H197" i="2"/>
  <c r="K176" i="2"/>
  <c r="H151" i="2"/>
  <c r="K130" i="2"/>
  <c r="K105" i="2"/>
  <c r="I76" i="2"/>
  <c r="I48" i="2"/>
  <c r="H14" i="2"/>
  <c r="F21" i="2"/>
  <c r="K20" i="2"/>
  <c r="I65" i="2"/>
  <c r="I36" i="2"/>
  <c r="F4" i="2"/>
  <c r="I31" i="2"/>
  <c r="I40" i="2"/>
  <c r="K59" i="2"/>
  <c r="H256" i="2"/>
  <c r="F212" i="2"/>
  <c r="K157" i="2"/>
  <c r="I82" i="2"/>
  <c r="F105" i="2"/>
  <c r="J21" i="2"/>
  <c r="F28" i="2"/>
  <c r="J44" i="2"/>
  <c r="L127" i="2"/>
  <c r="J102" i="2"/>
  <c r="F71" i="2"/>
  <c r="H129" i="2"/>
  <c r="G104" i="2"/>
  <c r="K76" i="2"/>
  <c r="I262" i="2"/>
  <c r="K241" i="2"/>
  <c r="F218" i="2"/>
  <c r="K195" i="2"/>
  <c r="J173" i="2"/>
  <c r="X173" i="2" s="1" a="1"/>
  <c r="X173" i="2" s="1"/>
  <c r="K149" i="2"/>
  <c r="F129" i="2"/>
  <c r="H102" i="2"/>
  <c r="G73" i="2"/>
  <c r="L43" i="2"/>
  <c r="G12" i="2"/>
  <c r="I16" i="2"/>
  <c r="I18" i="2"/>
  <c r="J63" i="2"/>
  <c r="J31" i="2"/>
  <c r="X31" i="2" s="1" a="1"/>
  <c r="X31" i="2" s="1"/>
  <c r="I86" i="2"/>
  <c r="H29" i="2"/>
  <c r="I22" i="2"/>
  <c r="L57" i="2"/>
  <c r="L254" i="2"/>
  <c r="J200" i="2"/>
  <c r="L154" i="2"/>
  <c r="L78" i="2"/>
  <c r="G102" i="2"/>
  <c r="J17" i="2"/>
  <c r="X17" i="2" s="1" a="1"/>
  <c r="X17" i="2" s="1"/>
  <c r="G25" i="2"/>
  <c r="K41" i="2"/>
  <c r="L192" i="2"/>
  <c r="K170" i="2"/>
  <c r="L146" i="2"/>
  <c r="G126" i="2"/>
  <c r="F99" i="2"/>
  <c r="I67" i="2"/>
  <c r="F126" i="2"/>
  <c r="I102" i="2"/>
  <c r="L69" i="2"/>
  <c r="L260" i="2"/>
  <c r="G240" i="2"/>
  <c r="K214" i="2"/>
  <c r="G194" i="2"/>
  <c r="H170" i="2"/>
  <c r="G148" i="2"/>
  <c r="L125" i="2"/>
  <c r="I100" i="2"/>
  <c r="K69" i="2"/>
  <c r="H39" i="2"/>
  <c r="L9" i="2"/>
  <c r="L11" i="2"/>
  <c r="G16" i="2"/>
  <c r="G60" i="2"/>
  <c r="J29" i="2"/>
  <c r="J84" i="2"/>
  <c r="G11" i="2"/>
  <c r="F20" i="2"/>
  <c r="F56" i="2"/>
  <c r="I243" i="2"/>
  <c r="G199" i="2"/>
  <c r="I143" i="2"/>
  <c r="K64" i="2"/>
  <c r="K90" i="2"/>
  <c r="G85" i="2"/>
  <c r="K13" i="2"/>
  <c r="H30" i="2"/>
  <c r="F123" i="2"/>
  <c r="F97" i="2"/>
  <c r="L63" i="2"/>
  <c r="L122" i="2"/>
  <c r="J100" i="2"/>
  <c r="L62" i="2"/>
  <c r="H259" i="2"/>
  <c r="F237" i="2"/>
  <c r="G213" i="2"/>
  <c r="J192" i="2"/>
  <c r="G167" i="2"/>
  <c r="J146" i="2"/>
  <c r="X146" i="2" s="1" a="1"/>
  <c r="X146" i="2" s="1"/>
  <c r="K122" i="2"/>
  <c r="J98" i="2"/>
  <c r="K62" i="2"/>
  <c r="F37" i="2"/>
  <c r="G7" i="2"/>
  <c r="F7" i="2"/>
  <c r="F14" i="2"/>
  <c r="K56" i="2"/>
  <c r="G27" i="2"/>
  <c r="I72" i="2"/>
  <c r="K8" i="2"/>
  <c r="L17" i="2"/>
  <c r="G40" i="2"/>
  <c r="F242" i="2"/>
  <c r="K197" i="2"/>
  <c r="J140" i="2"/>
  <c r="H61" i="2"/>
  <c r="L87" i="2"/>
  <c r="H82" i="2"/>
  <c r="L10" i="2"/>
  <c r="I27" i="2"/>
  <c r="F64" i="2"/>
  <c r="K189" i="2"/>
  <c r="H164" i="2"/>
  <c r="K143" i="2"/>
  <c r="L119" i="2"/>
  <c r="G95" i="2"/>
  <c r="L56" i="2"/>
  <c r="H121" i="2"/>
  <c r="L98" i="2"/>
  <c r="K55" i="2"/>
  <c r="J257" i="2"/>
  <c r="X257" i="2" s="1" a="1"/>
  <c r="X257" i="2" s="1"/>
  <c r="L233" i="2"/>
  <c r="J211" i="2"/>
  <c r="I189" i="2"/>
  <c r="J165" i="2"/>
  <c r="F145" i="2"/>
  <c r="J119" i="2"/>
  <c r="K96" i="2"/>
  <c r="J55" i="2"/>
  <c r="K34" i="2"/>
  <c r="F39" i="2"/>
  <c r="H4" i="2"/>
  <c r="J11" i="2"/>
  <c r="G53" i="2"/>
  <c r="F25" i="2"/>
  <c r="J70" i="2"/>
  <c r="I6" i="2"/>
  <c r="G94" i="2"/>
  <c r="L37" i="2"/>
  <c r="J240" i="2"/>
  <c r="H186" i="2"/>
  <c r="G129" i="2"/>
  <c r="L46" i="2"/>
  <c r="H75" i="2"/>
  <c r="L70" i="2"/>
  <c r="I43" i="2"/>
  <c r="F16" i="2"/>
  <c r="F176" i="2"/>
  <c r="G156" i="2"/>
  <c r="I136" i="2"/>
  <c r="H107" i="2"/>
  <c r="F217" i="2"/>
  <c r="I199" i="2"/>
  <c r="K179" i="2"/>
  <c r="F160" i="2"/>
  <c r="F140" i="2"/>
  <c r="H115" i="2"/>
  <c r="L246" i="2"/>
  <c r="H229" i="2"/>
  <c r="I211" i="2"/>
  <c r="J193" i="2"/>
  <c r="K173" i="2"/>
  <c r="L153" i="2"/>
  <c r="J133" i="2"/>
  <c r="X133" i="2" s="1" a="1"/>
  <c r="X133" i="2" s="1"/>
  <c r="F102" i="2"/>
  <c r="K253" i="2"/>
  <c r="F236" i="2"/>
  <c r="I218" i="2"/>
  <c r="L200" i="2"/>
  <c r="H181" i="2"/>
  <c r="J161" i="2"/>
  <c r="X161" i="2" s="1" a="1"/>
  <c r="X161" i="2" s="1"/>
  <c r="J141" i="2"/>
  <c r="H117" i="2"/>
  <c r="H267" i="2"/>
  <c r="F250" i="2"/>
  <c r="I232" i="2"/>
  <c r="J214" i="2"/>
  <c r="X214" i="2" s="1" a="1"/>
  <c r="X214" i="2" s="1"/>
  <c r="F197" i="2"/>
  <c r="H177" i="2"/>
  <c r="H157" i="2"/>
  <c r="J137" i="2"/>
  <c r="G110" i="2"/>
  <c r="K131" i="2"/>
  <c r="K115" i="2"/>
  <c r="G98" i="2"/>
  <c r="F76" i="2"/>
  <c r="I30" i="2"/>
  <c r="I101" i="2"/>
  <c r="I80" i="2"/>
  <c r="K45" i="2"/>
  <c r="H80" i="2"/>
  <c r="J45" i="2"/>
  <c r="L102" i="2"/>
  <c r="K82" i="2"/>
  <c r="H37" i="2"/>
  <c r="I60" i="2"/>
  <c r="J186" i="2"/>
  <c r="K162" i="2"/>
  <c r="G142" i="2"/>
  <c r="K116" i="2"/>
  <c r="G93" i="2"/>
  <c r="K48" i="2"/>
  <c r="K119" i="2"/>
  <c r="L94" i="2"/>
  <c r="G52" i="2"/>
  <c r="F256" i="2"/>
  <c r="K230" i="2"/>
  <c r="F210" i="2"/>
  <c r="G186" i="2"/>
  <c r="F164" i="2"/>
  <c r="K141" i="2"/>
  <c r="F118" i="2"/>
  <c r="K94" i="2"/>
  <c r="G48" i="2"/>
  <c r="J32" i="2"/>
  <c r="I34" i="2"/>
  <c r="K38" i="2"/>
  <c r="L6" i="2"/>
  <c r="H51" i="2"/>
  <c r="K22" i="2"/>
  <c r="K68" i="2"/>
  <c r="H63" i="2"/>
  <c r="J92" i="2"/>
  <c r="J35" i="2"/>
  <c r="G229" i="2"/>
  <c r="L184" i="2"/>
  <c r="H126" i="2"/>
  <c r="I42" i="2"/>
  <c r="F72" i="2"/>
  <c r="F68" i="2"/>
  <c r="J40" i="2"/>
  <c r="G13" i="2"/>
  <c r="H156" i="2"/>
  <c r="F142" i="2"/>
  <c r="K127" i="2"/>
  <c r="F113" i="2"/>
  <c r="G97" i="2"/>
  <c r="J80" i="2"/>
  <c r="F63" i="2"/>
  <c r="I44" i="2"/>
  <c r="L21" i="2"/>
  <c r="J5" i="2"/>
  <c r="J103" i="2"/>
  <c r="H89" i="2"/>
  <c r="J73" i="2"/>
  <c r="K57" i="2"/>
  <c r="F40" i="2"/>
  <c r="K19" i="2"/>
  <c r="K83" i="2"/>
  <c r="I69" i="2"/>
  <c r="G55" i="2"/>
  <c r="L40" i="2"/>
  <c r="J26" i="2"/>
  <c r="H12" i="2"/>
  <c r="F42" i="2"/>
  <c r="K27" i="2"/>
  <c r="I13" i="2"/>
  <c r="G43" i="2"/>
  <c r="L28" i="2"/>
  <c r="J14" i="2"/>
  <c r="F67" i="2"/>
  <c r="H49" i="2"/>
  <c r="F27" i="2"/>
  <c r="K75" i="2"/>
  <c r="G58" i="2"/>
  <c r="H38" i="2"/>
  <c r="I15" i="2"/>
  <c r="I89" i="2"/>
  <c r="L71" i="2"/>
  <c r="H54" i="2"/>
  <c r="H33" i="2"/>
  <c r="K10" i="2"/>
  <c r="I253" i="2"/>
  <c r="W253" i="2" s="1"/>
  <c r="G239" i="2"/>
  <c r="L224" i="2"/>
  <c r="J210" i="2"/>
  <c r="H196" i="2"/>
  <c r="F182" i="2"/>
  <c r="K167" i="2"/>
  <c r="I153" i="2"/>
  <c r="G139" i="2"/>
  <c r="L124" i="2"/>
  <c r="L109" i="2"/>
  <c r="F94" i="2"/>
  <c r="G77" i="2"/>
  <c r="J59" i="2"/>
  <c r="L39" i="2"/>
  <c r="G17" i="2"/>
  <c r="F115" i="2"/>
  <c r="K100" i="2"/>
  <c r="H86" i="2"/>
  <c r="I70" i="2"/>
  <c r="J54" i="2"/>
  <c r="L35" i="2"/>
  <c r="J15" i="2"/>
  <c r="L80" i="2"/>
  <c r="J66" i="2"/>
  <c r="H52" i="2"/>
  <c r="F38" i="2"/>
  <c r="K23" i="2"/>
  <c r="I9" i="2"/>
  <c r="G39" i="2"/>
  <c r="L24" i="2"/>
  <c r="J10" i="2"/>
  <c r="H40" i="2"/>
  <c r="F26" i="2"/>
  <c r="K11" i="2"/>
  <c r="J53" i="2"/>
  <c r="G82" i="2"/>
  <c r="K49" i="2"/>
  <c r="G188" i="2"/>
  <c r="H172" i="2"/>
  <c r="I156" i="2"/>
  <c r="I140" i="2"/>
  <c r="J124" i="2"/>
  <c r="K107" i="2"/>
  <c r="F89" i="2"/>
  <c r="H60" i="2"/>
  <c r="L130" i="2"/>
  <c r="K114" i="2"/>
  <c r="L96" i="2"/>
  <c r="H73" i="2"/>
  <c r="J23" i="2"/>
  <c r="I254" i="2"/>
  <c r="J238" i="2"/>
  <c r="X238" i="2" s="1" a="1"/>
  <c r="X238" i="2" s="1"/>
  <c r="K222" i="2"/>
  <c r="L206" i="2"/>
  <c r="F191" i="2"/>
  <c r="G175" i="2"/>
  <c r="H159" i="2"/>
  <c r="H143" i="2"/>
  <c r="I127" i="2"/>
  <c r="F111" i="2"/>
  <c r="L92" i="2"/>
  <c r="G66" i="2"/>
  <c r="G50" i="2"/>
  <c r="G28" i="2"/>
  <c r="I4" i="2"/>
  <c r="J18" i="2"/>
  <c r="G32" i="2"/>
  <c r="H9" i="2"/>
  <c r="L61" i="2"/>
  <c r="F43" i="2"/>
  <c r="I20" i="2"/>
  <c r="L82" i="2"/>
  <c r="H65" i="2"/>
  <c r="H47" i="2"/>
  <c r="K24" i="2"/>
  <c r="F74" i="2"/>
  <c r="H56" i="2"/>
  <c r="K35" i="2"/>
  <c r="F13" i="2"/>
  <c r="K87" i="2"/>
  <c r="G70" i="2"/>
  <c r="J52" i="2"/>
  <c r="X52" i="2" s="1" a="1"/>
  <c r="X52" i="2" s="1"/>
  <c r="G31" i="2"/>
  <c r="I8" i="2"/>
  <c r="F252" i="2"/>
  <c r="K237" i="2"/>
  <c r="I223" i="2"/>
  <c r="G209" i="2"/>
  <c r="L194" i="2"/>
  <c r="J180" i="2"/>
  <c r="X180" i="2" s="1" a="1"/>
  <c r="X180" i="2" s="1"/>
  <c r="H166" i="2"/>
  <c r="F152" i="2"/>
  <c r="K137" i="2"/>
  <c r="I123" i="2"/>
  <c r="W123" i="2" s="1"/>
  <c r="H108" i="2"/>
  <c r="I92" i="2"/>
  <c r="I75" i="2"/>
  <c r="J57" i="2"/>
  <c r="J37" i="2"/>
  <c r="F15" i="2"/>
  <c r="J113" i="2"/>
  <c r="X113" i="2" s="1" a="1"/>
  <c r="X113" i="2" s="1"/>
  <c r="H99" i="2"/>
  <c r="K84" i="2"/>
  <c r="L68" i="2"/>
  <c r="F53" i="2"/>
  <c r="F34" i="2"/>
  <c r="J13" i="2"/>
  <c r="I79" i="2"/>
  <c r="G65" i="2"/>
  <c r="L50" i="2"/>
  <c r="J36" i="2"/>
  <c r="H22" i="2"/>
  <c r="F8" i="2"/>
  <c r="K37" i="2"/>
  <c r="I23" i="2"/>
  <c r="G9" i="2"/>
  <c r="L38" i="2"/>
  <c r="J24" i="2"/>
  <c r="H10" i="2"/>
  <c r="G81" i="2"/>
  <c r="I63" i="2"/>
  <c r="H45" i="2"/>
  <c r="J22" i="2"/>
  <c r="G72" i="2"/>
  <c r="I54" i="2"/>
  <c r="J33" i="2"/>
  <c r="X33" i="2" s="1" a="1"/>
  <c r="X33" i="2" s="1"/>
  <c r="F11" i="2"/>
  <c r="F86" i="2"/>
  <c r="I68" i="2"/>
  <c r="K50" i="2"/>
  <c r="K28" i="2"/>
  <c r="L5" i="2"/>
  <c r="J250" i="2"/>
  <c r="H236" i="2"/>
  <c r="F222" i="2"/>
  <c r="K207" i="2"/>
  <c r="I193" i="2"/>
  <c r="G179" i="2"/>
  <c r="L164" i="2"/>
  <c r="J150" i="2"/>
  <c r="H136" i="2"/>
  <c r="F122" i="2"/>
  <c r="K106" i="2"/>
  <c r="L90" i="2"/>
  <c r="I73" i="2"/>
  <c r="L55" i="2"/>
  <c r="I35" i="2"/>
  <c r="K12" i="2"/>
  <c r="G112" i="2"/>
  <c r="L97" i="2"/>
  <c r="G83" i="2"/>
  <c r="H67" i="2"/>
  <c r="I51" i="2"/>
  <c r="L31" i="2"/>
  <c r="I11" i="2"/>
  <c r="W11" i="2" s="1"/>
  <c r="F78" i="2"/>
  <c r="K63" i="2"/>
  <c r="I49" i="2"/>
  <c r="G35" i="2"/>
  <c r="L20" i="2"/>
  <c r="J6" i="2"/>
  <c r="X6" i="2" s="1" a="1"/>
  <c r="X6" i="2" s="1"/>
  <c r="H36" i="2"/>
  <c r="F22" i="2"/>
  <c r="K7" i="2"/>
  <c r="I37" i="2"/>
  <c r="G23" i="2"/>
  <c r="L8" i="2"/>
  <c r="H44" i="2"/>
  <c r="I77" i="2"/>
  <c r="G37" i="2"/>
  <c r="F185" i="2"/>
  <c r="F169" i="2"/>
  <c r="G153" i="2"/>
  <c r="H137" i="2"/>
  <c r="I121" i="2"/>
  <c r="H104" i="2"/>
  <c r="L84" i="2"/>
  <c r="H53" i="2"/>
  <c r="J127" i="2"/>
  <c r="G111" i="2"/>
  <c r="F93" i="2"/>
  <c r="H66" i="2"/>
  <c r="L266" i="2"/>
  <c r="H251" i="2"/>
  <c r="I235" i="2"/>
  <c r="W235" i="2" s="1"/>
  <c r="J219" i="2"/>
  <c r="X219" i="2" s="1" a="1"/>
  <c r="X219" i="2" s="1"/>
  <c r="K203" i="2"/>
  <c r="L187" i="2"/>
  <c r="L171" i="2"/>
  <c r="F156" i="2"/>
  <c r="G140" i="2"/>
  <c r="H124" i="2"/>
  <c r="I107" i="2"/>
  <c r="K88" i="2"/>
  <c r="F59" i="2"/>
  <c r="L45" i="2"/>
  <c r="H23" i="2"/>
  <c r="L36" i="2"/>
  <c r="G14" i="2"/>
  <c r="H27" i="2"/>
  <c r="G4" i="2"/>
  <c r="I58" i="2"/>
  <c r="J38" i="2"/>
  <c r="L15" i="2"/>
  <c r="H79" i="2"/>
  <c r="K61" i="2"/>
  <c r="L42" i="2"/>
  <c r="G20" i="2"/>
  <c r="H70" i="2"/>
  <c r="K52" i="2"/>
  <c r="H31" i="2"/>
  <c r="J8" i="2"/>
  <c r="X8" i="2" s="1" a="1"/>
  <c r="X8" i="2" s="1"/>
  <c r="H84" i="2"/>
  <c r="K66" i="2"/>
  <c r="F49" i="2"/>
  <c r="K26" i="2"/>
  <c r="I263" i="2"/>
  <c r="W263" i="2" s="1"/>
  <c r="G249" i="2"/>
  <c r="L234" i="2"/>
  <c r="J220" i="2"/>
  <c r="X220" i="2" s="1" a="1"/>
  <c r="X220" i="2" s="1"/>
  <c r="H206" i="2"/>
  <c r="F192" i="2"/>
  <c r="K177" i="2"/>
  <c r="I163" i="2"/>
  <c r="W163" i="2" s="1"/>
  <c r="G149" i="2"/>
  <c r="L134" i="2"/>
  <c r="J120" i="2"/>
  <c r="G105" i="2"/>
  <c r="G89" i="2"/>
  <c r="K71" i="2"/>
  <c r="G54" i="2"/>
  <c r="F33" i="2"/>
  <c r="I10" i="2"/>
  <c r="K110" i="2"/>
  <c r="I96" i="2"/>
  <c r="J81" i="2"/>
  <c r="X81" i="2" s="1" a="1"/>
  <c r="X81" i="2" s="1"/>
  <c r="K65" i="2"/>
  <c r="L49" i="2"/>
  <c r="L29" i="2"/>
  <c r="J9" i="2"/>
  <c r="J76" i="2"/>
  <c r="X76" i="2" s="1" a="1"/>
  <c r="X76" i="2" s="1"/>
  <c r="H62" i="2"/>
  <c r="F48" i="2"/>
  <c r="K33" i="2"/>
  <c r="I19" i="2"/>
  <c r="G5" i="2"/>
  <c r="L34" i="2"/>
  <c r="J20" i="2"/>
  <c r="H6" i="2"/>
  <c r="F36" i="2"/>
  <c r="K21" i="2"/>
  <c r="I7" i="2"/>
  <c r="J77" i="2"/>
  <c r="F60" i="2"/>
  <c r="K40" i="2"/>
  <c r="G18" i="2"/>
  <c r="J68" i="2"/>
  <c r="F51" i="2"/>
  <c r="F29" i="2"/>
  <c r="G6" i="2"/>
  <c r="J82" i="2"/>
  <c r="L64" i="2"/>
  <c r="F47" i="2"/>
  <c r="H24" i="2"/>
  <c r="F262" i="2"/>
  <c r="K247" i="2"/>
  <c r="I233" i="2"/>
  <c r="G219" i="2"/>
  <c r="L204" i="2"/>
  <c r="J190" i="2"/>
  <c r="X190" i="2" s="1" a="1"/>
  <c r="X190" i="2" s="1"/>
  <c r="H176" i="2"/>
  <c r="F162" i="2"/>
  <c r="K147" i="2"/>
  <c r="I133" i="2"/>
  <c r="G119" i="2"/>
  <c r="I103" i="2"/>
  <c r="J87" i="2"/>
  <c r="F70" i="2"/>
  <c r="I52" i="2"/>
  <c r="F31" i="2"/>
  <c r="H8" i="2"/>
  <c r="H109" i="2"/>
  <c r="F95" i="2"/>
  <c r="F80" i="2"/>
  <c r="G64" i="2"/>
  <c r="H48" i="2"/>
  <c r="L27" i="2"/>
  <c r="H7" i="2"/>
  <c r="G75" i="2"/>
  <c r="L60" i="2"/>
  <c r="J46" i="2"/>
  <c r="H32" i="2"/>
  <c r="F18" i="2"/>
  <c r="K47" i="2"/>
  <c r="I33" i="2"/>
  <c r="G19" i="2"/>
  <c r="L4" i="2"/>
  <c r="J34" i="2"/>
  <c r="H20" i="2"/>
  <c r="F6" i="2"/>
  <c r="G26" i="2"/>
  <c r="G71" i="2"/>
  <c r="I14" i="2"/>
  <c r="K181" i="2"/>
  <c r="L165" i="2"/>
  <c r="F150" i="2"/>
  <c r="G134" i="2"/>
  <c r="H118" i="2"/>
  <c r="L100" i="2"/>
  <c r="K79" i="2"/>
  <c r="J43" i="2"/>
  <c r="X43" i="2" s="1" a="1"/>
  <c r="X43" i="2" s="1"/>
  <c r="I124" i="2"/>
  <c r="J107" i="2"/>
  <c r="L88" i="2"/>
  <c r="G59" i="2"/>
  <c r="F264" i="2"/>
  <c r="G248" i="2"/>
  <c r="H232" i="2"/>
  <c r="I216" i="2"/>
  <c r="I200" i="2"/>
  <c r="J184" i="2"/>
  <c r="X184" i="2" s="1" a="1"/>
  <c r="X184" i="2" s="1"/>
  <c r="K168" i="2"/>
  <c r="L152" i="2"/>
  <c r="F137" i="2"/>
  <c r="G121" i="2"/>
  <c r="F104" i="2"/>
  <c r="F84" i="2"/>
  <c r="F52" i="2"/>
  <c r="I41" i="2"/>
  <c r="K18" i="2"/>
  <c r="I32" i="2"/>
  <c r="K9" i="2"/>
  <c r="L22" i="2"/>
  <c r="J72" i="2"/>
  <c r="L54" i="2"/>
  <c r="G34" i="2"/>
  <c r="H11" i="2"/>
  <c r="L75" i="2"/>
  <c r="H58" i="2"/>
  <c r="I38" i="2"/>
  <c r="K15" i="2"/>
  <c r="L66" i="2"/>
  <c r="G49" i="2"/>
  <c r="L26" i="2"/>
  <c r="H97" i="2"/>
  <c r="K80" i="2"/>
  <c r="G63" i="2"/>
  <c r="K44" i="2"/>
  <c r="G22" i="2"/>
  <c r="J260" i="2"/>
  <c r="X260" i="2" s="1" a="1"/>
  <c r="X260" i="2" s="1"/>
  <c r="H246" i="2"/>
  <c r="F232" i="2"/>
  <c r="K217" i="2"/>
  <c r="I203" i="2"/>
  <c r="W203" i="2" s="1"/>
  <c r="AC203" i="2" s="1"/>
  <c r="G189" i="2"/>
  <c r="L174" i="2"/>
  <c r="J160" i="2"/>
  <c r="H146" i="2"/>
  <c r="F132" i="2"/>
  <c r="K117" i="2"/>
  <c r="L101" i="2"/>
  <c r="L85" i="2"/>
  <c r="H68" i="2"/>
  <c r="J50" i="2"/>
  <c r="X50" i="2" s="1" a="1"/>
  <c r="X50" i="2" s="1"/>
  <c r="J28" i="2"/>
  <c r="K5" i="2"/>
  <c r="L107" i="2"/>
  <c r="J93" i="2"/>
  <c r="I78" i="2"/>
  <c r="J62" i="2"/>
  <c r="G46" i="2"/>
  <c r="K25" i="2"/>
  <c r="I5" i="2"/>
  <c r="K73" i="2"/>
  <c r="I59" i="2"/>
  <c r="G45" i="2"/>
  <c r="L30" i="2"/>
  <c r="J16" i="2"/>
  <c r="H46" i="2"/>
  <c r="F32" i="2"/>
  <c r="K17" i="2"/>
  <c r="I47" i="2"/>
  <c r="G33" i="2"/>
  <c r="L18" i="2"/>
  <c r="J4" i="2"/>
  <c r="X4" i="2" s="1" a="1"/>
  <c r="X4" i="2" s="1"/>
  <c r="G74" i="2"/>
  <c r="I56" i="2"/>
  <c r="G36" i="2"/>
  <c r="H13" i="2"/>
  <c r="F65" i="2"/>
  <c r="G47" i="2"/>
  <c r="I24" i="2"/>
  <c r="K95" i="2"/>
  <c r="F79" i="2"/>
  <c r="I61" i="2"/>
  <c r="J42" i="2"/>
  <c r="X42" i="2" s="1" a="1"/>
  <c r="X42" i="2" s="1"/>
  <c r="L19" i="2"/>
  <c r="G259" i="2"/>
  <c r="L244" i="2"/>
  <c r="J230" i="2"/>
  <c r="X230" i="2" s="1" a="1"/>
  <c r="X230" i="2" s="1"/>
  <c r="H216" i="2"/>
  <c r="F202" i="2"/>
  <c r="K187" i="2"/>
  <c r="I173" i="2"/>
  <c r="G159" i="2"/>
  <c r="L144" i="2"/>
  <c r="J130" i="2"/>
  <c r="G116" i="2"/>
  <c r="H100" i="2"/>
  <c r="G84" i="2"/>
  <c r="I66" i="2"/>
  <c r="L48" i="2"/>
  <c r="I26" i="2"/>
  <c r="K4" i="2"/>
  <c r="I106" i="2"/>
  <c r="W106" i="2" s="1"/>
  <c r="G92" i="2"/>
  <c r="L76" i="2"/>
  <c r="F61" i="2"/>
  <c r="G44" i="2"/>
  <c r="L23" i="2"/>
  <c r="J86" i="2"/>
  <c r="X86" i="2" s="1" a="1"/>
  <c r="X86" i="2" s="1"/>
  <c r="H72" i="2"/>
  <c r="F58" i="2"/>
  <c r="K43" i="2"/>
  <c r="I29" i="2"/>
  <c r="W29" i="2" s="1"/>
  <c r="G15" i="2"/>
  <c r="L44" i="2"/>
  <c r="J30" i="2"/>
  <c r="H16" i="2"/>
  <c r="F46" i="2"/>
  <c r="K31" i="2"/>
  <c r="I17" i="2"/>
  <c r="AC242" i="2"/>
  <c r="AC123" i="2"/>
  <c r="N245" i="2"/>
  <c r="N90" i="2"/>
  <c r="N88" i="2"/>
  <c r="N155" i="2"/>
  <c r="N180" i="2"/>
  <c r="N135" i="2"/>
  <c r="N158" i="2"/>
  <c r="N255" i="2"/>
  <c r="N231" i="2"/>
  <c r="N236" i="2"/>
  <c r="N214" i="2"/>
  <c r="N241" i="2"/>
  <c r="N258" i="2"/>
  <c r="N261" i="2"/>
  <c r="N242" i="2"/>
  <c r="N190" i="2"/>
  <c r="N253" i="2"/>
  <c r="N213" i="2"/>
  <c r="N128" i="2"/>
  <c r="N196" i="2"/>
  <c r="N183" i="2"/>
  <c r="I3" i="2"/>
  <c r="W3" i="2" s="1"/>
  <c r="F3" i="2"/>
  <c r="G3" i="2"/>
  <c r="H3" i="2"/>
  <c r="J3" i="2"/>
  <c r="K3" i="2"/>
  <c r="L3" i="2"/>
  <c r="AE26" i="2" l="1"/>
  <c r="W80" i="2"/>
  <c r="Z97" i="2"/>
  <c r="AF127" i="2"/>
  <c r="Z34" i="2"/>
  <c r="X18" i="2" a="1"/>
  <c r="X18" i="2" s="1"/>
  <c r="AA82" i="2"/>
  <c r="AE167" i="2"/>
  <c r="AF28" i="2"/>
  <c r="Z72" i="2"/>
  <c r="AA142" i="2"/>
  <c r="AF200" i="2"/>
  <c r="AF37" i="2"/>
  <c r="AF98" i="2"/>
  <c r="AE69" i="2"/>
  <c r="AA159" i="2"/>
  <c r="W61" i="2"/>
  <c r="AC61" i="2" s="1"/>
  <c r="W59" i="2"/>
  <c r="AA189" i="2"/>
  <c r="AF54" i="2"/>
  <c r="AA59" i="2"/>
  <c r="AF165" i="2"/>
  <c r="AA64" i="2"/>
  <c r="Z262" i="2"/>
  <c r="W19" i="2"/>
  <c r="W96" i="2"/>
  <c r="AA149" i="2"/>
  <c r="Z49" i="2"/>
  <c r="AB79" i="2"/>
  <c r="Z59" i="2"/>
  <c r="W121" i="2"/>
  <c r="W37" i="2"/>
  <c r="AC37" i="2" s="1"/>
  <c r="W73" i="2"/>
  <c r="AC73" i="2" s="1"/>
  <c r="Z222" i="2"/>
  <c r="W54" i="2"/>
  <c r="AC54" i="2" s="1"/>
  <c r="W23" i="2"/>
  <c r="Z53" i="2"/>
  <c r="AB108" i="2"/>
  <c r="Z252" i="2"/>
  <c r="AE24" i="2"/>
  <c r="W4" i="2"/>
  <c r="Z191" i="2"/>
  <c r="AB60" i="2"/>
  <c r="X53" i="2" a="1"/>
  <c r="X53" i="2" s="1"/>
  <c r="AB52" i="2"/>
  <c r="AA17" i="2"/>
  <c r="Z182" i="2"/>
  <c r="W89" i="2"/>
  <c r="AA43" i="2"/>
  <c r="AE19" i="2"/>
  <c r="X80" i="2" a="1"/>
  <c r="X80" i="2" s="1"/>
  <c r="AC42" i="2"/>
  <c r="W42" i="2"/>
  <c r="AF6" i="2"/>
  <c r="Z210" i="2"/>
  <c r="AE162" i="2"/>
  <c r="W101" i="2"/>
  <c r="Z197" i="2"/>
  <c r="W218" i="2"/>
  <c r="AC218" i="2" s="1"/>
  <c r="AA29" i="2"/>
  <c r="AE154" i="2"/>
  <c r="X65" i="2" a="1"/>
  <c r="X65" i="2" s="1"/>
  <c r="W246" i="2"/>
  <c r="AC246" i="2" s="1"/>
  <c r="AA131" i="2"/>
  <c r="AA201" i="2"/>
  <c r="AE208" i="2"/>
  <c r="AA251" i="2"/>
  <c r="AF41" i="2"/>
  <c r="AB57" i="2"/>
  <c r="X145" i="2" a="1"/>
  <c r="X145" i="2" s="1"/>
  <c r="N145" i="2"/>
  <c r="W191" i="2"/>
  <c r="AE36" i="2"/>
  <c r="AA108" i="2"/>
  <c r="AE5" i="2"/>
  <c r="AA34" i="2"/>
  <c r="Z264" i="2"/>
  <c r="AA19" i="2"/>
  <c r="AA18" i="2"/>
  <c r="AA23" i="2"/>
  <c r="X28" i="2" a="1"/>
  <c r="X28" i="2" s="1"/>
  <c r="AB97" i="2"/>
  <c r="AA121" i="2"/>
  <c r="W33" i="2"/>
  <c r="AA119" i="2"/>
  <c r="AE40" i="2"/>
  <c r="AF134" i="2"/>
  <c r="AE61" i="2"/>
  <c r="AB104" i="2"/>
  <c r="Z78" i="2"/>
  <c r="AE207" i="2"/>
  <c r="N207" i="2"/>
  <c r="W92" i="2"/>
  <c r="Z74" i="2"/>
  <c r="AF130" i="2"/>
  <c r="Z38" i="2"/>
  <c r="AF71" i="2"/>
  <c r="Z63" i="2"/>
  <c r="AA186" i="2"/>
  <c r="AB229" i="2"/>
  <c r="X55" i="2" a="1"/>
  <c r="X55" i="2" s="1"/>
  <c r="AF10" i="2"/>
  <c r="Z56" i="2"/>
  <c r="W58" i="2"/>
  <c r="AC58" i="2" s="1"/>
  <c r="AB124" i="2"/>
  <c r="AB66" i="2"/>
  <c r="Z169" i="2"/>
  <c r="AB36" i="2"/>
  <c r="AB67" i="2"/>
  <c r="Z122" i="2"/>
  <c r="AF5" i="2"/>
  <c r="AB45" i="2"/>
  <c r="AB22" i="2"/>
  <c r="AB99" i="2"/>
  <c r="Z152" i="2"/>
  <c r="AF82" i="2"/>
  <c r="AA66" i="2"/>
  <c r="X124" i="2" a="1"/>
  <c r="X124" i="2" s="1"/>
  <c r="AB40" i="2"/>
  <c r="X15" i="2" a="1"/>
  <c r="X15" i="2" s="1"/>
  <c r="AA77" i="2"/>
  <c r="AE80" i="2"/>
  <c r="AF48" i="2"/>
  <c r="AE25" i="2"/>
  <c r="AF66" i="2"/>
  <c r="AA71" i="2"/>
  <c r="Z162" i="2"/>
  <c r="AB62" i="2"/>
  <c r="Z192" i="2"/>
  <c r="AE31" i="2"/>
  <c r="AB216" i="2"/>
  <c r="AA46" i="2"/>
  <c r="AE15" i="2"/>
  <c r="W63" i="2"/>
  <c r="AB166" i="2"/>
  <c r="W20" i="2"/>
  <c r="W254" i="2"/>
  <c r="AC254" i="2" s="1"/>
  <c r="X10" i="2" a="1"/>
  <c r="X10" i="2" s="1"/>
  <c r="AA239" i="2"/>
  <c r="X35" i="2" a="1"/>
  <c r="X35" i="2" s="1"/>
  <c r="AE115" i="2"/>
  <c r="AE143" i="2"/>
  <c r="AF55" i="2"/>
  <c r="AA9" i="2"/>
  <c r="AE237" i="2"/>
  <c r="AA175" i="2"/>
  <c r="Z115" i="2"/>
  <c r="AE83" i="2"/>
  <c r="AB51" i="2"/>
  <c r="AB177" i="2"/>
  <c r="AA156" i="2"/>
  <c r="W72" i="2"/>
  <c r="W102" i="2"/>
  <c r="Z202" i="2"/>
  <c r="AF85" i="2"/>
  <c r="W124" i="2"/>
  <c r="AC124" i="2" s="1"/>
  <c r="AF64" i="2"/>
  <c r="W66" i="2"/>
  <c r="AA26" i="2"/>
  <c r="AB176" i="2"/>
  <c r="AE21" i="2"/>
  <c r="AB206" i="2"/>
  <c r="AA83" i="2"/>
  <c r="AA53" i="2"/>
  <c r="N156" i="2"/>
  <c r="AA92" i="2"/>
  <c r="AB48" i="2"/>
  <c r="AE17" i="2"/>
  <c r="AF101" i="2"/>
  <c r="AB246" i="2"/>
  <c r="W32" i="2"/>
  <c r="AC32" i="2" s="1"/>
  <c r="AF144" i="2"/>
  <c r="AA74" i="2"/>
  <c r="AA45" i="2"/>
  <c r="AF174" i="2"/>
  <c r="Z104" i="2"/>
  <c r="Z150" i="2"/>
  <c r="N150" i="2"/>
  <c r="W103" i="2"/>
  <c r="AA5" i="2"/>
  <c r="AF45" i="2"/>
  <c r="W17" i="2"/>
  <c r="W47" i="2"/>
  <c r="AE9" i="2"/>
  <c r="AB32" i="2"/>
  <c r="W7" i="2"/>
  <c r="AA47" i="2"/>
  <c r="AB31" i="2"/>
  <c r="AA4" i="2"/>
  <c r="Z93" i="2"/>
  <c r="Z185" i="2"/>
  <c r="AE28" i="2"/>
  <c r="X36" i="2" a="1"/>
  <c r="X36" i="2" s="1"/>
  <c r="AA70" i="2"/>
  <c r="AF92" i="2"/>
  <c r="AF35" i="2"/>
  <c r="Z94" i="2"/>
  <c r="AE75" i="2"/>
  <c r="AB12" i="2"/>
  <c r="AB89" i="2"/>
  <c r="Z142" i="2"/>
  <c r="AA48" i="2"/>
  <c r="AF94" i="2"/>
  <c r="AE82" i="2"/>
  <c r="AB267" i="2"/>
  <c r="AE179" i="2"/>
  <c r="AF3" i="2"/>
  <c r="AE3" i="2"/>
  <c r="AA15" i="2"/>
  <c r="AE247" i="2"/>
  <c r="AB72" i="2"/>
  <c r="W24" i="2"/>
  <c r="Z232" i="2"/>
  <c r="AE168" i="2"/>
  <c r="AB109" i="2"/>
  <c r="Z33" i="2"/>
  <c r="X46" i="2" a="1"/>
  <c r="X46" i="2" s="1"/>
  <c r="AB8" i="2"/>
  <c r="X82" i="2" a="1"/>
  <c r="X82" i="2" s="1"/>
  <c r="AA54" i="2"/>
  <c r="AA140" i="2"/>
  <c r="AB136" i="2"/>
  <c r="AE105" i="2"/>
  <c r="W132" i="2"/>
  <c r="AF14" i="2"/>
  <c r="AA51" i="2"/>
  <c r="AF133" i="2"/>
  <c r="Z82" i="2"/>
  <c r="AF26" i="2"/>
  <c r="AF88" i="2"/>
  <c r="AE47" i="2"/>
  <c r="AB24" i="2"/>
  <c r="AE66" i="2"/>
  <c r="AE88" i="2"/>
  <c r="AB137" i="2"/>
  <c r="AF90" i="2"/>
  <c r="AB47" i="2"/>
  <c r="AF206" i="2"/>
  <c r="Z89" i="2"/>
  <c r="AF39" i="2"/>
  <c r="Z40" i="2"/>
  <c r="AB115" i="2"/>
  <c r="Z16" i="2"/>
  <c r="W6" i="2"/>
  <c r="AC6" i="2" s="1"/>
  <c r="X119" i="2" a="1"/>
  <c r="X119" i="2" s="1"/>
  <c r="AF56" i="2"/>
  <c r="AF87" i="2"/>
  <c r="AE56" i="2"/>
  <c r="X192" i="2" a="1"/>
  <c r="X192" i="2" s="1"/>
  <c r="AB30" i="2"/>
  <c r="AA11" i="2"/>
  <c r="AF125" i="2"/>
  <c r="AF78" i="2"/>
  <c r="Z218" i="2"/>
  <c r="Z28" i="2"/>
  <c r="Z4" i="2"/>
  <c r="AB151" i="2"/>
  <c r="Z106" i="2"/>
  <c r="AA42" i="2"/>
  <c r="AF179" i="2"/>
  <c r="AB26" i="2"/>
  <c r="AD95" i="2"/>
  <c r="X95" i="2" a="1"/>
  <c r="X95" i="2" s="1"/>
  <c r="AB191" i="2"/>
  <c r="AB94" i="2"/>
  <c r="AE265" i="2"/>
  <c r="AE155" i="2"/>
  <c r="W220" i="2"/>
  <c r="AB154" i="2"/>
  <c r="W226" i="2"/>
  <c r="AC226" i="2" s="1"/>
  <c r="AB141" i="2"/>
  <c r="AF89" i="2"/>
  <c r="AB167" i="2"/>
  <c r="AB211" i="2"/>
  <c r="AA79" i="2"/>
  <c r="AE60" i="2"/>
  <c r="AF86" i="2"/>
  <c r="W64" i="2"/>
  <c r="W149" i="2"/>
  <c r="AC149" i="2" s="1"/>
  <c r="AB195" i="2"/>
  <c r="AF67" i="2"/>
  <c r="AA109" i="2"/>
  <c r="W71" i="2"/>
  <c r="X153" i="2" a="1"/>
  <c r="X153" i="2" s="1"/>
  <c r="Z199" i="2"/>
  <c r="AE16" i="2"/>
  <c r="Z23" i="2"/>
  <c r="Z110" i="2"/>
  <c r="AA125" i="2"/>
  <c r="AB173" i="2"/>
  <c r="AD27" i="2"/>
  <c r="X27" i="2" a="1"/>
  <c r="X27" i="2" s="1"/>
  <c r="AE111" i="2"/>
  <c r="Z30" i="2"/>
  <c r="AE43" i="2"/>
  <c r="AE4" i="2"/>
  <c r="W173" i="2"/>
  <c r="AC173" i="2" s="1"/>
  <c r="Z79" i="2"/>
  <c r="AF18" i="2"/>
  <c r="AE73" i="2"/>
  <c r="X72" i="2" a="1"/>
  <c r="X72" i="2" s="1"/>
  <c r="Z137" i="2"/>
  <c r="AE181" i="2"/>
  <c r="Z80" i="2"/>
  <c r="W133" i="2"/>
  <c r="Z60" i="2"/>
  <c r="AE33" i="2"/>
  <c r="AE110" i="2"/>
  <c r="AF15" i="2"/>
  <c r="AB251" i="2"/>
  <c r="AE7" i="2"/>
  <c r="AF31" i="2"/>
  <c r="AB236" i="2"/>
  <c r="AA72" i="2"/>
  <c r="AE37" i="2"/>
  <c r="AF68" i="2"/>
  <c r="AA28" i="2"/>
  <c r="AE11" i="2"/>
  <c r="X66" i="2" a="1"/>
  <c r="X66" i="2" s="1"/>
  <c r="AB196" i="2"/>
  <c r="W15" i="2"/>
  <c r="AA97" i="2"/>
  <c r="AB126" i="2"/>
  <c r="AE38" i="2"/>
  <c r="AE230" i="2"/>
  <c r="X186" i="2" a="1"/>
  <c r="X186" i="2" s="1"/>
  <c r="Z58" i="2"/>
  <c r="W26" i="2"/>
  <c r="AE187" i="2"/>
  <c r="AE95" i="2"/>
  <c r="AA33" i="2"/>
  <c r="W5" i="2"/>
  <c r="AC5" i="2" s="1"/>
  <c r="AB68" i="2"/>
  <c r="AE217" i="2"/>
  <c r="AA49" i="2"/>
  <c r="AF22" i="2"/>
  <c r="AF152" i="2"/>
  <c r="X107" i="2" a="1"/>
  <c r="X107" i="2" s="1"/>
  <c r="W14" i="2"/>
  <c r="Z18" i="2"/>
  <c r="Z95" i="2"/>
  <c r="AE147" i="2"/>
  <c r="Z47" i="2"/>
  <c r="X77" i="2" a="1"/>
  <c r="X77" i="2" s="1"/>
  <c r="Z48" i="2"/>
  <c r="W10" i="2"/>
  <c r="AE177" i="2"/>
  <c r="AB84" i="2"/>
  <c r="X38" i="2" a="1"/>
  <c r="X38" i="2" s="1"/>
  <c r="W107" i="2"/>
  <c r="AF266" i="2"/>
  <c r="AA153" i="2"/>
  <c r="Z22" i="2"/>
  <c r="AE106" i="2"/>
  <c r="X250" i="2" a="1"/>
  <c r="X250" i="2" s="1"/>
  <c r="X22" i="2" a="1"/>
  <c r="X22" i="2" s="1"/>
  <c r="Z8" i="2"/>
  <c r="AE84" i="2"/>
  <c r="AE137" i="2"/>
  <c r="AA31" i="2"/>
  <c r="AB65" i="2"/>
  <c r="AA50" i="2"/>
  <c r="AE222" i="2"/>
  <c r="AE107" i="2"/>
  <c r="Z26" i="2"/>
  <c r="AF80" i="2"/>
  <c r="X59" i="2" a="1"/>
  <c r="X59" i="2" s="1"/>
  <c r="X210" i="2" a="1"/>
  <c r="X210" i="2" s="1"/>
  <c r="AB38" i="2"/>
  <c r="AE27" i="2"/>
  <c r="AE57" i="2"/>
  <c r="Z113" i="2"/>
  <c r="AF184" i="2"/>
  <c r="W34" i="2"/>
  <c r="Z256" i="2"/>
  <c r="Z76" i="2"/>
  <c r="AF224" i="2"/>
  <c r="AA58" i="2"/>
  <c r="Z42" i="2"/>
  <c r="X73" i="2" a="1"/>
  <c r="X73" i="2" s="1"/>
  <c r="AE127" i="2"/>
  <c r="AA229" i="2"/>
  <c r="X32" i="2" a="1"/>
  <c r="X32" i="2" s="1"/>
  <c r="AA52" i="2"/>
  <c r="AB37" i="2"/>
  <c r="AA98" i="2"/>
  <c r="Z250" i="2"/>
  <c r="Z102" i="2"/>
  <c r="Z160" i="2"/>
  <c r="AF70" i="2"/>
  <c r="Z25" i="2"/>
  <c r="X165" i="2" a="1"/>
  <c r="X165" i="2" s="1"/>
  <c r="AF119" i="2"/>
  <c r="X140" i="2" a="1"/>
  <c r="X140" i="2" s="1"/>
  <c r="Z7" i="2"/>
  <c r="Z237" i="2"/>
  <c r="AA85" i="2"/>
  <c r="X29" i="2" a="1"/>
  <c r="X29" i="2" s="1"/>
  <c r="AB170" i="2"/>
  <c r="AA126" i="2"/>
  <c r="X200" i="2" a="1"/>
  <c r="X200" i="2" s="1"/>
  <c r="AA12" i="2"/>
  <c r="W262" i="2"/>
  <c r="AC262" i="2" s="1"/>
  <c r="Z105" i="2"/>
  <c r="W65" i="2"/>
  <c r="AB197" i="2"/>
  <c r="AE98" i="2"/>
  <c r="AE29" i="2"/>
  <c r="AF225" i="2"/>
  <c r="AE54" i="2"/>
  <c r="AA80" i="2"/>
  <c r="AB133" i="2"/>
  <c r="AE145" i="2"/>
  <c r="AB199" i="2"/>
  <c r="AB144" i="2"/>
  <c r="Z194" i="2"/>
  <c r="AB113" i="2"/>
  <c r="AF261" i="2"/>
  <c r="AA91" i="2"/>
  <c r="AF93" i="2"/>
  <c r="AA250" i="2"/>
  <c r="Z229" i="2"/>
  <c r="AA68" i="2"/>
  <c r="Z245" i="2"/>
  <c r="AA193" i="2"/>
  <c r="AB234" i="2"/>
  <c r="AE249" i="2"/>
  <c r="Z75" i="2"/>
  <c r="AF252" i="2"/>
  <c r="AA78" i="2"/>
  <c r="AE198" i="2"/>
  <c r="Z183" i="2"/>
  <c r="AE39" i="2"/>
  <c r="AB116" i="2"/>
  <c r="AF235" i="2"/>
  <c r="AF193" i="2"/>
  <c r="AE138" i="2"/>
  <c r="AA207" i="2"/>
  <c r="AB247" i="2"/>
  <c r="AA157" i="2"/>
  <c r="AE144" i="2"/>
  <c r="AF99" i="2"/>
  <c r="AE244" i="2"/>
  <c r="X195" i="2" a="1"/>
  <c r="X195" i="2" s="1"/>
  <c r="AD195" i="2"/>
  <c r="AE245" i="2"/>
  <c r="AF138" i="2"/>
  <c r="AB92" i="2"/>
  <c r="AA8" i="2"/>
  <c r="AA217" i="2"/>
  <c r="AB145" i="2"/>
  <c r="AE101" i="2"/>
  <c r="AE51" i="2"/>
  <c r="AF218" i="2"/>
  <c r="AE231" i="2"/>
  <c r="Z54" i="2"/>
  <c r="AB187" i="2"/>
  <c r="Z154" i="2"/>
  <c r="Z108" i="2"/>
  <c r="AB193" i="2"/>
  <c r="AA158" i="2"/>
  <c r="Z214" i="2"/>
  <c r="Z181" i="2"/>
  <c r="AB101" i="2"/>
  <c r="AF139" i="2"/>
  <c r="AE93" i="2"/>
  <c r="AE85" i="2"/>
  <c r="AB88" i="2"/>
  <c r="AF237" i="2"/>
  <c r="AF189" i="2"/>
  <c r="AF191" i="2"/>
  <c r="AF238" i="2"/>
  <c r="AB149" i="2"/>
  <c r="AA171" i="2"/>
  <c r="AB239" i="2"/>
  <c r="Z248" i="2"/>
  <c r="Z226" i="2"/>
  <c r="AA165" i="2"/>
  <c r="AB169" i="2"/>
  <c r="AF248" i="2"/>
  <c r="AA244" i="2"/>
  <c r="Z175" i="2"/>
  <c r="AB245" i="2"/>
  <c r="AB231" i="2"/>
  <c r="AA185" i="2"/>
  <c r="AF188" i="2"/>
  <c r="AB237" i="2"/>
  <c r="W245" i="2"/>
  <c r="AC245" i="2" s="1"/>
  <c r="W25" i="2"/>
  <c r="X246" i="2" a="1"/>
  <c r="X246" i="2" s="1"/>
  <c r="AB25" i="2"/>
  <c r="AA117" i="2"/>
  <c r="AA166" i="2"/>
  <c r="AA212" i="2"/>
  <c r="Z139" i="2"/>
  <c r="Z153" i="2"/>
  <c r="AF113" i="2"/>
  <c r="AE228" i="2"/>
  <c r="AE97" i="2"/>
  <c r="Z96" i="2"/>
  <c r="Z98" i="2"/>
  <c r="AF212" i="2"/>
  <c r="AA118" i="2"/>
  <c r="AE99" i="2"/>
  <c r="Z134" i="2"/>
  <c r="AA103" i="2"/>
  <c r="AB218" i="2"/>
  <c r="AF258" i="2"/>
  <c r="AB83" i="2"/>
  <c r="Z77" i="2"/>
  <c r="AA264" i="2"/>
  <c r="AA243" i="2"/>
  <c r="AE213" i="2"/>
  <c r="AE235" i="2"/>
  <c r="AB228" i="2"/>
  <c r="AB120" i="2"/>
  <c r="AE218" i="2"/>
  <c r="AA176" i="2"/>
  <c r="AF118" i="2"/>
  <c r="AE74" i="2"/>
  <c r="AF143" i="2"/>
  <c r="AB123" i="2"/>
  <c r="AE77" i="2"/>
  <c r="AE125" i="2"/>
  <c r="AB238" i="2"/>
  <c r="Z253" i="2"/>
  <c r="Z62" i="2"/>
  <c r="AE223" i="2"/>
  <c r="AF181" i="2"/>
  <c r="AE72" i="2"/>
  <c r="AF183" i="2"/>
  <c r="AE140" i="2"/>
  <c r="AB233" i="2"/>
  <c r="AB249" i="2"/>
  <c r="AE165" i="2"/>
  <c r="AB134" i="2"/>
  <c r="Z119" i="2"/>
  <c r="Z66" i="2"/>
  <c r="AF209" i="2"/>
  <c r="AB122" i="2"/>
  <c r="AE211" i="2"/>
  <c r="AE123" i="2"/>
  <c r="AA151" i="2"/>
  <c r="Z235" i="2"/>
  <c r="Z259" i="2"/>
  <c r="AB210" i="2"/>
  <c r="AA198" i="2"/>
  <c r="AA261" i="2"/>
  <c r="AF190" i="2"/>
  <c r="AF243" i="2"/>
  <c r="Z151" i="2"/>
  <c r="X148" i="2" a="1"/>
  <c r="X148" i="2" s="1"/>
  <c r="AD148" i="2"/>
  <c r="AB200" i="2"/>
  <c r="AF247" i="2"/>
  <c r="AF108" i="2"/>
  <c r="AB209" i="2"/>
  <c r="AA267" i="2"/>
  <c r="AF131" i="2"/>
  <c r="AB168" i="2"/>
  <c r="AA218" i="2"/>
  <c r="AE252" i="2"/>
  <c r="AF115" i="2"/>
  <c r="Z143" i="2"/>
  <c r="Z157" i="2"/>
  <c r="AE160" i="2"/>
  <c r="AE174" i="2"/>
  <c r="AB259" i="2"/>
  <c r="AA60" i="2"/>
  <c r="AF146" i="2"/>
  <c r="AF43" i="2"/>
  <c r="AE76" i="2"/>
  <c r="W175" i="2"/>
  <c r="Z46" i="2"/>
  <c r="AA84" i="2"/>
  <c r="X62" i="2" a="1"/>
  <c r="X62" i="2" s="1"/>
  <c r="AE18" i="2"/>
  <c r="AE79" i="2"/>
  <c r="Z6" i="2"/>
  <c r="AF60" i="2"/>
  <c r="Z31" i="2"/>
  <c r="AA6" i="2"/>
  <c r="Z36" i="2"/>
  <c r="X9" i="2" a="1"/>
  <c r="X9" i="2" s="1"/>
  <c r="AE71" i="2"/>
  <c r="AE52" i="2"/>
  <c r="AB27" i="2"/>
  <c r="Z156" i="2"/>
  <c r="AA111" i="2"/>
  <c r="AA37" i="2"/>
  <c r="AF20" i="2"/>
  <c r="AF97" i="2"/>
  <c r="X150" i="2" a="1"/>
  <c r="X150" i="2" s="1"/>
  <c r="AE50" i="2"/>
  <c r="AA81" i="2"/>
  <c r="AF50" i="2"/>
  <c r="Z15" i="2"/>
  <c r="AE87" i="2"/>
  <c r="Z43" i="2"/>
  <c r="Z111" i="2"/>
  <c r="X23" i="2" a="1"/>
  <c r="X23" i="2" s="1"/>
  <c r="AF24" i="2"/>
  <c r="X54" i="2" a="1"/>
  <c r="X54" i="2" s="1"/>
  <c r="AF109" i="2"/>
  <c r="Z27" i="2"/>
  <c r="X26" i="2" a="1"/>
  <c r="X26" i="2" s="1"/>
  <c r="X103" i="2" a="1"/>
  <c r="X103" i="2" s="1"/>
  <c r="AB156" i="2"/>
  <c r="X92" i="2" a="1"/>
  <c r="X92" i="2" s="1"/>
  <c r="AE94" i="2"/>
  <c r="AE119" i="2"/>
  <c r="AF102" i="2"/>
  <c r="AE131" i="2"/>
  <c r="AB117" i="2"/>
  <c r="Z65" i="2"/>
  <c r="AE117" i="2"/>
  <c r="AB3" i="2"/>
  <c r="AB13" i="2"/>
  <c r="AB46" i="2"/>
  <c r="W78" i="2"/>
  <c r="W41" i="2"/>
  <c r="W216" i="2"/>
  <c r="AF100" i="2"/>
  <c r="AB20" i="2"/>
  <c r="W52" i="2"/>
  <c r="AC52" i="2" s="1"/>
  <c r="AF29" i="2"/>
  <c r="AB70" i="2"/>
  <c r="X127" i="2" a="1"/>
  <c r="X127" i="2" s="1"/>
  <c r="W77" i="2"/>
  <c r="W68" i="2"/>
  <c r="AC68" i="2" s="1"/>
  <c r="AA65" i="2"/>
  <c r="X37" i="2" a="1"/>
  <c r="X37" i="2" s="1"/>
  <c r="AF61" i="2"/>
  <c r="W127" i="2"/>
  <c r="AB172" i="2"/>
  <c r="W70" i="2"/>
  <c r="AE10" i="2"/>
  <c r="X5" i="2" a="1"/>
  <c r="X5" i="2" s="1"/>
  <c r="AA13" i="2"/>
  <c r="AB63" i="2"/>
  <c r="Z118" i="2"/>
  <c r="AE48" i="2"/>
  <c r="X45" i="2" a="1"/>
  <c r="X45" i="2" s="1"/>
  <c r="AA110" i="2"/>
  <c r="X141" i="2" a="1"/>
  <c r="X141" i="2" s="1"/>
  <c r="AE173" i="2"/>
  <c r="Z217" i="2"/>
  <c r="AA129" i="2"/>
  <c r="AB4" i="2"/>
  <c r="AF233" i="2"/>
  <c r="AE189" i="2"/>
  <c r="AA40" i="2"/>
  <c r="AE62" i="2"/>
  <c r="X100" i="2" a="1"/>
  <c r="X100" i="2" s="1"/>
  <c r="AF11" i="2"/>
  <c r="AA240" i="2"/>
  <c r="AF192" i="2"/>
  <c r="W22" i="2"/>
  <c r="AC22" i="2" s="1"/>
  <c r="AB102" i="2"/>
  <c r="AB129" i="2"/>
  <c r="Z212" i="2"/>
  <c r="AB14" i="2"/>
  <c r="Z85" i="2"/>
  <c r="AF12" i="2"/>
  <c r="W21" i="2"/>
  <c r="AC21" i="2" s="1"/>
  <c r="Z88" i="2"/>
  <c r="AB165" i="2"/>
  <c r="AB98" i="2"/>
  <c r="AE178" i="2"/>
  <c r="AA96" i="2"/>
  <c r="AE46" i="2"/>
  <c r="AE53" i="2"/>
  <c r="AA161" i="2"/>
  <c r="AB78" i="2"/>
  <c r="AA38" i="2"/>
  <c r="AA56" i="2"/>
  <c r="AF173" i="2"/>
  <c r="Z257" i="2"/>
  <c r="Z144" i="2"/>
  <c r="AE135" i="2"/>
  <c r="AF77" i="2"/>
  <c r="AB75" i="2"/>
  <c r="AE197" i="2"/>
  <c r="AA7" i="2"/>
  <c r="AE90" i="2"/>
  <c r="AA194" i="2"/>
  <c r="AF254" i="2"/>
  <c r="AA221" i="2"/>
  <c r="X3" i="2" a="1"/>
  <c r="X3" i="2" s="1"/>
  <c r="AF23" i="2"/>
  <c r="Z32" i="2"/>
  <c r="AB232" i="2"/>
  <c r="X34" i="2" a="1"/>
  <c r="X34" i="2" s="1"/>
  <c r="X20" i="2" a="1"/>
  <c r="X20" i="2" s="1"/>
  <c r="AF49" i="2"/>
  <c r="AF36" i="2"/>
  <c r="AB53" i="2"/>
  <c r="W49" i="2"/>
  <c r="AE12" i="2"/>
  <c r="X24" i="2" a="1"/>
  <c r="X24" i="2" s="1"/>
  <c r="W79" i="2"/>
  <c r="AC79" i="2" s="1"/>
  <c r="X57" i="2" a="1"/>
  <c r="X57" i="2" s="1"/>
  <c r="AE35" i="2"/>
  <c r="W9" i="2"/>
  <c r="AB86" i="2"/>
  <c r="AB33" i="2"/>
  <c r="X40" i="2" a="1"/>
  <c r="X40" i="2" s="1"/>
  <c r="AE68" i="2"/>
  <c r="AE141" i="2"/>
  <c r="AA93" i="2"/>
  <c r="AB80" i="2"/>
  <c r="X137" i="2" a="1"/>
  <c r="X137" i="2" s="1"/>
  <c r="Z64" i="2"/>
  <c r="AF17" i="2"/>
  <c r="X98" i="2" a="1"/>
  <c r="X98" i="2" s="1"/>
  <c r="AF122" i="2"/>
  <c r="AA199" i="2"/>
  <c r="AF260" i="2"/>
  <c r="AE41" i="2"/>
  <c r="AB29" i="2"/>
  <c r="Z129" i="2"/>
  <c r="Z71" i="2"/>
  <c r="AB256" i="2"/>
  <c r="W48" i="2"/>
  <c r="X79" i="2" a="1"/>
  <c r="X79" i="2" s="1"/>
  <c r="AE67" i="2"/>
  <c r="X75" i="2" a="1"/>
  <c r="X75" i="2" s="1"/>
  <c r="AE81" i="2"/>
  <c r="AF112" i="2"/>
  <c r="AE20" i="2"/>
  <c r="AA3" i="2"/>
  <c r="X30" i="2" a="1"/>
  <c r="X30" i="2" s="1"/>
  <c r="X16" i="2" a="1"/>
  <c r="X16" i="2" s="1"/>
  <c r="X93" i="2" a="1"/>
  <c r="X93" i="2" s="1"/>
  <c r="AE44" i="2"/>
  <c r="AF75" i="2"/>
  <c r="AB44" i="2"/>
  <c r="AA179" i="2"/>
  <c r="AF96" i="2"/>
  <c r="X193" i="2" a="1"/>
  <c r="X193" i="2" s="1"/>
  <c r="AB107" i="2"/>
  <c r="AB186" i="2"/>
  <c r="Z39" i="2"/>
  <c r="N198" i="2"/>
  <c r="AC255" i="2"/>
  <c r="AF44" i="2"/>
  <c r="AF76" i="2"/>
  <c r="X130" i="2" a="1"/>
  <c r="X130" i="2" s="1"/>
  <c r="AF19" i="2"/>
  <c r="W56" i="2"/>
  <c r="AF30" i="2"/>
  <c r="AF107" i="2"/>
  <c r="X160" i="2" a="1"/>
  <c r="X160" i="2" s="1"/>
  <c r="AA63" i="2"/>
  <c r="AB11" i="2"/>
  <c r="Z84" i="2"/>
  <c r="AA248" i="2"/>
  <c r="AA134" i="2"/>
  <c r="AF4" i="2"/>
  <c r="AF27" i="2"/>
  <c r="X87" i="2" a="1"/>
  <c r="X87" i="2" s="1"/>
  <c r="W233" i="2"/>
  <c r="X68" i="2" a="1"/>
  <c r="X68" i="2" s="1"/>
  <c r="AF34" i="2"/>
  <c r="AE65" i="2"/>
  <c r="X120" i="2" a="1"/>
  <c r="X120" i="2" s="1"/>
  <c r="AF42" i="2"/>
  <c r="AB23" i="2"/>
  <c r="AE203" i="2"/>
  <c r="AF84" i="2"/>
  <c r="AF8" i="2"/>
  <c r="AE63" i="2"/>
  <c r="W193" i="2"/>
  <c r="Z11" i="2"/>
  <c r="AF38" i="2"/>
  <c r="X13" i="2" a="1"/>
  <c r="X13" i="2" s="1"/>
  <c r="W75" i="2"/>
  <c r="W223" i="2"/>
  <c r="AC223" i="2" s="1"/>
  <c r="AB56" i="2"/>
  <c r="AA32" i="2"/>
  <c r="AB159" i="2"/>
  <c r="AE114" i="2"/>
  <c r="AE49" i="2"/>
  <c r="AE23" i="2"/>
  <c r="AE100" i="2"/>
  <c r="W153" i="2"/>
  <c r="AB54" i="2"/>
  <c r="X14" i="2" a="1"/>
  <c r="X14" i="2" s="1"/>
  <c r="W69" i="2"/>
  <c r="AC69" i="2" s="1"/>
  <c r="W44" i="2"/>
  <c r="AC44" i="2" s="1"/>
  <c r="Z68" i="2"/>
  <c r="AE22" i="2"/>
  <c r="Z164" i="2"/>
  <c r="AE116" i="2"/>
  <c r="AE45" i="2"/>
  <c r="AD128" i="2"/>
  <c r="Z87" i="2"/>
  <c r="AF91" i="2"/>
  <c r="AF155" i="2"/>
  <c r="AF241" i="2"/>
  <c r="AF215" i="2"/>
  <c r="AE6" i="2"/>
  <c r="AB85" i="2"/>
  <c r="Z135" i="2"/>
  <c r="AF73" i="2"/>
  <c r="AE14" i="2"/>
  <c r="AB77" i="2"/>
  <c r="Z50" i="2"/>
  <c r="AE120" i="2"/>
  <c r="AA128" i="2"/>
  <c r="Z91" i="2"/>
  <c r="AA57" i="2"/>
  <c r="AE42" i="2"/>
  <c r="AF123" i="2"/>
  <c r="AA133" i="2"/>
  <c r="AE227" i="2"/>
  <c r="Z92" i="2"/>
  <c r="Z243" i="2"/>
  <c r="AE193" i="2"/>
  <c r="AF16" i="2"/>
  <c r="AA30" i="2"/>
  <c r="AB163" i="2"/>
  <c r="AE175" i="2"/>
  <c r="AA146" i="2"/>
  <c r="X215" i="2" a="1"/>
  <c r="X215" i="2" s="1"/>
  <c r="AE164" i="2"/>
  <c r="AE267" i="2"/>
  <c r="AE226" i="2"/>
  <c r="Z209" i="2"/>
  <c r="Z83" i="2"/>
  <c r="Z148" i="2"/>
  <c r="AA86" i="2"/>
  <c r="AA205" i="2"/>
  <c r="AB226" i="2"/>
  <c r="AF205" i="2"/>
  <c r="AA174" i="2"/>
  <c r="AE257" i="2"/>
  <c r="AA211" i="2"/>
  <c r="AA206" i="2"/>
  <c r="Z178" i="2"/>
  <c r="AE118" i="2"/>
  <c r="AA106" i="2"/>
  <c r="AB69" i="2"/>
  <c r="AE220" i="2"/>
  <c r="AD178" i="2"/>
  <c r="X178" i="2" a="1"/>
  <c r="X178" i="2" s="1"/>
  <c r="X110" i="2" a="1"/>
  <c r="X110" i="2" s="1"/>
  <c r="AD83" i="2"/>
  <c r="X83" i="2" a="1"/>
  <c r="X83" i="2" s="1"/>
  <c r="W222" i="2"/>
  <c r="AC222" i="2" s="1"/>
  <c r="X172" i="2" a="1"/>
  <c r="X172" i="2" s="1"/>
  <c r="AA237" i="2"/>
  <c r="Z81" i="2"/>
  <c r="AA227" i="2"/>
  <c r="AE185" i="2"/>
  <c r="AB28" i="2"/>
  <c r="AA138" i="2"/>
  <c r="AA247" i="2"/>
  <c r="AB142" i="2"/>
  <c r="AF203" i="2"/>
  <c r="AE188" i="2"/>
  <c r="AF257" i="2"/>
  <c r="Z159" i="2"/>
  <c r="Z149" i="2"/>
  <c r="AF135" i="2"/>
  <c r="AB207" i="2"/>
  <c r="AF111" i="2"/>
  <c r="AE180" i="2"/>
  <c r="AE225" i="2"/>
  <c r="Z216" i="2"/>
  <c r="AF176" i="2"/>
  <c r="Z206" i="2"/>
  <c r="AA230" i="2"/>
  <c r="AA223" i="2"/>
  <c r="AB55" i="2"/>
  <c r="AB241" i="2"/>
  <c r="AB263" i="2"/>
  <c r="Z223" i="2"/>
  <c r="AA232" i="2"/>
  <c r="AA265" i="2"/>
  <c r="AB230" i="2"/>
  <c r="AF199" i="2"/>
  <c r="AF132" i="2"/>
  <c r="AF153" i="2"/>
  <c r="AF46" i="2"/>
  <c r="X11" i="2" a="1"/>
  <c r="X11" i="2" s="1"/>
  <c r="X211" i="2" a="1"/>
  <c r="X211" i="2" s="1"/>
  <c r="AB164" i="2"/>
  <c r="Z242" i="2"/>
  <c r="Z37" i="2"/>
  <c r="AF62" i="2"/>
  <c r="AE64" i="2"/>
  <c r="AA16" i="2"/>
  <c r="AE214" i="2"/>
  <c r="AE170" i="2"/>
  <c r="AF57" i="2"/>
  <c r="AA73" i="2"/>
  <c r="AA104" i="2"/>
  <c r="AE157" i="2"/>
  <c r="Z21" i="2"/>
  <c r="AB243" i="2"/>
  <c r="Z196" i="2"/>
  <c r="AF214" i="2"/>
  <c r="AA21" i="2"/>
  <c r="Z35" i="2"/>
  <c r="AB15" i="2"/>
  <c r="Z114" i="2"/>
  <c r="AA120" i="2"/>
  <c r="AD177" i="2"/>
  <c r="X177" i="2" a="1"/>
  <c r="X177" i="2" s="1"/>
  <c r="W118" i="2"/>
  <c r="AC118" i="2" s="1"/>
  <c r="AB174" i="2"/>
  <c r="Z244" i="2"/>
  <c r="X228" i="2" a="1"/>
  <c r="X228" i="2" s="1"/>
  <c r="X64" i="2" a="1"/>
  <c r="X64" i="2" s="1"/>
  <c r="Z189" i="2"/>
  <c r="AF230" i="2"/>
  <c r="AF160" i="2"/>
  <c r="AE91" i="2"/>
  <c r="AB5" i="2"/>
  <c r="AB171" i="2"/>
  <c r="Z215" i="2"/>
  <c r="AB178" i="2"/>
  <c r="Z17" i="2"/>
  <c r="W181" i="2"/>
  <c r="AC181" i="2" s="1"/>
  <c r="AB175" i="2"/>
  <c r="AA220" i="2"/>
  <c r="AF74" i="2"/>
  <c r="Z201" i="2"/>
  <c r="Z170" i="2"/>
  <c r="AE186" i="2"/>
  <c r="AF182" i="2"/>
  <c r="Z261" i="2"/>
  <c r="AA254" i="2"/>
  <c r="AB110" i="2"/>
  <c r="AE171" i="2"/>
  <c r="AF128" i="2"/>
  <c r="W135" i="2"/>
  <c r="AC135" i="2" s="1"/>
  <c r="AA241" i="2"/>
  <c r="AF197" i="2"/>
  <c r="AF198" i="2"/>
  <c r="AF242" i="2"/>
  <c r="AB227" i="2"/>
  <c r="X144" i="2" a="1"/>
  <c r="X144" i="2" s="1"/>
  <c r="AD97" i="2"/>
  <c r="X97" i="2" a="1"/>
  <c r="X97" i="2" s="1"/>
  <c r="AE153" i="2"/>
  <c r="Z240" i="2"/>
  <c r="AE243" i="2"/>
  <c r="AB194" i="2"/>
  <c r="AB112" i="2"/>
  <c r="AF47" i="2"/>
  <c r="AA208" i="2"/>
  <c r="AA88" i="2"/>
  <c r="X202" i="2" a="1"/>
  <c r="X202" i="2" s="1"/>
  <c r="AF163" i="2"/>
  <c r="Z90" i="2"/>
  <c r="AB204" i="2"/>
  <c r="Z166" i="2"/>
  <c r="AB220" i="2"/>
  <c r="AA255" i="2"/>
  <c r="Z251" i="2"/>
  <c r="AB90" i="2"/>
  <c r="AF211" i="2"/>
  <c r="AE240" i="2"/>
  <c r="AB155" i="2"/>
  <c r="Z249" i="2"/>
  <c r="AF232" i="2"/>
  <c r="AE210" i="2"/>
  <c r="AA260" i="2"/>
  <c r="AA256" i="2"/>
  <c r="AA225" i="2"/>
  <c r="AA144" i="2"/>
  <c r="AA214" i="2"/>
  <c r="AE262" i="2"/>
  <c r="Z179" i="2"/>
  <c r="Z168" i="2"/>
  <c r="AB261" i="2"/>
  <c r="AE191" i="2"/>
  <c r="AB221" i="2"/>
  <c r="AB266" i="2"/>
  <c r="AF116" i="2"/>
  <c r="AE109" i="2"/>
  <c r="AB19" i="2"/>
  <c r="AB258" i="2"/>
  <c r="Z204" i="2"/>
  <c r="Z241" i="2"/>
  <c r="Z125" i="2"/>
  <c r="AA235" i="2"/>
  <c r="AE229" i="2"/>
  <c r="AE254" i="2"/>
  <c r="Z195" i="2"/>
  <c r="Z186" i="2"/>
  <c r="AF158" i="2"/>
  <c r="AA170" i="2"/>
  <c r="Z258" i="2"/>
  <c r="AF129" i="2"/>
  <c r="AE121" i="2"/>
  <c r="AB157" i="2"/>
  <c r="AB181" i="2"/>
  <c r="X240" i="2" a="1"/>
  <c r="X240" i="2" s="1"/>
  <c r="AE34" i="2"/>
  <c r="AE55" i="2"/>
  <c r="W27" i="2"/>
  <c r="AC27" i="2" s="1"/>
  <c r="AE8" i="2"/>
  <c r="AE122" i="2"/>
  <c r="AF63" i="2"/>
  <c r="AB39" i="2"/>
  <c r="AF69" i="2"/>
  <c r="AA25" i="2"/>
  <c r="W86" i="2"/>
  <c r="AE149" i="2"/>
  <c r="AE59" i="2"/>
  <c r="W76" i="2"/>
  <c r="AF105" i="2"/>
  <c r="Z12" i="2"/>
  <c r="Z45" i="2"/>
  <c r="AE112" i="2"/>
  <c r="X12" i="2" a="1"/>
  <c r="X12" i="2" s="1"/>
  <c r="AF32" i="2"/>
  <c r="AF53" i="2"/>
  <c r="AB189" i="2"/>
  <c r="Z238" i="2"/>
  <c r="Z188" i="2"/>
  <c r="AE158" i="2"/>
  <c r="Z158" i="2"/>
  <c r="AA69" i="2"/>
  <c r="AB248" i="2"/>
  <c r="Z136" i="2"/>
  <c r="AA113" i="2"/>
  <c r="AF7" i="2"/>
  <c r="AF114" i="2"/>
  <c r="Z19" i="2"/>
  <c r="AA234" i="2"/>
  <c r="AF110" i="2"/>
  <c r="Z131" i="2"/>
  <c r="AA41" i="2"/>
  <c r="Z24" i="2"/>
  <c r="AF104" i="2"/>
  <c r="AB87" i="2"/>
  <c r="AF137" i="2"/>
  <c r="Z233" i="2"/>
  <c r="AF245" i="2"/>
  <c r="AE194" i="2"/>
  <c r="Z265" i="2"/>
  <c r="Z130" i="2"/>
  <c r="Z133" i="2"/>
  <c r="AF151" i="2"/>
  <c r="AF120" i="2"/>
  <c r="Z198" i="2"/>
  <c r="AA150" i="2"/>
  <c r="W185" i="2"/>
  <c r="AA152" i="2"/>
  <c r="AA99" i="2"/>
  <c r="AB161" i="2"/>
  <c r="AE108" i="2"/>
  <c r="AA257" i="2"/>
  <c r="AB160" i="2"/>
  <c r="AE260" i="2"/>
  <c r="W206" i="2"/>
  <c r="AC206" i="2" s="1"/>
  <c r="AB162" i="2"/>
  <c r="AA100" i="2"/>
  <c r="AB185" i="2"/>
  <c r="AA160" i="2"/>
  <c r="AF141" i="2"/>
  <c r="AB188" i="2"/>
  <c r="AA114" i="2"/>
  <c r="AF145" i="2"/>
  <c r="Z103" i="2"/>
  <c r="AE206" i="2"/>
  <c r="Z171" i="2"/>
  <c r="AB235" i="2"/>
  <c r="AE136" i="2"/>
  <c r="Z225" i="2"/>
  <c r="AF156" i="2"/>
  <c r="AB127" i="2"/>
  <c r="AF213" i="2"/>
  <c r="AB76" i="2"/>
  <c r="AE190" i="2"/>
  <c r="AA192" i="2"/>
  <c r="Z73" i="2"/>
  <c r="AE32" i="2"/>
  <c r="Z109" i="2"/>
  <c r="AB119" i="2"/>
  <c r="AE124" i="2"/>
  <c r="AF217" i="2"/>
  <c r="AF126" i="2"/>
  <c r="AF103" i="2"/>
  <c r="AE132" i="2"/>
  <c r="AA147" i="2"/>
  <c r="AE224" i="2"/>
  <c r="AE156" i="2"/>
  <c r="AF239" i="2"/>
  <c r="AE263" i="2"/>
  <c r="Z200" i="2"/>
  <c r="Z146" i="2"/>
  <c r="AF72" i="2"/>
  <c r="AB203" i="2"/>
  <c r="Z117" i="2"/>
  <c r="AB250" i="2"/>
  <c r="AF168" i="2"/>
  <c r="AF265" i="2"/>
  <c r="AB148" i="2"/>
  <c r="Z55" i="2"/>
  <c r="AE216" i="2"/>
  <c r="Z174" i="2"/>
  <c r="AF221" i="2"/>
  <c r="AF175" i="2"/>
  <c r="AF229" i="2"/>
  <c r="AA242" i="2"/>
  <c r="AE78" i="2"/>
  <c r="AB128" i="2"/>
  <c r="AB182" i="2"/>
  <c r="Z138" i="2"/>
  <c r="AF83" i="2"/>
  <c r="AA184" i="2"/>
  <c r="AE129" i="2"/>
  <c r="AA67" i="2"/>
  <c r="AE221" i="2"/>
  <c r="AB213" i="2"/>
  <c r="Z184" i="2"/>
  <c r="AF167" i="2"/>
  <c r="AB138" i="2"/>
  <c r="AE169" i="2"/>
  <c r="AB140" i="2"/>
  <c r="AE219" i="2"/>
  <c r="AE196" i="2"/>
  <c r="Z246" i="2"/>
  <c r="AA266" i="2"/>
  <c r="AA262" i="2"/>
  <c r="AE255" i="2"/>
  <c r="Z260" i="2"/>
  <c r="Z121" i="2"/>
  <c r="AE142" i="2"/>
  <c r="W229" i="2"/>
  <c r="AC229" i="2" s="1"/>
  <c r="AB214" i="2"/>
  <c r="AF162" i="2"/>
  <c r="AE146" i="2"/>
  <c r="AE233" i="2"/>
  <c r="AB222" i="2"/>
  <c r="AB252" i="2"/>
  <c r="AE201" i="2"/>
  <c r="AA238" i="2"/>
  <c r="AA231" i="2"/>
  <c r="AB257" i="2"/>
  <c r="Z247" i="2"/>
  <c r="Z163" i="2"/>
  <c r="AB254" i="2"/>
  <c r="W196" i="2"/>
  <c r="AC196" i="2" s="1"/>
  <c r="Z101" i="2"/>
  <c r="AB223" i="2"/>
  <c r="Z230" i="2"/>
  <c r="AA122" i="2"/>
  <c r="AF246" i="2"/>
  <c r="AA94" i="2"/>
  <c r="AE96" i="2"/>
  <c r="AB121" i="2"/>
  <c r="AB82" i="2"/>
  <c r="AA167" i="2"/>
  <c r="Z123" i="2"/>
  <c r="Z20" i="2"/>
  <c r="W100" i="2"/>
  <c r="AA102" i="2"/>
  <c r="X63" i="2" a="1"/>
  <c r="X63" i="2" s="1"/>
  <c r="AE195" i="2"/>
  <c r="X44" i="2" a="1"/>
  <c r="X44" i="2" s="1"/>
  <c r="AE130" i="2"/>
  <c r="AB42" i="2"/>
  <c r="Z9" i="2"/>
  <c r="X157" i="2" a="1"/>
  <c r="X157" i="2" s="1"/>
  <c r="AB111" i="2"/>
  <c r="AB224" i="2"/>
  <c r="AA61" i="2"/>
  <c r="AA187" i="2"/>
  <c r="AF228" i="2"/>
  <c r="AE133" i="2"/>
  <c r="AA224" i="2"/>
  <c r="AE150" i="2"/>
  <c r="AB198" i="2"/>
  <c r="AB17" i="2"/>
  <c r="AF25" i="2"/>
  <c r="AA169" i="2"/>
  <c r="Z44" i="2"/>
  <c r="AB81" i="2"/>
  <c r="Z172" i="2"/>
  <c r="Z57" i="2"/>
  <c r="AB105" i="2"/>
  <c r="AB59" i="2"/>
  <c r="AF207" i="2"/>
  <c r="AF169" i="2"/>
  <c r="AF222" i="2"/>
  <c r="AF240" i="2"/>
  <c r="AA24" i="2"/>
  <c r="AA204" i="2"/>
  <c r="AE202" i="2"/>
  <c r="AA172" i="2"/>
  <c r="AF208" i="2"/>
  <c r="AB103" i="2"/>
  <c r="AE246" i="2"/>
  <c r="Z107" i="2"/>
  <c r="AF251" i="2"/>
  <c r="AF202" i="2"/>
  <c r="AE58" i="2"/>
  <c r="AE236" i="2"/>
  <c r="AE161" i="2"/>
  <c r="AE128" i="2"/>
  <c r="AA203" i="2"/>
  <c r="AE163" i="2"/>
  <c r="Z205" i="2"/>
  <c r="AE152" i="2"/>
  <c r="AB43" i="2"/>
  <c r="AB255" i="2"/>
  <c r="AE204" i="2"/>
  <c r="AA191" i="2"/>
  <c r="AA162" i="2"/>
  <c r="AE86" i="2"/>
  <c r="AA195" i="2"/>
  <c r="AA164" i="2"/>
  <c r="AE259" i="2"/>
  <c r="AA253" i="2"/>
  <c r="AF253" i="2"/>
  <c r="AE250" i="2"/>
  <c r="AB212" i="2"/>
  <c r="AA163" i="2"/>
  <c r="AA246" i="2"/>
  <c r="AB96" i="2"/>
  <c r="AB264" i="2"/>
  <c r="AA258" i="2"/>
  <c r="AA143" i="2"/>
  <c r="Z266" i="2"/>
  <c r="Z263" i="2"/>
  <c r="Z234" i="2"/>
  <c r="W186" i="2"/>
  <c r="AC186" i="2" s="1"/>
  <c r="AF264" i="2"/>
  <c r="AB192" i="2"/>
  <c r="AB41" i="2"/>
  <c r="Z165" i="2"/>
  <c r="AA228" i="2"/>
  <c r="AF219" i="2"/>
  <c r="AE205" i="2"/>
  <c r="AA62" i="2"/>
  <c r="AE261" i="2"/>
  <c r="AA226" i="2"/>
  <c r="AB242" i="2"/>
  <c r="AF263" i="2"/>
  <c r="AE212" i="2"/>
  <c r="Z267" i="2"/>
  <c r="AB132" i="2"/>
  <c r="AF223" i="2"/>
  <c r="AF195" i="2"/>
  <c r="AF140" i="2"/>
  <c r="AA130" i="2"/>
  <c r="AA123" i="2"/>
  <c r="Z10" i="2"/>
  <c r="AF51" i="2"/>
  <c r="AB180" i="2"/>
  <c r="AA124" i="2"/>
  <c r="AF201" i="2"/>
  <c r="AA181" i="2"/>
  <c r="AB21" i="2"/>
  <c r="AB158" i="2"/>
  <c r="AA180" i="2"/>
  <c r="AB114" i="2"/>
  <c r="AB93" i="2"/>
  <c r="AB74" i="2"/>
  <c r="AA215" i="2"/>
  <c r="AF185" i="2"/>
  <c r="AB225" i="2"/>
  <c r="AF216" i="2"/>
  <c r="Z190" i="2"/>
  <c r="Z207" i="2"/>
  <c r="AB153" i="2"/>
  <c r="Z161" i="2"/>
  <c r="AE242" i="2"/>
  <c r="AB240" i="2"/>
  <c r="AE184" i="2"/>
  <c r="AE215" i="2"/>
  <c r="Z173" i="2"/>
  <c r="Z167" i="2"/>
  <c r="AB265" i="2"/>
  <c r="AF186" i="2"/>
  <c r="Z193" i="2"/>
  <c r="AA177" i="2"/>
  <c r="AB244" i="2"/>
  <c r="AB135" i="2"/>
  <c r="AB219" i="2"/>
  <c r="AB202" i="2"/>
  <c r="Z187" i="2"/>
  <c r="AA216" i="2"/>
  <c r="AF226" i="2"/>
  <c r="Z221" i="2"/>
  <c r="Z211" i="2"/>
  <c r="AF196" i="2"/>
  <c r="AF166" i="2"/>
  <c r="AF178" i="2"/>
  <c r="AF259" i="2"/>
  <c r="AF255" i="2"/>
  <c r="AE200" i="2"/>
  <c r="AA190" i="2"/>
  <c r="AF262" i="2"/>
  <c r="AE253" i="2"/>
  <c r="Z140" i="2"/>
  <c r="X70" i="2" a="1"/>
  <c r="X70" i="2" s="1"/>
  <c r="Z145" i="2"/>
  <c r="AA95" i="2"/>
  <c r="AB61" i="2"/>
  <c r="Z14" i="2"/>
  <c r="AA213" i="2"/>
  <c r="AE13" i="2"/>
  <c r="AA148" i="2"/>
  <c r="Z99" i="2"/>
  <c r="AF154" i="2"/>
  <c r="AE241" i="2"/>
  <c r="AE176" i="2"/>
  <c r="X7" i="2" a="1"/>
  <c r="X7" i="2" s="1"/>
  <c r="Z69" i="2"/>
  <c r="AA202" i="2"/>
  <c r="AB91" i="2"/>
  <c r="Z112" i="2"/>
  <c r="Z227" i="2"/>
  <c r="AE92" i="2"/>
  <c r="AF177" i="2"/>
  <c r="AE103" i="2"/>
  <c r="AB190" i="2"/>
  <c r="AB34" i="2"/>
  <c r="AB106" i="2"/>
  <c r="Z120" i="2"/>
  <c r="AF13" i="2"/>
  <c r="AB18" i="2"/>
  <c r="AE89" i="2"/>
  <c r="AE151" i="2"/>
  <c r="Z41" i="2"/>
  <c r="AF59" i="2"/>
  <c r="AB64" i="2"/>
  <c r="AF33" i="2"/>
  <c r="Z127" i="2"/>
  <c r="AA115" i="2"/>
  <c r="AB215" i="2"/>
  <c r="Z116" i="2"/>
  <c r="AF172" i="2"/>
  <c r="Z228" i="2"/>
  <c r="AA87" i="2"/>
  <c r="AF65" i="2"/>
  <c r="AA245" i="2"/>
  <c r="AA233" i="2"/>
  <c r="AF157" i="2"/>
  <c r="AE199" i="2"/>
  <c r="AF159" i="2"/>
  <c r="AF148" i="2"/>
  <c r="Z208" i="2"/>
  <c r="Z180" i="2"/>
  <c r="AF52" i="2"/>
  <c r="Z220" i="2"/>
  <c r="AE209" i="2"/>
  <c r="AA182" i="2"/>
  <c r="Z124" i="2"/>
  <c r="AA101" i="2"/>
  <c r="AE159" i="2"/>
  <c r="AE258" i="2"/>
  <c r="AA236" i="2"/>
  <c r="AB208" i="2"/>
  <c r="AF81" i="2"/>
  <c r="AE239" i="2"/>
  <c r="AA210" i="2"/>
  <c r="AE238" i="2"/>
  <c r="AF180" i="2"/>
  <c r="AB35" i="2"/>
  <c r="AE134" i="2"/>
  <c r="AF58" i="2"/>
  <c r="AE113" i="2"/>
  <c r="AB260" i="2"/>
  <c r="AE248" i="2"/>
  <c r="AE30" i="2"/>
  <c r="AF249" i="2"/>
  <c r="AA200" i="2"/>
  <c r="AA76" i="2"/>
  <c r="AA263" i="2"/>
  <c r="AB95" i="2"/>
  <c r="Z255" i="2"/>
  <c r="AF250" i="2"/>
  <c r="Z100" i="2"/>
  <c r="AB253" i="2"/>
  <c r="AA155" i="2"/>
  <c r="AB139" i="2"/>
  <c r="AF236" i="2"/>
  <c r="AE126" i="2"/>
  <c r="AE192" i="2"/>
  <c r="AA10" i="2"/>
  <c r="Z5" i="2"/>
  <c r="AB130" i="2"/>
  <c r="X49" i="2" a="1"/>
  <c r="X49" i="2" s="1"/>
  <c r="AE70" i="2"/>
  <c r="Z128" i="2"/>
  <c r="AF149" i="2"/>
  <c r="AA196" i="2"/>
  <c r="AF142" i="2"/>
  <c r="AD242" i="2"/>
  <c r="X242" i="2" a="1"/>
  <c r="X242" i="2" s="1"/>
  <c r="AA137" i="2"/>
  <c r="AE139" i="2"/>
  <c r="AE234" i="2"/>
  <c r="AB184" i="2"/>
  <c r="AE182" i="2"/>
  <c r="AA173" i="2"/>
  <c r="AB150" i="2"/>
  <c r="Z219" i="2"/>
  <c r="AB179" i="2"/>
  <c r="AE183" i="2"/>
  <c r="AF220" i="2"/>
  <c r="AF170" i="2"/>
  <c r="AB205" i="2"/>
  <c r="Z231" i="2"/>
  <c r="AB201" i="2"/>
  <c r="AE251" i="2"/>
  <c r="AE232" i="2"/>
  <c r="Z203" i="2"/>
  <c r="X85" i="2" a="1"/>
  <c r="X85" i="2" s="1"/>
  <c r="AF161" i="2"/>
  <c r="AB183" i="2"/>
  <c r="AB125" i="2"/>
  <c r="AE102" i="2"/>
  <c r="AF227" i="2"/>
  <c r="AA107" i="2"/>
  <c r="AA132" i="2"/>
  <c r="AF267" i="2"/>
  <c r="AE266" i="2"/>
  <c r="AF147" i="2"/>
  <c r="AB262" i="2"/>
  <c r="AE172" i="2"/>
  <c r="AF79" i="2"/>
  <c r="AF136" i="2"/>
  <c r="AE104" i="2"/>
  <c r="Z254" i="2"/>
  <c r="AE256" i="2"/>
  <c r="AB50" i="2"/>
  <c r="Z141" i="2"/>
  <c r="AF121" i="2"/>
  <c r="AA141" i="2"/>
  <c r="AF106" i="2"/>
  <c r="Z147" i="2"/>
  <c r="AA135" i="2"/>
  <c r="AA90" i="2"/>
  <c r="AF150" i="2"/>
  <c r="AA145" i="2"/>
  <c r="AA127" i="2"/>
  <c r="Z239" i="2"/>
  <c r="AF231" i="2"/>
  <c r="AF210" i="2"/>
  <c r="N74" i="2"/>
  <c r="N256" i="2"/>
  <c r="N251" i="2"/>
  <c r="AD202" i="2"/>
  <c r="N97" i="2"/>
  <c r="AF9" i="2"/>
  <c r="N131" i="2"/>
  <c r="N103" i="2"/>
  <c r="N104" i="2"/>
  <c r="AC191" i="2"/>
  <c r="N228" i="2"/>
  <c r="N223" i="2"/>
  <c r="N201" i="2"/>
  <c r="AC29" i="2"/>
  <c r="AD64" i="2"/>
  <c r="N114" i="2"/>
  <c r="N264" i="2"/>
  <c r="N125" i="2"/>
  <c r="N199" i="2"/>
  <c r="N230" i="2"/>
  <c r="AD144" i="2"/>
  <c r="N208" i="2"/>
  <c r="N81" i="2"/>
  <c r="N257" i="2"/>
  <c r="N154" i="2"/>
  <c r="N186" i="2"/>
  <c r="N247" i="2"/>
  <c r="N260" i="2"/>
  <c r="N161" i="2"/>
  <c r="N117" i="2"/>
  <c r="N98" i="2"/>
  <c r="N72" i="2"/>
  <c r="N99" i="2"/>
  <c r="N163" i="2"/>
  <c r="N133" i="2"/>
  <c r="N178" i="2"/>
  <c r="N138" i="2"/>
  <c r="N239" i="2"/>
  <c r="N170" i="2"/>
  <c r="N225" i="2"/>
  <c r="AC220" i="2"/>
  <c r="AD172" i="2"/>
  <c r="N215" i="2"/>
  <c r="N227" i="2"/>
  <c r="AD110" i="2"/>
  <c r="N109" i="2"/>
  <c r="N175" i="2"/>
  <c r="N174" i="2"/>
  <c r="N115" i="2"/>
  <c r="N238" i="2"/>
  <c r="AD215" i="2"/>
  <c r="N205" i="2"/>
  <c r="N226" i="2"/>
  <c r="N237" i="2"/>
  <c r="N224" i="2"/>
  <c r="N148" i="2"/>
  <c r="N172" i="2"/>
  <c r="N151" i="2"/>
  <c r="N229" i="2"/>
  <c r="N267" i="2"/>
  <c r="N220" i="2"/>
  <c r="N200" i="2"/>
  <c r="N221" i="2"/>
  <c r="N71" i="2"/>
  <c r="N243" i="2"/>
  <c r="N111" i="2"/>
  <c r="N162" i="2"/>
  <c r="N167" i="2"/>
  <c r="N56" i="2"/>
  <c r="N63" i="2"/>
  <c r="AC193" i="2"/>
  <c r="N233" i="2"/>
  <c r="N94" i="2"/>
  <c r="N122" i="2"/>
  <c r="N126" i="2"/>
  <c r="N211" i="2"/>
  <c r="N195" i="2"/>
  <c r="N123" i="2"/>
  <c r="N197" i="2"/>
  <c r="N38" i="2"/>
  <c r="N182" i="2"/>
  <c r="N23" i="2"/>
  <c r="N134" i="2"/>
  <c r="N130" i="2"/>
  <c r="N203" i="2"/>
  <c r="N218" i="2"/>
  <c r="N108" i="2"/>
  <c r="N168" i="2"/>
  <c r="N166" i="2"/>
  <c r="N120" i="2"/>
  <c r="N202" i="2"/>
  <c r="N169" i="2"/>
  <c r="N102" i="2"/>
  <c r="N252" i="2"/>
  <c r="N54" i="2"/>
  <c r="AD45" i="2"/>
  <c r="AD100" i="2"/>
  <c r="N92" i="2"/>
  <c r="N140" i="2"/>
  <c r="N142" i="2"/>
  <c r="N144" i="2"/>
  <c r="AD8" i="2"/>
  <c r="AD52" i="2"/>
  <c r="AD238" i="2"/>
  <c r="AD124" i="2"/>
  <c r="AD15" i="2"/>
  <c r="AD73" i="2"/>
  <c r="AD40" i="2"/>
  <c r="AD137" i="2"/>
  <c r="AD161" i="2"/>
  <c r="AD193" i="2"/>
  <c r="AD257" i="2"/>
  <c r="AD98" i="2"/>
  <c r="AD79" i="2"/>
  <c r="AD75" i="2"/>
  <c r="AD184" i="2"/>
  <c r="AD240" i="2"/>
  <c r="N62" i="2"/>
  <c r="N95" i="2"/>
  <c r="N11" i="2"/>
  <c r="N45" i="2"/>
  <c r="N240" i="2"/>
  <c r="AD230" i="2"/>
  <c r="AD62" i="2"/>
  <c r="AD260" i="2"/>
  <c r="AD190" i="2"/>
  <c r="AD9" i="2"/>
  <c r="AD220" i="2"/>
  <c r="AD150" i="2"/>
  <c r="AD180" i="2"/>
  <c r="AD23" i="2"/>
  <c r="AD54" i="2"/>
  <c r="AD26" i="2"/>
  <c r="AD103" i="2"/>
  <c r="AD55" i="2"/>
  <c r="AD146" i="2"/>
  <c r="AD17" i="2"/>
  <c r="AD31" i="2"/>
  <c r="AD173" i="2"/>
  <c r="AD59" i="2"/>
  <c r="AD46" i="2"/>
  <c r="AD3" i="2"/>
  <c r="N181" i="2"/>
  <c r="N28" i="2"/>
  <c r="AC66" i="2"/>
  <c r="AD127" i="2"/>
  <c r="AD5" i="2"/>
  <c r="AD63" i="2"/>
  <c r="AD44" i="2"/>
  <c r="AD157" i="2"/>
  <c r="AD141" i="2"/>
  <c r="N217" i="2"/>
  <c r="AD6" i="2"/>
  <c r="AD113" i="2"/>
  <c r="N31" i="2"/>
  <c r="N110" i="2"/>
  <c r="N27" i="2"/>
  <c r="N66" i="2"/>
  <c r="N141" i="2"/>
  <c r="N192" i="2"/>
  <c r="N157" i="2"/>
  <c r="N15" i="2"/>
  <c r="N129" i="2"/>
  <c r="N212" i="2"/>
  <c r="N173" i="2"/>
  <c r="AD16" i="2"/>
  <c r="AD93" i="2"/>
  <c r="AD20" i="2"/>
  <c r="AD57" i="2"/>
  <c r="AD186" i="2"/>
  <c r="AD214" i="2"/>
  <c r="AD119" i="2"/>
  <c r="AD192" i="2"/>
  <c r="N80" i="2"/>
  <c r="AD43" i="2"/>
  <c r="AD76" i="2"/>
  <c r="N184" i="2"/>
  <c r="AD130" i="2"/>
  <c r="AD160" i="2"/>
  <c r="AD87" i="2"/>
  <c r="AD68" i="2"/>
  <c r="AD120" i="2"/>
  <c r="AC263" i="2"/>
  <c r="AD13" i="2"/>
  <c r="AD14" i="2"/>
  <c r="AD107" i="2"/>
  <c r="AD77" i="2"/>
  <c r="AD38" i="2"/>
  <c r="AD250" i="2"/>
  <c r="AD86" i="2"/>
  <c r="Z3" i="2"/>
  <c r="N266" i="2"/>
  <c r="AD42" i="2"/>
  <c r="AD81" i="2"/>
  <c r="AD219" i="2"/>
  <c r="AD33" i="2"/>
  <c r="AD18" i="2"/>
  <c r="AD32" i="2"/>
  <c r="AD165" i="2"/>
  <c r="AD140" i="2"/>
  <c r="AD29" i="2"/>
  <c r="AD200" i="2"/>
  <c r="AD151" i="2"/>
  <c r="AD82" i="2"/>
  <c r="AD36" i="2"/>
  <c r="AD12" i="2"/>
  <c r="N47" i="2"/>
  <c r="N50" i="2"/>
  <c r="N83" i="2"/>
  <c r="N32" i="2"/>
  <c r="N113" i="2"/>
  <c r="N25" i="2"/>
  <c r="AC63" i="2"/>
  <c r="AD4" i="2"/>
  <c r="AD28" i="2"/>
  <c r="AC235" i="2"/>
  <c r="AC23" i="2"/>
  <c r="AD53" i="2"/>
  <c r="AD80" i="2"/>
  <c r="AD35" i="2"/>
  <c r="AD133" i="2"/>
  <c r="AD170" i="2"/>
  <c r="AD246" i="2"/>
  <c r="AD22" i="2"/>
  <c r="AD210" i="2"/>
  <c r="AD10" i="2"/>
  <c r="N265" i="2"/>
  <c r="N69" i="2"/>
  <c r="N149" i="2"/>
  <c r="N250" i="2"/>
  <c r="N43" i="2"/>
  <c r="N57" i="2"/>
  <c r="N101" i="2"/>
  <c r="N84" i="2"/>
  <c r="N82" i="2"/>
  <c r="N185" i="2"/>
  <c r="N85" i="2"/>
  <c r="N159" i="2"/>
  <c r="AD50" i="2"/>
  <c r="AD72" i="2"/>
  <c r="AD66" i="2"/>
  <c r="AD92" i="2"/>
  <c r="AD11" i="2"/>
  <c r="AD211" i="2"/>
  <c r="N30" i="2"/>
  <c r="AB118" i="2"/>
  <c r="N51" i="2"/>
  <c r="AA105" i="2"/>
  <c r="N105" i="2"/>
  <c r="AC49" i="2"/>
  <c r="N67" i="2"/>
  <c r="N100" i="2"/>
  <c r="N41" i="2"/>
  <c r="AF171" i="2"/>
  <c r="N171" i="2"/>
  <c r="AA35" i="2"/>
  <c r="N35" i="2"/>
  <c r="AB10" i="2"/>
  <c r="N10" i="2"/>
  <c r="AA259" i="2"/>
  <c r="N259" i="2"/>
  <c r="N24" i="2"/>
  <c r="AA209" i="2"/>
  <c r="N209" i="2"/>
  <c r="AA139" i="2"/>
  <c r="N139" i="2"/>
  <c r="N179" i="2"/>
  <c r="N244" i="2"/>
  <c r="AB58" i="2"/>
  <c r="N58" i="2"/>
  <c r="N29" i="2"/>
  <c r="AA112" i="2"/>
  <c r="N37" i="2"/>
  <c r="N127" i="2"/>
  <c r="N34" i="2"/>
  <c r="AB16" i="2"/>
  <c r="N16" i="2"/>
  <c r="N6" i="2"/>
  <c r="AF234" i="2"/>
  <c r="N234" i="2"/>
  <c r="N164" i="2"/>
  <c r="N116" i="2"/>
  <c r="AB146" i="2"/>
  <c r="N146" i="2"/>
  <c r="N7" i="2"/>
  <c r="AA188" i="2"/>
  <c r="N188" i="2"/>
  <c r="AF21" i="2"/>
  <c r="N21" i="2"/>
  <c r="AA22" i="2"/>
  <c r="N22" i="2"/>
  <c r="N75" i="2"/>
  <c r="AF124" i="2"/>
  <c r="N124" i="2"/>
  <c r="Z61" i="2"/>
  <c r="N61" i="2"/>
  <c r="AA36" i="2"/>
  <c r="N36" i="2"/>
  <c r="Z52" i="2"/>
  <c r="N52" i="2"/>
  <c r="N219" i="2"/>
  <c r="AA249" i="2"/>
  <c r="N249" i="2"/>
  <c r="N187" i="2"/>
  <c r="AB143" i="2"/>
  <c r="N143" i="2"/>
  <c r="N89" i="2"/>
  <c r="N77" i="2"/>
  <c r="N49" i="2"/>
  <c r="Z86" i="2"/>
  <c r="AC9" i="2"/>
  <c r="N86" i="2"/>
  <c r="N12" i="2"/>
  <c r="N44" i="2"/>
  <c r="Z132" i="2"/>
  <c r="AC216" i="2"/>
  <c r="N216" i="2"/>
  <c r="AF204" i="2"/>
  <c r="N204" i="2"/>
  <c r="AA14" i="2"/>
  <c r="N14" i="2"/>
  <c r="AA20" i="2"/>
  <c r="N20" i="2"/>
  <c r="N65" i="2"/>
  <c r="N9" i="2"/>
  <c r="N33" i="2"/>
  <c r="N78" i="2"/>
  <c r="AF194" i="2"/>
  <c r="N194" i="2"/>
  <c r="Z13" i="2"/>
  <c r="N13" i="2"/>
  <c r="AB73" i="2"/>
  <c r="N73" i="2"/>
  <c r="AA39" i="2"/>
  <c r="N39" i="2"/>
  <c r="AF40" i="2"/>
  <c r="Z70" i="2"/>
  <c r="N70" i="2"/>
  <c r="AB9" i="2"/>
  <c r="N55" i="2"/>
  <c r="N232" i="2"/>
  <c r="N132" i="2"/>
  <c r="N68" i="2"/>
  <c r="N112" i="2"/>
  <c r="N96" i="2"/>
  <c r="N118" i="2"/>
  <c r="AC106" i="2"/>
  <c r="N189" i="2"/>
  <c r="N48" i="2"/>
  <c r="N8" i="2"/>
  <c r="N191" i="2"/>
  <c r="N119" i="2"/>
  <c r="N206" i="2"/>
  <c r="N4" i="2"/>
  <c r="N107" i="2"/>
  <c r="AC133" i="2"/>
  <c r="N46" i="2"/>
  <c r="N87" i="2"/>
  <c r="N262" i="2"/>
  <c r="N19" i="2"/>
  <c r="N42" i="2"/>
  <c r="N106" i="2"/>
  <c r="N160" i="2"/>
  <c r="N136" i="2"/>
  <c r="N53" i="2"/>
  <c r="N121" i="2"/>
  <c r="N193" i="2"/>
  <c r="N177" i="2"/>
  <c r="AC253" i="2"/>
  <c r="N137" i="2"/>
  <c r="N64" i="2"/>
  <c r="N59" i="2"/>
  <c r="N176" i="2"/>
  <c r="N152" i="2"/>
  <c r="N26" i="2"/>
  <c r="N248" i="2"/>
  <c r="N254" i="2"/>
  <c r="N165" i="2"/>
  <c r="AC19" i="2"/>
  <c r="AC121" i="2"/>
  <c r="N79" i="2"/>
  <c r="N5" i="2"/>
  <c r="N153" i="2"/>
  <c r="N17" i="2"/>
  <c r="N18" i="2"/>
  <c r="N60" i="2"/>
  <c r="N263" i="2"/>
  <c r="N93" i="2"/>
  <c r="N222" i="2"/>
  <c r="N76" i="2"/>
  <c r="N147" i="2"/>
  <c r="N235" i="2"/>
  <c r="N210" i="2"/>
  <c r="N40" i="2"/>
  <c r="N246" i="2"/>
  <c r="AC76" i="2"/>
  <c r="AC25" i="2"/>
  <c r="AC72" i="2"/>
  <c r="AC26" i="2"/>
  <c r="AC34" i="2"/>
  <c r="AC163" i="2"/>
  <c r="AC185" i="2"/>
  <c r="AC11" i="2"/>
  <c r="AC92" i="2"/>
  <c r="AC4" i="2"/>
  <c r="AC3" i="2"/>
  <c r="AC175" i="2"/>
  <c r="N3" i="2"/>
  <c r="AH242" i="2" l="1"/>
  <c r="AH226" i="2"/>
  <c r="X58" i="2" a="1"/>
  <c r="X58" i="2" s="1"/>
  <c r="AD58" i="2"/>
  <c r="X102" i="2" a="1"/>
  <c r="X102" i="2" s="1"/>
  <c r="AD102" i="2"/>
  <c r="AB131" i="2"/>
  <c r="W258" i="2"/>
  <c r="W261" i="2"/>
  <c r="AC261" i="2" s="1"/>
  <c r="AA178" i="2"/>
  <c r="X156" i="2" a="1"/>
  <c r="X156" i="2" s="1"/>
  <c r="AD156" i="2"/>
  <c r="AF256" i="2"/>
  <c r="W35" i="2"/>
  <c r="AC35" i="2" s="1"/>
  <c r="AH35" i="2" s="1"/>
  <c r="W145" i="2"/>
  <c r="AC145" i="2" s="1"/>
  <c r="X187" i="2" a="1"/>
  <c r="X187" i="2" s="1"/>
  <c r="AD187" i="2"/>
  <c r="AA222" i="2"/>
  <c r="Z236" i="2"/>
  <c r="W137" i="2"/>
  <c r="AC137" i="2" s="1"/>
  <c r="AH137" i="2" s="1"/>
  <c r="W114" i="2"/>
  <c r="AC114" i="2" s="1"/>
  <c r="X241" i="2" a="1"/>
  <c r="X241" i="2" s="1"/>
  <c r="AD241" i="2"/>
  <c r="Z224" i="2"/>
  <c r="AA27" i="2"/>
  <c r="AH27" i="2" s="1"/>
  <c r="W247" i="2"/>
  <c r="AC247" i="2" s="1"/>
  <c r="X205" i="2" a="1"/>
  <c r="X205" i="2" s="1"/>
  <c r="AD205" i="2"/>
  <c r="X243" i="2" a="1"/>
  <c r="X243" i="2" s="1"/>
  <c r="AD243" i="2"/>
  <c r="X181" i="2" a="1"/>
  <c r="X181" i="2" s="1"/>
  <c r="AH181" i="2" s="1"/>
  <c r="AD181" i="2"/>
  <c r="W62" i="2"/>
  <c r="AC62" i="2" s="1"/>
  <c r="AH62" i="2" s="1"/>
  <c r="X106" i="2" a="1"/>
  <c r="X106" i="2" s="1"/>
  <c r="AD106" i="2"/>
  <c r="W236" i="2"/>
  <c r="AC236" i="2" s="1"/>
  <c r="AB152" i="2"/>
  <c r="W53" i="2"/>
  <c r="AC53" i="2"/>
  <c r="W85" i="2"/>
  <c r="AC85" i="2" s="1"/>
  <c r="W199" i="2"/>
  <c r="AC199" i="2"/>
  <c r="Z176" i="2"/>
  <c r="X21" i="2" a="1"/>
  <c r="X21" i="2" s="1"/>
  <c r="AD21" i="2"/>
  <c r="W104" i="2"/>
  <c r="AC104" i="2" s="1"/>
  <c r="W187" i="2"/>
  <c r="AC187" i="2"/>
  <c r="W168" i="2"/>
  <c r="AC168" i="2" s="1"/>
  <c r="AE166" i="2"/>
  <c r="X261" i="2" a="1"/>
  <c r="X261" i="2" s="1"/>
  <c r="AD261" i="2"/>
  <c r="X84" i="2" a="1"/>
  <c r="X84" i="2" s="1"/>
  <c r="AD84" i="2"/>
  <c r="X197" i="2" a="1"/>
  <c r="X197" i="2" s="1"/>
  <c r="AD197" i="2"/>
  <c r="AA168" i="2"/>
  <c r="Z155" i="2"/>
  <c r="X135" i="2" a="1"/>
  <c r="X135" i="2" s="1"/>
  <c r="AD135" i="2"/>
  <c r="AA183" i="2"/>
  <c r="Z177" i="2"/>
  <c r="Z126" i="2"/>
  <c r="W122" i="2"/>
  <c r="AC122" i="2" s="1"/>
  <c r="X194" i="2" a="1"/>
  <c r="X194" i="2" s="1"/>
  <c r="AD194" i="2"/>
  <c r="Z213" i="2"/>
  <c r="X266" i="2" a="1"/>
  <c r="X266" i="2" s="1"/>
  <c r="AD266" i="2"/>
  <c r="X235" i="2" a="1"/>
  <c r="X235" i="2" s="1"/>
  <c r="AD235" i="2"/>
  <c r="X217" i="2" a="1"/>
  <c r="X217" i="2" s="1"/>
  <c r="AD217" i="2"/>
  <c r="W234" i="2"/>
  <c r="AC234" i="2"/>
  <c r="W224" i="2"/>
  <c r="AC224" i="2" s="1"/>
  <c r="W74" i="2"/>
  <c r="AC74" i="2" s="1"/>
  <c r="W159" i="2"/>
  <c r="AC159" i="2"/>
  <c r="W113" i="2"/>
  <c r="AC113" i="2" s="1"/>
  <c r="AH113" i="2" s="1"/>
  <c r="AC153" i="2"/>
  <c r="AE148" i="2"/>
  <c r="W120" i="2"/>
  <c r="AC120" i="2" s="1"/>
  <c r="AH120" i="2" s="1"/>
  <c r="W201" i="2"/>
  <c r="AC201" i="2" s="1"/>
  <c r="AA252" i="2"/>
  <c r="W217" i="2"/>
  <c r="AC217" i="2" s="1"/>
  <c r="W207" i="2"/>
  <c r="AC207" i="2" s="1"/>
  <c r="X258" i="2" a="1"/>
  <c r="X258" i="2" s="1"/>
  <c r="AD258" i="2"/>
  <c r="AB147" i="2"/>
  <c r="AB217" i="2"/>
  <c r="W243" i="2"/>
  <c r="AC243" i="2" s="1"/>
  <c r="X225" i="2" a="1"/>
  <c r="X225" i="2" s="1"/>
  <c r="AD225" i="2"/>
  <c r="W266" i="2"/>
  <c r="AC266" i="2" s="1"/>
  <c r="X152" i="2" a="1"/>
  <c r="X152" i="2" s="1"/>
  <c r="AD152" i="2"/>
  <c r="X88" i="2" a="1"/>
  <c r="X88" i="2" s="1"/>
  <c r="AD88" i="2"/>
  <c r="AF117" i="2"/>
  <c r="X132" i="2" a="1"/>
  <c r="X132" i="2" s="1"/>
  <c r="AD132" i="2"/>
  <c r="X111" i="2" a="1"/>
  <c r="X111" i="2" s="1"/>
  <c r="AD111" i="2"/>
  <c r="W212" i="2"/>
  <c r="AC212" i="2"/>
  <c r="X176" i="2" a="1"/>
  <c r="X176" i="2" s="1"/>
  <c r="AD176" i="2"/>
  <c r="W119" i="2"/>
  <c r="AC119" i="2" s="1"/>
  <c r="AH119" i="2" s="1"/>
  <c r="W167" i="2"/>
  <c r="AC167" i="2" s="1"/>
  <c r="X254" i="2" a="1"/>
  <c r="X254" i="2" s="1"/>
  <c r="AD254" i="2"/>
  <c r="W95" i="2"/>
  <c r="AC95" i="2"/>
  <c r="X248" i="2" a="1"/>
  <c r="X248" i="2" s="1"/>
  <c r="AD248" i="2"/>
  <c r="X196" i="2" a="1"/>
  <c r="X196" i="2" s="1"/>
  <c r="AH196" i="2" s="1"/>
  <c r="AD196" i="2"/>
  <c r="W126" i="2"/>
  <c r="X155" i="2" a="1"/>
  <c r="X155" i="2" s="1"/>
  <c r="AD155" i="2"/>
  <c r="X262" i="2" a="1"/>
  <c r="X262" i="2" s="1"/>
  <c r="AH262" i="2" s="1"/>
  <c r="AD262" i="2"/>
  <c r="X25" i="2" a="1"/>
  <c r="X25" i="2" s="1"/>
  <c r="AD25" i="2"/>
  <c r="W147" i="2"/>
  <c r="AC147" i="2"/>
  <c r="X114" i="2" a="1"/>
  <c r="X114" i="2" s="1"/>
  <c r="AD114" i="2"/>
  <c r="X208" i="2" a="1"/>
  <c r="X208" i="2" s="1"/>
  <c r="AD208" i="2"/>
  <c r="X131" i="2" a="1"/>
  <c r="X131" i="2" s="1"/>
  <c r="AD131" i="2"/>
  <c r="W264" i="2"/>
  <c r="AC264" i="2" s="1"/>
  <c r="X147" i="2" a="1"/>
  <c r="X147" i="2" s="1"/>
  <c r="AD147" i="2"/>
  <c r="W82" i="2"/>
  <c r="AC82" i="2" s="1"/>
  <c r="AH82" i="2" s="1"/>
  <c r="X253" i="2" a="1"/>
  <c r="X253" i="2" s="1"/>
  <c r="AD253" i="2"/>
  <c r="W60" i="2"/>
  <c r="AC60" i="2"/>
  <c r="X164" i="2" a="1"/>
  <c r="X164" i="2" s="1"/>
  <c r="AD164" i="2"/>
  <c r="W125" i="2"/>
  <c r="AC125" i="2" s="1"/>
  <c r="W252" i="2"/>
  <c r="AC252" i="2" s="1"/>
  <c r="W90" i="2"/>
  <c r="AC90" i="2" s="1"/>
  <c r="W16" i="2"/>
  <c r="AC16" i="2" s="1"/>
  <c r="AH16" i="2" s="1"/>
  <c r="X221" i="2" a="1"/>
  <c r="X221" i="2" s="1"/>
  <c r="AD221" i="2"/>
  <c r="X126" i="2" a="1"/>
  <c r="X126" i="2" s="1"/>
  <c r="AD126" i="2"/>
  <c r="X122" i="2" a="1"/>
  <c r="X122" i="2" s="1"/>
  <c r="AD122" i="2"/>
  <c r="X154" i="2" a="1"/>
  <c r="X154" i="2" s="1"/>
  <c r="AD154" i="2"/>
  <c r="X171" i="2" a="1"/>
  <c r="X171" i="2" s="1"/>
  <c r="AD171" i="2"/>
  <c r="W88" i="2"/>
  <c r="AC88" i="2" s="1"/>
  <c r="W157" i="2"/>
  <c r="AC157" i="2" s="1"/>
  <c r="AH157" i="2" s="1"/>
  <c r="X199" i="2" a="1"/>
  <c r="X199" i="2" s="1"/>
  <c r="AD199" i="2"/>
  <c r="W148" i="2"/>
  <c r="AC148" i="2"/>
  <c r="X166" i="2" a="1"/>
  <c r="X166" i="2" s="1"/>
  <c r="AD166" i="2"/>
  <c r="W13" i="2"/>
  <c r="AC13" i="2" s="1"/>
  <c r="AH13" i="2" s="1"/>
  <c r="AH66" i="2"/>
  <c r="AH54" i="2"/>
  <c r="W130" i="2"/>
  <c r="AC130" i="2"/>
  <c r="X244" i="2" a="1"/>
  <c r="X244" i="2" s="1"/>
  <c r="AD244" i="2"/>
  <c r="AB71" i="2"/>
  <c r="AD49" i="2"/>
  <c r="W214" i="2"/>
  <c r="X162" i="2" a="1"/>
  <c r="X162" i="2" s="1"/>
  <c r="AD162" i="2"/>
  <c r="X255" i="2" a="1"/>
  <c r="X255" i="2" s="1"/>
  <c r="AD255" i="2"/>
  <c r="W93" i="2"/>
  <c r="W43" i="2"/>
  <c r="AC43" i="2" s="1"/>
  <c r="W239" i="2"/>
  <c r="AC239" i="2" s="1"/>
  <c r="W158" i="2"/>
  <c r="AC158" i="2" s="1"/>
  <c r="W97" i="2"/>
  <c r="AC97" i="2" s="1"/>
  <c r="W117" i="2"/>
  <c r="AC117" i="2" s="1"/>
  <c r="W31" i="2"/>
  <c r="AC31" i="2"/>
  <c r="AH31" i="2" s="1"/>
  <c r="AC100" i="2"/>
  <c r="X251" i="2" a="1"/>
  <c r="X251" i="2" s="1"/>
  <c r="AD251" i="2"/>
  <c r="X96" i="2" a="1"/>
  <c r="X96" i="2" s="1"/>
  <c r="AD96" i="2"/>
  <c r="X179" i="2" a="1"/>
  <c r="X179" i="2" s="1"/>
  <c r="AD179" i="2"/>
  <c r="X267" i="2" a="1"/>
  <c r="X267" i="2" s="1"/>
  <c r="AD267" i="2"/>
  <c r="AC86" i="2"/>
  <c r="AH86" i="2" s="1"/>
  <c r="W219" i="2"/>
  <c r="AC219" i="2" s="1"/>
  <c r="X163" i="2" a="1"/>
  <c r="X163" i="2" s="1"/>
  <c r="AD163" i="2"/>
  <c r="W192" i="2"/>
  <c r="AC192" i="2" s="1"/>
  <c r="W179" i="2"/>
  <c r="AC179" i="2" s="1"/>
  <c r="X207" i="2" a="1"/>
  <c r="X207" i="2" s="1"/>
  <c r="AD207" i="2"/>
  <c r="X129" i="2" a="1"/>
  <c r="X129" i="2" s="1"/>
  <c r="AD129" i="2"/>
  <c r="W84" i="2"/>
  <c r="AC84" i="2" s="1"/>
  <c r="W200" i="2"/>
  <c r="AC200" i="2" s="1"/>
  <c r="AH200" i="2" s="1"/>
  <c r="W154" i="2"/>
  <c r="AC154" i="2" s="1"/>
  <c r="X74" i="2" a="1"/>
  <c r="X74" i="2" s="1"/>
  <c r="AD74" i="2"/>
  <c r="W115" i="2"/>
  <c r="AC115" i="2" s="1"/>
  <c r="W177" i="2"/>
  <c r="AC177" i="2"/>
  <c r="X48" i="2" a="1"/>
  <c r="X48" i="2" s="1"/>
  <c r="AD48" i="2"/>
  <c r="X139" i="2" a="1"/>
  <c r="X139" i="2" s="1"/>
  <c r="AD139" i="2"/>
  <c r="W215" i="2"/>
  <c r="X47" i="2" a="1"/>
  <c r="X47" i="2" s="1"/>
  <c r="AD47" i="2"/>
  <c r="W174" i="2"/>
  <c r="AC174" i="2" s="1"/>
  <c r="X191" i="2" a="1"/>
  <c r="X191" i="2" s="1"/>
  <c r="AD191" i="2"/>
  <c r="X101" i="2" a="1"/>
  <c r="X101" i="2" s="1"/>
  <c r="AD101" i="2"/>
  <c r="W91" i="2"/>
  <c r="AC91" i="2" s="1"/>
  <c r="W169" i="2"/>
  <c r="AC169" i="2" s="1"/>
  <c r="W50" i="2"/>
  <c r="AC50" i="2"/>
  <c r="W39" i="2"/>
  <c r="AC39" i="2" s="1"/>
  <c r="X143" i="2" a="1"/>
  <c r="X143" i="2" s="1"/>
  <c r="AD143" i="2"/>
  <c r="X118" i="2" a="1"/>
  <c r="X118" i="2" s="1"/>
  <c r="AD118" i="2"/>
  <c r="X224" i="2" a="1"/>
  <c r="X224" i="2" s="1"/>
  <c r="AD224" i="2"/>
  <c r="W28" i="2"/>
  <c r="AC28" i="2" s="1"/>
  <c r="AH28" i="2" s="1"/>
  <c r="W227" i="2"/>
  <c r="AC227" i="2" s="1"/>
  <c r="X265" i="2" a="1"/>
  <c r="X265" i="2" s="1"/>
  <c r="AD265" i="2"/>
  <c r="W171" i="2"/>
  <c r="AC171" i="2" s="1"/>
  <c r="X168" i="2" a="1"/>
  <c r="X168" i="2" s="1"/>
  <c r="AD168" i="2"/>
  <c r="X60" i="2" a="1"/>
  <c r="X60" i="2" s="1"/>
  <c r="AD60" i="2"/>
  <c r="X56" i="2" a="1"/>
  <c r="X56" i="2" s="1"/>
  <c r="AD56" i="2"/>
  <c r="X229" i="2" a="1"/>
  <c r="X229" i="2" s="1"/>
  <c r="AD229" i="2"/>
  <c r="AC40" i="2"/>
  <c r="AD7" i="2"/>
  <c r="AH79" i="2"/>
  <c r="AF95" i="2"/>
  <c r="W139" i="2"/>
  <c r="AC139" i="2" s="1"/>
  <c r="W260" i="2"/>
  <c r="AC260" i="2"/>
  <c r="X91" i="2" a="1"/>
  <c r="X91" i="2" s="1"/>
  <c r="AD91" i="2"/>
  <c r="W87" i="2"/>
  <c r="AC87" i="2" s="1"/>
  <c r="AH87" i="2" s="1"/>
  <c r="X233" i="2" a="1"/>
  <c r="X233" i="2" s="1"/>
  <c r="AD233" i="2"/>
  <c r="W129" i="2"/>
  <c r="AC129" i="2" s="1"/>
  <c r="X174" i="2" a="1"/>
  <c r="X174" i="2" s="1"/>
  <c r="AD174" i="2"/>
  <c r="AA154" i="2"/>
  <c r="AE264" i="2"/>
  <c r="W178" i="2"/>
  <c r="W259" i="2"/>
  <c r="AC259" i="2"/>
  <c r="X134" i="2" a="1"/>
  <c r="X134" i="2" s="1"/>
  <c r="AD134" i="2"/>
  <c r="X136" i="2" a="1"/>
  <c r="X136" i="2" s="1"/>
  <c r="AD136" i="2"/>
  <c r="X105" i="2" a="1"/>
  <c r="X105" i="2" s="1"/>
  <c r="AD105" i="2"/>
  <c r="W94" i="2"/>
  <c r="AC94" i="2" s="1"/>
  <c r="W136" i="2"/>
  <c r="AC136" i="2" s="1"/>
  <c r="W202" i="2"/>
  <c r="W230" i="2"/>
  <c r="W138" i="2"/>
  <c r="W30" i="2"/>
  <c r="AC30" i="2" s="1"/>
  <c r="AH106" i="2"/>
  <c r="AH173" i="2"/>
  <c r="X78" i="2" a="1"/>
  <c r="X78" i="2" s="1"/>
  <c r="AD78" i="2"/>
  <c r="AA197" i="2"/>
  <c r="W257" i="2"/>
  <c r="AC257" i="2"/>
  <c r="AA136" i="2"/>
  <c r="X216" i="2" a="1"/>
  <c r="X216" i="2" s="1"/>
  <c r="AD216" i="2"/>
  <c r="W240" i="2"/>
  <c r="X223" i="2" a="1"/>
  <c r="X223" i="2" s="1"/>
  <c r="AD223" i="2"/>
  <c r="W55" i="2"/>
  <c r="AC55" i="2" s="1"/>
  <c r="X185" i="2" a="1"/>
  <c r="X185" i="2" s="1"/>
  <c r="AD185" i="2"/>
  <c r="X247" i="2" a="1"/>
  <c r="X247" i="2" s="1"/>
  <c r="AD247" i="2"/>
  <c r="X227" i="2" a="1"/>
  <c r="X227" i="2" s="1"/>
  <c r="AD227" i="2"/>
  <c r="W155" i="2"/>
  <c r="X69" i="2" a="1"/>
  <c r="X69" i="2" s="1"/>
  <c r="AD69" i="2"/>
  <c r="W182" i="2"/>
  <c r="AC182" i="2" s="1"/>
  <c r="X117" i="2" a="1"/>
  <c r="X117" i="2" s="1"/>
  <c r="AD117" i="2"/>
  <c r="W211" i="2"/>
  <c r="AC211" i="2"/>
  <c r="AH211" i="2" s="1"/>
  <c r="X222" i="2" a="1"/>
  <c r="X222" i="2" s="1"/>
  <c r="AD222" i="2"/>
  <c r="W116" i="2"/>
  <c r="AC116" i="2"/>
  <c r="W162" i="2"/>
  <c r="AD228" i="2"/>
  <c r="X89" i="2" a="1"/>
  <c r="X89" i="2" s="1"/>
  <c r="AD89" i="2"/>
  <c r="X239" i="2" a="1"/>
  <c r="X239" i="2" s="1"/>
  <c r="AD239" i="2"/>
  <c r="AH5" i="2"/>
  <c r="AH220" i="2"/>
  <c r="W198" i="2"/>
  <c r="W231" i="2"/>
  <c r="AC231" i="2" s="1"/>
  <c r="X61" i="2" a="1"/>
  <c r="X61" i="2" s="1"/>
  <c r="AD61" i="2"/>
  <c r="X123" i="2" a="1"/>
  <c r="X123" i="2" s="1"/>
  <c r="AD123" i="2"/>
  <c r="X125" i="2" a="1"/>
  <c r="X125" i="2" s="1"/>
  <c r="AD125" i="2"/>
  <c r="X252" i="2" a="1"/>
  <c r="X252" i="2" s="1"/>
  <c r="AD252" i="2"/>
  <c r="W180" i="2"/>
  <c r="AC180" i="2" s="1"/>
  <c r="W195" i="2"/>
  <c r="AC195" i="2" s="1"/>
  <c r="X112" i="2" a="1"/>
  <c r="X112" i="2" s="1"/>
  <c r="AD112" i="2"/>
  <c r="X108" i="2" a="1"/>
  <c r="X108" i="2" s="1"/>
  <c r="AD108" i="2"/>
  <c r="W176" i="2"/>
  <c r="AC176" i="2" s="1"/>
  <c r="X249" i="2" a="1"/>
  <c r="X249" i="2" s="1"/>
  <c r="AD249" i="2"/>
  <c r="X237" i="2" a="1"/>
  <c r="X237" i="2" s="1"/>
  <c r="AD237" i="2"/>
  <c r="X94" i="2" a="1"/>
  <c r="X94" i="2" s="1"/>
  <c r="AD94" i="2"/>
  <c r="W205" i="2"/>
  <c r="AC205" i="2" s="1"/>
  <c r="W165" i="2"/>
  <c r="AC165" i="2" s="1"/>
  <c r="X259" i="2" a="1"/>
  <c r="X259" i="2" s="1"/>
  <c r="AD259" i="2"/>
  <c r="W249" i="2"/>
  <c r="AC249" i="2" s="1"/>
  <c r="AD70" i="2"/>
  <c r="AH193" i="2"/>
  <c r="W190" i="2"/>
  <c r="AC190" i="2" s="1"/>
  <c r="AH190" i="2" s="1"/>
  <c r="X212" i="2" a="1"/>
  <c r="X212" i="2" s="1"/>
  <c r="AD212" i="2"/>
  <c r="AD85" i="2"/>
  <c r="W208" i="2"/>
  <c r="W244" i="2"/>
  <c r="AC244" i="2" s="1"/>
  <c r="W238" i="2"/>
  <c r="AC238" i="2" s="1"/>
  <c r="W172" i="2"/>
  <c r="X169" i="2" a="1"/>
  <c r="X169" i="2" s="1"/>
  <c r="AD169" i="2"/>
  <c r="W36" i="2"/>
  <c r="AC36" i="2" s="1"/>
  <c r="X41" i="2" a="1"/>
  <c r="X41" i="2" s="1"/>
  <c r="AD41" i="2"/>
  <c r="X115" i="2" a="1"/>
  <c r="X115" i="2" s="1"/>
  <c r="AD115" i="2"/>
  <c r="W131" i="2"/>
  <c r="W141" i="2"/>
  <c r="W105" i="2"/>
  <c r="AC105" i="2" s="1"/>
  <c r="X19" i="2" a="1"/>
  <c r="X19" i="2" s="1"/>
  <c r="AH19" i="2" s="1"/>
  <c r="AD19" i="2"/>
  <c r="W183" i="2"/>
  <c r="W142" i="2"/>
  <c r="AC142" i="2" s="1"/>
  <c r="X188" i="2" a="1"/>
  <c r="X188" i="2" s="1"/>
  <c r="AD188" i="2"/>
  <c r="X99" i="2" a="1"/>
  <c r="X99" i="2" s="1"/>
  <c r="AD99" i="2"/>
  <c r="X189" i="2" a="1"/>
  <c r="X189" i="2" s="1"/>
  <c r="AD189" i="2"/>
  <c r="W110" i="2"/>
  <c r="AC110" i="2" s="1"/>
  <c r="W210" i="2"/>
  <c r="AC210" i="2" s="1"/>
  <c r="AH210" i="2" s="1"/>
  <c r="X183" i="2" a="1"/>
  <c r="X183" i="2" s="1"/>
  <c r="AD183" i="2"/>
  <c r="W237" i="2"/>
  <c r="W184" i="2"/>
  <c r="AC184" i="2"/>
  <c r="X39" i="2" a="1"/>
  <c r="X39" i="2" s="1"/>
  <c r="AD39" i="2"/>
  <c r="X67" i="2" a="1"/>
  <c r="X67" i="2" s="1"/>
  <c r="AD67" i="2"/>
  <c r="W265" i="2"/>
  <c r="AC265" i="2" s="1"/>
  <c r="W189" i="2"/>
  <c r="W251" i="2"/>
  <c r="AC251" i="2" s="1"/>
  <c r="W51" i="2"/>
  <c r="AC51" i="2" s="1"/>
  <c r="W8" i="2"/>
  <c r="AC8" i="2" s="1"/>
  <c r="X234" i="2" a="1"/>
  <c r="X234" i="2" s="1"/>
  <c r="AD234" i="2"/>
  <c r="X182" i="2" a="1"/>
  <c r="X182" i="2" s="1"/>
  <c r="AD182" i="2"/>
  <c r="W150" i="2"/>
  <c r="AC150" i="2"/>
  <c r="W213" i="2"/>
  <c r="AC213" i="2"/>
  <c r="X51" i="2" a="1"/>
  <c r="X51" i="2" s="1"/>
  <c r="AD51" i="2"/>
  <c r="X159" i="2" a="1"/>
  <c r="X159" i="2" s="1"/>
  <c r="AD159" i="2"/>
  <c r="X138" i="2" a="1"/>
  <c r="X138" i="2" s="1"/>
  <c r="AD138" i="2"/>
  <c r="X158" i="2" a="1"/>
  <c r="X158" i="2" s="1"/>
  <c r="AD158" i="2"/>
  <c r="W144" i="2"/>
  <c r="AC144" i="2"/>
  <c r="W57" i="2"/>
  <c r="W152" i="2"/>
  <c r="X90" i="2" a="1"/>
  <c r="X90" i="2" s="1"/>
  <c r="AD90" i="2"/>
  <c r="AC24" i="2"/>
  <c r="AC17" i="2"/>
  <c r="AH17" i="2" s="1"/>
  <c r="AC89" i="2"/>
  <c r="AC96" i="2"/>
  <c r="X206" i="2" a="1"/>
  <c r="X206" i="2" s="1"/>
  <c r="AD206" i="2"/>
  <c r="W38" i="2"/>
  <c r="X231" i="2" a="1"/>
  <c r="X231" i="2" s="1"/>
  <c r="AD231" i="2"/>
  <c r="X201" i="2" a="1"/>
  <c r="X201" i="2" s="1"/>
  <c r="AD201" i="2"/>
  <c r="X232" i="2" a="1"/>
  <c r="X232" i="2" s="1"/>
  <c r="AD232" i="2"/>
  <c r="W45" i="2"/>
  <c r="AC45" i="2" s="1"/>
  <c r="AC7" i="2"/>
  <c r="W170" i="2"/>
  <c r="AC170" i="2" s="1"/>
  <c r="AH170" i="2" s="1"/>
  <c r="AC70" i="2"/>
  <c r="W156" i="2"/>
  <c r="AC156" i="2"/>
  <c r="W250" i="2"/>
  <c r="AC250" i="2" s="1"/>
  <c r="W146" i="2"/>
  <c r="AC146" i="2" s="1"/>
  <c r="W81" i="2"/>
  <c r="AC81" i="2"/>
  <c r="X149" i="2" a="1"/>
  <c r="X149" i="2" s="1"/>
  <c r="AD149" i="2"/>
  <c r="X218" i="2" a="1"/>
  <c r="X218" i="2" s="1"/>
  <c r="AD218" i="2"/>
  <c r="W209" i="2"/>
  <c r="AC209" i="2" s="1"/>
  <c r="AC15" i="2"/>
  <c r="AH15" i="2" s="1"/>
  <c r="AD153" i="2"/>
  <c r="W140" i="2"/>
  <c r="W161" i="2"/>
  <c r="X116" i="2" a="1"/>
  <c r="X116" i="2" s="1"/>
  <c r="AD116" i="2"/>
  <c r="X109" i="2" a="1"/>
  <c r="X109" i="2" s="1"/>
  <c r="AD109" i="2"/>
  <c r="X167" i="2" a="1"/>
  <c r="X167" i="2" s="1"/>
  <c r="AD167" i="2"/>
  <c r="X121" i="2" a="1"/>
  <c r="X121" i="2" s="1"/>
  <c r="AD121" i="2"/>
  <c r="X71" i="2" a="1"/>
  <c r="X71" i="2" s="1"/>
  <c r="AD71" i="2"/>
  <c r="X209" i="2" a="1"/>
  <c r="X209" i="2" s="1"/>
  <c r="AD209" i="2"/>
  <c r="W228" i="2"/>
  <c r="AC228" i="2" s="1"/>
  <c r="X245" i="2" a="1"/>
  <c r="X245" i="2" s="1"/>
  <c r="AD245" i="2"/>
  <c r="X142" i="2" a="1"/>
  <c r="X142" i="2" s="1"/>
  <c r="AD142" i="2"/>
  <c r="W112" i="2"/>
  <c r="AC112" i="2"/>
  <c r="AC65" i="2"/>
  <c r="AC10" i="2"/>
  <c r="AH10" i="2" s="1"/>
  <c r="AC71" i="2"/>
  <c r="W18" i="2"/>
  <c r="AC18" i="2" s="1"/>
  <c r="AC102" i="2"/>
  <c r="AD65" i="2"/>
  <c r="AC101" i="2"/>
  <c r="AC59" i="2"/>
  <c r="AH59" i="2" s="1"/>
  <c r="W98" i="2"/>
  <c r="AC98" i="2" s="1"/>
  <c r="X204" i="2" a="1"/>
  <c r="X204" i="2" s="1"/>
  <c r="AD204" i="2"/>
  <c r="W46" i="2"/>
  <c r="AC46" i="2" s="1"/>
  <c r="AH46" i="2" s="1"/>
  <c r="W256" i="2"/>
  <c r="AC256" i="2"/>
  <c r="X203" i="2" a="1"/>
  <c r="X203" i="2" s="1"/>
  <c r="AD203" i="2"/>
  <c r="W99" i="2"/>
  <c r="AC99" i="2" s="1"/>
  <c r="W108" i="2"/>
  <c r="AC108" i="2" s="1"/>
  <c r="X213" i="2" a="1"/>
  <c r="X213" i="2" s="1"/>
  <c r="AD213" i="2"/>
  <c r="W221" i="2"/>
  <c r="AC221" i="2"/>
  <c r="W241" i="2"/>
  <c r="AC241" i="2" s="1"/>
  <c r="W204" i="2"/>
  <c r="AC204" i="2" s="1"/>
  <c r="AC233" i="2"/>
  <c r="AC48" i="2"/>
  <c r="W83" i="2"/>
  <c r="AC83" i="2"/>
  <c r="W143" i="2"/>
  <c r="AC143" i="2" s="1"/>
  <c r="W164" i="2"/>
  <c r="AC164" i="2" s="1"/>
  <c r="W166" i="2"/>
  <c r="AC166" i="2"/>
  <c r="W225" i="2"/>
  <c r="AC225" i="2" s="1"/>
  <c r="X236" i="2" a="1"/>
  <c r="X236" i="2" s="1"/>
  <c r="AD236" i="2"/>
  <c r="W160" i="2"/>
  <c r="AC160" i="2" s="1"/>
  <c r="W197" i="2"/>
  <c r="AC197" i="2" s="1"/>
  <c r="W232" i="2"/>
  <c r="AC232" i="2"/>
  <c r="AC64" i="2"/>
  <c r="AH64" i="2" s="1"/>
  <c r="AC132" i="2"/>
  <c r="AC103" i="2"/>
  <c r="AH103" i="2" s="1"/>
  <c r="AC20" i="2"/>
  <c r="AH20" i="2" s="1"/>
  <c r="AC80" i="2"/>
  <c r="AH80" i="2" s="1"/>
  <c r="X175" i="2" a="1"/>
  <c r="X175" i="2" s="1"/>
  <c r="AH175" i="2" s="1"/>
  <c r="AD175" i="2"/>
  <c r="W194" i="2"/>
  <c r="AC194" i="2" s="1"/>
  <c r="W267" i="2"/>
  <c r="AC267" i="2"/>
  <c r="W151" i="2"/>
  <c r="AC151" i="2"/>
  <c r="W12" i="2"/>
  <c r="AC12" i="2"/>
  <c r="W109" i="2"/>
  <c r="AC109" i="2" s="1"/>
  <c r="X104" i="2" a="1"/>
  <c r="X104" i="2" s="1"/>
  <c r="AD104" i="2"/>
  <c r="W134" i="2"/>
  <c r="AC134" i="2" s="1"/>
  <c r="X264" i="2" a="1"/>
  <c r="X264" i="2" s="1"/>
  <c r="AD264" i="2"/>
  <c r="X256" i="2" a="1"/>
  <c r="X256" i="2" s="1"/>
  <c r="AD256" i="2"/>
  <c r="W128" i="2"/>
  <c r="W248" i="2"/>
  <c r="AC75" i="2"/>
  <c r="AC56" i="2"/>
  <c r="W111" i="2"/>
  <c r="AC111" i="2" s="1"/>
  <c r="X263" i="2" a="1"/>
  <c r="X263" i="2" s="1"/>
  <c r="AD263" i="2"/>
  <c r="X198" i="2" a="1"/>
  <c r="X198" i="2" s="1"/>
  <c r="AD198" i="2"/>
  <c r="W188" i="2"/>
  <c r="AC188" i="2" s="1"/>
  <c r="AC107" i="2"/>
  <c r="AH107" i="2" s="1"/>
  <c r="AC14" i="2"/>
  <c r="AH14" i="2" s="1"/>
  <c r="W67" i="2"/>
  <c r="AC67" i="2" s="1"/>
  <c r="AC47" i="2"/>
  <c r="AD145" i="2"/>
  <c r="AH9" i="2"/>
  <c r="AH23" i="2"/>
  <c r="AH76" i="2"/>
  <c r="AH63" i="2"/>
  <c r="AH26" i="2"/>
  <c r="AH186" i="2"/>
  <c r="AH22" i="2"/>
  <c r="AH32" i="2"/>
  <c r="AH52" i="2"/>
  <c r="AH3" i="2"/>
  <c r="AH124" i="2"/>
  <c r="AH246" i="2"/>
  <c r="AH133" i="2"/>
  <c r="AD34" i="2"/>
  <c r="AH34" i="2" s="1"/>
  <c r="AH58" i="2"/>
  <c r="AD30" i="2"/>
  <c r="AH4" i="2"/>
  <c r="AH92" i="2"/>
  <c r="AD24" i="2"/>
  <c r="AD37" i="2"/>
  <c r="AH37" i="2" s="1"/>
  <c r="AH11" i="2"/>
  <c r="AC78" i="2"/>
  <c r="AH68" i="2"/>
  <c r="Z51" i="2"/>
  <c r="AC127" i="2"/>
  <c r="AH127" i="2" s="1"/>
  <c r="AH73" i="2"/>
  <c r="AF244" i="2"/>
  <c r="AH42" i="2"/>
  <c r="AB49" i="2"/>
  <c r="AH49" i="2" s="1"/>
  <c r="AF164" i="2"/>
  <c r="Z67" i="2"/>
  <c r="AA219" i="2"/>
  <c r="AA75" i="2"/>
  <c r="AB7" i="2"/>
  <c r="AC33" i="2"/>
  <c r="AH33" i="2" s="1"/>
  <c r="AC41" i="2"/>
  <c r="AF187" i="2"/>
  <c r="AH187" i="2" s="1"/>
  <c r="AC77" i="2"/>
  <c r="Z29" i="2"/>
  <c r="AH29" i="2" s="1"/>
  <c r="AB100" i="2"/>
  <c r="AH100" i="2" s="1"/>
  <c r="AA44" i="2"/>
  <c r="AH44" i="2" s="1"/>
  <c r="AB6" i="2"/>
  <c r="AH6" i="2" s="1"/>
  <c r="B1" i="1"/>
  <c r="AH72" i="2"/>
  <c r="AA55" i="2"/>
  <c r="AA89" i="2"/>
  <c r="AA116" i="2"/>
  <c r="AH69" i="2" l="1"/>
  <c r="AH53" i="2"/>
  <c r="AH21" i="2"/>
  <c r="AH70" i="2"/>
  <c r="AH235" i="2"/>
  <c r="AH61" i="2"/>
  <c r="AH184" i="2"/>
  <c r="AH98" i="2"/>
  <c r="AH206" i="2"/>
  <c r="AH260" i="2"/>
  <c r="AH216" i="2"/>
  <c r="AH121" i="2"/>
  <c r="AH40" i="2"/>
  <c r="AH25" i="2"/>
  <c r="AH266" i="2"/>
  <c r="AH41" i="2"/>
  <c r="AH245" i="2"/>
  <c r="AH257" i="2"/>
  <c r="AH171" i="2"/>
  <c r="AH253" i="2"/>
  <c r="AH18" i="2"/>
  <c r="AH204" i="2"/>
  <c r="AH123" i="2"/>
  <c r="AH185" i="2"/>
  <c r="AH147" i="2"/>
  <c r="AH261" i="2"/>
  <c r="AH223" i="2"/>
  <c r="AH224" i="2"/>
  <c r="AH75" i="2"/>
  <c r="AH84" i="2"/>
  <c r="AH110" i="2"/>
  <c r="AH118" i="2"/>
  <c r="AH254" i="2"/>
  <c r="AH56" i="2"/>
  <c r="AH160" i="2"/>
  <c r="AH143" i="2"/>
  <c r="AH221" i="2"/>
  <c r="AH256" i="2"/>
  <c r="AH250" i="2"/>
  <c r="AH249" i="2"/>
  <c r="AH252" i="2"/>
  <c r="AH222" i="2"/>
  <c r="AH139" i="2"/>
  <c r="AC215" i="2"/>
  <c r="AH215" i="2" s="1"/>
  <c r="AC93" i="2"/>
  <c r="AH93" i="2" s="1"/>
  <c r="AH132" i="2"/>
  <c r="AH156" i="2"/>
  <c r="AH234" i="2"/>
  <c r="AH130" i="2"/>
  <c r="AH148" i="2"/>
  <c r="AH114" i="2"/>
  <c r="AH228" i="2"/>
  <c r="AH218" i="2"/>
  <c r="AH154" i="2"/>
  <c r="AH74" i="2"/>
  <c r="AH209" i="2"/>
  <c r="AH151" i="2"/>
  <c r="AH238" i="2"/>
  <c r="AH117" i="2"/>
  <c r="AH101" i="2"/>
  <c r="AH217" i="2"/>
  <c r="AH135" i="2"/>
  <c r="AH199" i="2"/>
  <c r="AH67" i="2"/>
  <c r="AH12" i="2"/>
  <c r="AH149" i="2"/>
  <c r="AH48" i="2"/>
  <c r="AH192" i="2"/>
  <c r="AH125" i="2"/>
  <c r="AH201" i="2"/>
  <c r="AH104" i="2"/>
  <c r="AH267" i="2"/>
  <c r="AH99" i="2"/>
  <c r="AH144" i="2"/>
  <c r="AH213" i="2"/>
  <c r="AH115" i="2"/>
  <c r="AH259" i="2"/>
  <c r="AH191" i="2"/>
  <c r="AH264" i="2"/>
  <c r="AH112" i="2"/>
  <c r="AH81" i="2"/>
  <c r="AH136" i="2"/>
  <c r="AH229" i="2"/>
  <c r="AH177" i="2"/>
  <c r="AH163" i="2"/>
  <c r="AH95" i="2"/>
  <c r="AH122" i="2"/>
  <c r="AH243" i="2"/>
  <c r="AH263" i="2"/>
  <c r="AH166" i="2"/>
  <c r="AH71" i="2"/>
  <c r="AH197" i="2"/>
  <c r="AH241" i="2"/>
  <c r="AH203" i="2"/>
  <c r="AH150" i="2"/>
  <c r="AC183" i="2"/>
  <c r="AH183" i="2" s="1"/>
  <c r="AH43" i="2"/>
  <c r="AC240" i="2"/>
  <c r="AH240" i="2" s="1"/>
  <c r="AH50" i="2"/>
  <c r="AH88" i="2"/>
  <c r="AH236" i="2"/>
  <c r="AC258" i="2"/>
  <c r="AH258" i="2" s="1"/>
  <c r="AH146" i="2"/>
  <c r="AH164" i="2"/>
  <c r="AH51" i="2"/>
  <c r="AH39" i="2"/>
  <c r="AC128" i="2"/>
  <c r="AH128" i="2" s="1"/>
  <c r="AC140" i="2"/>
  <c r="AH140" i="2" s="1"/>
  <c r="AC38" i="2"/>
  <c r="AH38" i="2" s="1"/>
  <c r="AC152" i="2"/>
  <c r="AH152" i="2" s="1"/>
  <c r="AC141" i="2"/>
  <c r="AH141" i="2" s="1"/>
  <c r="AH8" i="2"/>
  <c r="AC230" i="2"/>
  <c r="AH230" i="2" s="1"/>
  <c r="AH180" i="2"/>
  <c r="AH97" i="2"/>
  <c r="AH255" i="2"/>
  <c r="AC126" i="2"/>
  <c r="AH126" i="2" s="1"/>
  <c r="AH167" i="2"/>
  <c r="AH168" i="2"/>
  <c r="AH174" i="2"/>
  <c r="AH96" i="2"/>
  <c r="AH158" i="2"/>
  <c r="AH109" i="2"/>
  <c r="AH105" i="2"/>
  <c r="AH45" i="2"/>
  <c r="AC57" i="2"/>
  <c r="AH57" i="2" s="1"/>
  <c r="AC131" i="2"/>
  <c r="AH131" i="2" s="1"/>
  <c r="AC172" i="2"/>
  <c r="AH172" i="2" s="1"/>
  <c r="AC155" i="2"/>
  <c r="AH155" i="2" s="1"/>
  <c r="AC202" i="2"/>
  <c r="AH202" i="2" s="1"/>
  <c r="AH205" i="2"/>
  <c r="AH142" i="2"/>
  <c r="AH129" i="2"/>
  <c r="AH169" i="2"/>
  <c r="AH47" i="2"/>
  <c r="AC214" i="2"/>
  <c r="AH214" i="2" s="1"/>
  <c r="AH231" i="2"/>
  <c r="AH85" i="2"/>
  <c r="AH55" i="2"/>
  <c r="AH36" i="2"/>
  <c r="AH239" i="2"/>
  <c r="AH225" i="2"/>
  <c r="AH207" i="2"/>
  <c r="AH159" i="2"/>
  <c r="AH102" i="2"/>
  <c r="AH244" i="2"/>
  <c r="AH195" i="2"/>
  <c r="AH233" i="2"/>
  <c r="AH91" i="2"/>
  <c r="AH247" i="2"/>
  <c r="AH145" i="2"/>
  <c r="AH265" i="2"/>
  <c r="AH188" i="2"/>
  <c r="AH83" i="2"/>
  <c r="AH111" i="2"/>
  <c r="AH219" i="2"/>
  <c r="AH108" i="2"/>
  <c r="AC178" i="2"/>
  <c r="AH178" i="2" s="1"/>
  <c r="AH90" i="2"/>
  <c r="AH227" i="2"/>
  <c r="AH212" i="2"/>
  <c r="AH7" i="2"/>
  <c r="AH194" i="2"/>
  <c r="AH116" i="2"/>
  <c r="AH134" i="2"/>
  <c r="AH251" i="2"/>
  <c r="AH94" i="2"/>
  <c r="AH60" i="2"/>
  <c r="AH153" i="2"/>
  <c r="AH176" i="2"/>
  <c r="AH65" i="2"/>
  <c r="AH182" i="2"/>
  <c r="AH89" i="2"/>
  <c r="AH165" i="2"/>
  <c r="AC248" i="2"/>
  <c r="AH248" i="2" s="1"/>
  <c r="AH232" i="2"/>
  <c r="AC161" i="2"/>
  <c r="AH161" i="2" s="1"/>
  <c r="AC189" i="2"/>
  <c r="AH189" i="2" s="1"/>
  <c r="AC237" i="2"/>
  <c r="AH237" i="2" s="1"/>
  <c r="AC208" i="2"/>
  <c r="AH208" i="2" s="1"/>
  <c r="AC198" i="2"/>
  <c r="AH198" i="2" s="1"/>
  <c r="AC162" i="2"/>
  <c r="AH162" i="2" s="1"/>
  <c r="AC138" i="2"/>
  <c r="AH138" i="2" s="1"/>
  <c r="AH179" i="2"/>
  <c r="AH30" i="2"/>
  <c r="AH24" i="2"/>
  <c r="AH77" i="2"/>
  <c r="AH78" i="2"/>
  <c r="B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<sst xmlns="http://schemas.openxmlformats.org/spreadsheetml/2006/main" count="811" uniqueCount="705">
  <si>
    <t>P1 Solution:</t>
  </si>
  <si>
    <t>P2 Solution:</t>
  </si>
  <si>
    <t>byr:1937</t>
  </si>
  <si>
    <t>eyr:2030 pid:154364481</t>
  </si>
  <si>
    <t>hgt:158cm iyr:2015 ecl:brn hcl:#c0946f cid:155</t>
  </si>
  <si>
    <t>cid:279</t>
  </si>
  <si>
    <t>eyr:2029</t>
  </si>
  <si>
    <t>pid:675014709 ecl:amb</t>
  </si>
  <si>
    <t>byr:1985 hgt:179in hcl:z iyr:2025</t>
  </si>
  <si>
    <t>iyr:2011 hgt:181cm hcl:#341e13 pid:282499883 byr:1953</t>
  </si>
  <si>
    <t>eyr:2023</t>
  </si>
  <si>
    <t>ecl:brn</t>
  </si>
  <si>
    <t>eyr:2040 iyr:1984 pid:2371396209 byr:1951 cid:283 hgt:164cm</t>
  </si>
  <si>
    <t>hcl:#623a2f</t>
  </si>
  <si>
    <t>iyr:2014 byr:1966 hgt:153cm pid:900693718 eyr:2020 ecl:gry hcl:#866857</t>
  </si>
  <si>
    <t>eyr:2020 hgt:162cm</t>
  </si>
  <si>
    <t>byr:1939 pid:900852891 iyr:2020</t>
  </si>
  <si>
    <t>ecl:oth hcl:#b6652a</t>
  </si>
  <si>
    <t>iyr:1956</t>
  </si>
  <si>
    <t>hcl:2385ac</t>
  </si>
  <si>
    <t>hgt:167in</t>
  </si>
  <si>
    <t>ecl:#9b82e8</t>
  </si>
  <si>
    <t>eyr:2003</t>
  </si>
  <si>
    <t>cid:214 byr:2012 pid:483285062</t>
  </si>
  <si>
    <t>cid:146 byr:1938 hcl:#c0946f pid:136823471</t>
  </si>
  <si>
    <t>hgt:180cm iyr:2011</t>
  </si>
  <si>
    <t>eyr:2020 ecl:gry</t>
  </si>
  <si>
    <t>cid:100 hgt:187cm</t>
  </si>
  <si>
    <t>byr:1973 ecl:blu</t>
  </si>
  <si>
    <t>iyr:2020</t>
  </si>
  <si>
    <t>hcl:#888785 eyr:2030</t>
  </si>
  <si>
    <t>pid:386799181</t>
  </si>
  <si>
    <t>ecl:#dbba4f</t>
  </si>
  <si>
    <t>hcl:z iyr:2028 pid:193cm</t>
  </si>
  <si>
    <t>byr:2029</t>
  </si>
  <si>
    <t>eyr:1962 hgt:113</t>
  </si>
  <si>
    <t>cid:269 byr:1928 pid:604152679</t>
  </si>
  <si>
    <t>iyr:2017 eyr:2027</t>
  </si>
  <si>
    <t>hcl:#c0946f</t>
  </si>
  <si>
    <t>hgt:189cm</t>
  </si>
  <si>
    <t>ecl:blu</t>
  </si>
  <si>
    <t>pid:653548437 hcl:z cid:166 iyr:2011 eyr:1967</t>
  </si>
  <si>
    <t>hgt:162 ecl:xry byr:2019</t>
  </si>
  <si>
    <t>byr:1979 ecl:hzl iyr:2018 hcl:#7d3b0c</t>
  </si>
  <si>
    <t>eyr:2026</t>
  </si>
  <si>
    <t>pid:981366150 hgt:151cm</t>
  </si>
  <si>
    <t>pid:055334062 cid:272 eyr:2025 ecl:grn iyr:2016 hgt:159cm hcl:#a97842 byr:1989</t>
  </si>
  <si>
    <t>eyr:2033</t>
  </si>
  <si>
    <t>hgt:170cm ecl:brn pid:#299cf2 hcl:#602927 byr:2004 iyr:2023</t>
  </si>
  <si>
    <t>iyr:2020 cid:273</t>
  </si>
  <si>
    <t>pid:038972962</t>
  </si>
  <si>
    <t>hcl:#c0946f hgt:152cm</t>
  </si>
  <si>
    <t>eyr:2021 ecl:blu byr:1986</t>
  </si>
  <si>
    <t>pid:015622106 hgt:154cm iyr:2012 byr:1922</t>
  </si>
  <si>
    <t>eyr:2028 hcl:#9dc667 ecl:blu</t>
  </si>
  <si>
    <t>iyr:2017 eyr:2025 hgt:179cm cid:324</t>
  </si>
  <si>
    <t>pid:579870519 byr:1934</t>
  </si>
  <si>
    <t>hcl:#6b5442 eyr:2021</t>
  </si>
  <si>
    <t>pid:104071480 ecl:brn</t>
  </si>
  <si>
    <t>hgt:162cm cid:89 byr:1949</t>
  </si>
  <si>
    <t>iyr:2017</t>
  </si>
  <si>
    <t>pid:388871409 cid:163 hgt:190cm ecl:amb eyr:2022 iyr:2019 byr:1963 hcl:#fffffd</t>
  </si>
  <si>
    <t>cid:190 byr:1968 iyr:2018</t>
  </si>
  <si>
    <t>hgt:155cm hcl:#6b5442 ecl:grn</t>
  </si>
  <si>
    <t>pid:891458997 eyr:2030</t>
  </si>
  <si>
    <t>hcl:z</t>
  </si>
  <si>
    <t>cid:103 iyr:2026 hgt:171 byr:1979</t>
  </si>
  <si>
    <t>pid:076174078</t>
  </si>
  <si>
    <t>eyr:2031 ecl:#fc4638</t>
  </si>
  <si>
    <t>hcl:#f8063e pid:684921958 ecl:gry eyr:2020 iyr:2011</t>
  </si>
  <si>
    <t>byr:1958 hgt:189cm</t>
  </si>
  <si>
    <t>cid:131</t>
  </si>
  <si>
    <t>ecl:gry cid:90 iyr:2010 hgt:165cm</t>
  </si>
  <si>
    <t>pid:683095019 byr:1953</t>
  </si>
  <si>
    <t>hcl:#341e13</t>
  </si>
  <si>
    <t>eyr:2030</t>
  </si>
  <si>
    <t>pid:000303662</t>
  </si>
  <si>
    <t>ecl:amb iyr:2014 hcl:#733820 byr:1964 hgt:184cm cid:149</t>
  </si>
  <si>
    <t>eyr:2027</t>
  </si>
  <si>
    <t>hcl:#341e13 hgt:150cm byr:1999 eyr:2022 pid:950260967 cid:72</t>
  </si>
  <si>
    <t>ecl:grn iyr:2012</t>
  </si>
  <si>
    <t>cid:159 byr:1987</t>
  </si>
  <si>
    <t>hcl:#623a2f pid:144877169 eyr:2021 ecl:brn hgt:164cm</t>
  </si>
  <si>
    <t>pid:759578668</t>
  </si>
  <si>
    <t>cid:235 ecl:amb hgt:154cm</t>
  </si>
  <si>
    <t>eyr:2023 byr:1941 hcl:#fffffd</t>
  </si>
  <si>
    <t>iyr:2023</t>
  </si>
  <si>
    <t>pid:18101245 hcl:z hgt:172in iyr:1947 byr:1956 ecl:grn eyr:1964</t>
  </si>
  <si>
    <t>eyr:1980 pid:#8d62b1 ecl:#3e8868 cid:235</t>
  </si>
  <si>
    <t>iyr:1978 hcl:#efcc98</t>
  </si>
  <si>
    <t>byr:2025 hgt:181in</t>
  </si>
  <si>
    <t>hgt:64cm hcl:3bc533 iyr:2019 byr:2015 pid:158cm eyr:2027 ecl:#1abbd7</t>
  </si>
  <si>
    <t>eyr:2020 iyr:2011</t>
  </si>
  <si>
    <t>pid:739854643 byr:1941 hgt:179cm hcl:#602927 ecl:gry cid:330</t>
  </si>
  <si>
    <t>hcl:#a97842 iyr:2011 hgt:167cm pid:527353688 byr:1927 cid:256 eyr:2026 ecl:grn</t>
  </si>
  <si>
    <t>iyr:2011 pid:350783151 hgt:168cm</t>
  </si>
  <si>
    <t>byr:1961 ecl:amb hcl:#341e13</t>
  </si>
  <si>
    <t>cid:181</t>
  </si>
  <si>
    <t>eyr:2025 hgt:160cm</t>
  </si>
  <si>
    <t>ecl:brn hcl:#cfa07d pid:136929481</t>
  </si>
  <si>
    <t>ecl:oth byr:1994 iyr:2020 hgt:162cm pid:578918570 eyr:2027 hcl:#fffffd</t>
  </si>
  <si>
    <t>cid:325</t>
  </si>
  <si>
    <t>hgt:63in byr:1925</t>
  </si>
  <si>
    <t>ecl:amb iyr:2014 cid:224</t>
  </si>
  <si>
    <t>hcl:#341e13 pid:208286938</t>
  </si>
  <si>
    <t>ecl:#76434f hgt:97</t>
  </si>
  <si>
    <t>hcl:z eyr:1968 pid:#871dc8 iyr:1955</t>
  </si>
  <si>
    <t>byr:2007</t>
  </si>
  <si>
    <t>byr:2011</t>
  </si>
  <si>
    <t>eyr:1962 hcl:9ac7b8 pid:6836105558</t>
  </si>
  <si>
    <t>ecl:#d7084f</t>
  </si>
  <si>
    <t>iyr:2023 hgt:76cm</t>
  </si>
  <si>
    <t>eyr:2016 iyr:2030 hgt:107 pid:948192703 byr:2013</t>
  </si>
  <si>
    <t>hcl:b80af7 ecl:#d47439</t>
  </si>
  <si>
    <t>eyr:2027 iyr:2017</t>
  </si>
  <si>
    <t>pid:#27d2a6 byr:1921 ecl:brn hcl:#c0946f hgt:59in</t>
  </si>
  <si>
    <t>byr:1982 hcl:#ceb3a1 ecl:brn eyr:2020 hgt:63in</t>
  </si>
  <si>
    <t>ecl:brn hgt:152cm byr:1962</t>
  </si>
  <si>
    <t>iyr:2013</t>
  </si>
  <si>
    <t>pid:381950515 hcl:#2afabd eyr:2020</t>
  </si>
  <si>
    <t>hgt:158cm ecl:gry pid:252068098</t>
  </si>
  <si>
    <t>cid:281 eyr:2023 byr:1950 iyr:2016</t>
  </si>
  <si>
    <t>hcl:#ceb3a1</t>
  </si>
  <si>
    <t>byr:1922</t>
  </si>
  <si>
    <t>hgt:187cm cid:74</t>
  </si>
  <si>
    <t>hcl:#a97842</t>
  </si>
  <si>
    <t>ecl:amb</t>
  </si>
  <si>
    <t>pid:045338811</t>
  </si>
  <si>
    <t>eyr:2025 iyr:2019</t>
  </si>
  <si>
    <t>hgt:176cm eyr:2022 iyr:2019 byr:1938 ecl:blu pid:610286298</t>
  </si>
  <si>
    <t>iyr:2028 byr:2025</t>
  </si>
  <si>
    <t>eyr:2039 pid:72530856 ecl:#a819ad hgt:69 hcl:z</t>
  </si>
  <si>
    <t>iyr:2018 eyr:2030</t>
  </si>
  <si>
    <t>hcl:#8b1e1f ecl:hzl byr:1971</t>
  </si>
  <si>
    <t>pid:189005628</t>
  </si>
  <si>
    <t>pid:531154383 eyr:2020 hcl:#733820 ecl:oth</t>
  </si>
  <si>
    <t>hgt:72in</t>
  </si>
  <si>
    <t>iyr:2016</t>
  </si>
  <si>
    <t>byr:1983</t>
  </si>
  <si>
    <t>hgt:178cm hcl:#623a2f pid:562756202</t>
  </si>
  <si>
    <t>eyr:2020</t>
  </si>
  <si>
    <t>byr:1929 ecl:oth</t>
  </si>
  <si>
    <t>iyr:2013 byr:1983 pid:510998389 ecl:gry</t>
  </si>
  <si>
    <t>cid:99 hcl:#a97842</t>
  </si>
  <si>
    <t>ecl:gry eyr:2026</t>
  </si>
  <si>
    <t>cid:202 hgt:191cm byr:1981</t>
  </si>
  <si>
    <t>pid:414853225</t>
  </si>
  <si>
    <t>hcl:#7d3b0c</t>
  </si>
  <si>
    <t>hcl:#866857 byr:1951 eyr:2020 hgt:169cm pid:844496997</t>
  </si>
  <si>
    <t>iyr:2016 ecl:brn</t>
  </si>
  <si>
    <t>pid:083641628 iyr:2019 eyr:2030</t>
  </si>
  <si>
    <t>byr:1938 ecl:hzl hcl:#b6652a hgt:68in</t>
  </si>
  <si>
    <t>hcl:#18171d</t>
  </si>
  <si>
    <t>byr:1981</t>
  </si>
  <si>
    <t>pid:425911593 cid:309 eyr:2026 ecl:brn hgt:168cm</t>
  </si>
  <si>
    <t>hcl:c84fda pid:#80d5e6 byr:1925 hgt:162cm iyr:2026</t>
  </si>
  <si>
    <t>eyr:2036 ecl:#62c166</t>
  </si>
  <si>
    <t>pid:461660733 eyr:2028</t>
  </si>
  <si>
    <t>hgt:167cm ecl:hzl hcl:#cfa07d iyr:2010</t>
  </si>
  <si>
    <t>cid:183</t>
  </si>
  <si>
    <t>eyr:1930 byr:2021 iyr:2016 pid:163cm</t>
  </si>
  <si>
    <t>hcl:79428f cid:136</t>
  </si>
  <si>
    <t>hcl:#efcc98 hgt:176cm eyr:2022 ecl:brn iyr:2013 pid:541033681 byr:1952</t>
  </si>
  <si>
    <t>hgt:59cm</t>
  </si>
  <si>
    <t>ecl:#d9b0bc pid:#3ab4b4 hcl:7aa29f</t>
  </si>
  <si>
    <t>eyr:2034</t>
  </si>
  <si>
    <t>byr:2011 cid:266 iyr:2004</t>
  </si>
  <si>
    <t>byr:1991 hcl:#cfa07d cid:259 hgt:67cm eyr:2024 pid:631601343 ecl:brn iyr:2011</t>
  </si>
  <si>
    <t>byr:2020</t>
  </si>
  <si>
    <t>ecl:gry iyr:1944</t>
  </si>
  <si>
    <t>pid:421649652 hgt:107</t>
  </si>
  <si>
    <t>hcl:6d8593 eyr:2026</t>
  </si>
  <si>
    <t>byr:1953 hgt:66in hcl:#888785 eyr:2021 pid:174284708</t>
  </si>
  <si>
    <t>ecl:#8f2c20</t>
  </si>
  <si>
    <t>pid:27713962 iyr:2010 cid:149 byr:1952 hcl:#866857 eyr:2030</t>
  </si>
  <si>
    <t>hgt:186cm</t>
  </si>
  <si>
    <t>eyr:2023 byr:1989 ecl:blu</t>
  </si>
  <si>
    <t>hcl:#18171d pid:480641 iyr:2020</t>
  </si>
  <si>
    <t>hgt:74in</t>
  </si>
  <si>
    <t>hcl:#efcc98</t>
  </si>
  <si>
    <t>eyr:2023 hgt:157cm byr:1968</t>
  </si>
  <si>
    <t>ecl:amb pid:436599087</t>
  </si>
  <si>
    <t>eyr:2021</t>
  </si>
  <si>
    <t>hgt:175cm hcl:#efcc98 ecl:hzl pid:701245439</t>
  </si>
  <si>
    <t>byr:1943 iyr:2015</t>
  </si>
  <si>
    <t>hgt:164cm pid:310546869</t>
  </si>
  <si>
    <t>eyr:2021 hcl:#b6652a ecl:oth iyr:2011 cid:181</t>
  </si>
  <si>
    <t>byr:2001</t>
  </si>
  <si>
    <t>byr:2016 hcl:94f4b9 eyr:1922 hgt:155cm ecl:hzl iyr:2009 pid:83440078</t>
  </si>
  <si>
    <t>iyr:2014 hgt:60in</t>
  </si>
  <si>
    <t>eyr:2031</t>
  </si>
  <si>
    <t>byr:1948 ecl:grt pid:117909137</t>
  </si>
  <si>
    <t>byr:1965 hgt:186cm iyr:2010 cid:117 hcl:#602927 pid:806868279</t>
  </si>
  <si>
    <t>ecl:grn</t>
  </si>
  <si>
    <t>ecl:amb hgt:187cm hcl:#c0946f byr:1935</t>
  </si>
  <si>
    <t>cid:139 iyr:2019 eyr:2023</t>
  </si>
  <si>
    <t>pid:925865182</t>
  </si>
  <si>
    <t>byr:1952 hgt:158cm hcl:#619e03 ecl:gry eyr:2026</t>
  </si>
  <si>
    <t>iyr:2012 hgt:73in</t>
  </si>
  <si>
    <t>cid:199</t>
  </si>
  <si>
    <t>byr:1959</t>
  </si>
  <si>
    <t>ecl:hzl hcl:#fcd2f7 pid:268810283</t>
  </si>
  <si>
    <t>eyr:2025</t>
  </si>
  <si>
    <t>pid:317239854 ecl:brn byr:1955 hcl:#fffffd cid:220 hgt:175cm</t>
  </si>
  <si>
    <t>iyr:2015</t>
  </si>
  <si>
    <t>byr:1939 hcl:#3332c0</t>
  </si>
  <si>
    <t>iyr:2019 pid:832588457 eyr:2030 hgt:192cm</t>
  </si>
  <si>
    <t>hgt:64cm cid:326 ecl:oth byr:2025 eyr:2025 hcl:z iyr:2012 pid:0394683801</t>
  </si>
  <si>
    <t>ecl:amb byr:1966</t>
  </si>
  <si>
    <t>pid:734257450 hgt:65in hcl:#fffffd iyr:2018 eyr:2025</t>
  </si>
  <si>
    <t>cid:287</t>
  </si>
  <si>
    <t>cid:249</t>
  </si>
  <si>
    <t>eyr:2034 ecl:#7b7bf5 byr:2009 pid:171cm hcl:709fe4</t>
  </si>
  <si>
    <t>hcl:d7c488 ecl:#b9bbb2</t>
  </si>
  <si>
    <t>pid:55277333</t>
  </si>
  <si>
    <t>cid:90 byr:2022 iyr:1978</t>
  </si>
  <si>
    <t>hgt:69cm eyr:1981</t>
  </si>
  <si>
    <t>byr:1949 pid:057966198 eyr:1941</t>
  </si>
  <si>
    <t>iyr:2025</t>
  </si>
  <si>
    <t>hgt:168cm ecl:hzl hcl:#866857 iyr:2011 pid:052204052 eyr:2030</t>
  </si>
  <si>
    <t>byr:1970</t>
  </si>
  <si>
    <t>pid:318707043 eyr:2029 ecl:hzl hcl:#888785</t>
  </si>
  <si>
    <t>byr:1932 iyr:2010</t>
  </si>
  <si>
    <t>hgt:166cm</t>
  </si>
  <si>
    <t>hcl:z iyr:2010 ecl:oth byr:2006 cid:120 pid:#15d5ef eyr:2039 hgt:73cm</t>
  </si>
  <si>
    <t>hcl:96c534 hgt:193in eyr:2036 byr:2008 ecl:#090691 cid:109 pid:603339169 iyr:2027</t>
  </si>
  <si>
    <t>iyr:2029</t>
  </si>
  <si>
    <t>ecl:utc</t>
  </si>
  <si>
    <t>pid:5845500732 hcl:2a32b8</t>
  </si>
  <si>
    <t>byr:2009 eyr:2040</t>
  </si>
  <si>
    <t>cid:305 hgt:71cm</t>
  </si>
  <si>
    <t>byr:1994 iyr:2015</t>
  </si>
  <si>
    <t>hcl:#623a2f pid:678627790</t>
  </si>
  <si>
    <t>hgt:176cm ecl:blu</t>
  </si>
  <si>
    <t>byr:2005 hcl:z</t>
  </si>
  <si>
    <t>ecl:zzz pid:#47729a eyr:2039 hgt:62cm iyr:1983</t>
  </si>
  <si>
    <t>hcl:#cfa07d ecl:blu</t>
  </si>
  <si>
    <t>iyr:2014 eyr:2025 pid:824483836 hgt:174cm byr:1933</t>
  </si>
  <si>
    <t>hgt:70in</t>
  </si>
  <si>
    <t>iyr:2010 cid:53 eyr:2023 pid:093704222 ecl:amb hcl:#a97842 byr:1945</t>
  </si>
  <si>
    <t>ecl:brn hcl:#602927 byr:1986 eyr:2029</t>
  </si>
  <si>
    <t>pid:422160398</t>
  </si>
  <si>
    <t>cid:134</t>
  </si>
  <si>
    <t>hgt:156cm</t>
  </si>
  <si>
    <t>iyr:2014 hgt:187cm byr:1921 eyr:2022 ecl:amb</t>
  </si>
  <si>
    <t>pid:765750572 eyr:2021</t>
  </si>
  <si>
    <t>ecl:hzl</t>
  </si>
  <si>
    <t>iyr:1997 hgt:66</t>
  </si>
  <si>
    <t>cid:335</t>
  </si>
  <si>
    <t>hgt:175cm pid:297297703 hcl:#b6652a</t>
  </si>
  <si>
    <t>hgt:64in hcl:#866857 pid:159cm byr:1972</t>
  </si>
  <si>
    <t>cid:321 eyr:2021 ecl:brn</t>
  </si>
  <si>
    <t>pid:884038003</t>
  </si>
  <si>
    <t>iyr:2016 hgt:188cm ecl:grn</t>
  </si>
  <si>
    <t>byr:1928 eyr:2027 hcl:#341e13</t>
  </si>
  <si>
    <t>pid:020315021 hgt:60in ecl:amb iyr:2018</t>
  </si>
  <si>
    <t>hcl:#602927</t>
  </si>
  <si>
    <t>eyr:2028</t>
  </si>
  <si>
    <t>byr:1935</t>
  </si>
  <si>
    <t>byr:1946 eyr:2021 hcl:#efcc98 iyr:2015</t>
  </si>
  <si>
    <t>cid:52</t>
  </si>
  <si>
    <t>hgt:177cm</t>
  </si>
  <si>
    <t>pid:841348804</t>
  </si>
  <si>
    <t>ecl:gry eyr:2027</t>
  </si>
  <si>
    <t>byr:1959 pid:482204272</t>
  </si>
  <si>
    <t>hcl:#888785</t>
  </si>
  <si>
    <t>eyr:2027 iyr:2011 hgt:189cm pid:767923916 ecl:hzl</t>
  </si>
  <si>
    <t>byr:1987</t>
  </si>
  <si>
    <t>hgt:152in hcl:#efcc98 ecl:hzl eyr:2030 byr:1971 iyr:1978 pid:499148724</t>
  </si>
  <si>
    <t>cid:194</t>
  </si>
  <si>
    <t>pid:#87513f hcl:e2a5de byr:2015 iyr:2016 hgt:155cm eyr:2024</t>
  </si>
  <si>
    <t>ecl:gry cid:123</t>
  </si>
  <si>
    <t>byr:1977</t>
  </si>
  <si>
    <t>iyr:2028</t>
  </si>
  <si>
    <t>hcl:#888785 pid:69801913 eyr:2026 hgt:165in ecl:brn</t>
  </si>
  <si>
    <t>byr:1938 hcl:#efcc98 hgt:154cm pid:621714851 eyr:1972 ecl:gry iyr:2014 cid:161</t>
  </si>
  <si>
    <t>hgt:184cm ecl:oth pid:009682326</t>
  </si>
  <si>
    <t>cid:233 eyr:2023 iyr:2019 byr:1982</t>
  </si>
  <si>
    <t>hcl:#ceb3a1 pid:700761574 eyr:2020 byr:1940 iyr:2017</t>
  </si>
  <si>
    <t>ecl:gry hgt:76in</t>
  </si>
  <si>
    <t>iyr:2017 cid:73</t>
  </si>
  <si>
    <t>hcl:#efcc98 pid:363441284</t>
  </si>
  <si>
    <t>hgt:177cm byr:1924 eyr:2028</t>
  </si>
  <si>
    <t>hcl:#a97842 eyr:2023 byr:1989 pid:589573553</t>
  </si>
  <si>
    <t>ecl:oth</t>
  </si>
  <si>
    <t>iyr:2017 hgt:162cm</t>
  </si>
  <si>
    <t>byr:2001 hgt:167cm hcl:#18171d eyr:2028 iyr:2015 pid:253666913</t>
  </si>
  <si>
    <t>byr:1943 ecl:amb</t>
  </si>
  <si>
    <t>hcl:#888785 pid:163cm iyr:2025 hgt:76 eyr:2026</t>
  </si>
  <si>
    <t>byr:1963 eyr:2030</t>
  </si>
  <si>
    <t>hgt:158in iyr:2023 pid:399153486 hcl:#733820</t>
  </si>
  <si>
    <t>pid:43290252 hgt:167cm cid:302 iyr:2016 hcl:f81436</t>
  </si>
  <si>
    <t>byr:1992 ecl:gry</t>
  </si>
  <si>
    <t>eyr:1922</t>
  </si>
  <si>
    <t>pid:487300118 hgt:167cm hcl:#888785</t>
  </si>
  <si>
    <t>iyr:2018 ecl:oth cid:286 byr:1971 eyr:2021</t>
  </si>
  <si>
    <t>eyr:2036</t>
  </si>
  <si>
    <t>hgt:94</t>
  </si>
  <si>
    <t>byr:2013</t>
  </si>
  <si>
    <t>cid:162 hcl:37408d pid:527721797 ecl:dne</t>
  </si>
  <si>
    <t>iyr:2022</t>
  </si>
  <si>
    <t>hcl:5e67df byr:1973 pid:48217944 hgt:65in eyr:2023</t>
  </si>
  <si>
    <t>iyr:2001 ecl:gry</t>
  </si>
  <si>
    <t>hcl:717ef8 eyr:1996 pid:154cm ecl:#e2c90e</t>
  </si>
  <si>
    <t>byr:2009 hgt:184cm</t>
  </si>
  <si>
    <t>iyr:2015 pid:549968053 hcl:#efcc98</t>
  </si>
  <si>
    <t>hgt:151cm eyr:2025</t>
  </si>
  <si>
    <t>byr:1993</t>
  </si>
  <si>
    <t>ecl:gry</t>
  </si>
  <si>
    <t>hgt:165cm ecl:gry</t>
  </si>
  <si>
    <t>byr:1927 hcl:#602927 pid:278946330</t>
  </si>
  <si>
    <t>ecl:#b01aae pid:151cm</t>
  </si>
  <si>
    <t>cid:188 iyr:2025</t>
  </si>
  <si>
    <t>hgt:60cm byr:2015</t>
  </si>
  <si>
    <t>eyr:2028 pid:928740840</t>
  </si>
  <si>
    <t>byr:1931</t>
  </si>
  <si>
    <t>hgt:191cm iyr:2014 cid:305</t>
  </si>
  <si>
    <t>hcl:#6b5442</t>
  </si>
  <si>
    <t>hcl:#7d3b0c cid:283 byr:1923 ecl:amb</t>
  </si>
  <si>
    <t>pid:781290431 iyr:2019</t>
  </si>
  <si>
    <t>hgt:191cm</t>
  </si>
  <si>
    <t>byr:2027</t>
  </si>
  <si>
    <t>pid:51702036</t>
  </si>
  <si>
    <t>iyr:2028 hgt:165in ecl:gry hcl:z</t>
  </si>
  <si>
    <t>byr:1971</t>
  </si>
  <si>
    <t>ecl:blu iyr:2012 pid:986042111</t>
  </si>
  <si>
    <t>eyr:2021 hcl:#888785</t>
  </si>
  <si>
    <t>hgt:68in</t>
  </si>
  <si>
    <t>hgt:183cm byr:2030</t>
  </si>
  <si>
    <t>cid:209 pid:989002507</t>
  </si>
  <si>
    <t>ecl:hzl eyr:2028 hcl:59c2ce</t>
  </si>
  <si>
    <t>ecl:gry iyr:2020 pid:895856989 hcl:#888785</t>
  </si>
  <si>
    <t>hgt:185cm byr:1964 eyr:2025</t>
  </si>
  <si>
    <t>hgt:183cm cid:97 hcl:#93be9b eyr:2021</t>
  </si>
  <si>
    <t>byr:1995 pid:668647173</t>
  </si>
  <si>
    <t>hcl:#733820 eyr:2027</t>
  </si>
  <si>
    <t>byr:1977 pid:242773849 hgt:184cm iyr:2017</t>
  </si>
  <si>
    <t>cid:76 ecl:brn</t>
  </si>
  <si>
    <t>hgt:167 hcl:z byr:2012 eyr:2027</t>
  </si>
  <si>
    <t>pid:590438786 ecl:hzl</t>
  </si>
  <si>
    <t>cid:101 iyr:1994</t>
  </si>
  <si>
    <t>hcl:#888785 eyr:2024</t>
  </si>
  <si>
    <t>ecl:blu pid:279218875 cid:178 byr:1944 hgt:74in</t>
  </si>
  <si>
    <t>ecl:oth cid:334 pid:169599381</t>
  </si>
  <si>
    <t>hcl:#7d3b0c eyr:2028 hgt:172cm iyr:2010</t>
  </si>
  <si>
    <t>eyr:2033 byr:1973 cid:333 iyr:2019 hcl:z ecl:utc</t>
  </si>
  <si>
    <t>hgt:178cm pid:#e7abc0</t>
  </si>
  <si>
    <t>eyr:2026 ecl:blu cid:264 byr:1998 hgt:177cm hcl:#602927</t>
  </si>
  <si>
    <t>pid:770052780</t>
  </si>
  <si>
    <t>iyr:2019</t>
  </si>
  <si>
    <t>iyr:2016 cid:232 eyr:2023</t>
  </si>
  <si>
    <t>pid:643597545 hgt:167cm byr:1986 hcl:#cfa07d</t>
  </si>
  <si>
    <t>pid:017818204</t>
  </si>
  <si>
    <t>iyr:2017 eyr:2028 hgt:168cm hcl:#602927 byr:1931 ecl:oth</t>
  </si>
  <si>
    <t>byr:1984 ecl:grn hgt:191cm hcl:#efcc98 pid:408382086</t>
  </si>
  <si>
    <t>iyr:2010 eyr:2025</t>
  </si>
  <si>
    <t>hgt:158cm ecl:#25e195 byr:1929 pid:0367744553 eyr:1957 iyr:2017</t>
  </si>
  <si>
    <t>hgt:168cm byr:1977 pid:006609828</t>
  </si>
  <si>
    <t>eyr:2024</t>
  </si>
  <si>
    <t>ecl:amb hcl:#b6652a</t>
  </si>
  <si>
    <t>pid:635167847 iyr:2010 hcl:#18171d hgt:163cm ecl:grn</t>
  </si>
  <si>
    <t>pid:423029177 byr:1995</t>
  </si>
  <si>
    <t>iyr:2014 ecl:hzl</t>
  </si>
  <si>
    <t>hgt:185cm hcl:#c0946f eyr:2024 cid:230</t>
  </si>
  <si>
    <t>pid:#3e3109 ecl:#a8a0aa iyr:2020 hcl:#733820 eyr:2021 byr:2010 hgt:179in</t>
  </si>
  <si>
    <t>iyr:2017 byr:1938 eyr:2022 hcl:#733820 ecl:amb hgt:157cm pid:162425330</t>
  </si>
  <si>
    <t>hgt:160cm</t>
  </si>
  <si>
    <t>cid:339 byr:1938</t>
  </si>
  <si>
    <t>eyr:2025 iyr:2015</t>
  </si>
  <si>
    <t>pid:562755634</t>
  </si>
  <si>
    <t>cid:283 byr:1954 ecl:blu hcl:#ceb3a1 hgt:169cm iyr:2013 pid:616439723</t>
  </si>
  <si>
    <t>pid:830940520 eyr:2022</t>
  </si>
  <si>
    <t>byr:1981 hgt:193cm hcl:#18171d iyr:2013</t>
  </si>
  <si>
    <t>cid:117</t>
  </si>
  <si>
    <t>hcl:#866857 iyr:2019 ecl:hzl byr:1962 hgt:72in eyr:2020</t>
  </si>
  <si>
    <t>byr:2015 pid:4530685490 ecl:#c7604e hcl:z</t>
  </si>
  <si>
    <t>hgt:151 eyr:1972 iyr:1948</t>
  </si>
  <si>
    <t>pid:0800674852 hcl:z</t>
  </si>
  <si>
    <t>ecl:#2a275e hgt:61cm</t>
  </si>
  <si>
    <t>iyr:1950 eyr:1938</t>
  </si>
  <si>
    <t>eyr:1998</t>
  </si>
  <si>
    <t>pid:#c604ca</t>
  </si>
  <si>
    <t>hgt:122 hcl:z</t>
  </si>
  <si>
    <t>ecl:dne cid:160 byr:2018</t>
  </si>
  <si>
    <t>cid:67 iyr:2029</t>
  </si>
  <si>
    <t>byr:1973</t>
  </si>
  <si>
    <t>ecl:amb eyr:2030</t>
  </si>
  <si>
    <t>hgt:66</t>
  </si>
  <si>
    <t>pid:483557353 eyr:2021</t>
  </si>
  <si>
    <t>hgt:172cm iyr:2011</t>
  </si>
  <si>
    <t>byr:1963</t>
  </si>
  <si>
    <t>eyr:2030 ecl:brn hcl:#fffffd byr:1969</t>
  </si>
  <si>
    <t>hgt:161cm pid:632930895</t>
  </si>
  <si>
    <t>iyr:2015 byr:2000</t>
  </si>
  <si>
    <t>pid:525557240 hgt:156cm eyr:2029</t>
  </si>
  <si>
    <t>ecl:brn hcl:#64bf85</t>
  </si>
  <si>
    <t>iyr:2012 eyr:2029 ecl:#7c1d6f pid:612320497 hgt:165in</t>
  </si>
  <si>
    <t>eyr:2026 ecl:grn cid:93</t>
  </si>
  <si>
    <t>hcl:#888785 hgt:134 pid:745552484 iyr:2019 byr:1999</t>
  </si>
  <si>
    <t>byr:2001 pid:984678649 hgt:173cm ecl:oth iyr:2012 cid:345 hcl:#fffffd</t>
  </si>
  <si>
    <t>hcl:#341e13 pid:308853935</t>
  </si>
  <si>
    <t>byr:1972 hgt:160cm iyr:2012 eyr:2026</t>
  </si>
  <si>
    <t>ecl:amb cid:97</t>
  </si>
  <si>
    <t>hcl:z hgt:151</t>
  </si>
  <si>
    <t>ecl:grn pid:132866718</t>
  </si>
  <si>
    <t>iyr:2021 byr:1932</t>
  </si>
  <si>
    <t>eyr:2027 byr:1923</t>
  </si>
  <si>
    <t>ecl:oth hgt:174cm hcl:#733820</t>
  </si>
  <si>
    <t>pid:099185839</t>
  </si>
  <si>
    <t>iyr:2017 ecl:gry byr:1941</t>
  </si>
  <si>
    <t>pid:540930352</t>
  </si>
  <si>
    <t>hcl:#888785 eyr:2023</t>
  </si>
  <si>
    <t>hgt:161cm cid:277</t>
  </si>
  <si>
    <t>hcl:#866857</t>
  </si>
  <si>
    <t>byr:1928</t>
  </si>
  <si>
    <t>eyr:2030 ecl:blu</t>
  </si>
  <si>
    <t>iyr:2020 pid:358953579</t>
  </si>
  <si>
    <t>hgt:155cm eyr:1930</t>
  </si>
  <si>
    <t>iyr:2015 ecl:utc</t>
  </si>
  <si>
    <t>pid:163cm</t>
  </si>
  <si>
    <t>byr:2008 hcl:#733820 cid:156</t>
  </si>
  <si>
    <t>byr:1946 hgt:164cm</t>
  </si>
  <si>
    <t>cid:234 iyr:2015</t>
  </si>
  <si>
    <t>pid:168804387 eyr:2025</t>
  </si>
  <si>
    <t>ecl:hzl hcl:#a97842</t>
  </si>
  <si>
    <t>hgt:184cm</t>
  </si>
  <si>
    <t>hcl:#7d3b0c byr:1996 cid:193 iyr:2011 ecl:amb eyr:2030 pid:940497049</t>
  </si>
  <si>
    <t>hcl:#733820 iyr:2016 hgt:168</t>
  </si>
  <si>
    <t>cid:118 pid:9871436 ecl:gry</t>
  </si>
  <si>
    <t>pid:416683862</t>
  </si>
  <si>
    <t>hgt:162in</t>
  </si>
  <si>
    <t>hcl:#602927 byr:2027</t>
  </si>
  <si>
    <t>eyr:2027 ecl:gmt</t>
  </si>
  <si>
    <t>ecl:#771e11</t>
  </si>
  <si>
    <t>iyr:2024</t>
  </si>
  <si>
    <t>cid:81 pid:741843390</t>
  </si>
  <si>
    <t>hcl:#866857 byr:2012 eyr:1964</t>
  </si>
  <si>
    <t>hgt:157in</t>
  </si>
  <si>
    <t>pid:720946735</t>
  </si>
  <si>
    <t>byr:2002 hcl:#18171d iyr:2026 hgt:70cm</t>
  </si>
  <si>
    <t>ecl:brn eyr:2025</t>
  </si>
  <si>
    <t>byr:1987 hcl:#623a2f</t>
  </si>
  <si>
    <t>hgt:165cm pid:087526326 ecl:grn</t>
  </si>
  <si>
    <t>iyr:2017 eyr:2021</t>
  </si>
  <si>
    <t>byr:2014 hgt:193cm</t>
  </si>
  <si>
    <t>iyr:2018 hcl:z</t>
  </si>
  <si>
    <t>eyr:2027 pid:792398819</t>
  </si>
  <si>
    <t>cid:233</t>
  </si>
  <si>
    <t>hcl:z ecl:#18002d hgt:174cm iyr:2027 eyr:1944</t>
  </si>
  <si>
    <t>pid:142615460 ecl:blu eyr:2021</t>
  </si>
  <si>
    <t>hcl:#c88693 iyr:2017 cid:182 hgt:152cm byr:1966</t>
  </si>
  <si>
    <t>hcl:z hgt:65cm</t>
  </si>
  <si>
    <t>eyr:1944 ecl:dne byr:2029 pid:1066768764</t>
  </si>
  <si>
    <t>cid:149</t>
  </si>
  <si>
    <t>hcl:z pid:25144284 hgt:152in</t>
  </si>
  <si>
    <t>byr:2009</t>
  </si>
  <si>
    <t>cid:276 eyr:2037</t>
  </si>
  <si>
    <t>iyr:2010 ecl:gmt</t>
  </si>
  <si>
    <t>cid:88 hcl:ed6b8a ecl:xry hgt:178in pid:36832491 byr:2020 iyr:2012 eyr:1993</t>
  </si>
  <si>
    <t>byr:1972 iyr:2009 pid:324213657 hgt:160 hcl:z cid:259 eyr:2021 ecl:grn</t>
  </si>
  <si>
    <t>hcl:#7d3b0c pid:164496070 eyr:2024 ecl:brn hgt:165cm</t>
  </si>
  <si>
    <t>pid:955035528</t>
  </si>
  <si>
    <t>byr:1967 eyr:2021 iyr:2015 hcl:#fffffd hgt:156cm</t>
  </si>
  <si>
    <t>cid:237</t>
  </si>
  <si>
    <t>eyr:2038 iyr:1973 ecl:grt hgt:193in</t>
  </si>
  <si>
    <t>pid:41385449 byr:2011</t>
  </si>
  <si>
    <t>cid:119</t>
  </si>
  <si>
    <t>byr:1934 pid:713339056 hgt:157cm cid:250 iyr:2016 ecl:blu hcl:#866857 eyr:2026</t>
  </si>
  <si>
    <t>hgt:186cm byr:2012</t>
  </si>
  <si>
    <t>eyr:2022</t>
  </si>
  <si>
    <t>iyr:2013 hcl:#733820 pid:226693031 ecl:hzl</t>
  </si>
  <si>
    <t>cid:118 pid:56750275 hcl:#cfa07d iyr:2028 eyr:2033 byr:1933 hgt:166cm</t>
  </si>
  <si>
    <t>ecl:hzl hgt:167 hcl:z</t>
  </si>
  <si>
    <t>iyr:2015 pid:70648423</t>
  </si>
  <si>
    <t>byr:1929</t>
  </si>
  <si>
    <t>iyr:2012 pid:083005744 ecl:brn hgt:162cm</t>
  </si>
  <si>
    <t>hcl:#cfa07d</t>
  </si>
  <si>
    <t>hcl:#623a2f hgt:174cm</t>
  </si>
  <si>
    <t>eyr:2026 iyr:2020</t>
  </si>
  <si>
    <t>cid:236 byr:1979 iyr:2013 ecl:amb eyr:2030 hcl:#6b5442 pid:768869830</t>
  </si>
  <si>
    <t>hcl:#341e13 byr:1998 iyr:2020</t>
  </si>
  <si>
    <t>pid:857980686</t>
  </si>
  <si>
    <t>ecl:hzl hgt:175cm eyr:2028</t>
  </si>
  <si>
    <t>hgt:169in</t>
  </si>
  <si>
    <t>cid:305 eyr:2023</t>
  </si>
  <si>
    <t>ecl:gry pid:833031763 hcl:#ceb3a1 iyr:2015 byr:1974</t>
  </si>
  <si>
    <t>pid:370671195 hgt:162cm</t>
  </si>
  <si>
    <t>iyr:2018 ecl:oth byr:2001 hcl:#7d3b0c</t>
  </si>
  <si>
    <t>cid:288</t>
  </si>
  <si>
    <t>hcl:#866857 iyr:2010 byr:1922</t>
  </si>
  <si>
    <t>pid:309109383</t>
  </si>
  <si>
    <t>byr:1949 iyr:2015 pid:832774982 eyr:2029</t>
  </si>
  <si>
    <t>hgt:182cm</t>
  </si>
  <si>
    <t>hcl:#b7144c ecl:amb</t>
  </si>
  <si>
    <t>eyr:2029 iyr:2020</t>
  </si>
  <si>
    <t>pid:953788134</t>
  </si>
  <si>
    <t>byr:1954 hgt:167cm</t>
  </si>
  <si>
    <t>pid:981508704 eyr:2023 iyr:2013 hgt:66in cid:68 hcl:#fffffd byr:1996 ecl:oth</t>
  </si>
  <si>
    <t>iyr:2011 byr:1932 cid:232 eyr:2030</t>
  </si>
  <si>
    <t>hgt:169cm pid:994763987</t>
  </si>
  <si>
    <t>ecl:gmt eyr:2031 hcl:z</t>
  </si>
  <si>
    <t>byr:2006 cid:86 hgt:59cm iyr:1998 pid:#349a7f</t>
  </si>
  <si>
    <t>hcl:#7d3b0c iyr:2013 pid:549500594 eyr:2024 byr:1971 ecl:oth</t>
  </si>
  <si>
    <t>hgt:153cm</t>
  </si>
  <si>
    <t>byr:1940 pid:798926275 eyr:2027</t>
  </si>
  <si>
    <t>hgt:158cm ecl:amb</t>
  </si>
  <si>
    <t>ecl:brn pid:077141823</t>
  </si>
  <si>
    <t>eyr:1945 iyr:2023 hcl:#602927 byr:1956</t>
  </si>
  <si>
    <t>hgt:152</t>
  </si>
  <si>
    <t>hcl:f87f81 pid:8404831740 eyr:2033 hgt:170cm</t>
  </si>
  <si>
    <t>ecl:gmt</t>
  </si>
  <si>
    <t>iyr:1958</t>
  </si>
  <si>
    <t>ecl:dne hcl:840fbe</t>
  </si>
  <si>
    <t>cid:55 eyr:2032 pid:19403738 hgt:170cm</t>
  </si>
  <si>
    <t>ecl:brn pid:864743117</t>
  </si>
  <si>
    <t>hgt:188cm byr:1934 hcl:#623a2f</t>
  </si>
  <si>
    <t>iyr:2011</t>
  </si>
  <si>
    <t>iyr:2010 pid:877675472 hcl:#7d3b0c eyr:2027 byr:1954 hgt:182cm</t>
  </si>
  <si>
    <t>iyr:2015 hcl:#a97842 pid:719192774 ecl:brn</t>
  </si>
  <si>
    <t>eyr:2021 hgt:176cm pid:395161956 hcl:#602927</t>
  </si>
  <si>
    <t>ecl:grn iyr:2020 byr:1972</t>
  </si>
  <si>
    <t>hcl:#fffffd hgt:167cm byr:1945 ecl:grn iyr:2017 eyr:2026</t>
  </si>
  <si>
    <t>hcl:#6b5442 ecl:gry cid:208 hgt:155cm iyr:2010 byr:1933 pid:040244553</t>
  </si>
  <si>
    <t>iyr:1960 cid:281 ecl:#8f7c45 hcl:z pid:11609858 eyr:1955 hgt:150in</t>
  </si>
  <si>
    <t>byr:1985</t>
  </si>
  <si>
    <t>hgt:150cm byr:2002 hcl:#fffffd</t>
  </si>
  <si>
    <t>pid:337375886 iyr:2011 ecl:amb</t>
  </si>
  <si>
    <t>eyr:2037</t>
  </si>
  <si>
    <t>iyr:2014 ecl:oth hgt:155cm hcl:#866857 eyr:2025 pid:614859979 cid:338</t>
  </si>
  <si>
    <t>byr:1952</t>
  </si>
  <si>
    <t>hcl:#623a2f hgt:156cm</t>
  </si>
  <si>
    <t>iyr:2010 ecl:amb byr:1997</t>
  </si>
  <si>
    <t>cid:285</t>
  </si>
  <si>
    <t>pid:225568504 eyr:2020</t>
  </si>
  <si>
    <t>iyr:2021 hcl:#ceb3a1 ecl:#d6db5a pid:185cm eyr:2020 cid:130 byr:2009</t>
  </si>
  <si>
    <t>byr:1956</t>
  </si>
  <si>
    <t>cid:245 iyr:1954 ecl:dne hcl:#341e13 eyr:2040 hgt:71cm pid:838134394</t>
  </si>
  <si>
    <t>byr:1994 ecl:amb iyr:2014 hgt:168cm</t>
  </si>
  <si>
    <t>cid:278</t>
  </si>
  <si>
    <t>hcl:#602927 pid:758176176</t>
  </si>
  <si>
    <t>hcl:#941519 ecl:gry eyr:2030 byr:1921</t>
  </si>
  <si>
    <t>pid:9477831046</t>
  </si>
  <si>
    <t>iyr:2018 hgt:189cm</t>
  </si>
  <si>
    <t>cid:339 hcl:#6b5442</t>
  </si>
  <si>
    <t>byr:1972</t>
  </si>
  <si>
    <t>iyr:2014 hgt:183cm eyr:2020</t>
  </si>
  <si>
    <t>cid:165</t>
  </si>
  <si>
    <t>eyr:1926 hcl:#6b5442 iyr:1956 hgt:65cm byr:2029</t>
  </si>
  <si>
    <t>pid:9240052093 ecl:xry</t>
  </si>
  <si>
    <t>hcl:#fffffd byr:1975 iyr:2011 hgt:177cm pid:825090410 cid:121</t>
  </si>
  <si>
    <t>byr:1934</t>
  </si>
  <si>
    <t>hcl:#733820 pid:133141914 eyr:2027</t>
  </si>
  <si>
    <t>hgt:66in</t>
  </si>
  <si>
    <t>iyr:2010 cid:262</t>
  </si>
  <si>
    <t>iyr:1951</t>
  </si>
  <si>
    <t>ecl:#bb9733 hcl:89fcbf</t>
  </si>
  <si>
    <t>byr:2018 pid:#13265f hgt:85</t>
  </si>
  <si>
    <t>eyr:1977</t>
  </si>
  <si>
    <t>hcl:#324bed ecl:hzl hgt:155cm</t>
  </si>
  <si>
    <t>iyr:2013 byr:1942 eyr:2021</t>
  </si>
  <si>
    <t>pid:758516520</t>
  </si>
  <si>
    <t>pid:#567782 iyr:2015 hcl:276a6d eyr:2028</t>
  </si>
  <si>
    <t>hgt:60cm</t>
  </si>
  <si>
    <t>byr:2005</t>
  </si>
  <si>
    <t>hcl:#18171d hgt:191cm eyr:2030</t>
  </si>
  <si>
    <t>ecl:grn pid:748729106 byr:1922 iyr:2017</t>
  </si>
  <si>
    <t>byr:1984 hcl:#733820 eyr:2020 iyr:2013 hgt:64in pid:444446114</t>
  </si>
  <si>
    <t>byr:2006 ecl:dne iyr:2029 hcl:z</t>
  </si>
  <si>
    <t>eyr:2023 hgt:68cm</t>
  </si>
  <si>
    <t>pid:131910019</t>
  </si>
  <si>
    <t>iyr:1976 hcl:45191a eyr:2017 hgt:68cm</t>
  </si>
  <si>
    <t>ecl:oth pid:153cm byr:1968</t>
  </si>
  <si>
    <t>ecl:gry byr:1959 eyr:2023 pid:781945569</t>
  </si>
  <si>
    <t>iyr:2015 hcl:#ceb3a1 hgt:167cm</t>
  </si>
  <si>
    <t>hgt:151cm</t>
  </si>
  <si>
    <t>byr:1959 hcl:#7d3b0c</t>
  </si>
  <si>
    <t>cid:76 pid:069205247 ecl:gry eyr:2029</t>
  </si>
  <si>
    <t>pid:055193304</t>
  </si>
  <si>
    <t>hcl:#fffffd</t>
  </si>
  <si>
    <t>hgt:67in ecl:grn iyr:2011</t>
  </si>
  <si>
    <t>byr:1975</t>
  </si>
  <si>
    <t>pid:681437369</t>
  </si>
  <si>
    <t>hgt:173cm hcl:#a97842</t>
  </si>
  <si>
    <t>iyr:2017 ecl:brn</t>
  </si>
  <si>
    <t>pid:298214774 hgt:158cm ecl:hzl</t>
  </si>
  <si>
    <t>hcl:#866857 byr:1993 iyr:2013</t>
  </si>
  <si>
    <t>hcl:#b6652a eyr:2023 pid:879418046 hgt:193cm</t>
  </si>
  <si>
    <t>iyr:2014</t>
  </si>
  <si>
    <t>hgt:164cm</t>
  </si>
  <si>
    <t>eyr:2028 hcl:fbd462 ecl:gry</t>
  </si>
  <si>
    <t>iyr:2011 byr:1938 pid:029003659</t>
  </si>
  <si>
    <t>byr:1999 hgt:171cm eyr:2024 cid:195 pid:041799326 ecl:gry iyr:2012 hcl:#a97842</t>
  </si>
  <si>
    <t>byr:1963 pid:7471206322 iyr:2015 ecl:brn hcl:#623a2f hgt:72cm</t>
  </si>
  <si>
    <t>cid:63</t>
  </si>
  <si>
    <t>byr:1961</t>
  </si>
  <si>
    <t>ecl:hzl hcl:#efcc98</t>
  </si>
  <si>
    <t>pid:617022365</t>
  </si>
  <si>
    <t>eyr:2020 hgt:155cm iyr:2018</t>
  </si>
  <si>
    <t>pid:385763432 byr:1977 cid:228 hcl:#733820 eyr:2020</t>
  </si>
  <si>
    <t>hgt:163cm ecl:grt</t>
  </si>
  <si>
    <t>byr:1979 hgt:186in eyr:2037</t>
  </si>
  <si>
    <t>ecl:dne</t>
  </si>
  <si>
    <t>iyr:2025 hcl:d93e3e</t>
  </si>
  <si>
    <t>pid:187cm</t>
  </si>
  <si>
    <t>iyr:2018</t>
  </si>
  <si>
    <t>cid:158 eyr:2020</t>
  </si>
  <si>
    <t>pid:334374178 hgt:181cm hcl:z ecl:grn</t>
  </si>
  <si>
    <t>cid:135 ecl:oth hcl:#623a2f</t>
  </si>
  <si>
    <t>eyr:2024 byr:1940</t>
  </si>
  <si>
    <t>cid:92 eyr:2026 hcl:#888785 pid:827526879 byr:1990</t>
  </si>
  <si>
    <t>hgt:186cm ecl:amb iyr:2014</t>
  </si>
  <si>
    <t>pid:575519103</t>
  </si>
  <si>
    <t>iyr:2016 byr:1964 hcl:#7d3b0c cid:252 hgt:172cm</t>
  </si>
  <si>
    <t>ecl:grn hgt:75in</t>
  </si>
  <si>
    <t>eyr:2021 pid:426544544</t>
  </si>
  <si>
    <t>cid:171 byr:2004</t>
  </si>
  <si>
    <t>hgt:191cm eyr:2028 pid:#292b3b ecl:brn</t>
  </si>
  <si>
    <t>iyr:2016 ecl:hzl</t>
  </si>
  <si>
    <t>hgt:167cm hcl:#653b4c cid:124 eyr:2022</t>
  </si>
  <si>
    <t>pid:#27024c</t>
  </si>
  <si>
    <t>hgt:177cm byr:2025</t>
  </si>
  <si>
    <t>hcl:z cid:303 iyr:2016 eyr:2000 ecl:dne</t>
  </si>
  <si>
    <t>pid:345555418</t>
  </si>
  <si>
    <t>eyr:2040</t>
  </si>
  <si>
    <t>hcl:70fbf6 cid:318</t>
  </si>
  <si>
    <t>byr:2027 iyr:2022</t>
  </si>
  <si>
    <t>ecl:#3a037c pid:644624005</t>
  </si>
  <si>
    <t>hgt:62cm</t>
  </si>
  <si>
    <t>ecl:brn iyr:2016 hgt:150cm pid:680594195 cid:324 hcl:#602927</t>
  </si>
  <si>
    <t>byr:1944</t>
  </si>
  <si>
    <t>hcl:z eyr:2022 byr:2020 cid:112 ecl:dne iyr:2029</t>
  </si>
  <si>
    <t>pid:#3a3560 hgt:153in</t>
  </si>
  <si>
    <t>cid:86</t>
  </si>
  <si>
    <t>ecl:gry byr:1972 hcl:#866857 pid:758976621 hgt:188cm</t>
  </si>
  <si>
    <t>pid:#850e8b eyr:2025 hgt:163in</t>
  </si>
  <si>
    <t>ecl:#71e9e2</t>
  </si>
  <si>
    <t>ecl:amb byr:1958 hgt:193cm</t>
  </si>
  <si>
    <t>pid:343803154 iyr:2010 eyr:2029 cid:86 hcl:#602927</t>
  </si>
  <si>
    <t>hgt:178cm byr:1987 ecl:blu hcl:#866857 iyr:2017</t>
  </si>
  <si>
    <t>pid:222443921 eyr:2027</t>
  </si>
  <si>
    <t>byr:1964 iyr:2001</t>
  </si>
  <si>
    <t>hgt:180cm eyr:1945</t>
  </si>
  <si>
    <t>hcl:#fffffd pid:305189916 ecl:#ac3c49</t>
  </si>
  <si>
    <t>cid:142</t>
  </si>
  <si>
    <t>byr:1979 hgt:166cm ecl:brn</t>
  </si>
  <si>
    <t>cid:202 hcl:#5311ca eyr:2028 pid:874418818 iyr:2014</t>
  </si>
  <si>
    <t>hgt:161cm byr:1987 ecl:grn hcl:#6b5442 pid:986096798</t>
  </si>
  <si>
    <t>cid:74</t>
  </si>
  <si>
    <t>eyr:2027 iyr:2019</t>
  </si>
  <si>
    <t>byr:1964 iyr:1979 eyr:2022 ecl:#77ada3</t>
  </si>
  <si>
    <t>hcl:#733820</t>
  </si>
  <si>
    <t>cid:56</t>
  </si>
  <si>
    <t>hgt:185cm iyr:2010 pid:214991920 eyr:2023 cid:236 hcl:#866857 ecl:brn byr:1965</t>
  </si>
  <si>
    <t>pid:885169578 iyr:2010 byr:1948 ecl:hzl hcl:#18171d</t>
  </si>
  <si>
    <t>eyr:2025 hgt:175cm</t>
  </si>
  <si>
    <t>ecl:oth pid:34655368</t>
  </si>
  <si>
    <t>hgt:186</t>
  </si>
  <si>
    <t>byr:1968</t>
  </si>
  <si>
    <t>hcl:2653c9</t>
  </si>
  <si>
    <t>eyr:2030 iyr:2024</t>
  </si>
  <si>
    <t>eyr:2022 iyr:2015 ecl:gry hgt:65in byr:1994</t>
  </si>
  <si>
    <t>pid:766704860</t>
  </si>
  <si>
    <t>hcl:#c0946f cid:104 iyr:2015</t>
  </si>
  <si>
    <t>pid:739274357</t>
  </si>
  <si>
    <t>ecl:#ef45c8</t>
  </si>
  <si>
    <t>byr:1960 hgt:61in eyr:2026</t>
  </si>
  <si>
    <t>pid:849044092 eyr:2020 hgt:186cm iyr:2014</t>
  </si>
  <si>
    <t>byr:1991 hcl:#866857</t>
  </si>
  <si>
    <t>hgt:159cm iyr:1950</t>
  </si>
  <si>
    <t>eyr:2021 pid:325442644 hcl:#888785</t>
  </si>
  <si>
    <t>ecl:gry byr:1986</t>
  </si>
  <si>
    <t>eyr:2023 hgt:188cm</t>
  </si>
  <si>
    <t>pid:945115479 byr:1979 ecl:blu hcl:#b6652a</t>
  </si>
  <si>
    <t>cid:274 pid:390115952 byr:1934 hgt:161cm iyr:2017 hcl:#b95b0d</t>
  </si>
  <si>
    <t>ecl:#a16ec8 pid:187cm hcl:z iyr:2029 hgt:170</t>
  </si>
  <si>
    <t>byr:2008</t>
  </si>
  <si>
    <t>byr</t>
  </si>
  <si>
    <t>iyr</t>
  </si>
  <si>
    <t>eyr</t>
  </si>
  <si>
    <t>hgt</t>
  </si>
  <si>
    <t>hcl</t>
  </si>
  <si>
    <t>ecl</t>
  </si>
  <si>
    <t>pid</t>
  </si>
  <si>
    <t>cid</t>
  </si>
  <si>
    <t>P1</t>
  </si>
  <si>
    <t>SEPARATED</t>
  </si>
  <si>
    <t>RULES CHECK</t>
  </si>
  <si>
    <t>VALID?</t>
  </si>
  <si>
    <t>At Least</t>
  </si>
  <si>
    <t>At Most</t>
  </si>
  <si>
    <t>cm</t>
  </si>
  <si>
    <t>in</t>
  </si>
  <si>
    <t>#</t>
  </si>
  <si>
    <t>&lt;- UNICODE of each letter</t>
  </si>
  <si>
    <t>Length</t>
  </si>
  <si>
    <t>amb</t>
  </si>
  <si>
    <t>blu</t>
  </si>
  <si>
    <t>brn</t>
  </si>
  <si>
    <t>gry</t>
  </si>
  <si>
    <t>grn</t>
  </si>
  <si>
    <t>hzl</t>
  </si>
  <si>
    <t>oth</t>
  </si>
  <si>
    <t>Auxilliary</t>
  </si>
  <si>
    <t>hgt number</t>
  </si>
  <si>
    <t>hcl char range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</si>
</sst>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 applyAlignment="1">
      <alignment horizont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FFF3B-D6C6-1B4A-8070-5BE3B66922E1}">
  <dimension ref="A1:B2"/>
  <sheetViews>
    <sheetView workbookViewId="0"/>
  </sheetViews>
  <sheetFormatPr baseColWidth="10" defaultRowHeight="16" x14ac:dyDescent="0.2"/>
  <sheetData>
    <row r="1" spans="1:2" x14ac:dyDescent="0.2">
      <c r="A1" s="1" t="s">
        <v>0</v>
      </c>
      <c r="B1" s="2">
        <f>SUM(Workings!N:N)</f>
        <v>200</v>
      </c>
    </row>
    <row r="2" spans="1:2" x14ac:dyDescent="0.2">
      <c r="A2" s="1" t="s">
        <v>1</v>
      </c>
      <c r="B2" s="2">
        <f>COUNTIF(Workings!AH:AH,0)</f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4387-9FD6-E241-86F1-7FFD05E57526}">
  <dimension ref="A1:AH1033"/>
  <sheetViews>
    <sheetView tabSelected="1" topLeftCell="D1" zoomScale="116" workbookViewId="0">
      <selection activeCell="D1" sqref="D1"/>
    </sheetView>
  </sheetViews>
  <sheetFormatPr baseColWidth="10" defaultRowHeight="16" x14ac:dyDescent="0.2"/>
  <cols>
    <col min="1" max="1" width="69.33203125" hidden="1" customWidth="1"/>
    <col min="2" max="3" width="71.6640625" hidden="1" customWidth="1"/>
    <col min="4" max="4" width="71.6640625" bestFit="1" customWidth="1"/>
    <col min="5" max="5" width="6.83203125" customWidth="1"/>
    <col min="6" max="6" width="3.83203125" bestFit="1" customWidth="1"/>
    <col min="7" max="7" width="3.33203125" bestFit="1" customWidth="1"/>
    <col min="8" max="9" width="3.83203125" bestFit="1" customWidth="1"/>
    <col min="10" max="11" width="3.5" bestFit="1" customWidth="1"/>
    <col min="12" max="12" width="3.83203125" bestFit="1" customWidth="1"/>
    <col min="13" max="13" width="3.83203125" customWidth="1"/>
    <col min="14" max="14" width="3.1640625" bestFit="1" customWidth="1"/>
    <col min="16" max="18" width="6.1640625" bestFit="1" customWidth="1"/>
    <col min="19" max="19" width="13" bestFit="1" customWidth="1"/>
    <col min="20" max="21" width="8.1640625" bestFit="1" customWidth="1"/>
    <col min="22" max="22" width="11.1640625" bestFit="1" customWidth="1"/>
    <col min="23" max="23" width="11.1640625" customWidth="1"/>
    <col min="24" max="24" width="18.33203125" bestFit="1" customWidth="1"/>
    <col min="26" max="30" width="6.1640625" bestFit="1" customWidth="1"/>
    <col min="31" max="31" width="5.5" bestFit="1" customWidth="1"/>
    <col min="32" max="32" width="5.6640625" bestFit="1" customWidth="1"/>
  </cols>
  <sheetData>
    <row r="1" spans="1:34" x14ac:dyDescent="0.2">
      <c r="P1" s="10" t="s">
        <v>685</v>
      </c>
      <c r="Q1" s="10"/>
      <c r="R1" s="10"/>
      <c r="S1" s="10"/>
      <c r="T1" s="10"/>
      <c r="U1" s="10"/>
      <c r="V1" s="10"/>
      <c r="W1" s="10" t="s">
        <v>702</v>
      </c>
      <c r="X1" s="10"/>
      <c r="Z1" s="10" t="s">
        <v>686</v>
      </c>
      <c r="AA1" s="10"/>
      <c r="AB1" s="10"/>
      <c r="AC1" s="10"/>
      <c r="AD1" s="10"/>
      <c r="AE1" s="10"/>
      <c r="AF1" s="10"/>
    </row>
    <row r="2" spans="1:34" x14ac:dyDescent="0.2">
      <c r="F2" s="5" t="s">
        <v>676</v>
      </c>
      <c r="G2" s="5" t="s">
        <v>677</v>
      </c>
      <c r="H2" s="5" t="s">
        <v>678</v>
      </c>
      <c r="I2" s="5" t="s">
        <v>679</v>
      </c>
      <c r="J2" s="5" t="s">
        <v>680</v>
      </c>
      <c r="K2" s="5" t="s">
        <v>681</v>
      </c>
      <c r="L2" s="5" t="s">
        <v>682</v>
      </c>
      <c r="M2" s="5" t="s">
        <v>683</v>
      </c>
      <c r="N2" s="8" t="s">
        <v>684</v>
      </c>
      <c r="P2" s="7" t="str" cm="1">
        <f t="array" ref="P2:V2">F2:L2</f>
        <v>byr</v>
      </c>
      <c r="Q2" s="7" t="str">
        <v>iyr</v>
      </c>
      <c r="R2" s="7" t="str">
        <v>eyr</v>
      </c>
      <c r="S2" s="7" t="str">
        <v>hgt</v>
      </c>
      <c r="T2" s="7" t="str">
        <v>hcl</v>
      </c>
      <c r="U2" s="7" t="str">
        <v>ecl</v>
      </c>
      <c r="V2" s="7" t="str">
        <v>pid</v>
      </c>
      <c r="W2" s="7" t="s">
        <v>703</v>
      </c>
      <c r="X2" s="7" t="s">
        <v>704</v>
      </c>
      <c r="Z2" s="7" t="str" cm="1">
        <f t="array" ref="Z2:AF2">_xlfn.ANCHORARRAY(P2)</f>
        <v>byr</v>
      </c>
      <c r="AA2" s="7" t="str">
        <v>iyr</v>
      </c>
      <c r="AB2" s="7" t="str">
        <v>eyr</v>
      </c>
      <c r="AC2" s="7" t="str">
        <v>hgt</v>
      </c>
      <c r="AD2" s="7" t="str">
        <v>hcl</v>
      </c>
      <c r="AE2" s="7" t="str">
        <v>ecl</v>
      </c>
      <c r="AF2" s="7" t="str">
        <v>pid</v>
      </c>
      <c r="AH2" s="11" t="s">
        <v>687</v>
      </c>
    </row>
    <row r="3" spans="1:34" ht="17" x14ac:dyDescent="0.25">
      <c r="A3" s="3" t="s">
        <v>2</v>
      </c>
      <c r="B3" t="str">
        <f>IF(A3="","",IF(A2="",A3,B2&amp;" "&amp;A3))</f>
        <v>byr:1937</v>
      </c>
      <c r="C3" t="str">
        <f>TRIM(IF(B4="",B3,""))</f>
        <v/>
      </c>
      <c r="D3" t="str" cm="1">
        <f t="array" ref="D3:D267">_xlfn._xlws.FILTER(C:C,C:C&lt;&gt;"")</f>
        <v>byr:1937 eyr:2030 pid:154364481 hgt:158cm iyr:2015 ecl:brn hcl:#c0946f cid:155</v>
      </c>
      <c r="F3" s="6">
        <f>IFERROR(FIND(F$2,$D3),-1)</f>
        <v>1</v>
      </c>
      <c r="G3" s="6">
        <f>IFERROR(FIND(G$2,$D3),-1)</f>
        <v>43</v>
      </c>
      <c r="H3" s="6">
        <f>IFERROR(FIND(H$2,$D3),-1)</f>
        <v>10</v>
      </c>
      <c r="I3" s="6">
        <f>IFERROR(FIND(I$2,$D3),-1)</f>
        <v>33</v>
      </c>
      <c r="J3" s="6">
        <f>IFERROR(FIND(J$2,$D3),-1)</f>
        <v>60</v>
      </c>
      <c r="K3" s="6">
        <f>IFERROR(FIND(K$2,$D3),-1)</f>
        <v>52</v>
      </c>
      <c r="L3" s="6">
        <f>IFERROR(FIND(L$2,$D3),-1)</f>
        <v>19</v>
      </c>
      <c r="M3" s="6">
        <f>IFERROR(FIND(M$2,$D3),-1)</f>
        <v>72</v>
      </c>
      <c r="N3" s="9">
        <f>IF(COUNTIF(F3:L3,-1)&gt;0,0,1)</f>
        <v>1</v>
      </c>
      <c r="P3" t="str">
        <f>IF(F3=MAX($F3:$M3),RIGHT($D3,LEN($D3)-F3-3),IFERROR(MID($D3,F3+4,FIND(" ",$D3,F3)-F3-4),FALSE))</f>
        <v>1937</v>
      </c>
      <c r="Q3" t="str">
        <f t="shared" ref="Q3:V18" si="0">IF(G3=MAX($F3:$M3),RIGHT($D3,LEN($D3)-G3-3),IFERROR(MID($D3,G3+4,FIND(" ",$D3,G3)-G3-4),FALSE))</f>
        <v>2015</v>
      </c>
      <c r="R3" t="str">
        <f t="shared" si="0"/>
        <v>2030</v>
      </c>
      <c r="S3" t="str">
        <f t="shared" si="0"/>
        <v>158cm</v>
      </c>
      <c r="T3" t="str">
        <f t="shared" si="0"/>
        <v>#c0946f</v>
      </c>
      <c r="U3" t="str">
        <f t="shared" si="0"/>
        <v>brn</v>
      </c>
      <c r="V3" t="str">
        <f t="shared" si="0"/>
        <v>154364481</v>
      </c>
      <c r="W3">
        <f>LEFT(S3,LEN(S3)-2)*1</f>
        <v>158</v>
      </c>
      <c r="X3" t="b" cm="1">
        <f t="array" ref="X3">IF(SUM(IF(IFERROR(MATCH(_xlfn.UNICODE(RIGHT(LEFT(T3,_xlfn.SEQUENCE(Rules!$E$8,1,2)),1)),Rules!$B$13:$Q$13,0),-1)=-1,1,0))&gt;0,FALSE,TRUE)</f>
        <v>1</v>
      </c>
      <c r="Z3" s="6" t="b">
        <f>AND(LEN(P3)=Rules!$E$2,P3*1&lt;=Rules!$C$2,P3*1&gt;=Rules!$B$2)</f>
        <v>1</v>
      </c>
      <c r="AA3" s="6" t="b">
        <f>AND(LEN(Q3)=Rules!$E$2,Q3*1&lt;=Rules!$C$3,Q3*1&gt;=Rules!$B$3)</f>
        <v>1</v>
      </c>
      <c r="AB3" s="6" t="b">
        <f>AND(LEN(R3)=Rules!$E$2,R3*1&lt;=Rules!$C$4,R3*1&gt;=Rules!$B$4)</f>
        <v>1</v>
      </c>
      <c r="AC3" s="6" t="b">
        <f>IF(RIGHT(S3,2)=Rules!$D$5,AND(W3&lt;=Rules!$C$5,W3&gt;=Rules!$B$5),IF(RIGHT(S3,2)=Rules!$D$6,AND(W3&lt;=Rules!$C$6,W3&gt;=Rules!$B$6),FALSE))</f>
        <v>1</v>
      </c>
      <c r="AD3" s="6" t="b">
        <f>AND(LEFT(T3,1)=Rules!$D$8,LEN(T3)=Rules!$E$8)</f>
        <v>1</v>
      </c>
      <c r="AE3" s="6" t="b">
        <f>ISNUMBER(MATCH(U3,Rules!$B$9:$H$9,0))</f>
        <v>1</v>
      </c>
      <c r="AF3" s="6" t="b">
        <f>LEN(V3)=Rules!$E$10</f>
        <v>1</v>
      </c>
      <c r="AH3">
        <f>COUNTIF(P3:AF3,FALSE)</f>
        <v>0</v>
      </c>
    </row>
    <row r="4" spans="1:34" ht="17" x14ac:dyDescent="0.25">
      <c r="A4" s="3" t="s">
        <v>3</v>
      </c>
      <c r="B4" t="str">
        <f t="shared" ref="B4:B67" si="1">IF(A4="","",IF(A3="",A4,B3&amp;" "&amp;A4))</f>
        <v>byr:1937 eyr:2030 pid:154364481</v>
      </c>
      <c r="C4" t="str">
        <f t="shared" ref="C4:C67" si="2">TRIM(IF(B5="",B4,""))</f>
        <v/>
      </c>
      <c r="D4" t="str">
        <v>cid:279 eyr:2029 pid:675014709 ecl:amb byr:1985 hgt:179in hcl:z iyr:2025</v>
      </c>
      <c r="F4" s="6">
        <f>IFERROR(FIND(F$2,$D4),-1)</f>
        <v>40</v>
      </c>
      <c r="G4" s="6">
        <f>IFERROR(FIND(G$2,$D4),-1)</f>
        <v>65</v>
      </c>
      <c r="H4" s="6">
        <f>IFERROR(FIND(H$2,$D4),-1)</f>
        <v>9</v>
      </c>
      <c r="I4" s="6">
        <f>IFERROR(FIND(I$2,$D4),-1)</f>
        <v>49</v>
      </c>
      <c r="J4" s="6">
        <f>IFERROR(FIND(J$2,$D4),-1)</f>
        <v>59</v>
      </c>
      <c r="K4" s="6">
        <f>IFERROR(FIND(K$2,$D4),-1)</f>
        <v>32</v>
      </c>
      <c r="L4" s="6">
        <f>IFERROR(FIND(L$2,$D4),-1)</f>
        <v>18</v>
      </c>
      <c r="M4" s="6">
        <f t="shared" ref="M4:M67" si="3">IFERROR(FIND(M$2,$D4),-1)</f>
        <v>1</v>
      </c>
      <c r="N4" s="9">
        <f>IF(COUNTIF(F4:L4,-1)&gt;0,0,1)</f>
        <v>1</v>
      </c>
      <c r="P4" t="str">
        <f t="shared" ref="P4:P67" si="4">IF(F4=MAX($F4:$M4),RIGHT($D4,LEN($D4)-F4-3),IFERROR(MID($D4,F4+4,FIND(" ",$D4,F4)-F4-4),FALSE))</f>
        <v>1985</v>
      </c>
      <c r="Q4" t="str">
        <f t="shared" ref="Q4:Q67" si="5">IF(G4=MAX($F4:$M4),RIGHT($D4,LEN($D4)-G4-3),IFERROR(MID($D4,G4+4,FIND(" ",$D4,G4)-G4-4),FALSE))</f>
        <v>2025</v>
      </c>
      <c r="R4" t="str">
        <f t="shared" ref="R4:R67" si="6">IF(H4=MAX($F4:$M4),RIGHT($D4,LEN($D4)-H4-3),IFERROR(MID($D4,H4+4,FIND(" ",$D4,H4)-H4-4),FALSE))</f>
        <v>2029</v>
      </c>
      <c r="S4" t="str">
        <f t="shared" ref="S4:S67" si="7">IF(I4=MAX($F4:$M4),RIGHT($D4,LEN($D4)-I4-3),IFERROR(MID($D4,I4+4,FIND(" ",$D4,I4)-I4-4),FALSE))</f>
        <v>179in</v>
      </c>
      <c r="T4" t="str">
        <f t="shared" ref="T4:T67" si="8">IF(J4=MAX($F4:$M4),RIGHT($D4,LEN($D4)-J4-3),IFERROR(MID($D4,J4+4,FIND(" ",$D4,J4)-J4-4),FALSE))</f>
        <v>z</v>
      </c>
      <c r="U4" t="str">
        <f t="shared" ref="U4:U67" si="9">IF(K4=MAX($F4:$M4),RIGHT($D4,LEN($D4)-K4-3),IFERROR(MID($D4,K4+4,FIND(" ",$D4,K4)-K4-4),FALSE))</f>
        <v>amb</v>
      </c>
      <c r="V4" t="str">
        <f t="shared" ref="V4:V67" si="10">IF(L4=MAX($F4:$M4),RIGHT($D4,LEN($D4)-L4-3),IFERROR(MID($D4,L4+4,FIND(" ",$D4,L4)-L4-4),FALSE))</f>
        <v>675014709</v>
      </c>
      <c r="W4">
        <f t="shared" ref="W4:W67" si="11">LEFT(S4,LEN(S4)-2)*1</f>
        <v>179</v>
      </c>
      <c r="X4" t="b" cm="1">
        <f t="array" ref="X4">IF(SUM(IF(IFERROR(MATCH(_xlfn.UNICODE(RIGHT(LEFT(T4,_xlfn.SEQUENCE(Rules!$E$8,1,2)),1)),Rules!$B$13:$Q$13,0),-1)=-1,1,0))&gt;0,FALSE,TRUE)</f>
        <v>0</v>
      </c>
      <c r="Z4" s="6" t="b">
        <f>AND(LEN(P4)=Rules!$E$2,P4*1&lt;=Rules!$C$2,P4*1&gt;=Rules!$B$2)</f>
        <v>1</v>
      </c>
      <c r="AA4" s="6" t="b">
        <f>AND(LEN(Q4)=Rules!$E$2,Q4*1&lt;=Rules!$C$3,Q4*1&gt;=Rules!$B$3)</f>
        <v>0</v>
      </c>
      <c r="AB4" s="6" t="b">
        <f>AND(LEN(R4)=Rules!$E$2,R4*1&lt;=Rules!$C$4,R4*1&gt;=Rules!$B$4)</f>
        <v>1</v>
      </c>
      <c r="AC4" s="6" t="b">
        <f>IF(RIGHT(S4,2)=Rules!$D$5,AND(W4&lt;=Rules!$C$5,W4&gt;=Rules!$B$5),IF(RIGHT(S4,2)=Rules!$D$6,AND(W4&lt;=Rules!$C$6,W4&gt;=Rules!$B$6),FALSE))</f>
        <v>0</v>
      </c>
      <c r="AD4" s="6" t="b">
        <f>AND(LEFT(T4,1)=Rules!$D$8,LEN(T4)=Rules!$E$8)</f>
        <v>0</v>
      </c>
      <c r="AE4" s="6" t="b">
        <f>ISNUMBER(MATCH(U4,Rules!$B$9:$H$9,0))</f>
        <v>1</v>
      </c>
      <c r="AF4" s="6" t="b">
        <f>LEN(V4)=Rules!$E$10</f>
        <v>1</v>
      </c>
      <c r="AH4">
        <f>COUNTIF(P4:AF4,FALSE)</f>
        <v>4</v>
      </c>
    </row>
    <row r="5" spans="1:34" ht="17" x14ac:dyDescent="0.25">
      <c r="A5" s="3" t="s">
        <v>4</v>
      </c>
      <c r="B5" t="str">
        <f t="shared" si="1"/>
        <v>byr:1937 eyr:2030 pid:154364481 hgt:158cm iyr:2015 ecl:brn hcl:#c0946f cid:155</v>
      </c>
      <c r="C5" t="str">
        <f t="shared" si="2"/>
        <v>byr:1937 eyr:2030 pid:154364481 hgt:158cm iyr:2015 ecl:brn hcl:#c0946f cid:155</v>
      </c>
      <c r="D5" t="str">
        <v>iyr:2011 hgt:181cm hcl:#341e13 pid:282499883 byr:1953 eyr:2023 ecl:brn</v>
      </c>
      <c r="F5" s="6">
        <f>IFERROR(FIND(F$2,$D5),-1)</f>
        <v>46</v>
      </c>
      <c r="G5" s="6">
        <f>IFERROR(FIND(G$2,$D5),-1)</f>
        <v>1</v>
      </c>
      <c r="H5" s="6">
        <f>IFERROR(FIND(H$2,$D5),-1)</f>
        <v>55</v>
      </c>
      <c r="I5" s="6">
        <f>IFERROR(FIND(I$2,$D5),-1)</f>
        <v>10</v>
      </c>
      <c r="J5" s="6">
        <f>IFERROR(FIND(J$2,$D5),-1)</f>
        <v>20</v>
      </c>
      <c r="K5" s="6">
        <f>IFERROR(FIND(K$2,$D5),-1)</f>
        <v>64</v>
      </c>
      <c r="L5" s="6">
        <f>IFERROR(FIND(L$2,$D5),-1)</f>
        <v>32</v>
      </c>
      <c r="M5" s="6">
        <f t="shared" si="3"/>
        <v>-1</v>
      </c>
      <c r="N5" s="9">
        <f>IF(COUNTIF(F5:L5,-1)&gt;0,0,1)</f>
        <v>1</v>
      </c>
      <c r="P5" t="str">
        <f t="shared" si="4"/>
        <v>1953</v>
      </c>
      <c r="Q5" t="str">
        <f t="shared" si="5"/>
        <v>2011</v>
      </c>
      <c r="R5" t="str">
        <f t="shared" si="6"/>
        <v>2023</v>
      </c>
      <c r="S5" t="str">
        <f t="shared" si="7"/>
        <v>181cm</v>
      </c>
      <c r="T5" t="str">
        <f t="shared" si="8"/>
        <v>#341e13</v>
      </c>
      <c r="U5" t="str">
        <f t="shared" si="9"/>
        <v>brn</v>
      </c>
      <c r="V5" t="str">
        <f t="shared" si="10"/>
        <v>282499883</v>
      </c>
      <c r="W5">
        <f t="shared" si="11"/>
        <v>181</v>
      </c>
      <c r="X5" t="b" cm="1">
        <f t="array" ref="X5">IF(SUM(IF(IFERROR(MATCH(_xlfn.UNICODE(RIGHT(LEFT(T5,_xlfn.SEQUENCE(Rules!$E$8,1,2)),1)),Rules!$B$13:$Q$13,0),-1)=-1,1,0))&gt;0,FALSE,TRUE)</f>
        <v>1</v>
      </c>
      <c r="Z5" s="6" t="b">
        <f>AND(LEN(P5)=Rules!$E$2,P5*1&lt;=Rules!$C$2,P5*1&gt;=Rules!$B$2)</f>
        <v>1</v>
      </c>
      <c r="AA5" s="6" t="b">
        <f>AND(LEN(Q5)=Rules!$E$2,Q5*1&lt;=Rules!$C$3,Q5*1&gt;=Rules!$B$3)</f>
        <v>1</v>
      </c>
      <c r="AB5" s="6" t="b">
        <f>AND(LEN(R5)=Rules!$E$2,R5*1&lt;=Rules!$C$4,R5*1&gt;=Rules!$B$4)</f>
        <v>1</v>
      </c>
      <c r="AC5" s="6" t="b">
        <f>IF(RIGHT(S5,2)=Rules!$D$5,AND(W5&lt;=Rules!$C$5,W5&gt;=Rules!$B$5),IF(RIGHT(S5,2)=Rules!$D$6,AND(W5&lt;=Rules!$C$6,W5&gt;=Rules!$B$6),FALSE))</f>
        <v>1</v>
      </c>
      <c r="AD5" s="6" t="b">
        <f>AND(LEFT(T5,1)=Rules!$D$8,LEN(T5)=Rules!$E$8)</f>
        <v>1</v>
      </c>
      <c r="AE5" s="6" t="b">
        <f>ISNUMBER(MATCH(U5,Rules!$B$9:$H$9,0))</f>
        <v>1</v>
      </c>
      <c r="AF5" s="6" t="b">
        <f>LEN(V5)=Rules!$E$10</f>
        <v>1</v>
      </c>
      <c r="AH5">
        <f>COUNTIF(P5:AF5,FALSE)</f>
        <v>0</v>
      </c>
    </row>
    <row r="6" spans="1:34" x14ac:dyDescent="0.2">
      <c r="B6" t="str">
        <f t="shared" si="1"/>
        <v/>
      </c>
      <c r="C6" t="str">
        <f t="shared" si="2"/>
        <v/>
      </c>
      <c r="D6" t="str">
        <v>eyr:2040 iyr:1984 pid:2371396209 byr:1951 cid:283 hgt:164cm hcl:#623a2f</v>
      </c>
      <c r="F6" s="6">
        <f>IFERROR(FIND(F$2,$D6),-1)</f>
        <v>34</v>
      </c>
      <c r="G6" s="6">
        <f>IFERROR(FIND(G$2,$D6),-1)</f>
        <v>10</v>
      </c>
      <c r="H6" s="6">
        <f>IFERROR(FIND(H$2,$D6),-1)</f>
        <v>1</v>
      </c>
      <c r="I6" s="6">
        <f>IFERROR(FIND(I$2,$D6),-1)</f>
        <v>51</v>
      </c>
      <c r="J6" s="6">
        <f>IFERROR(FIND(J$2,$D6),-1)</f>
        <v>61</v>
      </c>
      <c r="K6" s="6">
        <f>IFERROR(FIND(K$2,$D6),-1)</f>
        <v>-1</v>
      </c>
      <c r="L6" s="6">
        <f>IFERROR(FIND(L$2,$D6),-1)</f>
        <v>19</v>
      </c>
      <c r="M6" s="6">
        <f t="shared" si="3"/>
        <v>43</v>
      </c>
      <c r="N6" s="9">
        <f>IF(COUNTIF(F6:L6,-1)&gt;0,0,1)</f>
        <v>0</v>
      </c>
      <c r="P6" t="str">
        <f t="shared" si="4"/>
        <v>1951</v>
      </c>
      <c r="Q6" t="str">
        <f t="shared" si="5"/>
        <v>1984</v>
      </c>
      <c r="R6" t="str">
        <f t="shared" si="6"/>
        <v>2040</v>
      </c>
      <c r="S6" t="str">
        <f t="shared" si="7"/>
        <v>164cm</v>
      </c>
      <c r="T6" t="str">
        <f t="shared" si="8"/>
        <v>#623a2f</v>
      </c>
      <c r="U6" t="b">
        <f t="shared" si="9"/>
        <v>0</v>
      </c>
      <c r="V6" t="str">
        <f t="shared" si="10"/>
        <v>2371396209</v>
      </c>
      <c r="W6">
        <f t="shared" si="11"/>
        <v>164</v>
      </c>
      <c r="X6" t="b" cm="1">
        <f t="array" ref="X6">IF(SUM(IF(IFERROR(MATCH(_xlfn.UNICODE(RIGHT(LEFT(T6,_xlfn.SEQUENCE(Rules!$E$8,1,2)),1)),Rules!$B$13:$Q$13,0),-1)=-1,1,0))&gt;0,FALSE,TRUE)</f>
        <v>1</v>
      </c>
      <c r="Z6" s="6" t="b">
        <f>AND(LEN(P6)=Rules!$E$2,P6*1&lt;=Rules!$C$2,P6*1&gt;=Rules!$B$2)</f>
        <v>1</v>
      </c>
      <c r="AA6" s="6" t="b">
        <f>AND(LEN(Q6)=Rules!$E$2,Q6*1&lt;=Rules!$C$3,Q6*1&gt;=Rules!$B$3)</f>
        <v>0</v>
      </c>
      <c r="AB6" s="6" t="b">
        <f>AND(LEN(R6)=Rules!$E$2,R6*1&lt;=Rules!$C$4,R6*1&gt;=Rules!$B$4)</f>
        <v>0</v>
      </c>
      <c r="AC6" s="6" t="b">
        <f>IF(RIGHT(S6,2)=Rules!$D$5,AND(W6&lt;=Rules!$C$5,W6&gt;=Rules!$B$5),IF(RIGHT(S6,2)=Rules!$D$6,AND(W6&lt;=Rules!$C$6,W6&gt;=Rules!$B$6),FALSE))</f>
        <v>1</v>
      </c>
      <c r="AD6" s="6" t="b">
        <f>AND(LEFT(T6,1)=Rules!$D$8,LEN(T6)=Rules!$E$8)</f>
        <v>1</v>
      </c>
      <c r="AE6" s="6" t="b">
        <f>ISNUMBER(MATCH(U6,Rules!$B$9:$H$9,0))</f>
        <v>0</v>
      </c>
      <c r="AF6" s="6" t="b">
        <f>LEN(V6)=Rules!$E$10</f>
        <v>0</v>
      </c>
      <c r="AH6">
        <f>COUNTIF(P6:AF6,FALSE)</f>
        <v>5</v>
      </c>
    </row>
    <row r="7" spans="1:34" ht="17" x14ac:dyDescent="0.25">
      <c r="A7" s="3" t="s">
        <v>5</v>
      </c>
      <c r="B7" t="str">
        <f t="shared" si="1"/>
        <v>cid:279</v>
      </c>
      <c r="C7" t="str">
        <f t="shared" si="2"/>
        <v/>
      </c>
      <c r="D7" t="str">
        <v>iyr:2014 byr:1966 hgt:153cm pid:900693718 eyr:2020 ecl:gry hcl:#866857</v>
      </c>
      <c r="F7" s="6">
        <f>IFERROR(FIND(F$2,$D7),-1)</f>
        <v>10</v>
      </c>
      <c r="G7" s="6">
        <f>IFERROR(FIND(G$2,$D7),-1)</f>
        <v>1</v>
      </c>
      <c r="H7" s="6">
        <f>IFERROR(FIND(H$2,$D7),-1)</f>
        <v>43</v>
      </c>
      <c r="I7" s="6">
        <f>IFERROR(FIND(I$2,$D7),-1)</f>
        <v>19</v>
      </c>
      <c r="J7" s="6">
        <f>IFERROR(FIND(J$2,$D7),-1)</f>
        <v>60</v>
      </c>
      <c r="K7" s="6">
        <f>IFERROR(FIND(K$2,$D7),-1)</f>
        <v>52</v>
      </c>
      <c r="L7" s="6">
        <f>IFERROR(FIND(L$2,$D7),-1)</f>
        <v>29</v>
      </c>
      <c r="M7" s="6">
        <f t="shared" si="3"/>
        <v>-1</v>
      </c>
      <c r="N7" s="9">
        <f>IF(COUNTIF(F7:L7,-1)&gt;0,0,1)</f>
        <v>1</v>
      </c>
      <c r="P7" t="str">
        <f t="shared" si="4"/>
        <v>1966</v>
      </c>
      <c r="Q7" t="str">
        <f t="shared" si="5"/>
        <v>2014</v>
      </c>
      <c r="R7" t="str">
        <f t="shared" si="6"/>
        <v>2020</v>
      </c>
      <c r="S7" t="str">
        <f t="shared" si="7"/>
        <v>153cm</v>
      </c>
      <c r="T7" t="str">
        <f t="shared" si="8"/>
        <v>#866857</v>
      </c>
      <c r="U7" t="str">
        <f t="shared" si="9"/>
        <v>gry</v>
      </c>
      <c r="V7" t="str">
        <f t="shared" si="10"/>
        <v>900693718</v>
      </c>
      <c r="W7">
        <f t="shared" si="11"/>
        <v>153</v>
      </c>
      <c r="X7" t="b" cm="1">
        <f t="array" ref="X7">IF(SUM(IF(IFERROR(MATCH(_xlfn.UNICODE(RIGHT(LEFT(T7,_xlfn.SEQUENCE(Rules!$E$8,1,2)),1)),Rules!$B$13:$Q$13,0),-1)=-1,1,0))&gt;0,FALSE,TRUE)</f>
        <v>1</v>
      </c>
      <c r="Z7" s="6" t="b">
        <f>AND(LEN(P7)=Rules!$E$2,P7*1&lt;=Rules!$C$2,P7*1&gt;=Rules!$B$2)</f>
        <v>1</v>
      </c>
      <c r="AA7" s="6" t="b">
        <f>AND(LEN(Q7)=Rules!$E$2,Q7*1&lt;=Rules!$C$3,Q7*1&gt;=Rules!$B$3)</f>
        <v>1</v>
      </c>
      <c r="AB7" s="6" t="b">
        <f>AND(LEN(R7)=Rules!$E$2,R7*1&lt;=Rules!$C$4,R7*1&gt;=Rules!$B$4)</f>
        <v>1</v>
      </c>
      <c r="AC7" s="6" t="b">
        <f>IF(RIGHT(S7,2)=Rules!$D$5,AND(W7&lt;=Rules!$C$5,W7&gt;=Rules!$B$5),IF(RIGHT(S7,2)=Rules!$D$6,AND(W7&lt;=Rules!$C$6,W7&gt;=Rules!$B$6),FALSE))</f>
        <v>1</v>
      </c>
      <c r="AD7" s="6" t="b">
        <f>AND(LEFT(T7,1)=Rules!$D$8,LEN(T7)=Rules!$E$8)</f>
        <v>1</v>
      </c>
      <c r="AE7" s="6" t="b">
        <f>ISNUMBER(MATCH(U7,Rules!$B$9:$H$9,0))</f>
        <v>1</v>
      </c>
      <c r="AF7" s="6" t="b">
        <f>LEN(V7)=Rules!$E$10</f>
        <v>1</v>
      </c>
      <c r="AH7">
        <f>COUNTIF(P7:AF7,FALSE)</f>
        <v>0</v>
      </c>
    </row>
    <row r="8" spans="1:34" ht="17" x14ac:dyDescent="0.25">
      <c r="A8" s="3" t="s">
        <v>6</v>
      </c>
      <c r="B8" t="str">
        <f t="shared" si="1"/>
        <v>cid:279 eyr:2029</v>
      </c>
      <c r="C8" t="str">
        <f t="shared" si="2"/>
        <v/>
      </c>
      <c r="D8" t="str">
        <v>eyr:2020 hgt:162cm byr:1939 pid:900852891 iyr:2020 ecl:oth hcl:#b6652a</v>
      </c>
      <c r="F8" s="6">
        <f>IFERROR(FIND(F$2,$D8),-1)</f>
        <v>20</v>
      </c>
      <c r="G8" s="6">
        <f>IFERROR(FIND(G$2,$D8),-1)</f>
        <v>43</v>
      </c>
      <c r="H8" s="6">
        <f>IFERROR(FIND(H$2,$D8),-1)</f>
        <v>1</v>
      </c>
      <c r="I8" s="6">
        <f>IFERROR(FIND(I$2,$D8),-1)</f>
        <v>10</v>
      </c>
      <c r="J8" s="6">
        <f>IFERROR(FIND(J$2,$D8),-1)</f>
        <v>60</v>
      </c>
      <c r="K8" s="6">
        <f>IFERROR(FIND(K$2,$D8),-1)</f>
        <v>52</v>
      </c>
      <c r="L8" s="6">
        <f>IFERROR(FIND(L$2,$D8),-1)</f>
        <v>29</v>
      </c>
      <c r="M8" s="6">
        <f t="shared" si="3"/>
        <v>-1</v>
      </c>
      <c r="N8" s="9">
        <f>IF(COUNTIF(F8:L8,-1)&gt;0,0,1)</f>
        <v>1</v>
      </c>
      <c r="P8" t="str">
        <f t="shared" si="4"/>
        <v>1939</v>
      </c>
      <c r="Q8" t="str">
        <f t="shared" si="5"/>
        <v>2020</v>
      </c>
      <c r="R8" t="str">
        <f t="shared" si="6"/>
        <v>2020</v>
      </c>
      <c r="S8" t="str">
        <f t="shared" si="7"/>
        <v>162cm</v>
      </c>
      <c r="T8" t="str">
        <f t="shared" si="8"/>
        <v>#b6652a</v>
      </c>
      <c r="U8" t="str">
        <f t="shared" si="9"/>
        <v>oth</v>
      </c>
      <c r="V8" t="str">
        <f t="shared" si="10"/>
        <v>900852891</v>
      </c>
      <c r="W8">
        <f t="shared" si="11"/>
        <v>162</v>
      </c>
      <c r="X8" t="b" cm="1">
        <f t="array" ref="X8">IF(SUM(IF(IFERROR(MATCH(_xlfn.UNICODE(RIGHT(LEFT(T8,_xlfn.SEQUENCE(Rules!$E$8,1,2)),1)),Rules!$B$13:$Q$13,0),-1)=-1,1,0))&gt;0,FALSE,TRUE)</f>
        <v>1</v>
      </c>
      <c r="Z8" s="6" t="b">
        <f>AND(LEN(P8)=Rules!$E$2,P8*1&lt;=Rules!$C$2,P8*1&gt;=Rules!$B$2)</f>
        <v>1</v>
      </c>
      <c r="AA8" s="6" t="b">
        <f>AND(LEN(Q8)=Rules!$E$2,Q8*1&lt;=Rules!$C$3,Q8*1&gt;=Rules!$B$3)</f>
        <v>1</v>
      </c>
      <c r="AB8" s="6" t="b">
        <f>AND(LEN(R8)=Rules!$E$2,R8*1&lt;=Rules!$C$4,R8*1&gt;=Rules!$B$4)</f>
        <v>1</v>
      </c>
      <c r="AC8" s="6" t="b">
        <f>IF(RIGHT(S8,2)=Rules!$D$5,AND(W8&lt;=Rules!$C$5,W8&gt;=Rules!$B$5),IF(RIGHT(S8,2)=Rules!$D$6,AND(W8&lt;=Rules!$C$6,W8&gt;=Rules!$B$6),FALSE))</f>
        <v>1</v>
      </c>
      <c r="AD8" s="6" t="b">
        <f>AND(LEFT(T8,1)=Rules!$D$8,LEN(T8)=Rules!$E$8)</f>
        <v>1</v>
      </c>
      <c r="AE8" s="6" t="b">
        <f>ISNUMBER(MATCH(U8,Rules!$B$9:$H$9,0))</f>
        <v>1</v>
      </c>
      <c r="AF8" s="6" t="b">
        <f>LEN(V8)=Rules!$E$10</f>
        <v>1</v>
      </c>
      <c r="AH8">
        <f>COUNTIF(P8:AF8,FALSE)</f>
        <v>0</v>
      </c>
    </row>
    <row r="9" spans="1:34" ht="17" x14ac:dyDescent="0.25">
      <c r="A9" s="3" t="s">
        <v>7</v>
      </c>
      <c r="B9" t="str">
        <f t="shared" si="1"/>
        <v>cid:279 eyr:2029 pid:675014709 ecl:amb</v>
      </c>
      <c r="C9" t="str">
        <f t="shared" si="2"/>
        <v/>
      </c>
      <c r="D9" t="str">
        <v>iyr:1956 hcl:2385ac hgt:167in ecl:#9b82e8 eyr:2003 cid:214 byr:2012 pid:483285062</v>
      </c>
      <c r="F9" s="6">
        <f>IFERROR(FIND(F$2,$D9),-1)</f>
        <v>60</v>
      </c>
      <c r="G9" s="6">
        <f>IFERROR(FIND(G$2,$D9),-1)</f>
        <v>1</v>
      </c>
      <c r="H9" s="6">
        <f>IFERROR(FIND(H$2,$D9),-1)</f>
        <v>43</v>
      </c>
      <c r="I9" s="6">
        <f>IFERROR(FIND(I$2,$D9),-1)</f>
        <v>21</v>
      </c>
      <c r="J9" s="6">
        <f>IFERROR(FIND(J$2,$D9),-1)</f>
        <v>10</v>
      </c>
      <c r="K9" s="6">
        <f>IFERROR(FIND(K$2,$D9),-1)</f>
        <v>31</v>
      </c>
      <c r="L9" s="6">
        <f>IFERROR(FIND(L$2,$D9),-1)</f>
        <v>69</v>
      </c>
      <c r="M9" s="6">
        <f t="shared" si="3"/>
        <v>52</v>
      </c>
      <c r="N9" s="9">
        <f>IF(COUNTIF(F9:L9,-1)&gt;0,0,1)</f>
        <v>1</v>
      </c>
      <c r="P9" t="str">
        <f t="shared" si="4"/>
        <v>2012</v>
      </c>
      <c r="Q9" t="str">
        <f t="shared" si="5"/>
        <v>1956</v>
      </c>
      <c r="R9" t="str">
        <f t="shared" si="6"/>
        <v>2003</v>
      </c>
      <c r="S9" t="str">
        <f t="shared" si="7"/>
        <v>167in</v>
      </c>
      <c r="T9" t="str">
        <f t="shared" si="8"/>
        <v>2385ac</v>
      </c>
      <c r="U9" t="str">
        <f t="shared" si="9"/>
        <v>#9b82e8</v>
      </c>
      <c r="V9" t="str">
        <f t="shared" si="10"/>
        <v>483285062</v>
      </c>
      <c r="W9">
        <f t="shared" si="11"/>
        <v>167</v>
      </c>
      <c r="X9" t="b" cm="1">
        <f t="array" ref="X9">IF(SUM(IF(IFERROR(MATCH(_xlfn.UNICODE(RIGHT(LEFT(T9,_xlfn.SEQUENCE(Rules!$E$8,1,2)),1)),Rules!$B$13:$Q$13,0),-1)=-1,1,0))&gt;0,FALSE,TRUE)</f>
        <v>1</v>
      </c>
      <c r="Z9" s="6" t="b">
        <f>AND(LEN(P9)=Rules!$E$2,P9*1&lt;=Rules!$C$2,P9*1&gt;=Rules!$B$2)</f>
        <v>0</v>
      </c>
      <c r="AA9" s="6" t="b">
        <f>AND(LEN(Q9)=Rules!$E$2,Q9*1&lt;=Rules!$C$3,Q9*1&gt;=Rules!$B$3)</f>
        <v>0</v>
      </c>
      <c r="AB9" s="6" t="b">
        <f>AND(LEN(R9)=Rules!$E$2,R9*1&lt;=Rules!$C$4,R9*1&gt;=Rules!$B$4)</f>
        <v>0</v>
      </c>
      <c r="AC9" s="6" t="b">
        <f>IF(RIGHT(S9,2)=Rules!$D$5,AND(W9&lt;=Rules!$C$5,W9&gt;=Rules!$B$5),IF(RIGHT(S9,2)=Rules!$D$6,AND(W9&lt;=Rules!$C$6,W9&gt;=Rules!$B$6),FALSE))</f>
        <v>0</v>
      </c>
      <c r="AD9" s="6" t="b">
        <f>AND(LEFT(T9,1)=Rules!$D$8,LEN(T9)=Rules!$E$8)</f>
        <v>0</v>
      </c>
      <c r="AE9" s="6" t="b">
        <f>ISNUMBER(MATCH(U9,Rules!$B$9:$H$9,0))</f>
        <v>0</v>
      </c>
      <c r="AF9" s="6" t="b">
        <f>LEN(V9)=Rules!$E$10</f>
        <v>1</v>
      </c>
      <c r="AH9">
        <f>COUNTIF(P9:AF9,FALSE)</f>
        <v>6</v>
      </c>
    </row>
    <row r="10" spans="1:34" ht="17" x14ac:dyDescent="0.25">
      <c r="A10" s="3" t="s">
        <v>8</v>
      </c>
      <c r="B10" t="str">
        <f t="shared" si="1"/>
        <v>cid:279 eyr:2029 pid:675014709 ecl:amb byr:1985 hgt:179in hcl:z iyr:2025</v>
      </c>
      <c r="C10" t="str">
        <f t="shared" si="2"/>
        <v>cid:279 eyr:2029 pid:675014709 ecl:amb byr:1985 hgt:179in hcl:z iyr:2025</v>
      </c>
      <c r="D10" t="str">
        <v>cid:146 byr:1938 hcl:#c0946f pid:136823471 hgt:180cm iyr:2011 eyr:2020 ecl:gry</v>
      </c>
      <c r="F10" s="6">
        <f>IFERROR(FIND(F$2,$D10),-1)</f>
        <v>9</v>
      </c>
      <c r="G10" s="6">
        <f>IFERROR(FIND(G$2,$D10),-1)</f>
        <v>54</v>
      </c>
      <c r="H10" s="6">
        <f>IFERROR(FIND(H$2,$D10),-1)</f>
        <v>63</v>
      </c>
      <c r="I10" s="6">
        <f>IFERROR(FIND(I$2,$D10),-1)</f>
        <v>44</v>
      </c>
      <c r="J10" s="6">
        <f>IFERROR(FIND(J$2,$D10),-1)</f>
        <v>18</v>
      </c>
      <c r="K10" s="6">
        <f>IFERROR(FIND(K$2,$D10),-1)</f>
        <v>72</v>
      </c>
      <c r="L10" s="6">
        <f>IFERROR(FIND(L$2,$D10),-1)</f>
        <v>30</v>
      </c>
      <c r="M10" s="6">
        <f t="shared" si="3"/>
        <v>1</v>
      </c>
      <c r="N10" s="9">
        <f>IF(COUNTIF(F10:L10,-1)&gt;0,0,1)</f>
        <v>1</v>
      </c>
      <c r="P10" t="str">
        <f t="shared" si="4"/>
        <v>1938</v>
      </c>
      <c r="Q10" t="str">
        <f t="shared" si="5"/>
        <v>2011</v>
      </c>
      <c r="R10" t="str">
        <f t="shared" si="6"/>
        <v>2020</v>
      </c>
      <c r="S10" t="str">
        <f t="shared" si="7"/>
        <v>180cm</v>
      </c>
      <c r="T10" t="str">
        <f t="shared" si="8"/>
        <v>#c0946f</v>
      </c>
      <c r="U10" t="str">
        <f t="shared" si="9"/>
        <v>gry</v>
      </c>
      <c r="V10" t="str">
        <f t="shared" si="10"/>
        <v>136823471</v>
      </c>
      <c r="W10">
        <f t="shared" si="11"/>
        <v>180</v>
      </c>
      <c r="X10" t="b" cm="1">
        <f t="array" ref="X10">IF(SUM(IF(IFERROR(MATCH(_xlfn.UNICODE(RIGHT(LEFT(T10,_xlfn.SEQUENCE(Rules!$E$8,1,2)),1)),Rules!$B$13:$Q$13,0),-1)=-1,1,0))&gt;0,FALSE,TRUE)</f>
        <v>1</v>
      </c>
      <c r="Z10" s="6" t="b">
        <f>AND(LEN(P10)=Rules!$E$2,P10*1&lt;=Rules!$C$2,P10*1&gt;=Rules!$B$2)</f>
        <v>1</v>
      </c>
      <c r="AA10" s="6" t="b">
        <f>AND(LEN(Q10)=Rules!$E$2,Q10*1&lt;=Rules!$C$3,Q10*1&gt;=Rules!$B$3)</f>
        <v>1</v>
      </c>
      <c r="AB10" s="6" t="b">
        <f>AND(LEN(R10)=Rules!$E$2,R10*1&lt;=Rules!$C$4,R10*1&gt;=Rules!$B$4)</f>
        <v>1</v>
      </c>
      <c r="AC10" s="6" t="b">
        <f>IF(RIGHT(S10,2)=Rules!$D$5,AND(W10&lt;=Rules!$C$5,W10&gt;=Rules!$B$5),IF(RIGHT(S10,2)=Rules!$D$6,AND(W10&lt;=Rules!$C$6,W10&gt;=Rules!$B$6),FALSE))</f>
        <v>1</v>
      </c>
      <c r="AD10" s="6" t="b">
        <f>AND(LEFT(T10,1)=Rules!$D$8,LEN(T10)=Rules!$E$8)</f>
        <v>1</v>
      </c>
      <c r="AE10" s="6" t="b">
        <f>ISNUMBER(MATCH(U10,Rules!$B$9:$H$9,0))</f>
        <v>1</v>
      </c>
      <c r="AF10" s="6" t="b">
        <f>LEN(V10)=Rules!$E$10</f>
        <v>1</v>
      </c>
      <c r="AH10">
        <f>COUNTIF(P10:AF10,FALSE)</f>
        <v>0</v>
      </c>
    </row>
    <row r="11" spans="1:34" x14ac:dyDescent="0.2">
      <c r="B11" t="str">
        <f t="shared" si="1"/>
        <v/>
      </c>
      <c r="C11" t="str">
        <f t="shared" si="2"/>
        <v/>
      </c>
      <c r="D11" t="str">
        <v>cid:100 hgt:187cm byr:1973 ecl:blu iyr:2020 hcl:#888785 eyr:2030 pid:386799181</v>
      </c>
      <c r="F11" s="6">
        <f>IFERROR(FIND(F$2,$D11),-1)</f>
        <v>19</v>
      </c>
      <c r="G11" s="6">
        <f>IFERROR(FIND(G$2,$D11),-1)</f>
        <v>36</v>
      </c>
      <c r="H11" s="6">
        <f>IFERROR(FIND(H$2,$D11),-1)</f>
        <v>57</v>
      </c>
      <c r="I11" s="6">
        <f>IFERROR(FIND(I$2,$D11),-1)</f>
        <v>9</v>
      </c>
      <c r="J11" s="6">
        <f>IFERROR(FIND(J$2,$D11),-1)</f>
        <v>45</v>
      </c>
      <c r="K11" s="6">
        <f>IFERROR(FIND(K$2,$D11),-1)</f>
        <v>28</v>
      </c>
      <c r="L11" s="6">
        <f>IFERROR(FIND(L$2,$D11),-1)</f>
        <v>66</v>
      </c>
      <c r="M11" s="6">
        <f t="shared" si="3"/>
        <v>1</v>
      </c>
      <c r="N11" s="9">
        <f>IF(COUNTIF(F11:L11,-1)&gt;0,0,1)</f>
        <v>1</v>
      </c>
      <c r="P11" t="str">
        <f t="shared" si="4"/>
        <v>1973</v>
      </c>
      <c r="Q11" t="str">
        <f t="shared" si="5"/>
        <v>2020</v>
      </c>
      <c r="R11" t="str">
        <f t="shared" si="6"/>
        <v>2030</v>
      </c>
      <c r="S11" t="str">
        <f t="shared" si="7"/>
        <v>187cm</v>
      </c>
      <c r="T11" t="str">
        <f t="shared" si="8"/>
        <v>#888785</v>
      </c>
      <c r="U11" t="str">
        <f t="shared" si="9"/>
        <v>blu</v>
      </c>
      <c r="V11" t="str">
        <f t="shared" si="10"/>
        <v>386799181</v>
      </c>
      <c r="W11">
        <f t="shared" si="11"/>
        <v>187</v>
      </c>
      <c r="X11" t="b" cm="1">
        <f t="array" ref="X11">IF(SUM(IF(IFERROR(MATCH(_xlfn.UNICODE(RIGHT(LEFT(T11,_xlfn.SEQUENCE(Rules!$E$8,1,2)),1)),Rules!$B$13:$Q$13,0),-1)=-1,1,0))&gt;0,FALSE,TRUE)</f>
        <v>1</v>
      </c>
      <c r="Z11" s="6" t="b">
        <f>AND(LEN(P11)=Rules!$E$2,P11*1&lt;=Rules!$C$2,P11*1&gt;=Rules!$B$2)</f>
        <v>1</v>
      </c>
      <c r="AA11" s="6" t="b">
        <f>AND(LEN(Q11)=Rules!$E$2,Q11*1&lt;=Rules!$C$3,Q11*1&gt;=Rules!$B$3)</f>
        <v>1</v>
      </c>
      <c r="AB11" s="6" t="b">
        <f>AND(LEN(R11)=Rules!$E$2,R11*1&lt;=Rules!$C$4,R11*1&gt;=Rules!$B$4)</f>
        <v>1</v>
      </c>
      <c r="AC11" s="6" t="b">
        <f>IF(RIGHT(S11,2)=Rules!$D$5,AND(W11&lt;=Rules!$C$5,W11&gt;=Rules!$B$5),IF(RIGHT(S11,2)=Rules!$D$6,AND(W11&lt;=Rules!$C$6,W11&gt;=Rules!$B$6),FALSE))</f>
        <v>1</v>
      </c>
      <c r="AD11" s="6" t="b">
        <f>AND(LEFT(T11,1)=Rules!$D$8,LEN(T11)=Rules!$E$8)</f>
        <v>1</v>
      </c>
      <c r="AE11" s="6" t="b">
        <f>ISNUMBER(MATCH(U11,Rules!$B$9:$H$9,0))</f>
        <v>1</v>
      </c>
      <c r="AF11" s="6" t="b">
        <f>LEN(V11)=Rules!$E$10</f>
        <v>1</v>
      </c>
      <c r="AH11">
        <f>COUNTIF(P11:AF11,FALSE)</f>
        <v>0</v>
      </c>
    </row>
    <row r="12" spans="1:34" ht="17" x14ac:dyDescent="0.25">
      <c r="A12" s="3" t="s">
        <v>9</v>
      </c>
      <c r="B12" t="str">
        <f t="shared" si="1"/>
        <v>iyr:2011 hgt:181cm hcl:#341e13 pid:282499883 byr:1953</v>
      </c>
      <c r="C12" t="str">
        <f t="shared" si="2"/>
        <v/>
      </c>
      <c r="D12" t="str">
        <v>ecl:#dbba4f hcl:z iyr:2028 pid:193cm byr:2029 eyr:1962 hgt:113</v>
      </c>
      <c r="F12" s="6">
        <f>IFERROR(FIND(F$2,$D12),-1)</f>
        <v>38</v>
      </c>
      <c r="G12" s="6">
        <f>IFERROR(FIND(G$2,$D12),-1)</f>
        <v>19</v>
      </c>
      <c r="H12" s="6">
        <f>IFERROR(FIND(H$2,$D12),-1)</f>
        <v>47</v>
      </c>
      <c r="I12" s="6">
        <f>IFERROR(FIND(I$2,$D12),-1)</f>
        <v>56</v>
      </c>
      <c r="J12" s="6">
        <f>IFERROR(FIND(J$2,$D12),-1)</f>
        <v>13</v>
      </c>
      <c r="K12" s="6">
        <f>IFERROR(FIND(K$2,$D12),-1)</f>
        <v>1</v>
      </c>
      <c r="L12" s="6">
        <f>IFERROR(FIND(L$2,$D12),-1)</f>
        <v>28</v>
      </c>
      <c r="M12" s="6">
        <f t="shared" si="3"/>
        <v>-1</v>
      </c>
      <c r="N12" s="9">
        <f>IF(COUNTIF(F12:L12,-1)&gt;0,0,1)</f>
        <v>1</v>
      </c>
      <c r="P12" t="str">
        <f t="shared" si="4"/>
        <v>2029</v>
      </c>
      <c r="Q12" t="str">
        <f t="shared" si="5"/>
        <v>2028</v>
      </c>
      <c r="R12" t="str">
        <f t="shared" si="6"/>
        <v>1962</v>
      </c>
      <c r="S12" t="str">
        <f t="shared" si="7"/>
        <v>113</v>
      </c>
      <c r="T12" t="str">
        <f t="shared" si="8"/>
        <v>z</v>
      </c>
      <c r="U12" t="str">
        <f t="shared" si="9"/>
        <v>#dbba4f</v>
      </c>
      <c r="V12" t="str">
        <f t="shared" si="10"/>
        <v>193cm</v>
      </c>
      <c r="W12">
        <f t="shared" si="11"/>
        <v>1</v>
      </c>
      <c r="X12" t="b" cm="1">
        <f t="array" ref="X12">IF(SUM(IF(IFERROR(MATCH(_xlfn.UNICODE(RIGHT(LEFT(T12,_xlfn.SEQUENCE(Rules!$E$8,1,2)),1)),Rules!$B$13:$Q$13,0),-1)=-1,1,0))&gt;0,FALSE,TRUE)</f>
        <v>0</v>
      </c>
      <c r="Z12" s="6" t="b">
        <f>AND(LEN(P12)=Rules!$E$2,P12*1&lt;=Rules!$C$2,P12*1&gt;=Rules!$B$2)</f>
        <v>0</v>
      </c>
      <c r="AA12" s="6" t="b">
        <f>AND(LEN(Q12)=Rules!$E$2,Q12*1&lt;=Rules!$C$3,Q12*1&gt;=Rules!$B$3)</f>
        <v>0</v>
      </c>
      <c r="AB12" s="6" t="b">
        <f>AND(LEN(R12)=Rules!$E$2,R12*1&lt;=Rules!$C$4,R12*1&gt;=Rules!$B$4)</f>
        <v>0</v>
      </c>
      <c r="AC12" s="6" t="b">
        <f>IF(RIGHT(S12,2)=Rules!$D$5,AND(W12&lt;=Rules!$C$5,W12&gt;=Rules!$B$5),IF(RIGHT(S12,2)=Rules!$D$6,AND(W12&lt;=Rules!$C$6,W12&gt;=Rules!$B$6),FALSE))</f>
        <v>0</v>
      </c>
      <c r="AD12" s="6" t="b">
        <f>AND(LEFT(T12,1)=Rules!$D$8,LEN(T12)=Rules!$E$8)</f>
        <v>0</v>
      </c>
      <c r="AE12" s="6" t="b">
        <f>ISNUMBER(MATCH(U12,Rules!$B$9:$H$9,0))</f>
        <v>0</v>
      </c>
      <c r="AF12" s="6" t="b">
        <f>LEN(V12)=Rules!$E$10</f>
        <v>0</v>
      </c>
      <c r="AH12">
        <f>COUNTIF(P12:AF12,FALSE)</f>
        <v>8</v>
      </c>
    </row>
    <row r="13" spans="1:34" ht="17" x14ac:dyDescent="0.25">
      <c r="A13" s="3" t="s">
        <v>10</v>
      </c>
      <c r="B13" t="str">
        <f t="shared" si="1"/>
        <v>iyr:2011 hgt:181cm hcl:#341e13 pid:282499883 byr:1953 eyr:2023</v>
      </c>
      <c r="C13" t="str">
        <f t="shared" si="2"/>
        <v/>
      </c>
      <c r="D13" t="str">
        <v>cid:269 byr:1928 pid:604152679 iyr:2017 eyr:2027 hcl:#c0946f hgt:189cm ecl:blu</v>
      </c>
      <c r="F13" s="6">
        <f>IFERROR(FIND(F$2,$D13),-1)</f>
        <v>9</v>
      </c>
      <c r="G13" s="6">
        <f>IFERROR(FIND(G$2,$D13),-1)</f>
        <v>32</v>
      </c>
      <c r="H13" s="6">
        <f>IFERROR(FIND(H$2,$D13),-1)</f>
        <v>41</v>
      </c>
      <c r="I13" s="6">
        <f>IFERROR(FIND(I$2,$D13),-1)</f>
        <v>62</v>
      </c>
      <c r="J13" s="6">
        <f>IFERROR(FIND(J$2,$D13),-1)</f>
        <v>50</v>
      </c>
      <c r="K13" s="6">
        <f>IFERROR(FIND(K$2,$D13),-1)</f>
        <v>72</v>
      </c>
      <c r="L13" s="6">
        <f>IFERROR(FIND(L$2,$D13),-1)</f>
        <v>18</v>
      </c>
      <c r="M13" s="6">
        <f t="shared" si="3"/>
        <v>1</v>
      </c>
      <c r="N13" s="9">
        <f>IF(COUNTIF(F13:L13,-1)&gt;0,0,1)</f>
        <v>1</v>
      </c>
      <c r="P13" t="str">
        <f t="shared" si="4"/>
        <v>1928</v>
      </c>
      <c r="Q13" t="str">
        <f t="shared" si="5"/>
        <v>2017</v>
      </c>
      <c r="R13" t="str">
        <f t="shared" si="6"/>
        <v>2027</v>
      </c>
      <c r="S13" t="str">
        <f t="shared" si="7"/>
        <v>189cm</v>
      </c>
      <c r="T13" t="str">
        <f t="shared" si="8"/>
        <v>#c0946f</v>
      </c>
      <c r="U13" t="str">
        <f t="shared" si="9"/>
        <v>blu</v>
      </c>
      <c r="V13" t="str">
        <f t="shared" si="10"/>
        <v>604152679</v>
      </c>
      <c r="W13">
        <f t="shared" si="11"/>
        <v>189</v>
      </c>
      <c r="X13" t="b" cm="1">
        <f t="array" ref="X13">IF(SUM(IF(IFERROR(MATCH(_xlfn.UNICODE(RIGHT(LEFT(T13,_xlfn.SEQUENCE(Rules!$E$8,1,2)),1)),Rules!$B$13:$Q$13,0),-1)=-1,1,0))&gt;0,FALSE,TRUE)</f>
        <v>1</v>
      </c>
      <c r="Z13" s="6" t="b">
        <f>AND(LEN(P13)=Rules!$E$2,P13*1&lt;=Rules!$C$2,P13*1&gt;=Rules!$B$2)</f>
        <v>1</v>
      </c>
      <c r="AA13" s="6" t="b">
        <f>AND(LEN(Q13)=Rules!$E$2,Q13*1&lt;=Rules!$C$3,Q13*1&gt;=Rules!$B$3)</f>
        <v>1</v>
      </c>
      <c r="AB13" s="6" t="b">
        <f>AND(LEN(R13)=Rules!$E$2,R13*1&lt;=Rules!$C$4,R13*1&gt;=Rules!$B$4)</f>
        <v>1</v>
      </c>
      <c r="AC13" s="6" t="b">
        <f>IF(RIGHT(S13,2)=Rules!$D$5,AND(W13&lt;=Rules!$C$5,W13&gt;=Rules!$B$5),IF(RIGHT(S13,2)=Rules!$D$6,AND(W13&lt;=Rules!$C$6,W13&gt;=Rules!$B$6),FALSE))</f>
        <v>1</v>
      </c>
      <c r="AD13" s="6" t="b">
        <f>AND(LEFT(T13,1)=Rules!$D$8,LEN(T13)=Rules!$E$8)</f>
        <v>1</v>
      </c>
      <c r="AE13" s="6" t="b">
        <f>ISNUMBER(MATCH(U13,Rules!$B$9:$H$9,0))</f>
        <v>1</v>
      </c>
      <c r="AF13" s="6" t="b">
        <f>LEN(V13)=Rules!$E$10</f>
        <v>1</v>
      </c>
      <c r="AH13">
        <f>COUNTIF(P13:AF13,FALSE)</f>
        <v>0</v>
      </c>
    </row>
    <row r="14" spans="1:34" ht="17" x14ac:dyDescent="0.25">
      <c r="A14" s="3" t="s">
        <v>11</v>
      </c>
      <c r="B14" t="str">
        <f t="shared" si="1"/>
        <v>iyr:2011 hgt:181cm hcl:#341e13 pid:282499883 byr:1953 eyr:2023 ecl:brn</v>
      </c>
      <c r="C14" t="str">
        <f t="shared" si="2"/>
        <v>iyr:2011 hgt:181cm hcl:#341e13 pid:282499883 byr:1953 eyr:2023 ecl:brn</v>
      </c>
      <c r="D14" t="str">
        <v>pid:653548437 hcl:z cid:166 iyr:2011 eyr:1967 hgt:162 ecl:xry byr:2019</v>
      </c>
      <c r="F14" s="6">
        <f>IFERROR(FIND(F$2,$D14),-1)</f>
        <v>63</v>
      </c>
      <c r="G14" s="6">
        <f>IFERROR(FIND(G$2,$D14),-1)</f>
        <v>29</v>
      </c>
      <c r="H14" s="6">
        <f>IFERROR(FIND(H$2,$D14),-1)</f>
        <v>38</v>
      </c>
      <c r="I14" s="6">
        <f>IFERROR(FIND(I$2,$D14),-1)</f>
        <v>47</v>
      </c>
      <c r="J14" s="6">
        <f>IFERROR(FIND(J$2,$D14),-1)</f>
        <v>15</v>
      </c>
      <c r="K14" s="6">
        <f>IFERROR(FIND(K$2,$D14),-1)</f>
        <v>55</v>
      </c>
      <c r="L14" s="6">
        <f>IFERROR(FIND(L$2,$D14),-1)</f>
        <v>1</v>
      </c>
      <c r="M14" s="6">
        <f t="shared" si="3"/>
        <v>21</v>
      </c>
      <c r="N14" s="9">
        <f>IF(COUNTIF(F14:L14,-1)&gt;0,0,1)</f>
        <v>1</v>
      </c>
      <c r="P14" t="str">
        <f t="shared" si="4"/>
        <v>2019</v>
      </c>
      <c r="Q14" t="str">
        <f t="shared" si="5"/>
        <v>2011</v>
      </c>
      <c r="R14" t="str">
        <f t="shared" si="6"/>
        <v>1967</v>
      </c>
      <c r="S14" t="str">
        <f t="shared" si="7"/>
        <v>162</v>
      </c>
      <c r="T14" t="str">
        <f t="shared" si="8"/>
        <v>z</v>
      </c>
      <c r="U14" t="str">
        <f t="shared" si="9"/>
        <v>xry</v>
      </c>
      <c r="V14" t="str">
        <f t="shared" si="10"/>
        <v>653548437</v>
      </c>
      <c r="W14">
        <f t="shared" si="11"/>
        <v>1</v>
      </c>
      <c r="X14" t="b" cm="1">
        <f t="array" ref="X14">IF(SUM(IF(IFERROR(MATCH(_xlfn.UNICODE(RIGHT(LEFT(T14,_xlfn.SEQUENCE(Rules!$E$8,1,2)),1)),Rules!$B$13:$Q$13,0),-1)=-1,1,0))&gt;0,FALSE,TRUE)</f>
        <v>0</v>
      </c>
      <c r="Z14" s="6" t="b">
        <f>AND(LEN(P14)=Rules!$E$2,P14*1&lt;=Rules!$C$2,P14*1&gt;=Rules!$B$2)</f>
        <v>0</v>
      </c>
      <c r="AA14" s="6" t="b">
        <f>AND(LEN(Q14)=Rules!$E$2,Q14*1&lt;=Rules!$C$3,Q14*1&gt;=Rules!$B$3)</f>
        <v>1</v>
      </c>
      <c r="AB14" s="6" t="b">
        <f>AND(LEN(R14)=Rules!$E$2,R14*1&lt;=Rules!$C$4,R14*1&gt;=Rules!$B$4)</f>
        <v>0</v>
      </c>
      <c r="AC14" s="6" t="b">
        <f>IF(RIGHT(S14,2)=Rules!$D$5,AND(W14&lt;=Rules!$C$5,W14&gt;=Rules!$B$5),IF(RIGHT(S14,2)=Rules!$D$6,AND(W14&lt;=Rules!$C$6,W14&gt;=Rules!$B$6),FALSE))</f>
        <v>0</v>
      </c>
      <c r="AD14" s="6" t="b">
        <f>AND(LEFT(T14,1)=Rules!$D$8,LEN(T14)=Rules!$E$8)</f>
        <v>0</v>
      </c>
      <c r="AE14" s="6" t="b">
        <f>ISNUMBER(MATCH(U14,Rules!$B$9:$H$9,0))</f>
        <v>0</v>
      </c>
      <c r="AF14" s="6" t="b">
        <f>LEN(V14)=Rules!$E$10</f>
        <v>1</v>
      </c>
      <c r="AH14">
        <f>COUNTIF(P14:AF14,FALSE)</f>
        <v>6</v>
      </c>
    </row>
    <row r="15" spans="1:34" x14ac:dyDescent="0.2">
      <c r="B15" t="str">
        <f t="shared" si="1"/>
        <v/>
      </c>
      <c r="C15" t="str">
        <f t="shared" si="2"/>
        <v/>
      </c>
      <c r="D15" t="str">
        <v>byr:1979 ecl:hzl iyr:2018 hcl:#7d3b0c eyr:2026 pid:981366150 hgt:151cm</v>
      </c>
      <c r="F15" s="6">
        <f>IFERROR(FIND(F$2,$D15),-1)</f>
        <v>1</v>
      </c>
      <c r="G15" s="6">
        <f>IFERROR(FIND(G$2,$D15),-1)</f>
        <v>18</v>
      </c>
      <c r="H15" s="6">
        <f>IFERROR(FIND(H$2,$D15),-1)</f>
        <v>39</v>
      </c>
      <c r="I15" s="6">
        <f>IFERROR(FIND(I$2,$D15),-1)</f>
        <v>62</v>
      </c>
      <c r="J15" s="6">
        <f>IFERROR(FIND(J$2,$D15),-1)</f>
        <v>27</v>
      </c>
      <c r="K15" s="6">
        <f>IFERROR(FIND(K$2,$D15),-1)</f>
        <v>10</v>
      </c>
      <c r="L15" s="6">
        <f>IFERROR(FIND(L$2,$D15),-1)</f>
        <v>48</v>
      </c>
      <c r="M15" s="6">
        <f t="shared" si="3"/>
        <v>-1</v>
      </c>
      <c r="N15" s="9">
        <f>IF(COUNTIF(F15:L15,-1)&gt;0,0,1)</f>
        <v>1</v>
      </c>
      <c r="P15" t="str">
        <f t="shared" si="4"/>
        <v>1979</v>
      </c>
      <c r="Q15" t="str">
        <f t="shared" si="5"/>
        <v>2018</v>
      </c>
      <c r="R15" t="str">
        <f t="shared" si="6"/>
        <v>2026</v>
      </c>
      <c r="S15" t="str">
        <f t="shared" si="7"/>
        <v>151cm</v>
      </c>
      <c r="T15" t="str">
        <f t="shared" si="8"/>
        <v>#7d3b0c</v>
      </c>
      <c r="U15" t="str">
        <f t="shared" si="9"/>
        <v>hzl</v>
      </c>
      <c r="V15" t="str">
        <f t="shared" si="10"/>
        <v>981366150</v>
      </c>
      <c r="W15">
        <f t="shared" si="11"/>
        <v>151</v>
      </c>
      <c r="X15" t="b" cm="1">
        <f t="array" ref="X15">IF(SUM(IF(IFERROR(MATCH(_xlfn.UNICODE(RIGHT(LEFT(T15,_xlfn.SEQUENCE(Rules!$E$8,1,2)),1)),Rules!$B$13:$Q$13,0),-1)=-1,1,0))&gt;0,FALSE,TRUE)</f>
        <v>1</v>
      </c>
      <c r="Z15" s="6" t="b">
        <f>AND(LEN(P15)=Rules!$E$2,P15*1&lt;=Rules!$C$2,P15*1&gt;=Rules!$B$2)</f>
        <v>1</v>
      </c>
      <c r="AA15" s="6" t="b">
        <f>AND(LEN(Q15)=Rules!$E$2,Q15*1&lt;=Rules!$C$3,Q15*1&gt;=Rules!$B$3)</f>
        <v>1</v>
      </c>
      <c r="AB15" s="6" t="b">
        <f>AND(LEN(R15)=Rules!$E$2,R15*1&lt;=Rules!$C$4,R15*1&gt;=Rules!$B$4)</f>
        <v>1</v>
      </c>
      <c r="AC15" s="6" t="b">
        <f>IF(RIGHT(S15,2)=Rules!$D$5,AND(W15&lt;=Rules!$C$5,W15&gt;=Rules!$B$5),IF(RIGHT(S15,2)=Rules!$D$6,AND(W15&lt;=Rules!$C$6,W15&gt;=Rules!$B$6),FALSE))</f>
        <v>1</v>
      </c>
      <c r="AD15" s="6" t="b">
        <f>AND(LEFT(T15,1)=Rules!$D$8,LEN(T15)=Rules!$E$8)</f>
        <v>1</v>
      </c>
      <c r="AE15" s="6" t="b">
        <f>ISNUMBER(MATCH(U15,Rules!$B$9:$H$9,0))</f>
        <v>1</v>
      </c>
      <c r="AF15" s="6" t="b">
        <f>LEN(V15)=Rules!$E$10</f>
        <v>1</v>
      </c>
      <c r="AH15">
        <f>COUNTIF(P15:AF15,FALSE)</f>
        <v>0</v>
      </c>
    </row>
    <row r="16" spans="1:34" ht="17" x14ac:dyDescent="0.25">
      <c r="A16" s="3" t="s">
        <v>12</v>
      </c>
      <c r="B16" t="str">
        <f t="shared" si="1"/>
        <v>eyr:2040 iyr:1984 pid:2371396209 byr:1951 cid:283 hgt:164cm</v>
      </c>
      <c r="C16" t="str">
        <f t="shared" si="2"/>
        <v/>
      </c>
      <c r="D16" t="str">
        <v>pid:055334062 cid:272 eyr:2025 ecl:grn iyr:2016 hgt:159cm hcl:#a97842 byr:1989</v>
      </c>
      <c r="F16" s="6">
        <f>IFERROR(FIND(F$2,$D16),-1)</f>
        <v>71</v>
      </c>
      <c r="G16" s="6">
        <f>IFERROR(FIND(G$2,$D16),-1)</f>
        <v>40</v>
      </c>
      <c r="H16" s="6">
        <f>IFERROR(FIND(H$2,$D16),-1)</f>
        <v>23</v>
      </c>
      <c r="I16" s="6">
        <f>IFERROR(FIND(I$2,$D16),-1)</f>
        <v>49</v>
      </c>
      <c r="J16" s="6">
        <f>IFERROR(FIND(J$2,$D16),-1)</f>
        <v>59</v>
      </c>
      <c r="K16" s="6">
        <f>IFERROR(FIND(K$2,$D16),-1)</f>
        <v>32</v>
      </c>
      <c r="L16" s="6">
        <f>IFERROR(FIND(L$2,$D16),-1)</f>
        <v>1</v>
      </c>
      <c r="M16" s="6">
        <f t="shared" si="3"/>
        <v>15</v>
      </c>
      <c r="N16" s="9">
        <f>IF(COUNTIF(F16:L16,-1)&gt;0,0,1)</f>
        <v>1</v>
      </c>
      <c r="P16" t="str">
        <f t="shared" si="4"/>
        <v>1989</v>
      </c>
      <c r="Q16" t="str">
        <f t="shared" si="5"/>
        <v>2016</v>
      </c>
      <c r="R16" t="str">
        <f t="shared" si="6"/>
        <v>2025</v>
      </c>
      <c r="S16" t="str">
        <f t="shared" si="7"/>
        <v>159cm</v>
      </c>
      <c r="T16" t="str">
        <f t="shared" si="8"/>
        <v>#a97842</v>
      </c>
      <c r="U16" t="str">
        <f t="shared" si="9"/>
        <v>grn</v>
      </c>
      <c r="V16" t="str">
        <f t="shared" si="10"/>
        <v>055334062</v>
      </c>
      <c r="W16">
        <f t="shared" si="11"/>
        <v>159</v>
      </c>
      <c r="X16" t="b" cm="1">
        <f t="array" ref="X16">IF(SUM(IF(IFERROR(MATCH(_xlfn.UNICODE(RIGHT(LEFT(T16,_xlfn.SEQUENCE(Rules!$E$8,1,2)),1)),Rules!$B$13:$Q$13,0),-1)=-1,1,0))&gt;0,FALSE,TRUE)</f>
        <v>1</v>
      </c>
      <c r="Z16" s="6" t="b">
        <f>AND(LEN(P16)=Rules!$E$2,P16*1&lt;=Rules!$C$2,P16*1&gt;=Rules!$B$2)</f>
        <v>1</v>
      </c>
      <c r="AA16" s="6" t="b">
        <f>AND(LEN(Q16)=Rules!$E$2,Q16*1&lt;=Rules!$C$3,Q16*1&gt;=Rules!$B$3)</f>
        <v>1</v>
      </c>
      <c r="AB16" s="6" t="b">
        <f>AND(LEN(R16)=Rules!$E$2,R16*1&lt;=Rules!$C$4,R16*1&gt;=Rules!$B$4)</f>
        <v>1</v>
      </c>
      <c r="AC16" s="6" t="b">
        <f>IF(RIGHT(S16,2)=Rules!$D$5,AND(W16&lt;=Rules!$C$5,W16&gt;=Rules!$B$5),IF(RIGHT(S16,2)=Rules!$D$6,AND(W16&lt;=Rules!$C$6,W16&gt;=Rules!$B$6),FALSE))</f>
        <v>1</v>
      </c>
      <c r="AD16" s="6" t="b">
        <f>AND(LEFT(T16,1)=Rules!$D$8,LEN(T16)=Rules!$E$8)</f>
        <v>1</v>
      </c>
      <c r="AE16" s="6" t="b">
        <f>ISNUMBER(MATCH(U16,Rules!$B$9:$H$9,0))</f>
        <v>1</v>
      </c>
      <c r="AF16" s="6" t="b">
        <f>LEN(V16)=Rules!$E$10</f>
        <v>1</v>
      </c>
      <c r="AH16">
        <f>COUNTIF(P16:AF16,FALSE)</f>
        <v>0</v>
      </c>
    </row>
    <row r="17" spans="1:34" ht="17" x14ac:dyDescent="0.25">
      <c r="A17" s="3" t="s">
        <v>13</v>
      </c>
      <c r="B17" t="str">
        <f t="shared" si="1"/>
        <v>eyr:2040 iyr:1984 pid:2371396209 byr:1951 cid:283 hgt:164cm hcl:#623a2f</v>
      </c>
      <c r="C17" t="str">
        <f t="shared" si="2"/>
        <v>eyr:2040 iyr:1984 pid:2371396209 byr:1951 cid:283 hgt:164cm hcl:#623a2f</v>
      </c>
      <c r="D17" t="str">
        <v>eyr:2033 hgt:170cm ecl:brn pid:#299cf2 hcl:#602927 byr:2004 iyr:2023</v>
      </c>
      <c r="F17" s="6">
        <f>IFERROR(FIND(F$2,$D17),-1)</f>
        <v>52</v>
      </c>
      <c r="G17" s="6">
        <f>IFERROR(FIND(G$2,$D17),-1)</f>
        <v>61</v>
      </c>
      <c r="H17" s="6">
        <f>IFERROR(FIND(H$2,$D17),-1)</f>
        <v>1</v>
      </c>
      <c r="I17" s="6">
        <f>IFERROR(FIND(I$2,$D17),-1)</f>
        <v>10</v>
      </c>
      <c r="J17" s="6">
        <f>IFERROR(FIND(J$2,$D17),-1)</f>
        <v>40</v>
      </c>
      <c r="K17" s="6">
        <f>IFERROR(FIND(K$2,$D17),-1)</f>
        <v>20</v>
      </c>
      <c r="L17" s="6">
        <f>IFERROR(FIND(L$2,$D17),-1)</f>
        <v>28</v>
      </c>
      <c r="M17" s="6">
        <f t="shared" si="3"/>
        <v>-1</v>
      </c>
      <c r="N17" s="9">
        <f>IF(COUNTIF(F17:L17,-1)&gt;0,0,1)</f>
        <v>1</v>
      </c>
      <c r="P17" t="str">
        <f t="shared" si="4"/>
        <v>2004</v>
      </c>
      <c r="Q17" t="str">
        <f t="shared" si="5"/>
        <v>2023</v>
      </c>
      <c r="R17" t="str">
        <f t="shared" si="6"/>
        <v>2033</v>
      </c>
      <c r="S17" t="str">
        <f t="shared" si="7"/>
        <v>170cm</v>
      </c>
      <c r="T17" t="str">
        <f t="shared" si="8"/>
        <v>#602927</v>
      </c>
      <c r="U17" t="str">
        <f t="shared" si="9"/>
        <v>brn</v>
      </c>
      <c r="V17" t="str">
        <f t="shared" si="10"/>
        <v>#299cf2</v>
      </c>
      <c r="W17">
        <f t="shared" si="11"/>
        <v>170</v>
      </c>
      <c r="X17" t="b" cm="1">
        <f t="array" ref="X17">IF(SUM(IF(IFERROR(MATCH(_xlfn.UNICODE(RIGHT(LEFT(T17,_xlfn.SEQUENCE(Rules!$E$8,1,2)),1)),Rules!$B$13:$Q$13,0),-1)=-1,1,0))&gt;0,FALSE,TRUE)</f>
        <v>1</v>
      </c>
      <c r="Z17" s="6" t="b">
        <f>AND(LEN(P17)=Rules!$E$2,P17*1&lt;=Rules!$C$2,P17*1&gt;=Rules!$B$2)</f>
        <v>0</v>
      </c>
      <c r="AA17" s="6" t="b">
        <f>AND(LEN(Q17)=Rules!$E$2,Q17*1&lt;=Rules!$C$3,Q17*1&gt;=Rules!$B$3)</f>
        <v>0</v>
      </c>
      <c r="AB17" s="6" t="b">
        <f>AND(LEN(R17)=Rules!$E$2,R17*1&lt;=Rules!$C$4,R17*1&gt;=Rules!$B$4)</f>
        <v>0</v>
      </c>
      <c r="AC17" s="6" t="b">
        <f>IF(RIGHT(S17,2)=Rules!$D$5,AND(W17&lt;=Rules!$C$5,W17&gt;=Rules!$B$5),IF(RIGHT(S17,2)=Rules!$D$6,AND(W17&lt;=Rules!$C$6,W17&gt;=Rules!$B$6),FALSE))</f>
        <v>1</v>
      </c>
      <c r="AD17" s="6" t="b">
        <f>AND(LEFT(T17,1)=Rules!$D$8,LEN(T17)=Rules!$E$8)</f>
        <v>1</v>
      </c>
      <c r="AE17" s="6" t="b">
        <f>ISNUMBER(MATCH(U17,Rules!$B$9:$H$9,0))</f>
        <v>1</v>
      </c>
      <c r="AF17" s="6" t="b">
        <f>LEN(V17)=Rules!$E$10</f>
        <v>0</v>
      </c>
      <c r="AH17">
        <f>COUNTIF(P17:AF17,FALSE)</f>
        <v>4</v>
      </c>
    </row>
    <row r="18" spans="1:34" x14ac:dyDescent="0.2">
      <c r="B18" t="str">
        <f t="shared" si="1"/>
        <v/>
      </c>
      <c r="C18" t="str">
        <f t="shared" si="2"/>
        <v/>
      </c>
      <c r="D18" t="str">
        <v>iyr:2020 cid:273 pid:038972962 hcl:#c0946f hgt:152cm eyr:2021 ecl:blu byr:1986</v>
      </c>
      <c r="F18" s="6">
        <f>IFERROR(FIND(F$2,$D18),-1)</f>
        <v>71</v>
      </c>
      <c r="G18" s="6">
        <f>IFERROR(FIND(G$2,$D18),-1)</f>
        <v>1</v>
      </c>
      <c r="H18" s="6">
        <f>IFERROR(FIND(H$2,$D18),-1)</f>
        <v>54</v>
      </c>
      <c r="I18" s="6">
        <f>IFERROR(FIND(I$2,$D18),-1)</f>
        <v>44</v>
      </c>
      <c r="J18" s="6">
        <f>IFERROR(FIND(J$2,$D18),-1)</f>
        <v>32</v>
      </c>
      <c r="K18" s="6">
        <f>IFERROR(FIND(K$2,$D18),-1)</f>
        <v>63</v>
      </c>
      <c r="L18" s="6">
        <f>IFERROR(FIND(L$2,$D18),-1)</f>
        <v>18</v>
      </c>
      <c r="M18" s="6">
        <f t="shared" si="3"/>
        <v>10</v>
      </c>
      <c r="N18" s="9">
        <f>IF(COUNTIF(F18:L18,-1)&gt;0,0,1)</f>
        <v>1</v>
      </c>
      <c r="P18" t="str">
        <f t="shared" si="4"/>
        <v>1986</v>
      </c>
      <c r="Q18" t="str">
        <f t="shared" si="5"/>
        <v>2020</v>
      </c>
      <c r="R18" t="str">
        <f t="shared" si="6"/>
        <v>2021</v>
      </c>
      <c r="S18" t="str">
        <f t="shared" si="7"/>
        <v>152cm</v>
      </c>
      <c r="T18" t="str">
        <f t="shared" si="8"/>
        <v>#c0946f</v>
      </c>
      <c r="U18" t="str">
        <f t="shared" si="9"/>
        <v>blu</v>
      </c>
      <c r="V18" t="str">
        <f t="shared" si="10"/>
        <v>038972962</v>
      </c>
      <c r="W18">
        <f t="shared" si="11"/>
        <v>152</v>
      </c>
      <c r="X18" t="b" cm="1">
        <f t="array" ref="X18">IF(SUM(IF(IFERROR(MATCH(_xlfn.UNICODE(RIGHT(LEFT(T18,_xlfn.SEQUENCE(Rules!$E$8,1,2)),1)),Rules!$B$13:$Q$13,0),-1)=-1,1,0))&gt;0,FALSE,TRUE)</f>
        <v>1</v>
      </c>
      <c r="Z18" s="6" t="b">
        <f>AND(LEN(P18)=Rules!$E$2,P18*1&lt;=Rules!$C$2,P18*1&gt;=Rules!$B$2)</f>
        <v>1</v>
      </c>
      <c r="AA18" s="6" t="b">
        <f>AND(LEN(Q18)=Rules!$E$2,Q18*1&lt;=Rules!$C$3,Q18*1&gt;=Rules!$B$3)</f>
        <v>1</v>
      </c>
      <c r="AB18" s="6" t="b">
        <f>AND(LEN(R18)=Rules!$E$2,R18*1&lt;=Rules!$C$4,R18*1&gt;=Rules!$B$4)</f>
        <v>1</v>
      </c>
      <c r="AC18" s="6" t="b">
        <f>IF(RIGHT(S18,2)=Rules!$D$5,AND(W18&lt;=Rules!$C$5,W18&gt;=Rules!$B$5),IF(RIGHT(S18,2)=Rules!$D$6,AND(W18&lt;=Rules!$C$6,W18&gt;=Rules!$B$6),FALSE))</f>
        <v>1</v>
      </c>
      <c r="AD18" s="6" t="b">
        <f>AND(LEFT(T18,1)=Rules!$D$8,LEN(T18)=Rules!$E$8)</f>
        <v>1</v>
      </c>
      <c r="AE18" s="6" t="b">
        <f>ISNUMBER(MATCH(U18,Rules!$B$9:$H$9,0))</f>
        <v>1</v>
      </c>
      <c r="AF18" s="6" t="b">
        <f>LEN(V18)=Rules!$E$10</f>
        <v>1</v>
      </c>
      <c r="AH18">
        <f>COUNTIF(P18:AF18,FALSE)</f>
        <v>0</v>
      </c>
    </row>
    <row r="19" spans="1:34" ht="17" x14ac:dyDescent="0.25">
      <c r="A19" s="3" t="s">
        <v>14</v>
      </c>
      <c r="B19" t="str">
        <f t="shared" si="1"/>
        <v>iyr:2014 byr:1966 hgt:153cm pid:900693718 eyr:2020 ecl:gry hcl:#866857</v>
      </c>
      <c r="C19" t="str">
        <f t="shared" si="2"/>
        <v>iyr:2014 byr:1966 hgt:153cm pid:900693718 eyr:2020 ecl:gry hcl:#866857</v>
      </c>
      <c r="D19" t="str">
        <v>pid:015622106 hgt:154cm iyr:2012 byr:1922 eyr:2028 hcl:#9dc667 ecl:blu</v>
      </c>
      <c r="F19" s="6">
        <f>IFERROR(FIND(F$2,$D19),-1)</f>
        <v>34</v>
      </c>
      <c r="G19" s="6">
        <f>IFERROR(FIND(G$2,$D19),-1)</f>
        <v>25</v>
      </c>
      <c r="H19" s="6">
        <f>IFERROR(FIND(H$2,$D19),-1)</f>
        <v>43</v>
      </c>
      <c r="I19" s="6">
        <f>IFERROR(FIND(I$2,$D19),-1)</f>
        <v>15</v>
      </c>
      <c r="J19" s="6">
        <f>IFERROR(FIND(J$2,$D19),-1)</f>
        <v>52</v>
      </c>
      <c r="K19" s="6">
        <f>IFERROR(FIND(K$2,$D19),-1)</f>
        <v>64</v>
      </c>
      <c r="L19" s="6">
        <f>IFERROR(FIND(L$2,$D19),-1)</f>
        <v>1</v>
      </c>
      <c r="M19" s="6">
        <f t="shared" si="3"/>
        <v>-1</v>
      </c>
      <c r="N19" s="9">
        <f>IF(COUNTIF(F19:L19,-1)&gt;0,0,1)</f>
        <v>1</v>
      </c>
      <c r="P19" t="str">
        <f t="shared" si="4"/>
        <v>1922</v>
      </c>
      <c r="Q19" t="str">
        <f t="shared" si="5"/>
        <v>2012</v>
      </c>
      <c r="R19" t="str">
        <f t="shared" si="6"/>
        <v>2028</v>
      </c>
      <c r="S19" t="str">
        <f t="shared" si="7"/>
        <v>154cm</v>
      </c>
      <c r="T19" t="str">
        <f t="shared" si="8"/>
        <v>#9dc667</v>
      </c>
      <c r="U19" t="str">
        <f t="shared" si="9"/>
        <v>blu</v>
      </c>
      <c r="V19" t="str">
        <f t="shared" si="10"/>
        <v>015622106</v>
      </c>
      <c r="W19">
        <f t="shared" si="11"/>
        <v>154</v>
      </c>
      <c r="X19" t="b" cm="1">
        <f t="array" ref="X19">IF(SUM(IF(IFERROR(MATCH(_xlfn.UNICODE(RIGHT(LEFT(T19,_xlfn.SEQUENCE(Rules!$E$8,1,2)),1)),Rules!$B$13:$Q$13,0),-1)=-1,1,0))&gt;0,FALSE,TRUE)</f>
        <v>1</v>
      </c>
      <c r="Z19" s="6" t="b">
        <f>AND(LEN(P19)=Rules!$E$2,P19*1&lt;=Rules!$C$2,P19*1&gt;=Rules!$B$2)</f>
        <v>1</v>
      </c>
      <c r="AA19" s="6" t="b">
        <f>AND(LEN(Q19)=Rules!$E$2,Q19*1&lt;=Rules!$C$3,Q19*1&gt;=Rules!$B$3)</f>
        <v>1</v>
      </c>
      <c r="AB19" s="6" t="b">
        <f>AND(LEN(R19)=Rules!$E$2,R19*1&lt;=Rules!$C$4,R19*1&gt;=Rules!$B$4)</f>
        <v>1</v>
      </c>
      <c r="AC19" s="6" t="b">
        <f>IF(RIGHT(S19,2)=Rules!$D$5,AND(W19&lt;=Rules!$C$5,W19&gt;=Rules!$B$5),IF(RIGHT(S19,2)=Rules!$D$6,AND(W19&lt;=Rules!$C$6,W19&gt;=Rules!$B$6),FALSE))</f>
        <v>1</v>
      </c>
      <c r="AD19" s="6" t="b">
        <f>AND(LEFT(T19,1)=Rules!$D$8,LEN(T19)=Rules!$E$8)</f>
        <v>1</v>
      </c>
      <c r="AE19" s="6" t="b">
        <f>ISNUMBER(MATCH(U19,Rules!$B$9:$H$9,0))</f>
        <v>1</v>
      </c>
      <c r="AF19" s="6" t="b">
        <f>LEN(V19)=Rules!$E$10</f>
        <v>1</v>
      </c>
      <c r="AH19">
        <f>COUNTIF(P19:AF19,FALSE)</f>
        <v>0</v>
      </c>
    </row>
    <row r="20" spans="1:34" x14ac:dyDescent="0.2">
      <c r="B20" t="str">
        <f t="shared" si="1"/>
        <v/>
      </c>
      <c r="C20" t="str">
        <f t="shared" si="2"/>
        <v/>
      </c>
      <c r="D20" t="str">
        <v>iyr:2017 eyr:2025 hgt:179cm cid:324 pid:579870519 byr:1934</v>
      </c>
      <c r="F20" s="6">
        <f>IFERROR(FIND(F$2,$D20),-1)</f>
        <v>51</v>
      </c>
      <c r="G20" s="6">
        <f>IFERROR(FIND(G$2,$D20),-1)</f>
        <v>1</v>
      </c>
      <c r="H20" s="6">
        <f>IFERROR(FIND(H$2,$D20),-1)</f>
        <v>10</v>
      </c>
      <c r="I20" s="6">
        <f>IFERROR(FIND(I$2,$D20),-1)</f>
        <v>19</v>
      </c>
      <c r="J20" s="6">
        <f>IFERROR(FIND(J$2,$D20),-1)</f>
        <v>-1</v>
      </c>
      <c r="K20" s="6">
        <f>IFERROR(FIND(K$2,$D20),-1)</f>
        <v>-1</v>
      </c>
      <c r="L20" s="6">
        <f>IFERROR(FIND(L$2,$D20),-1)</f>
        <v>37</v>
      </c>
      <c r="M20" s="6">
        <f t="shared" si="3"/>
        <v>29</v>
      </c>
      <c r="N20" s="9">
        <f>IF(COUNTIF(F20:L20,-1)&gt;0,0,1)</f>
        <v>0</v>
      </c>
      <c r="P20" t="str">
        <f t="shared" si="4"/>
        <v>1934</v>
      </c>
      <c r="Q20" t="str">
        <f t="shared" si="5"/>
        <v>2017</v>
      </c>
      <c r="R20" t="str">
        <f t="shared" si="6"/>
        <v>2025</v>
      </c>
      <c r="S20" t="str">
        <f t="shared" si="7"/>
        <v>179cm</v>
      </c>
      <c r="T20" t="b">
        <f t="shared" si="8"/>
        <v>0</v>
      </c>
      <c r="U20" t="b">
        <f t="shared" si="9"/>
        <v>0</v>
      </c>
      <c r="V20" t="str">
        <f t="shared" si="10"/>
        <v>579870519</v>
      </c>
      <c r="W20">
        <f t="shared" si="11"/>
        <v>179</v>
      </c>
      <c r="X20" t="b" cm="1">
        <f t="array" ref="X20">IF(SUM(IF(IFERROR(MATCH(_xlfn.UNICODE(RIGHT(LEFT(T20,_xlfn.SEQUENCE(Rules!$E$8,1,2)),1)),Rules!$B$13:$Q$13,0),-1)=-1,1,0))&gt;0,FALSE,TRUE)</f>
        <v>0</v>
      </c>
      <c r="Z20" s="6" t="b">
        <f>AND(LEN(P20)=Rules!$E$2,P20*1&lt;=Rules!$C$2,P20*1&gt;=Rules!$B$2)</f>
        <v>1</v>
      </c>
      <c r="AA20" s="6" t="b">
        <f>AND(LEN(Q20)=Rules!$E$2,Q20*1&lt;=Rules!$C$3,Q20*1&gt;=Rules!$B$3)</f>
        <v>1</v>
      </c>
      <c r="AB20" s="6" t="b">
        <f>AND(LEN(R20)=Rules!$E$2,R20*1&lt;=Rules!$C$4,R20*1&gt;=Rules!$B$4)</f>
        <v>1</v>
      </c>
      <c r="AC20" s="6" t="b">
        <f>IF(RIGHT(S20,2)=Rules!$D$5,AND(W20&lt;=Rules!$C$5,W20&gt;=Rules!$B$5),IF(RIGHT(S20,2)=Rules!$D$6,AND(W20&lt;=Rules!$C$6,W20&gt;=Rules!$B$6),FALSE))</f>
        <v>1</v>
      </c>
      <c r="AD20" s="6" t="b">
        <f>AND(LEFT(T20,1)=Rules!$D$8,LEN(T20)=Rules!$E$8)</f>
        <v>0</v>
      </c>
      <c r="AE20" s="6" t="b">
        <f>ISNUMBER(MATCH(U20,Rules!$B$9:$H$9,0))</f>
        <v>0</v>
      </c>
      <c r="AF20" s="6" t="b">
        <f>LEN(V20)=Rules!$E$10</f>
        <v>1</v>
      </c>
      <c r="AH20">
        <f>COUNTIF(P20:AF20,FALSE)</f>
        <v>5</v>
      </c>
    </row>
    <row r="21" spans="1:34" ht="17" x14ac:dyDescent="0.25">
      <c r="A21" s="3" t="s">
        <v>15</v>
      </c>
      <c r="B21" t="str">
        <f t="shared" si="1"/>
        <v>eyr:2020 hgt:162cm</v>
      </c>
      <c r="C21" t="str">
        <f t="shared" si="2"/>
        <v/>
      </c>
      <c r="D21" t="str">
        <v>hcl:#6b5442 eyr:2021 pid:104071480 ecl:brn hgt:162cm cid:89 byr:1949 iyr:2017</v>
      </c>
      <c r="F21" s="6">
        <f>IFERROR(FIND(F$2,$D21),-1)</f>
        <v>61</v>
      </c>
      <c r="G21" s="6">
        <f>IFERROR(FIND(G$2,$D21),-1)</f>
        <v>70</v>
      </c>
      <c r="H21" s="6">
        <f>IFERROR(FIND(H$2,$D21),-1)</f>
        <v>13</v>
      </c>
      <c r="I21" s="6">
        <f>IFERROR(FIND(I$2,$D21),-1)</f>
        <v>44</v>
      </c>
      <c r="J21" s="6">
        <f>IFERROR(FIND(J$2,$D21),-1)</f>
        <v>1</v>
      </c>
      <c r="K21" s="6">
        <f>IFERROR(FIND(K$2,$D21),-1)</f>
        <v>36</v>
      </c>
      <c r="L21" s="6">
        <f>IFERROR(FIND(L$2,$D21),-1)</f>
        <v>22</v>
      </c>
      <c r="M21" s="6">
        <f t="shared" si="3"/>
        <v>54</v>
      </c>
      <c r="N21" s="9">
        <f>IF(COUNTIF(F21:L21,-1)&gt;0,0,1)</f>
        <v>1</v>
      </c>
      <c r="P21" t="str">
        <f t="shared" si="4"/>
        <v>1949</v>
      </c>
      <c r="Q21" t="str">
        <f t="shared" si="5"/>
        <v>2017</v>
      </c>
      <c r="R21" t="str">
        <f t="shared" si="6"/>
        <v>2021</v>
      </c>
      <c r="S21" t="str">
        <f t="shared" si="7"/>
        <v>162cm</v>
      </c>
      <c r="T21" t="str">
        <f t="shared" si="8"/>
        <v>#6b5442</v>
      </c>
      <c r="U21" t="str">
        <f t="shared" si="9"/>
        <v>brn</v>
      </c>
      <c r="V21" t="str">
        <f t="shared" si="10"/>
        <v>104071480</v>
      </c>
      <c r="W21">
        <f t="shared" si="11"/>
        <v>162</v>
      </c>
      <c r="X21" t="b" cm="1">
        <f t="array" ref="X21">IF(SUM(IF(IFERROR(MATCH(_xlfn.UNICODE(RIGHT(LEFT(T21,_xlfn.SEQUENCE(Rules!$E$8,1,2)),1)),Rules!$B$13:$Q$13,0),-1)=-1,1,0))&gt;0,FALSE,TRUE)</f>
        <v>1</v>
      </c>
      <c r="Z21" s="6" t="b">
        <f>AND(LEN(P21)=Rules!$E$2,P21*1&lt;=Rules!$C$2,P21*1&gt;=Rules!$B$2)</f>
        <v>1</v>
      </c>
      <c r="AA21" s="6" t="b">
        <f>AND(LEN(Q21)=Rules!$E$2,Q21*1&lt;=Rules!$C$3,Q21*1&gt;=Rules!$B$3)</f>
        <v>1</v>
      </c>
      <c r="AB21" s="6" t="b">
        <f>AND(LEN(R21)=Rules!$E$2,R21*1&lt;=Rules!$C$4,R21*1&gt;=Rules!$B$4)</f>
        <v>1</v>
      </c>
      <c r="AC21" s="6" t="b">
        <f>IF(RIGHT(S21,2)=Rules!$D$5,AND(W21&lt;=Rules!$C$5,W21&gt;=Rules!$B$5),IF(RIGHT(S21,2)=Rules!$D$6,AND(W21&lt;=Rules!$C$6,W21&gt;=Rules!$B$6),FALSE))</f>
        <v>1</v>
      </c>
      <c r="AD21" s="6" t="b">
        <f>AND(LEFT(T21,1)=Rules!$D$8,LEN(T21)=Rules!$E$8)</f>
        <v>1</v>
      </c>
      <c r="AE21" s="6" t="b">
        <f>ISNUMBER(MATCH(U21,Rules!$B$9:$H$9,0))</f>
        <v>1</v>
      </c>
      <c r="AF21" s="6" t="b">
        <f>LEN(V21)=Rules!$E$10</f>
        <v>1</v>
      </c>
      <c r="AH21">
        <f>COUNTIF(P21:AF21,FALSE)</f>
        <v>0</v>
      </c>
    </row>
    <row r="22" spans="1:34" ht="17" x14ac:dyDescent="0.25">
      <c r="A22" s="3" t="s">
        <v>16</v>
      </c>
      <c r="B22" t="str">
        <f t="shared" si="1"/>
        <v>eyr:2020 hgt:162cm byr:1939 pid:900852891 iyr:2020</v>
      </c>
      <c r="C22" t="str">
        <f t="shared" si="2"/>
        <v/>
      </c>
      <c r="D22" t="str">
        <v>pid:388871409 cid:163 hgt:190cm ecl:amb eyr:2022 iyr:2019 byr:1963 hcl:#fffffd</v>
      </c>
      <c r="F22" s="6">
        <f>IFERROR(FIND(F$2,$D22),-1)</f>
        <v>59</v>
      </c>
      <c r="G22" s="6">
        <f>IFERROR(FIND(G$2,$D22),-1)</f>
        <v>50</v>
      </c>
      <c r="H22" s="6">
        <f>IFERROR(FIND(H$2,$D22),-1)</f>
        <v>41</v>
      </c>
      <c r="I22" s="6">
        <f>IFERROR(FIND(I$2,$D22),-1)</f>
        <v>23</v>
      </c>
      <c r="J22" s="6">
        <f>IFERROR(FIND(J$2,$D22),-1)</f>
        <v>68</v>
      </c>
      <c r="K22" s="6">
        <f>IFERROR(FIND(K$2,$D22),-1)</f>
        <v>33</v>
      </c>
      <c r="L22" s="6">
        <f>IFERROR(FIND(L$2,$D22),-1)</f>
        <v>1</v>
      </c>
      <c r="M22" s="6">
        <f t="shared" si="3"/>
        <v>15</v>
      </c>
      <c r="N22" s="9">
        <f>IF(COUNTIF(F22:L22,-1)&gt;0,0,1)</f>
        <v>1</v>
      </c>
      <c r="P22" t="str">
        <f t="shared" si="4"/>
        <v>1963</v>
      </c>
      <c r="Q22" t="str">
        <f t="shared" si="5"/>
        <v>2019</v>
      </c>
      <c r="R22" t="str">
        <f t="shared" si="6"/>
        <v>2022</v>
      </c>
      <c r="S22" t="str">
        <f t="shared" si="7"/>
        <v>190cm</v>
      </c>
      <c r="T22" t="str">
        <f t="shared" si="8"/>
        <v>#fffffd</v>
      </c>
      <c r="U22" t="str">
        <f t="shared" si="9"/>
        <v>amb</v>
      </c>
      <c r="V22" t="str">
        <f t="shared" si="10"/>
        <v>388871409</v>
      </c>
      <c r="W22">
        <f t="shared" si="11"/>
        <v>190</v>
      </c>
      <c r="X22" t="b" cm="1">
        <f t="array" ref="X22">IF(SUM(IF(IFERROR(MATCH(_xlfn.UNICODE(RIGHT(LEFT(T22,_xlfn.SEQUENCE(Rules!$E$8,1,2)),1)),Rules!$B$13:$Q$13,0),-1)=-1,1,0))&gt;0,FALSE,TRUE)</f>
        <v>1</v>
      </c>
      <c r="Z22" s="6" t="b">
        <f>AND(LEN(P22)=Rules!$E$2,P22*1&lt;=Rules!$C$2,P22*1&gt;=Rules!$B$2)</f>
        <v>1</v>
      </c>
      <c r="AA22" s="6" t="b">
        <f>AND(LEN(Q22)=Rules!$E$2,Q22*1&lt;=Rules!$C$3,Q22*1&gt;=Rules!$B$3)</f>
        <v>1</v>
      </c>
      <c r="AB22" s="6" t="b">
        <f>AND(LEN(R22)=Rules!$E$2,R22*1&lt;=Rules!$C$4,R22*1&gt;=Rules!$B$4)</f>
        <v>1</v>
      </c>
      <c r="AC22" s="6" t="b">
        <f>IF(RIGHT(S22,2)=Rules!$D$5,AND(W22&lt;=Rules!$C$5,W22&gt;=Rules!$B$5),IF(RIGHT(S22,2)=Rules!$D$6,AND(W22&lt;=Rules!$C$6,W22&gt;=Rules!$B$6),FALSE))</f>
        <v>1</v>
      </c>
      <c r="AD22" s="6" t="b">
        <f>AND(LEFT(T22,1)=Rules!$D$8,LEN(T22)=Rules!$E$8)</f>
        <v>1</v>
      </c>
      <c r="AE22" s="6" t="b">
        <f>ISNUMBER(MATCH(U22,Rules!$B$9:$H$9,0))</f>
        <v>1</v>
      </c>
      <c r="AF22" s="6" t="b">
        <f>LEN(V22)=Rules!$E$10</f>
        <v>1</v>
      </c>
      <c r="AH22">
        <f>COUNTIF(P22:AF22,FALSE)</f>
        <v>0</v>
      </c>
    </row>
    <row r="23" spans="1:34" ht="17" x14ac:dyDescent="0.25">
      <c r="A23" s="3" t="s">
        <v>17</v>
      </c>
      <c r="B23" t="str">
        <f t="shared" si="1"/>
        <v>eyr:2020 hgt:162cm byr:1939 pid:900852891 iyr:2020 ecl:oth hcl:#b6652a</v>
      </c>
      <c r="C23" t="str">
        <f t="shared" si="2"/>
        <v>eyr:2020 hgt:162cm byr:1939 pid:900852891 iyr:2020 ecl:oth hcl:#b6652a</v>
      </c>
      <c r="D23" t="str">
        <v>cid:190 byr:1968 iyr:2018 hgt:155cm hcl:#6b5442 ecl:grn pid:891458997 eyr:2030</v>
      </c>
      <c r="F23" s="6">
        <f>IFERROR(FIND(F$2,$D23),-1)</f>
        <v>9</v>
      </c>
      <c r="G23" s="6">
        <f>IFERROR(FIND(G$2,$D23),-1)</f>
        <v>18</v>
      </c>
      <c r="H23" s="6">
        <f>IFERROR(FIND(H$2,$D23),-1)</f>
        <v>71</v>
      </c>
      <c r="I23" s="6">
        <f>IFERROR(FIND(I$2,$D23),-1)</f>
        <v>27</v>
      </c>
      <c r="J23" s="6">
        <f>IFERROR(FIND(J$2,$D23),-1)</f>
        <v>37</v>
      </c>
      <c r="K23" s="6">
        <f>IFERROR(FIND(K$2,$D23),-1)</f>
        <v>49</v>
      </c>
      <c r="L23" s="6">
        <f>IFERROR(FIND(L$2,$D23),-1)</f>
        <v>57</v>
      </c>
      <c r="M23" s="6">
        <f t="shared" si="3"/>
        <v>1</v>
      </c>
      <c r="N23" s="9">
        <f>IF(COUNTIF(F23:L23,-1)&gt;0,0,1)</f>
        <v>1</v>
      </c>
      <c r="P23" t="str">
        <f t="shared" si="4"/>
        <v>1968</v>
      </c>
      <c r="Q23" t="str">
        <f t="shared" si="5"/>
        <v>2018</v>
      </c>
      <c r="R23" t="str">
        <f t="shared" si="6"/>
        <v>2030</v>
      </c>
      <c r="S23" t="str">
        <f t="shared" si="7"/>
        <v>155cm</v>
      </c>
      <c r="T23" t="str">
        <f t="shared" si="8"/>
        <v>#6b5442</v>
      </c>
      <c r="U23" t="str">
        <f t="shared" si="9"/>
        <v>grn</v>
      </c>
      <c r="V23" t="str">
        <f t="shared" si="10"/>
        <v>891458997</v>
      </c>
      <c r="W23">
        <f t="shared" si="11"/>
        <v>155</v>
      </c>
      <c r="X23" t="b" cm="1">
        <f t="array" ref="X23">IF(SUM(IF(IFERROR(MATCH(_xlfn.UNICODE(RIGHT(LEFT(T23,_xlfn.SEQUENCE(Rules!$E$8,1,2)),1)),Rules!$B$13:$Q$13,0),-1)=-1,1,0))&gt;0,FALSE,TRUE)</f>
        <v>1</v>
      </c>
      <c r="Z23" s="6" t="b">
        <f>AND(LEN(P23)=Rules!$E$2,P23*1&lt;=Rules!$C$2,P23*1&gt;=Rules!$B$2)</f>
        <v>1</v>
      </c>
      <c r="AA23" s="6" t="b">
        <f>AND(LEN(Q23)=Rules!$E$2,Q23*1&lt;=Rules!$C$3,Q23*1&gt;=Rules!$B$3)</f>
        <v>1</v>
      </c>
      <c r="AB23" s="6" t="b">
        <f>AND(LEN(R23)=Rules!$E$2,R23*1&lt;=Rules!$C$4,R23*1&gt;=Rules!$B$4)</f>
        <v>1</v>
      </c>
      <c r="AC23" s="6" t="b">
        <f>IF(RIGHT(S23,2)=Rules!$D$5,AND(W23&lt;=Rules!$C$5,W23&gt;=Rules!$B$5),IF(RIGHT(S23,2)=Rules!$D$6,AND(W23&lt;=Rules!$C$6,W23&gt;=Rules!$B$6),FALSE))</f>
        <v>1</v>
      </c>
      <c r="AD23" s="6" t="b">
        <f>AND(LEFT(T23,1)=Rules!$D$8,LEN(T23)=Rules!$E$8)</f>
        <v>1</v>
      </c>
      <c r="AE23" s="6" t="b">
        <f>ISNUMBER(MATCH(U23,Rules!$B$9:$H$9,0))</f>
        <v>1</v>
      </c>
      <c r="AF23" s="6" t="b">
        <f>LEN(V23)=Rules!$E$10</f>
        <v>1</v>
      </c>
      <c r="AH23">
        <f>COUNTIF(P23:AF23,FALSE)</f>
        <v>0</v>
      </c>
    </row>
    <row r="24" spans="1:34" x14ac:dyDescent="0.2">
      <c r="B24" t="str">
        <f t="shared" si="1"/>
        <v/>
      </c>
      <c r="C24" t="str">
        <f t="shared" si="2"/>
        <v/>
      </c>
      <c r="D24" t="str">
        <v>hcl:z cid:103 iyr:2026 hgt:171 byr:1979 pid:076174078 eyr:2031 ecl:#fc4638</v>
      </c>
      <c r="F24" s="6">
        <f>IFERROR(FIND(F$2,$D24),-1)</f>
        <v>32</v>
      </c>
      <c r="G24" s="6">
        <f>IFERROR(FIND(G$2,$D24),-1)</f>
        <v>15</v>
      </c>
      <c r="H24" s="6">
        <f>IFERROR(FIND(H$2,$D24),-1)</f>
        <v>55</v>
      </c>
      <c r="I24" s="6">
        <f>IFERROR(FIND(I$2,$D24),-1)</f>
        <v>24</v>
      </c>
      <c r="J24" s="6">
        <f>IFERROR(FIND(J$2,$D24),-1)</f>
        <v>1</v>
      </c>
      <c r="K24" s="6">
        <f>IFERROR(FIND(K$2,$D24),-1)</f>
        <v>64</v>
      </c>
      <c r="L24" s="6">
        <f>IFERROR(FIND(L$2,$D24),-1)</f>
        <v>41</v>
      </c>
      <c r="M24" s="6">
        <f t="shared" si="3"/>
        <v>7</v>
      </c>
      <c r="N24" s="9">
        <f>IF(COUNTIF(F24:L24,-1)&gt;0,0,1)</f>
        <v>1</v>
      </c>
      <c r="P24" t="str">
        <f t="shared" si="4"/>
        <v>1979</v>
      </c>
      <c r="Q24" t="str">
        <f t="shared" si="5"/>
        <v>2026</v>
      </c>
      <c r="R24" t="str">
        <f t="shared" si="6"/>
        <v>2031</v>
      </c>
      <c r="S24" t="str">
        <f t="shared" si="7"/>
        <v>171</v>
      </c>
      <c r="T24" t="str">
        <f t="shared" si="8"/>
        <v>z</v>
      </c>
      <c r="U24" t="str">
        <f t="shared" si="9"/>
        <v>#fc4638</v>
      </c>
      <c r="V24" t="str">
        <f t="shared" si="10"/>
        <v>076174078</v>
      </c>
      <c r="W24">
        <f t="shared" si="11"/>
        <v>1</v>
      </c>
      <c r="X24" t="b" cm="1">
        <f t="array" ref="X24">IF(SUM(IF(IFERROR(MATCH(_xlfn.UNICODE(RIGHT(LEFT(T24,_xlfn.SEQUENCE(Rules!$E$8,1,2)),1)),Rules!$B$13:$Q$13,0),-1)=-1,1,0))&gt;0,FALSE,TRUE)</f>
        <v>0</v>
      </c>
      <c r="Z24" s="6" t="b">
        <f>AND(LEN(P24)=Rules!$E$2,P24*1&lt;=Rules!$C$2,P24*1&gt;=Rules!$B$2)</f>
        <v>1</v>
      </c>
      <c r="AA24" s="6" t="b">
        <f>AND(LEN(Q24)=Rules!$E$2,Q24*1&lt;=Rules!$C$3,Q24*1&gt;=Rules!$B$3)</f>
        <v>0</v>
      </c>
      <c r="AB24" s="6" t="b">
        <f>AND(LEN(R24)=Rules!$E$2,R24*1&lt;=Rules!$C$4,R24*1&gt;=Rules!$B$4)</f>
        <v>0</v>
      </c>
      <c r="AC24" s="6" t="b">
        <f>IF(RIGHT(S24,2)=Rules!$D$5,AND(W24&lt;=Rules!$C$5,W24&gt;=Rules!$B$5),IF(RIGHT(S24,2)=Rules!$D$6,AND(W24&lt;=Rules!$C$6,W24&gt;=Rules!$B$6),FALSE))</f>
        <v>0</v>
      </c>
      <c r="AD24" s="6" t="b">
        <f>AND(LEFT(T24,1)=Rules!$D$8,LEN(T24)=Rules!$E$8)</f>
        <v>0</v>
      </c>
      <c r="AE24" s="6" t="b">
        <f>ISNUMBER(MATCH(U24,Rules!$B$9:$H$9,0))</f>
        <v>0</v>
      </c>
      <c r="AF24" s="6" t="b">
        <f>LEN(V24)=Rules!$E$10</f>
        <v>1</v>
      </c>
      <c r="AH24">
        <f>COUNTIF(P24:AF24,FALSE)</f>
        <v>6</v>
      </c>
    </row>
    <row r="25" spans="1:34" ht="17" x14ac:dyDescent="0.25">
      <c r="A25" s="3" t="s">
        <v>18</v>
      </c>
      <c r="B25" t="str">
        <f t="shared" si="1"/>
        <v>iyr:1956</v>
      </c>
      <c r="C25" t="str">
        <f t="shared" si="2"/>
        <v/>
      </c>
      <c r="D25" t="str">
        <v>hcl:#f8063e pid:684921958 ecl:gry eyr:2020 iyr:2011 byr:1958 hgt:189cm cid:131</v>
      </c>
      <c r="F25" s="6">
        <f>IFERROR(FIND(F$2,$D25),-1)</f>
        <v>53</v>
      </c>
      <c r="G25" s="6">
        <f>IFERROR(FIND(G$2,$D25),-1)</f>
        <v>44</v>
      </c>
      <c r="H25" s="6">
        <f>IFERROR(FIND(H$2,$D25),-1)</f>
        <v>35</v>
      </c>
      <c r="I25" s="6">
        <f>IFERROR(FIND(I$2,$D25),-1)</f>
        <v>62</v>
      </c>
      <c r="J25" s="6">
        <f>IFERROR(FIND(J$2,$D25),-1)</f>
        <v>1</v>
      </c>
      <c r="K25" s="6">
        <f>IFERROR(FIND(K$2,$D25),-1)</f>
        <v>27</v>
      </c>
      <c r="L25" s="6">
        <f>IFERROR(FIND(L$2,$D25),-1)</f>
        <v>13</v>
      </c>
      <c r="M25" s="6">
        <f t="shared" si="3"/>
        <v>72</v>
      </c>
      <c r="N25" s="9">
        <f>IF(COUNTIF(F25:L25,-1)&gt;0,0,1)</f>
        <v>1</v>
      </c>
      <c r="P25" t="str">
        <f t="shared" si="4"/>
        <v>1958</v>
      </c>
      <c r="Q25" t="str">
        <f t="shared" si="5"/>
        <v>2011</v>
      </c>
      <c r="R25" t="str">
        <f t="shared" si="6"/>
        <v>2020</v>
      </c>
      <c r="S25" t="str">
        <f t="shared" si="7"/>
        <v>189cm</v>
      </c>
      <c r="T25" t="str">
        <f t="shared" si="8"/>
        <v>#f8063e</v>
      </c>
      <c r="U25" t="str">
        <f t="shared" si="9"/>
        <v>gry</v>
      </c>
      <c r="V25" t="str">
        <f t="shared" si="10"/>
        <v>684921958</v>
      </c>
      <c r="W25">
        <f>LEFT(S25,LEN(S25)-2)*1</f>
        <v>189</v>
      </c>
      <c r="X25" t="b" cm="1">
        <f t="array" ref="X25">IF(SUM(IF(IFERROR(MATCH(_xlfn.UNICODE(RIGHT(LEFT(T25,_xlfn.SEQUENCE(Rules!$E$8,1,2)),1)),Rules!$B$13:$Q$13,0),-1)=-1,1,0))&gt;0,FALSE,TRUE)</f>
        <v>1</v>
      </c>
      <c r="Z25" s="6" t="b">
        <f>AND(LEN(P25)=Rules!$E$2,P25*1&lt;=Rules!$C$2,P25*1&gt;=Rules!$B$2)</f>
        <v>1</v>
      </c>
      <c r="AA25" s="6" t="b">
        <f>AND(LEN(Q25)=Rules!$E$2,Q25*1&lt;=Rules!$C$3,Q25*1&gt;=Rules!$B$3)</f>
        <v>1</v>
      </c>
      <c r="AB25" s="6" t="b">
        <f>AND(LEN(R25)=Rules!$E$2,R25*1&lt;=Rules!$C$4,R25*1&gt;=Rules!$B$4)</f>
        <v>1</v>
      </c>
      <c r="AC25" s="6" t="b">
        <f>IF(RIGHT(S25,2)=Rules!$D$5,AND(W25&lt;=Rules!$C$5,W25&gt;=Rules!$B$5),IF(RIGHT(S25,2)=Rules!$D$6,AND(W25&lt;=Rules!$C$6,W25&gt;=Rules!$B$6),FALSE))</f>
        <v>1</v>
      </c>
      <c r="AD25" s="6" t="b">
        <f>AND(LEFT(T25,1)=Rules!$D$8,LEN(T25)=Rules!$E$8)</f>
        <v>1</v>
      </c>
      <c r="AE25" s="6" t="b">
        <f>ISNUMBER(MATCH(U25,Rules!$B$9:$H$9,0))</f>
        <v>1</v>
      </c>
      <c r="AF25" s="6" t="b">
        <f>LEN(V25)=Rules!$E$10</f>
        <v>1</v>
      </c>
      <c r="AH25">
        <f>COUNTIF(P25:AF25,FALSE)</f>
        <v>0</v>
      </c>
    </row>
    <row r="26" spans="1:34" ht="17" x14ac:dyDescent="0.25">
      <c r="A26" s="3" t="s">
        <v>19</v>
      </c>
      <c r="B26" t="str">
        <f t="shared" si="1"/>
        <v>iyr:1956 hcl:2385ac</v>
      </c>
      <c r="C26" t="str">
        <f t="shared" si="2"/>
        <v/>
      </c>
      <c r="D26" t="str">
        <v>ecl:gry cid:90 iyr:2010 hgt:165cm pid:683095019 byr:1953 hcl:#341e13 eyr:2030</v>
      </c>
      <c r="F26" s="6">
        <f>IFERROR(FIND(F$2,$D26),-1)</f>
        <v>49</v>
      </c>
      <c r="G26" s="6">
        <f>IFERROR(FIND(G$2,$D26),-1)</f>
        <v>16</v>
      </c>
      <c r="H26" s="6">
        <f>IFERROR(FIND(H$2,$D26),-1)</f>
        <v>70</v>
      </c>
      <c r="I26" s="6">
        <f>IFERROR(FIND(I$2,$D26),-1)</f>
        <v>25</v>
      </c>
      <c r="J26" s="6">
        <f>IFERROR(FIND(J$2,$D26),-1)</f>
        <v>58</v>
      </c>
      <c r="K26" s="6">
        <f>IFERROR(FIND(K$2,$D26),-1)</f>
        <v>1</v>
      </c>
      <c r="L26" s="6">
        <f>IFERROR(FIND(L$2,$D26),-1)</f>
        <v>35</v>
      </c>
      <c r="M26" s="6">
        <f t="shared" si="3"/>
        <v>9</v>
      </c>
      <c r="N26" s="9">
        <f>IF(COUNTIF(F26:L26,-1)&gt;0,0,1)</f>
        <v>1</v>
      </c>
      <c r="P26" t="str">
        <f t="shared" si="4"/>
        <v>1953</v>
      </c>
      <c r="Q26" t="str">
        <f t="shared" si="5"/>
        <v>2010</v>
      </c>
      <c r="R26" t="str">
        <f t="shared" si="6"/>
        <v>2030</v>
      </c>
      <c r="S26" t="str">
        <f t="shared" si="7"/>
        <v>165cm</v>
      </c>
      <c r="T26" t="str">
        <f t="shared" si="8"/>
        <v>#341e13</v>
      </c>
      <c r="U26" t="str">
        <f t="shared" si="9"/>
        <v>gry</v>
      </c>
      <c r="V26" t="str">
        <f t="shared" si="10"/>
        <v>683095019</v>
      </c>
      <c r="W26">
        <f t="shared" si="11"/>
        <v>165</v>
      </c>
      <c r="X26" t="b" cm="1">
        <f t="array" ref="X26">IF(SUM(IF(IFERROR(MATCH(_xlfn.UNICODE(RIGHT(LEFT(T26,_xlfn.SEQUENCE(Rules!$E$8,1,2)),1)),Rules!$B$13:$Q$13,0),-1)=-1,1,0))&gt;0,FALSE,TRUE)</f>
        <v>1</v>
      </c>
      <c r="Z26" s="6" t="b">
        <f>AND(LEN(P26)=Rules!$E$2,P26*1&lt;=Rules!$C$2,P26*1&gt;=Rules!$B$2)</f>
        <v>1</v>
      </c>
      <c r="AA26" s="6" t="b">
        <f>AND(LEN(Q26)=Rules!$E$2,Q26*1&lt;=Rules!$C$3,Q26*1&gt;=Rules!$B$3)</f>
        <v>1</v>
      </c>
      <c r="AB26" s="6" t="b">
        <f>AND(LEN(R26)=Rules!$E$2,R26*1&lt;=Rules!$C$4,R26*1&gt;=Rules!$B$4)</f>
        <v>1</v>
      </c>
      <c r="AC26" s="6" t="b">
        <f>IF(RIGHT(S26,2)=Rules!$D$5,AND(W26&lt;=Rules!$C$5,W26&gt;=Rules!$B$5),IF(RIGHT(S26,2)=Rules!$D$6,AND(W26&lt;=Rules!$C$6,W26&gt;=Rules!$B$6),FALSE))</f>
        <v>1</v>
      </c>
      <c r="AD26" s="6" t="b">
        <f>AND(LEFT(T26,1)=Rules!$D$8,LEN(T26)=Rules!$E$8)</f>
        <v>1</v>
      </c>
      <c r="AE26" s="6" t="b">
        <f>ISNUMBER(MATCH(U26,Rules!$B$9:$H$9,0))</f>
        <v>1</v>
      </c>
      <c r="AF26" s="6" t="b">
        <f>LEN(V26)=Rules!$E$10</f>
        <v>1</v>
      </c>
      <c r="AH26">
        <f>COUNTIF(P26:AF26,FALSE)</f>
        <v>0</v>
      </c>
    </row>
    <row r="27" spans="1:34" ht="17" x14ac:dyDescent="0.25">
      <c r="A27" s="3" t="s">
        <v>20</v>
      </c>
      <c r="B27" t="str">
        <f t="shared" si="1"/>
        <v>iyr:1956 hcl:2385ac hgt:167in</v>
      </c>
      <c r="C27" t="str">
        <f t="shared" si="2"/>
        <v/>
      </c>
      <c r="D27" t="str">
        <v>pid:000303662 ecl:amb iyr:2014 hcl:#733820 byr:1964 hgt:184cm cid:149 eyr:2027</v>
      </c>
      <c r="F27" s="6">
        <f>IFERROR(FIND(F$2,$D27),-1)</f>
        <v>44</v>
      </c>
      <c r="G27" s="6">
        <f>IFERROR(FIND(G$2,$D27),-1)</f>
        <v>23</v>
      </c>
      <c r="H27" s="6">
        <f>IFERROR(FIND(H$2,$D27),-1)</f>
        <v>71</v>
      </c>
      <c r="I27" s="6">
        <f>IFERROR(FIND(I$2,$D27),-1)</f>
        <v>53</v>
      </c>
      <c r="J27" s="6">
        <f>IFERROR(FIND(J$2,$D27),-1)</f>
        <v>32</v>
      </c>
      <c r="K27" s="6">
        <f>IFERROR(FIND(K$2,$D27),-1)</f>
        <v>15</v>
      </c>
      <c r="L27" s="6">
        <f>IFERROR(FIND(L$2,$D27),-1)</f>
        <v>1</v>
      </c>
      <c r="M27" s="6">
        <f t="shared" si="3"/>
        <v>63</v>
      </c>
      <c r="N27" s="9">
        <f>IF(COUNTIF(F27:L27,-1)&gt;0,0,1)</f>
        <v>1</v>
      </c>
      <c r="P27" t="str">
        <f t="shared" si="4"/>
        <v>1964</v>
      </c>
      <c r="Q27" t="str">
        <f t="shared" si="5"/>
        <v>2014</v>
      </c>
      <c r="R27" t="str">
        <f t="shared" si="6"/>
        <v>2027</v>
      </c>
      <c r="S27" t="str">
        <f t="shared" si="7"/>
        <v>184cm</v>
      </c>
      <c r="T27" t="str">
        <f t="shared" si="8"/>
        <v>#733820</v>
      </c>
      <c r="U27" t="str">
        <f t="shared" si="9"/>
        <v>amb</v>
      </c>
      <c r="V27" t="str">
        <f t="shared" si="10"/>
        <v>000303662</v>
      </c>
      <c r="W27">
        <f t="shared" si="11"/>
        <v>184</v>
      </c>
      <c r="X27" t="b" cm="1">
        <f t="array" ref="X27">IF(SUM(IF(IFERROR(MATCH(_xlfn.UNICODE(RIGHT(LEFT(T27,_xlfn.SEQUENCE(Rules!$E$8,1,2)),1)),Rules!$B$13:$Q$13,0),-1)=-1,1,0))&gt;0,FALSE,TRUE)</f>
        <v>1</v>
      </c>
      <c r="Z27" s="6" t="b">
        <f>AND(LEN(P27)=Rules!$E$2,P27*1&lt;=Rules!$C$2,P27*1&gt;=Rules!$B$2)</f>
        <v>1</v>
      </c>
      <c r="AA27" s="6" t="b">
        <f>AND(LEN(Q27)=Rules!$E$2,Q27*1&lt;=Rules!$C$3,Q27*1&gt;=Rules!$B$3)</f>
        <v>1</v>
      </c>
      <c r="AB27" s="6" t="b">
        <f>AND(LEN(R27)=Rules!$E$2,R27*1&lt;=Rules!$C$4,R27*1&gt;=Rules!$B$4)</f>
        <v>1</v>
      </c>
      <c r="AC27" s="6" t="b">
        <f>IF(RIGHT(S27,2)=Rules!$D$5,AND(W27&lt;=Rules!$C$5,W27&gt;=Rules!$B$5),IF(RIGHT(S27,2)=Rules!$D$6,AND(W27&lt;=Rules!$C$6,W27&gt;=Rules!$B$6),FALSE))</f>
        <v>1</v>
      </c>
      <c r="AD27" s="6" t="b">
        <f>AND(LEFT(T27,1)=Rules!$D$8,LEN(T27)=Rules!$E$8)</f>
        <v>1</v>
      </c>
      <c r="AE27" s="6" t="b">
        <f>ISNUMBER(MATCH(U27,Rules!$B$9:$H$9,0))</f>
        <v>1</v>
      </c>
      <c r="AF27" s="6" t="b">
        <f>LEN(V27)=Rules!$E$10</f>
        <v>1</v>
      </c>
      <c r="AH27">
        <f>COUNTIF(P27:AF27,FALSE)</f>
        <v>0</v>
      </c>
    </row>
    <row r="28" spans="1:34" ht="17" x14ac:dyDescent="0.25">
      <c r="A28" s="3" t="s">
        <v>21</v>
      </c>
      <c r="B28" t="str">
        <f t="shared" si="1"/>
        <v>iyr:1956 hcl:2385ac hgt:167in ecl:#9b82e8</v>
      </c>
      <c r="C28" t="str">
        <f t="shared" si="2"/>
        <v/>
      </c>
      <c r="D28" t="str">
        <v>hcl:#341e13 hgt:150cm byr:1999 eyr:2022 pid:950260967 cid:72 ecl:grn iyr:2012</v>
      </c>
      <c r="F28" s="6">
        <f>IFERROR(FIND(F$2,$D28),-1)</f>
        <v>23</v>
      </c>
      <c r="G28" s="6">
        <f>IFERROR(FIND(G$2,$D28),-1)</f>
        <v>70</v>
      </c>
      <c r="H28" s="6">
        <f>IFERROR(FIND(H$2,$D28),-1)</f>
        <v>32</v>
      </c>
      <c r="I28" s="6">
        <f>IFERROR(FIND(I$2,$D28),-1)</f>
        <v>13</v>
      </c>
      <c r="J28" s="6">
        <f>IFERROR(FIND(J$2,$D28),-1)</f>
        <v>1</v>
      </c>
      <c r="K28" s="6">
        <f>IFERROR(FIND(K$2,$D28),-1)</f>
        <v>62</v>
      </c>
      <c r="L28" s="6">
        <f>IFERROR(FIND(L$2,$D28),-1)</f>
        <v>41</v>
      </c>
      <c r="M28" s="6">
        <f t="shared" si="3"/>
        <v>55</v>
      </c>
      <c r="N28" s="9">
        <f>IF(COUNTIF(F28:L28,-1)&gt;0,0,1)</f>
        <v>1</v>
      </c>
      <c r="P28" t="str">
        <f t="shared" si="4"/>
        <v>1999</v>
      </c>
      <c r="Q28" t="str">
        <f t="shared" si="5"/>
        <v>2012</v>
      </c>
      <c r="R28" t="str">
        <f t="shared" si="6"/>
        <v>2022</v>
      </c>
      <c r="S28" t="str">
        <f t="shared" si="7"/>
        <v>150cm</v>
      </c>
      <c r="T28" t="str">
        <f t="shared" si="8"/>
        <v>#341e13</v>
      </c>
      <c r="U28" t="str">
        <f t="shared" si="9"/>
        <v>grn</v>
      </c>
      <c r="V28" t="str">
        <f t="shared" si="10"/>
        <v>950260967</v>
      </c>
      <c r="W28">
        <f t="shared" si="11"/>
        <v>150</v>
      </c>
      <c r="X28" t="b" cm="1">
        <f t="array" ref="X28">IF(SUM(IF(IFERROR(MATCH(_xlfn.UNICODE(RIGHT(LEFT(T28,_xlfn.SEQUENCE(Rules!$E$8,1,2)),1)),Rules!$B$13:$Q$13,0),-1)=-1,1,0))&gt;0,FALSE,TRUE)</f>
        <v>1</v>
      </c>
      <c r="Z28" s="6" t="b">
        <f>AND(LEN(P28)=Rules!$E$2,P28*1&lt;=Rules!$C$2,P28*1&gt;=Rules!$B$2)</f>
        <v>1</v>
      </c>
      <c r="AA28" s="6" t="b">
        <f>AND(LEN(Q28)=Rules!$E$2,Q28*1&lt;=Rules!$C$3,Q28*1&gt;=Rules!$B$3)</f>
        <v>1</v>
      </c>
      <c r="AB28" s="6" t="b">
        <f>AND(LEN(R28)=Rules!$E$2,R28*1&lt;=Rules!$C$4,R28*1&gt;=Rules!$B$4)</f>
        <v>1</v>
      </c>
      <c r="AC28" s="6" t="b">
        <f>IF(RIGHT(S28,2)=Rules!$D$5,AND(W28&lt;=Rules!$C$5,W28&gt;=Rules!$B$5),IF(RIGHT(S28,2)=Rules!$D$6,AND(W28&lt;=Rules!$C$6,W28&gt;=Rules!$B$6),FALSE))</f>
        <v>1</v>
      </c>
      <c r="AD28" s="6" t="b">
        <f>AND(LEFT(T28,1)=Rules!$D$8,LEN(T28)=Rules!$E$8)</f>
        <v>1</v>
      </c>
      <c r="AE28" s="6" t="b">
        <f>ISNUMBER(MATCH(U28,Rules!$B$9:$H$9,0))</f>
        <v>1</v>
      </c>
      <c r="AF28" s="6" t="b">
        <f>LEN(V28)=Rules!$E$10</f>
        <v>1</v>
      </c>
      <c r="AH28">
        <f>COUNTIF(P28:AF28,FALSE)</f>
        <v>0</v>
      </c>
    </row>
    <row r="29" spans="1:34" ht="17" x14ac:dyDescent="0.25">
      <c r="A29" s="3" t="s">
        <v>22</v>
      </c>
      <c r="B29" t="str">
        <f t="shared" si="1"/>
        <v>iyr:1956 hcl:2385ac hgt:167in ecl:#9b82e8 eyr:2003</v>
      </c>
      <c r="C29" t="str">
        <f t="shared" si="2"/>
        <v/>
      </c>
      <c r="D29" t="str">
        <v>cid:159 byr:1987 hcl:#623a2f pid:144877169 eyr:2021 ecl:brn hgt:164cm</v>
      </c>
      <c r="F29" s="6">
        <f>IFERROR(FIND(F$2,$D29),-1)</f>
        <v>9</v>
      </c>
      <c r="G29" s="6">
        <f>IFERROR(FIND(G$2,$D29),-1)</f>
        <v>-1</v>
      </c>
      <c r="H29" s="6">
        <f>IFERROR(FIND(H$2,$D29),-1)</f>
        <v>44</v>
      </c>
      <c r="I29" s="6">
        <f>IFERROR(FIND(I$2,$D29),-1)</f>
        <v>61</v>
      </c>
      <c r="J29" s="6">
        <f>IFERROR(FIND(J$2,$D29),-1)</f>
        <v>18</v>
      </c>
      <c r="K29" s="6">
        <f>IFERROR(FIND(K$2,$D29),-1)</f>
        <v>53</v>
      </c>
      <c r="L29" s="6">
        <f>IFERROR(FIND(L$2,$D29),-1)</f>
        <v>30</v>
      </c>
      <c r="M29" s="6">
        <f t="shared" si="3"/>
        <v>1</v>
      </c>
      <c r="N29" s="9">
        <f>IF(COUNTIF(F29:L29,-1)&gt;0,0,1)</f>
        <v>0</v>
      </c>
      <c r="P29" t="str">
        <f t="shared" si="4"/>
        <v>1987</v>
      </c>
      <c r="Q29" t="b">
        <f t="shared" si="5"/>
        <v>0</v>
      </c>
      <c r="R29" t="str">
        <f t="shared" si="6"/>
        <v>2021</v>
      </c>
      <c r="S29" t="str">
        <f t="shared" si="7"/>
        <v>164cm</v>
      </c>
      <c r="T29" t="str">
        <f t="shared" si="8"/>
        <v>#623a2f</v>
      </c>
      <c r="U29" t="str">
        <f t="shared" si="9"/>
        <v>brn</v>
      </c>
      <c r="V29" t="str">
        <f t="shared" si="10"/>
        <v>144877169</v>
      </c>
      <c r="W29">
        <f t="shared" si="11"/>
        <v>164</v>
      </c>
      <c r="X29" t="b" cm="1">
        <f t="array" ref="X29">IF(SUM(IF(IFERROR(MATCH(_xlfn.UNICODE(RIGHT(LEFT(T29,_xlfn.SEQUENCE(Rules!$E$8,1,2)),1)),Rules!$B$13:$Q$13,0),-1)=-1,1,0))&gt;0,FALSE,TRUE)</f>
        <v>1</v>
      </c>
      <c r="Z29" s="6" t="b">
        <f>AND(LEN(P29)=Rules!$E$2,P29*1&lt;=Rules!$C$2,P29*1&gt;=Rules!$B$2)</f>
        <v>1</v>
      </c>
      <c r="AA29" s="6" t="b">
        <f>AND(LEN(Q29)=Rules!$E$2,Q29*1&lt;=Rules!$C$3,Q29*1&gt;=Rules!$B$3)</f>
        <v>0</v>
      </c>
      <c r="AB29" s="6" t="b">
        <f>AND(LEN(R29)=Rules!$E$2,R29*1&lt;=Rules!$C$4,R29*1&gt;=Rules!$B$4)</f>
        <v>1</v>
      </c>
      <c r="AC29" s="6" t="b">
        <f>IF(RIGHT(S29,2)=Rules!$D$5,AND(W29&lt;=Rules!$C$5,W29&gt;=Rules!$B$5),IF(RIGHT(S29,2)=Rules!$D$6,AND(W29&lt;=Rules!$C$6,W29&gt;=Rules!$B$6),FALSE))</f>
        <v>1</v>
      </c>
      <c r="AD29" s="6" t="b">
        <f>AND(LEFT(T29,1)=Rules!$D$8,LEN(T29)=Rules!$E$8)</f>
        <v>1</v>
      </c>
      <c r="AE29" s="6" t="b">
        <f>ISNUMBER(MATCH(U29,Rules!$B$9:$H$9,0))</f>
        <v>1</v>
      </c>
      <c r="AF29" s="6" t="b">
        <f>LEN(V29)=Rules!$E$10</f>
        <v>1</v>
      </c>
      <c r="AH29">
        <f>COUNTIF(P29:AF29,FALSE)</f>
        <v>2</v>
      </c>
    </row>
    <row r="30" spans="1:34" ht="17" x14ac:dyDescent="0.25">
      <c r="A30" s="3" t="s">
        <v>23</v>
      </c>
      <c r="B30" t="str">
        <f t="shared" si="1"/>
        <v>iyr:1956 hcl:2385ac hgt:167in ecl:#9b82e8 eyr:2003 cid:214 byr:2012 pid:483285062</v>
      </c>
      <c r="C30" t="str">
        <f t="shared" si="2"/>
        <v>iyr:1956 hcl:2385ac hgt:167in ecl:#9b82e8 eyr:2003 cid:214 byr:2012 pid:483285062</v>
      </c>
      <c r="D30" t="str">
        <v>pid:759578668 cid:235 ecl:amb hgt:154cm eyr:2023 byr:1941 hcl:#fffffd iyr:2023</v>
      </c>
      <c r="F30" s="6">
        <f>IFERROR(FIND(F$2,$D30),-1)</f>
        <v>50</v>
      </c>
      <c r="G30" s="6">
        <f>IFERROR(FIND(G$2,$D30),-1)</f>
        <v>71</v>
      </c>
      <c r="H30" s="6">
        <f>IFERROR(FIND(H$2,$D30),-1)</f>
        <v>41</v>
      </c>
      <c r="I30" s="6">
        <f>IFERROR(FIND(I$2,$D30),-1)</f>
        <v>31</v>
      </c>
      <c r="J30" s="6">
        <f>IFERROR(FIND(J$2,$D30),-1)</f>
        <v>59</v>
      </c>
      <c r="K30" s="6">
        <f>IFERROR(FIND(K$2,$D30),-1)</f>
        <v>23</v>
      </c>
      <c r="L30" s="6">
        <f>IFERROR(FIND(L$2,$D30),-1)</f>
        <v>1</v>
      </c>
      <c r="M30" s="6">
        <f t="shared" si="3"/>
        <v>15</v>
      </c>
      <c r="N30" s="9">
        <f>IF(COUNTIF(F30:L30,-1)&gt;0,0,1)</f>
        <v>1</v>
      </c>
      <c r="P30" t="str">
        <f t="shared" si="4"/>
        <v>1941</v>
      </c>
      <c r="Q30" t="str">
        <f t="shared" si="5"/>
        <v>2023</v>
      </c>
      <c r="R30" t="str">
        <f t="shared" si="6"/>
        <v>2023</v>
      </c>
      <c r="S30" t="str">
        <f t="shared" si="7"/>
        <v>154cm</v>
      </c>
      <c r="T30" t="str">
        <f t="shared" si="8"/>
        <v>#fffffd</v>
      </c>
      <c r="U30" t="str">
        <f t="shared" si="9"/>
        <v>amb</v>
      </c>
      <c r="V30" t="str">
        <f t="shared" si="10"/>
        <v>759578668</v>
      </c>
      <c r="W30">
        <f t="shared" si="11"/>
        <v>154</v>
      </c>
      <c r="X30" t="b" cm="1">
        <f t="array" ref="X30">IF(SUM(IF(IFERROR(MATCH(_xlfn.UNICODE(RIGHT(LEFT(T30,_xlfn.SEQUENCE(Rules!$E$8,1,2)),1)),Rules!$B$13:$Q$13,0),-1)=-1,1,0))&gt;0,FALSE,TRUE)</f>
        <v>1</v>
      </c>
      <c r="Z30" s="6" t="b">
        <f>AND(LEN(P30)=Rules!$E$2,P30*1&lt;=Rules!$C$2,P30*1&gt;=Rules!$B$2)</f>
        <v>1</v>
      </c>
      <c r="AA30" s="6" t="b">
        <f>AND(LEN(Q30)=Rules!$E$2,Q30*1&lt;=Rules!$C$3,Q30*1&gt;=Rules!$B$3)</f>
        <v>0</v>
      </c>
      <c r="AB30" s="6" t="b">
        <f>AND(LEN(R30)=Rules!$E$2,R30*1&lt;=Rules!$C$4,R30*1&gt;=Rules!$B$4)</f>
        <v>1</v>
      </c>
      <c r="AC30" s="6" t="b">
        <f>IF(RIGHT(S30,2)=Rules!$D$5,AND(W30&lt;=Rules!$C$5,W30&gt;=Rules!$B$5),IF(RIGHT(S30,2)=Rules!$D$6,AND(W30&lt;=Rules!$C$6,W30&gt;=Rules!$B$6),FALSE))</f>
        <v>1</v>
      </c>
      <c r="AD30" s="6" t="b">
        <f>AND(LEFT(T30,1)=Rules!$D$8,LEN(T30)=Rules!$E$8)</f>
        <v>1</v>
      </c>
      <c r="AE30" s="6" t="b">
        <f>ISNUMBER(MATCH(U30,Rules!$B$9:$H$9,0))</f>
        <v>1</v>
      </c>
      <c r="AF30" s="6" t="b">
        <f>LEN(V30)=Rules!$E$10</f>
        <v>1</v>
      </c>
      <c r="AH30">
        <f>COUNTIF(P30:AF30,FALSE)</f>
        <v>1</v>
      </c>
    </row>
    <row r="31" spans="1:34" x14ac:dyDescent="0.2">
      <c r="B31" t="str">
        <f t="shared" si="1"/>
        <v/>
      </c>
      <c r="C31" t="str">
        <f t="shared" si="2"/>
        <v/>
      </c>
      <c r="D31" t="str">
        <v>pid:18101245 hcl:z hgt:172in iyr:1947 byr:1956 ecl:grn eyr:1964</v>
      </c>
      <c r="F31" s="6">
        <f>IFERROR(FIND(F$2,$D31),-1)</f>
        <v>39</v>
      </c>
      <c r="G31" s="6">
        <f>IFERROR(FIND(G$2,$D31),-1)</f>
        <v>30</v>
      </c>
      <c r="H31" s="6">
        <f>IFERROR(FIND(H$2,$D31),-1)</f>
        <v>56</v>
      </c>
      <c r="I31" s="6">
        <f>IFERROR(FIND(I$2,$D31),-1)</f>
        <v>20</v>
      </c>
      <c r="J31" s="6">
        <f>IFERROR(FIND(J$2,$D31),-1)</f>
        <v>14</v>
      </c>
      <c r="K31" s="6">
        <f>IFERROR(FIND(K$2,$D31),-1)</f>
        <v>48</v>
      </c>
      <c r="L31" s="6">
        <f>IFERROR(FIND(L$2,$D31),-1)</f>
        <v>1</v>
      </c>
      <c r="M31" s="6">
        <f t="shared" si="3"/>
        <v>-1</v>
      </c>
      <c r="N31" s="9">
        <f>IF(COUNTIF(F31:L31,-1)&gt;0,0,1)</f>
        <v>1</v>
      </c>
      <c r="P31" t="str">
        <f t="shared" si="4"/>
        <v>1956</v>
      </c>
      <c r="Q31" t="str">
        <f t="shared" si="5"/>
        <v>1947</v>
      </c>
      <c r="R31" t="str">
        <f t="shared" si="6"/>
        <v>1964</v>
      </c>
      <c r="S31" t="str">
        <f t="shared" si="7"/>
        <v>172in</v>
      </c>
      <c r="T31" t="str">
        <f t="shared" si="8"/>
        <v>z</v>
      </c>
      <c r="U31" t="str">
        <f t="shared" si="9"/>
        <v>grn</v>
      </c>
      <c r="V31" t="str">
        <f t="shared" si="10"/>
        <v>18101245</v>
      </c>
      <c r="W31">
        <f t="shared" si="11"/>
        <v>172</v>
      </c>
      <c r="X31" t="b" cm="1">
        <f t="array" ref="X31">IF(SUM(IF(IFERROR(MATCH(_xlfn.UNICODE(RIGHT(LEFT(T31,_xlfn.SEQUENCE(Rules!$E$8,1,2)),1)),Rules!$B$13:$Q$13,0),-1)=-1,1,0))&gt;0,FALSE,TRUE)</f>
        <v>0</v>
      </c>
      <c r="Z31" s="6" t="b">
        <f>AND(LEN(P31)=Rules!$E$2,P31*1&lt;=Rules!$C$2,P31*1&gt;=Rules!$B$2)</f>
        <v>1</v>
      </c>
      <c r="AA31" s="6" t="b">
        <f>AND(LEN(Q31)=Rules!$E$2,Q31*1&lt;=Rules!$C$3,Q31*1&gt;=Rules!$B$3)</f>
        <v>0</v>
      </c>
      <c r="AB31" s="6" t="b">
        <f>AND(LEN(R31)=Rules!$E$2,R31*1&lt;=Rules!$C$4,R31*1&gt;=Rules!$B$4)</f>
        <v>0</v>
      </c>
      <c r="AC31" s="6" t="b">
        <f>IF(RIGHT(S31,2)=Rules!$D$5,AND(W31&lt;=Rules!$C$5,W31&gt;=Rules!$B$5),IF(RIGHT(S31,2)=Rules!$D$6,AND(W31&lt;=Rules!$C$6,W31&gt;=Rules!$B$6),FALSE))</f>
        <v>0</v>
      </c>
      <c r="AD31" s="6" t="b">
        <f>AND(LEFT(T31,1)=Rules!$D$8,LEN(T31)=Rules!$E$8)</f>
        <v>0</v>
      </c>
      <c r="AE31" s="6" t="b">
        <f>ISNUMBER(MATCH(U31,Rules!$B$9:$H$9,0))</f>
        <v>1</v>
      </c>
      <c r="AF31" s="6" t="b">
        <f>LEN(V31)=Rules!$E$10</f>
        <v>0</v>
      </c>
      <c r="AH31">
        <f>COUNTIF(P31:AF31,FALSE)</f>
        <v>6</v>
      </c>
    </row>
    <row r="32" spans="1:34" ht="17" x14ac:dyDescent="0.25">
      <c r="A32" s="3" t="s">
        <v>24</v>
      </c>
      <c r="B32" t="str">
        <f t="shared" si="1"/>
        <v>cid:146 byr:1938 hcl:#c0946f pid:136823471</v>
      </c>
      <c r="C32" t="str">
        <f t="shared" si="2"/>
        <v/>
      </c>
      <c r="D32" t="str">
        <v>eyr:1980 pid:#8d62b1 ecl:#3e8868 cid:235 iyr:1978 hcl:#efcc98 byr:2025 hgt:181in</v>
      </c>
      <c r="F32" s="6">
        <f>IFERROR(FIND(F$2,$D32),-1)</f>
        <v>63</v>
      </c>
      <c r="G32" s="6">
        <f>IFERROR(FIND(G$2,$D32),-1)</f>
        <v>42</v>
      </c>
      <c r="H32" s="6">
        <f>IFERROR(FIND(H$2,$D32),-1)</f>
        <v>1</v>
      </c>
      <c r="I32" s="6">
        <f>IFERROR(FIND(I$2,$D32),-1)</f>
        <v>72</v>
      </c>
      <c r="J32" s="6">
        <f>IFERROR(FIND(J$2,$D32),-1)</f>
        <v>51</v>
      </c>
      <c r="K32" s="6">
        <f>IFERROR(FIND(K$2,$D32),-1)</f>
        <v>22</v>
      </c>
      <c r="L32" s="6">
        <f>IFERROR(FIND(L$2,$D32),-1)</f>
        <v>10</v>
      </c>
      <c r="M32" s="6">
        <f t="shared" si="3"/>
        <v>34</v>
      </c>
      <c r="N32" s="9">
        <f>IF(COUNTIF(F32:L32,-1)&gt;0,0,1)</f>
        <v>1</v>
      </c>
      <c r="P32" t="str">
        <f t="shared" si="4"/>
        <v>2025</v>
      </c>
      <c r="Q32" t="str">
        <f t="shared" si="5"/>
        <v>1978</v>
      </c>
      <c r="R32" t="str">
        <f t="shared" si="6"/>
        <v>1980</v>
      </c>
      <c r="S32" t="str">
        <f t="shared" si="7"/>
        <v>181in</v>
      </c>
      <c r="T32" t="str">
        <f t="shared" si="8"/>
        <v>#efcc98</v>
      </c>
      <c r="U32" t="str">
        <f t="shared" si="9"/>
        <v>#3e8868</v>
      </c>
      <c r="V32" t="str">
        <f t="shared" si="10"/>
        <v>#8d62b1</v>
      </c>
      <c r="W32">
        <f t="shared" si="11"/>
        <v>181</v>
      </c>
      <c r="X32" t="b" cm="1">
        <f t="array" ref="X32">IF(SUM(IF(IFERROR(MATCH(_xlfn.UNICODE(RIGHT(LEFT(T32,_xlfn.SEQUENCE(Rules!$E$8,1,2)),1)),Rules!$B$13:$Q$13,0),-1)=-1,1,0))&gt;0,FALSE,TRUE)</f>
        <v>1</v>
      </c>
      <c r="Z32" s="6" t="b">
        <f>AND(LEN(P32)=Rules!$E$2,P32*1&lt;=Rules!$C$2,P32*1&gt;=Rules!$B$2)</f>
        <v>0</v>
      </c>
      <c r="AA32" s="6" t="b">
        <f>AND(LEN(Q32)=Rules!$E$2,Q32*1&lt;=Rules!$C$3,Q32*1&gt;=Rules!$B$3)</f>
        <v>0</v>
      </c>
      <c r="AB32" s="6" t="b">
        <f>AND(LEN(R32)=Rules!$E$2,R32*1&lt;=Rules!$C$4,R32*1&gt;=Rules!$B$4)</f>
        <v>0</v>
      </c>
      <c r="AC32" s="6" t="b">
        <f>IF(RIGHT(S32,2)=Rules!$D$5,AND(W32&lt;=Rules!$C$5,W32&gt;=Rules!$B$5),IF(RIGHT(S32,2)=Rules!$D$6,AND(W32&lt;=Rules!$C$6,W32&gt;=Rules!$B$6),FALSE))</f>
        <v>0</v>
      </c>
      <c r="AD32" s="6" t="b">
        <f>AND(LEFT(T32,1)=Rules!$D$8,LEN(T32)=Rules!$E$8)</f>
        <v>1</v>
      </c>
      <c r="AE32" s="6" t="b">
        <f>ISNUMBER(MATCH(U32,Rules!$B$9:$H$9,0))</f>
        <v>0</v>
      </c>
      <c r="AF32" s="6" t="b">
        <f>LEN(V32)=Rules!$E$10</f>
        <v>0</v>
      </c>
      <c r="AH32">
        <f>COUNTIF(P32:AF32,FALSE)</f>
        <v>6</v>
      </c>
    </row>
    <row r="33" spans="1:34" ht="17" x14ac:dyDescent="0.25">
      <c r="A33" s="3" t="s">
        <v>25</v>
      </c>
      <c r="B33" t="str">
        <f t="shared" si="1"/>
        <v>cid:146 byr:1938 hcl:#c0946f pid:136823471 hgt:180cm iyr:2011</v>
      </c>
      <c r="C33" t="str">
        <f t="shared" si="2"/>
        <v/>
      </c>
      <c r="D33" t="str">
        <v>hgt:64cm hcl:3bc533 iyr:2019 byr:2015 pid:158cm eyr:2027 ecl:#1abbd7</v>
      </c>
      <c r="F33" s="6">
        <f>IFERROR(FIND(F$2,$D33),-1)</f>
        <v>30</v>
      </c>
      <c r="G33" s="6">
        <f>IFERROR(FIND(G$2,$D33),-1)</f>
        <v>21</v>
      </c>
      <c r="H33" s="6">
        <f>IFERROR(FIND(H$2,$D33),-1)</f>
        <v>49</v>
      </c>
      <c r="I33" s="6">
        <f>IFERROR(FIND(I$2,$D33),-1)</f>
        <v>1</v>
      </c>
      <c r="J33" s="6">
        <f>IFERROR(FIND(J$2,$D33),-1)</f>
        <v>10</v>
      </c>
      <c r="K33" s="6">
        <f>IFERROR(FIND(K$2,$D33),-1)</f>
        <v>58</v>
      </c>
      <c r="L33" s="6">
        <f>IFERROR(FIND(L$2,$D33),-1)</f>
        <v>39</v>
      </c>
      <c r="M33" s="6">
        <f t="shared" si="3"/>
        <v>-1</v>
      </c>
      <c r="N33" s="9">
        <f>IF(COUNTIF(F33:L33,-1)&gt;0,0,1)</f>
        <v>1</v>
      </c>
      <c r="P33" t="str">
        <f t="shared" si="4"/>
        <v>2015</v>
      </c>
      <c r="Q33" t="str">
        <f t="shared" si="5"/>
        <v>2019</v>
      </c>
      <c r="R33" t="str">
        <f t="shared" si="6"/>
        <v>2027</v>
      </c>
      <c r="S33" t="str">
        <f t="shared" si="7"/>
        <v>64cm</v>
      </c>
      <c r="T33" t="str">
        <f t="shared" si="8"/>
        <v>3bc533</v>
      </c>
      <c r="U33" t="str">
        <f t="shared" si="9"/>
        <v>#1abbd7</v>
      </c>
      <c r="V33" t="str">
        <f t="shared" si="10"/>
        <v>158cm</v>
      </c>
      <c r="W33">
        <f t="shared" si="11"/>
        <v>64</v>
      </c>
      <c r="X33" t="b" cm="1">
        <f t="array" ref="X33">IF(SUM(IF(IFERROR(MATCH(_xlfn.UNICODE(RIGHT(LEFT(T33,_xlfn.SEQUENCE(Rules!$E$8,1,2)),1)),Rules!$B$13:$Q$13,0),-1)=-1,1,0))&gt;0,FALSE,TRUE)</f>
        <v>1</v>
      </c>
      <c r="Z33" s="6" t="b">
        <f>AND(LEN(P33)=Rules!$E$2,P33*1&lt;=Rules!$C$2,P33*1&gt;=Rules!$B$2)</f>
        <v>0</v>
      </c>
      <c r="AA33" s="6" t="b">
        <f>AND(LEN(Q33)=Rules!$E$2,Q33*1&lt;=Rules!$C$3,Q33*1&gt;=Rules!$B$3)</f>
        <v>1</v>
      </c>
      <c r="AB33" s="6" t="b">
        <f>AND(LEN(R33)=Rules!$E$2,R33*1&lt;=Rules!$C$4,R33*1&gt;=Rules!$B$4)</f>
        <v>1</v>
      </c>
      <c r="AC33" s="6" t="b">
        <f>IF(RIGHT(S33,2)=Rules!$D$5,AND(W33&lt;=Rules!$C$5,W33&gt;=Rules!$B$5),IF(RIGHT(S33,2)=Rules!$D$6,AND(W33&lt;=Rules!$C$6,W33&gt;=Rules!$B$6),FALSE))</f>
        <v>0</v>
      </c>
      <c r="AD33" s="6" t="b">
        <f>AND(LEFT(T33,1)=Rules!$D$8,LEN(T33)=Rules!$E$8)</f>
        <v>0</v>
      </c>
      <c r="AE33" s="6" t="b">
        <f>ISNUMBER(MATCH(U33,Rules!$B$9:$H$9,0))</f>
        <v>0</v>
      </c>
      <c r="AF33" s="6" t="b">
        <f>LEN(V33)=Rules!$E$10</f>
        <v>0</v>
      </c>
      <c r="AH33">
        <f>COUNTIF(P33:AF33,FALSE)</f>
        <v>5</v>
      </c>
    </row>
    <row r="34" spans="1:34" ht="17" x14ac:dyDescent="0.25">
      <c r="A34" s="3" t="s">
        <v>26</v>
      </c>
      <c r="B34" t="str">
        <f t="shared" si="1"/>
        <v>cid:146 byr:1938 hcl:#c0946f pid:136823471 hgt:180cm iyr:2011 eyr:2020 ecl:gry</v>
      </c>
      <c r="C34" t="str">
        <f t="shared" si="2"/>
        <v>cid:146 byr:1938 hcl:#c0946f pid:136823471 hgt:180cm iyr:2011 eyr:2020 ecl:gry</v>
      </c>
      <c r="D34" t="str">
        <v>eyr:2020 iyr:2011 pid:739854643 byr:1941 hgt:179cm hcl:#602927 ecl:gry cid:330</v>
      </c>
      <c r="F34" s="6">
        <f>IFERROR(FIND(F$2,$D34),-1)</f>
        <v>33</v>
      </c>
      <c r="G34" s="6">
        <f>IFERROR(FIND(G$2,$D34),-1)</f>
        <v>10</v>
      </c>
      <c r="H34" s="6">
        <f>IFERROR(FIND(H$2,$D34),-1)</f>
        <v>1</v>
      </c>
      <c r="I34" s="6">
        <f>IFERROR(FIND(I$2,$D34),-1)</f>
        <v>42</v>
      </c>
      <c r="J34" s="6">
        <f>IFERROR(FIND(J$2,$D34),-1)</f>
        <v>52</v>
      </c>
      <c r="K34" s="6">
        <f>IFERROR(FIND(K$2,$D34),-1)</f>
        <v>64</v>
      </c>
      <c r="L34" s="6">
        <f>IFERROR(FIND(L$2,$D34),-1)</f>
        <v>19</v>
      </c>
      <c r="M34" s="6">
        <f t="shared" si="3"/>
        <v>72</v>
      </c>
      <c r="N34" s="9">
        <f>IF(COUNTIF(F34:L34,-1)&gt;0,0,1)</f>
        <v>1</v>
      </c>
      <c r="P34" t="str">
        <f t="shared" si="4"/>
        <v>1941</v>
      </c>
      <c r="Q34" t="str">
        <f t="shared" si="5"/>
        <v>2011</v>
      </c>
      <c r="R34" t="str">
        <f t="shared" si="6"/>
        <v>2020</v>
      </c>
      <c r="S34" t="str">
        <f t="shared" si="7"/>
        <v>179cm</v>
      </c>
      <c r="T34" t="str">
        <f t="shared" si="8"/>
        <v>#602927</v>
      </c>
      <c r="U34" t="str">
        <f t="shared" si="9"/>
        <v>gry</v>
      </c>
      <c r="V34" t="str">
        <f t="shared" si="10"/>
        <v>739854643</v>
      </c>
      <c r="W34">
        <f t="shared" si="11"/>
        <v>179</v>
      </c>
      <c r="X34" t="b" cm="1">
        <f t="array" ref="X34">IF(SUM(IF(IFERROR(MATCH(_xlfn.UNICODE(RIGHT(LEFT(T34,_xlfn.SEQUENCE(Rules!$E$8,1,2)),1)),Rules!$B$13:$Q$13,0),-1)=-1,1,0))&gt;0,FALSE,TRUE)</f>
        <v>1</v>
      </c>
      <c r="Z34" s="6" t="b">
        <f>AND(LEN(P34)=Rules!$E$2,P34*1&lt;=Rules!$C$2,P34*1&gt;=Rules!$B$2)</f>
        <v>1</v>
      </c>
      <c r="AA34" s="6" t="b">
        <f>AND(LEN(Q34)=Rules!$E$2,Q34*1&lt;=Rules!$C$3,Q34*1&gt;=Rules!$B$3)</f>
        <v>1</v>
      </c>
      <c r="AB34" s="6" t="b">
        <f>AND(LEN(R34)=Rules!$E$2,R34*1&lt;=Rules!$C$4,R34*1&gt;=Rules!$B$4)</f>
        <v>1</v>
      </c>
      <c r="AC34" s="6" t="b">
        <f>IF(RIGHT(S34,2)=Rules!$D$5,AND(W34&lt;=Rules!$C$5,W34&gt;=Rules!$B$5),IF(RIGHT(S34,2)=Rules!$D$6,AND(W34&lt;=Rules!$C$6,W34&gt;=Rules!$B$6),FALSE))</f>
        <v>1</v>
      </c>
      <c r="AD34" s="6" t="b">
        <f>AND(LEFT(T34,1)=Rules!$D$8,LEN(T34)=Rules!$E$8)</f>
        <v>1</v>
      </c>
      <c r="AE34" s="6" t="b">
        <f>ISNUMBER(MATCH(U34,Rules!$B$9:$H$9,0))</f>
        <v>1</v>
      </c>
      <c r="AF34" s="6" t="b">
        <f>LEN(V34)=Rules!$E$10</f>
        <v>1</v>
      </c>
      <c r="AH34">
        <f>COUNTIF(P34:AF34,FALSE)</f>
        <v>0</v>
      </c>
    </row>
    <row r="35" spans="1:34" x14ac:dyDescent="0.2">
      <c r="B35" t="str">
        <f t="shared" si="1"/>
        <v/>
      </c>
      <c r="C35" t="str">
        <f t="shared" si="2"/>
        <v/>
      </c>
      <c r="D35" t="str">
        <v>hcl:#a97842 iyr:2011 hgt:167cm pid:527353688 byr:1927 cid:256 eyr:2026 ecl:grn</v>
      </c>
      <c r="F35" s="6">
        <f>IFERROR(FIND(F$2,$D35),-1)</f>
        <v>46</v>
      </c>
      <c r="G35" s="6">
        <f>IFERROR(FIND(G$2,$D35),-1)</f>
        <v>13</v>
      </c>
      <c r="H35" s="6">
        <f>IFERROR(FIND(H$2,$D35),-1)</f>
        <v>63</v>
      </c>
      <c r="I35" s="6">
        <f>IFERROR(FIND(I$2,$D35),-1)</f>
        <v>22</v>
      </c>
      <c r="J35" s="6">
        <f>IFERROR(FIND(J$2,$D35),-1)</f>
        <v>1</v>
      </c>
      <c r="K35" s="6">
        <f>IFERROR(FIND(K$2,$D35),-1)</f>
        <v>72</v>
      </c>
      <c r="L35" s="6">
        <f>IFERROR(FIND(L$2,$D35),-1)</f>
        <v>32</v>
      </c>
      <c r="M35" s="6">
        <f t="shared" si="3"/>
        <v>55</v>
      </c>
      <c r="N35" s="9">
        <f>IF(COUNTIF(F35:L35,-1)&gt;0,0,1)</f>
        <v>1</v>
      </c>
      <c r="P35" t="str">
        <f t="shared" si="4"/>
        <v>1927</v>
      </c>
      <c r="Q35" t="str">
        <f t="shared" si="5"/>
        <v>2011</v>
      </c>
      <c r="R35" t="str">
        <f t="shared" si="6"/>
        <v>2026</v>
      </c>
      <c r="S35" t="str">
        <f t="shared" si="7"/>
        <v>167cm</v>
      </c>
      <c r="T35" t="str">
        <f t="shared" si="8"/>
        <v>#a97842</v>
      </c>
      <c r="U35" t="str">
        <f t="shared" si="9"/>
        <v>grn</v>
      </c>
      <c r="V35" t="str">
        <f t="shared" si="10"/>
        <v>527353688</v>
      </c>
      <c r="W35">
        <f t="shared" si="11"/>
        <v>167</v>
      </c>
      <c r="X35" t="b" cm="1">
        <f t="array" ref="X35">IF(SUM(IF(IFERROR(MATCH(_xlfn.UNICODE(RIGHT(LEFT(T35,_xlfn.SEQUENCE(Rules!$E$8,1,2)),1)),Rules!$B$13:$Q$13,0),-1)=-1,1,0))&gt;0,FALSE,TRUE)</f>
        <v>1</v>
      </c>
      <c r="Z35" s="6" t="b">
        <f>AND(LEN(P35)=Rules!$E$2,P35*1&lt;=Rules!$C$2,P35*1&gt;=Rules!$B$2)</f>
        <v>1</v>
      </c>
      <c r="AA35" s="6" t="b">
        <f>AND(LEN(Q35)=Rules!$E$2,Q35*1&lt;=Rules!$C$3,Q35*1&gt;=Rules!$B$3)</f>
        <v>1</v>
      </c>
      <c r="AB35" s="6" t="b">
        <f>AND(LEN(R35)=Rules!$E$2,R35*1&lt;=Rules!$C$4,R35*1&gt;=Rules!$B$4)</f>
        <v>1</v>
      </c>
      <c r="AC35" s="6" t="b">
        <f>IF(RIGHT(S35,2)=Rules!$D$5,AND(W35&lt;=Rules!$C$5,W35&gt;=Rules!$B$5),IF(RIGHT(S35,2)=Rules!$D$6,AND(W35&lt;=Rules!$C$6,W35&gt;=Rules!$B$6),FALSE))</f>
        <v>1</v>
      </c>
      <c r="AD35" s="6" t="b">
        <f>AND(LEFT(T35,1)=Rules!$D$8,LEN(T35)=Rules!$E$8)</f>
        <v>1</v>
      </c>
      <c r="AE35" s="6" t="b">
        <f>ISNUMBER(MATCH(U35,Rules!$B$9:$H$9,0))</f>
        <v>1</v>
      </c>
      <c r="AF35" s="6" t="b">
        <f>LEN(V35)=Rules!$E$10</f>
        <v>1</v>
      </c>
      <c r="AH35">
        <f>COUNTIF(P35:AF35,FALSE)</f>
        <v>0</v>
      </c>
    </row>
    <row r="36" spans="1:34" ht="17" x14ac:dyDescent="0.25">
      <c r="A36" s="3" t="s">
        <v>27</v>
      </c>
      <c r="B36" t="str">
        <f t="shared" si="1"/>
        <v>cid:100 hgt:187cm</v>
      </c>
      <c r="C36" t="str">
        <f t="shared" si="2"/>
        <v/>
      </c>
      <c r="D36" t="str">
        <v>iyr:2011 pid:350783151 hgt:168cm byr:1961 ecl:amb hcl:#341e13 cid:181</v>
      </c>
      <c r="F36" s="6">
        <f>IFERROR(FIND(F$2,$D36),-1)</f>
        <v>34</v>
      </c>
      <c r="G36" s="6">
        <f>IFERROR(FIND(G$2,$D36),-1)</f>
        <v>1</v>
      </c>
      <c r="H36" s="6">
        <f>IFERROR(FIND(H$2,$D36),-1)</f>
        <v>-1</v>
      </c>
      <c r="I36" s="6">
        <f>IFERROR(FIND(I$2,$D36),-1)</f>
        <v>24</v>
      </c>
      <c r="J36" s="6">
        <f>IFERROR(FIND(J$2,$D36),-1)</f>
        <v>51</v>
      </c>
      <c r="K36" s="6">
        <f>IFERROR(FIND(K$2,$D36),-1)</f>
        <v>43</v>
      </c>
      <c r="L36" s="6">
        <f>IFERROR(FIND(L$2,$D36),-1)</f>
        <v>10</v>
      </c>
      <c r="M36" s="6">
        <f t="shared" si="3"/>
        <v>63</v>
      </c>
      <c r="N36" s="9">
        <f>IF(COUNTIF(F36:L36,-1)&gt;0,0,1)</f>
        <v>0</v>
      </c>
      <c r="P36" t="str">
        <f t="shared" si="4"/>
        <v>1961</v>
      </c>
      <c r="Q36" t="str">
        <f t="shared" si="5"/>
        <v>2011</v>
      </c>
      <c r="R36" t="b">
        <f t="shared" si="6"/>
        <v>0</v>
      </c>
      <c r="S36" t="str">
        <f t="shared" si="7"/>
        <v>168cm</v>
      </c>
      <c r="T36" t="str">
        <f t="shared" si="8"/>
        <v>#341e13</v>
      </c>
      <c r="U36" t="str">
        <f t="shared" si="9"/>
        <v>amb</v>
      </c>
      <c r="V36" t="str">
        <f t="shared" si="10"/>
        <v>350783151</v>
      </c>
      <c r="W36">
        <f t="shared" si="11"/>
        <v>168</v>
      </c>
      <c r="X36" t="b" cm="1">
        <f t="array" ref="X36">IF(SUM(IF(IFERROR(MATCH(_xlfn.UNICODE(RIGHT(LEFT(T36,_xlfn.SEQUENCE(Rules!$E$8,1,2)),1)),Rules!$B$13:$Q$13,0),-1)=-1,1,0))&gt;0,FALSE,TRUE)</f>
        <v>1</v>
      </c>
      <c r="Z36" s="6" t="b">
        <f>AND(LEN(P36)=Rules!$E$2,P36*1&lt;=Rules!$C$2,P36*1&gt;=Rules!$B$2)</f>
        <v>1</v>
      </c>
      <c r="AA36" s="6" t="b">
        <f>AND(LEN(Q36)=Rules!$E$2,Q36*1&lt;=Rules!$C$3,Q36*1&gt;=Rules!$B$3)</f>
        <v>1</v>
      </c>
      <c r="AB36" s="6" t="b">
        <f>AND(LEN(R36)=Rules!$E$2,R36*1&lt;=Rules!$C$4,R36*1&gt;=Rules!$B$4)</f>
        <v>0</v>
      </c>
      <c r="AC36" s="6" t="b">
        <f>IF(RIGHT(S36,2)=Rules!$D$5,AND(W36&lt;=Rules!$C$5,W36&gt;=Rules!$B$5),IF(RIGHT(S36,2)=Rules!$D$6,AND(W36&lt;=Rules!$C$6,W36&gt;=Rules!$B$6),FALSE))</f>
        <v>1</v>
      </c>
      <c r="AD36" s="6" t="b">
        <f>AND(LEFT(T36,1)=Rules!$D$8,LEN(T36)=Rules!$E$8)</f>
        <v>1</v>
      </c>
      <c r="AE36" s="6" t="b">
        <f>ISNUMBER(MATCH(U36,Rules!$B$9:$H$9,0))</f>
        <v>1</v>
      </c>
      <c r="AF36" s="6" t="b">
        <f>LEN(V36)=Rules!$E$10</f>
        <v>1</v>
      </c>
      <c r="AH36">
        <f>COUNTIF(P36:AF36,FALSE)</f>
        <v>2</v>
      </c>
    </row>
    <row r="37" spans="1:34" ht="17" x14ac:dyDescent="0.25">
      <c r="A37" s="3" t="s">
        <v>28</v>
      </c>
      <c r="B37" t="str">
        <f t="shared" si="1"/>
        <v>cid:100 hgt:187cm byr:1973 ecl:blu</v>
      </c>
      <c r="C37" t="str">
        <f t="shared" si="2"/>
        <v/>
      </c>
      <c r="D37" t="str">
        <v>eyr:2025 hgt:160cm ecl:brn hcl:#cfa07d pid:136929481 iyr:2017</v>
      </c>
      <c r="F37" s="6">
        <f>IFERROR(FIND(F$2,$D37),-1)</f>
        <v>-1</v>
      </c>
      <c r="G37" s="6">
        <f>IFERROR(FIND(G$2,$D37),-1)</f>
        <v>54</v>
      </c>
      <c r="H37" s="6">
        <f>IFERROR(FIND(H$2,$D37),-1)</f>
        <v>1</v>
      </c>
      <c r="I37" s="6">
        <f>IFERROR(FIND(I$2,$D37),-1)</f>
        <v>10</v>
      </c>
      <c r="J37" s="6">
        <f>IFERROR(FIND(J$2,$D37),-1)</f>
        <v>28</v>
      </c>
      <c r="K37" s="6">
        <f>IFERROR(FIND(K$2,$D37),-1)</f>
        <v>20</v>
      </c>
      <c r="L37" s="6">
        <f>IFERROR(FIND(L$2,$D37),-1)</f>
        <v>40</v>
      </c>
      <c r="M37" s="6">
        <f t="shared" si="3"/>
        <v>-1</v>
      </c>
      <c r="N37" s="9">
        <f>IF(COUNTIF(F37:L37,-1)&gt;0,0,1)</f>
        <v>0</v>
      </c>
      <c r="P37" t="b">
        <f t="shared" si="4"/>
        <v>0</v>
      </c>
      <c r="Q37" t="str">
        <f t="shared" si="5"/>
        <v>2017</v>
      </c>
      <c r="R37" t="str">
        <f t="shared" si="6"/>
        <v>2025</v>
      </c>
      <c r="S37" t="str">
        <f t="shared" si="7"/>
        <v>160cm</v>
      </c>
      <c r="T37" t="str">
        <f t="shared" si="8"/>
        <v>#cfa07d</v>
      </c>
      <c r="U37" t="str">
        <f t="shared" si="9"/>
        <v>brn</v>
      </c>
      <c r="V37" t="str">
        <f t="shared" si="10"/>
        <v>136929481</v>
      </c>
      <c r="W37">
        <f t="shared" si="11"/>
        <v>160</v>
      </c>
      <c r="X37" t="b" cm="1">
        <f t="array" ref="X37">IF(SUM(IF(IFERROR(MATCH(_xlfn.UNICODE(RIGHT(LEFT(T37,_xlfn.SEQUENCE(Rules!$E$8,1,2)),1)),Rules!$B$13:$Q$13,0),-1)=-1,1,0))&gt;0,FALSE,TRUE)</f>
        <v>1</v>
      </c>
      <c r="Z37" s="6" t="b">
        <f>AND(LEN(P37)=Rules!$E$2,P37*1&lt;=Rules!$C$2,P37*1&gt;=Rules!$B$2)</f>
        <v>0</v>
      </c>
      <c r="AA37" s="6" t="b">
        <f>AND(LEN(Q37)=Rules!$E$2,Q37*1&lt;=Rules!$C$3,Q37*1&gt;=Rules!$B$3)</f>
        <v>1</v>
      </c>
      <c r="AB37" s="6" t="b">
        <f>AND(LEN(R37)=Rules!$E$2,R37*1&lt;=Rules!$C$4,R37*1&gt;=Rules!$B$4)</f>
        <v>1</v>
      </c>
      <c r="AC37" s="6" t="b">
        <f>IF(RIGHT(S37,2)=Rules!$D$5,AND(W37&lt;=Rules!$C$5,W37&gt;=Rules!$B$5),IF(RIGHT(S37,2)=Rules!$D$6,AND(W37&lt;=Rules!$C$6,W37&gt;=Rules!$B$6),FALSE))</f>
        <v>1</v>
      </c>
      <c r="AD37" s="6" t="b">
        <f>AND(LEFT(T37,1)=Rules!$D$8,LEN(T37)=Rules!$E$8)</f>
        <v>1</v>
      </c>
      <c r="AE37" s="6" t="b">
        <f>ISNUMBER(MATCH(U37,Rules!$B$9:$H$9,0))</f>
        <v>1</v>
      </c>
      <c r="AF37" s="6" t="b">
        <f>LEN(V37)=Rules!$E$10</f>
        <v>1</v>
      </c>
      <c r="AH37">
        <f>COUNTIF(P37:AF37,FALSE)</f>
        <v>2</v>
      </c>
    </row>
    <row r="38" spans="1:34" ht="17" x14ac:dyDescent="0.25">
      <c r="A38" s="3" t="s">
        <v>29</v>
      </c>
      <c r="B38" t="str">
        <f t="shared" si="1"/>
        <v>cid:100 hgt:187cm byr:1973 ecl:blu iyr:2020</v>
      </c>
      <c r="C38" t="str">
        <f t="shared" si="2"/>
        <v/>
      </c>
      <c r="D38" t="str">
        <v>ecl:oth byr:1994 iyr:2020 hgt:162cm pid:578918570 eyr:2027 hcl:#fffffd cid:325</v>
      </c>
      <c r="F38" s="6">
        <f>IFERROR(FIND(F$2,$D38),-1)</f>
        <v>9</v>
      </c>
      <c r="G38" s="6">
        <f>IFERROR(FIND(G$2,$D38),-1)</f>
        <v>18</v>
      </c>
      <c r="H38" s="6">
        <f>IFERROR(FIND(H$2,$D38),-1)</f>
        <v>51</v>
      </c>
      <c r="I38" s="6">
        <f>IFERROR(FIND(I$2,$D38),-1)</f>
        <v>27</v>
      </c>
      <c r="J38" s="6">
        <f>IFERROR(FIND(J$2,$D38),-1)</f>
        <v>60</v>
      </c>
      <c r="K38" s="6">
        <f>IFERROR(FIND(K$2,$D38),-1)</f>
        <v>1</v>
      </c>
      <c r="L38" s="6">
        <f>IFERROR(FIND(L$2,$D38),-1)</f>
        <v>37</v>
      </c>
      <c r="M38" s="6">
        <f t="shared" si="3"/>
        <v>72</v>
      </c>
      <c r="N38" s="9">
        <f>IF(COUNTIF(F38:L38,-1)&gt;0,0,1)</f>
        <v>1</v>
      </c>
      <c r="P38" t="str">
        <f t="shared" si="4"/>
        <v>1994</v>
      </c>
      <c r="Q38" t="str">
        <f t="shared" si="5"/>
        <v>2020</v>
      </c>
      <c r="R38" t="str">
        <f t="shared" si="6"/>
        <v>2027</v>
      </c>
      <c r="S38" t="str">
        <f t="shared" si="7"/>
        <v>162cm</v>
      </c>
      <c r="T38" t="str">
        <f t="shared" si="8"/>
        <v>#fffffd</v>
      </c>
      <c r="U38" t="str">
        <f t="shared" si="9"/>
        <v>oth</v>
      </c>
      <c r="V38" t="str">
        <f t="shared" si="10"/>
        <v>578918570</v>
      </c>
      <c r="W38">
        <f t="shared" si="11"/>
        <v>162</v>
      </c>
      <c r="X38" t="b" cm="1">
        <f t="array" ref="X38">IF(SUM(IF(IFERROR(MATCH(_xlfn.UNICODE(RIGHT(LEFT(T38,_xlfn.SEQUENCE(Rules!$E$8,1,2)),1)),Rules!$B$13:$Q$13,0),-1)=-1,1,0))&gt;0,FALSE,TRUE)</f>
        <v>1</v>
      </c>
      <c r="Z38" s="6" t="b">
        <f>AND(LEN(P38)=Rules!$E$2,P38*1&lt;=Rules!$C$2,P38*1&gt;=Rules!$B$2)</f>
        <v>1</v>
      </c>
      <c r="AA38" s="6" t="b">
        <f>AND(LEN(Q38)=Rules!$E$2,Q38*1&lt;=Rules!$C$3,Q38*1&gt;=Rules!$B$3)</f>
        <v>1</v>
      </c>
      <c r="AB38" s="6" t="b">
        <f>AND(LEN(R38)=Rules!$E$2,R38*1&lt;=Rules!$C$4,R38*1&gt;=Rules!$B$4)</f>
        <v>1</v>
      </c>
      <c r="AC38" s="6" t="b">
        <f>IF(RIGHT(S38,2)=Rules!$D$5,AND(W38&lt;=Rules!$C$5,W38&gt;=Rules!$B$5),IF(RIGHT(S38,2)=Rules!$D$6,AND(W38&lt;=Rules!$C$6,W38&gt;=Rules!$B$6),FALSE))</f>
        <v>1</v>
      </c>
      <c r="AD38" s="6" t="b">
        <f>AND(LEFT(T38,1)=Rules!$D$8,LEN(T38)=Rules!$E$8)</f>
        <v>1</v>
      </c>
      <c r="AE38" s="6" t="b">
        <f>ISNUMBER(MATCH(U38,Rules!$B$9:$H$9,0))</f>
        <v>1</v>
      </c>
      <c r="AF38" s="6" t="b">
        <f>LEN(V38)=Rules!$E$10</f>
        <v>1</v>
      </c>
      <c r="AH38">
        <f>COUNTIF(P38:AF38,FALSE)</f>
        <v>0</v>
      </c>
    </row>
    <row r="39" spans="1:34" ht="17" x14ac:dyDescent="0.25">
      <c r="A39" s="3" t="s">
        <v>30</v>
      </c>
      <c r="B39" t="str">
        <f t="shared" si="1"/>
        <v>cid:100 hgt:187cm byr:1973 ecl:blu iyr:2020 hcl:#888785 eyr:2030</v>
      </c>
      <c r="C39" t="str">
        <f t="shared" si="2"/>
        <v/>
      </c>
      <c r="D39" t="str">
        <v>hgt:63in byr:1925 ecl:amb iyr:2014 cid:224 hcl:#341e13 pid:208286938</v>
      </c>
      <c r="F39" s="6">
        <f>IFERROR(FIND(F$2,$D39),-1)</f>
        <v>10</v>
      </c>
      <c r="G39" s="6">
        <f>IFERROR(FIND(G$2,$D39),-1)</f>
        <v>27</v>
      </c>
      <c r="H39" s="6">
        <f>IFERROR(FIND(H$2,$D39),-1)</f>
        <v>-1</v>
      </c>
      <c r="I39" s="6">
        <f>IFERROR(FIND(I$2,$D39),-1)</f>
        <v>1</v>
      </c>
      <c r="J39" s="6">
        <f>IFERROR(FIND(J$2,$D39),-1)</f>
        <v>44</v>
      </c>
      <c r="K39" s="6">
        <f>IFERROR(FIND(K$2,$D39),-1)</f>
        <v>19</v>
      </c>
      <c r="L39" s="6">
        <f>IFERROR(FIND(L$2,$D39),-1)</f>
        <v>56</v>
      </c>
      <c r="M39" s="6">
        <f t="shared" si="3"/>
        <v>36</v>
      </c>
      <c r="N39" s="9">
        <f>IF(COUNTIF(F39:L39,-1)&gt;0,0,1)</f>
        <v>0</v>
      </c>
      <c r="P39" t="str">
        <f t="shared" si="4"/>
        <v>1925</v>
      </c>
      <c r="Q39" t="str">
        <f t="shared" si="5"/>
        <v>2014</v>
      </c>
      <c r="R39" t="b">
        <f t="shared" si="6"/>
        <v>0</v>
      </c>
      <c r="S39" t="str">
        <f t="shared" si="7"/>
        <v>63in</v>
      </c>
      <c r="T39" t="str">
        <f t="shared" si="8"/>
        <v>#341e13</v>
      </c>
      <c r="U39" t="str">
        <f t="shared" si="9"/>
        <v>amb</v>
      </c>
      <c r="V39" t="str">
        <f t="shared" si="10"/>
        <v>208286938</v>
      </c>
      <c r="W39">
        <f t="shared" si="11"/>
        <v>63</v>
      </c>
      <c r="X39" t="b" cm="1">
        <f t="array" ref="X39">IF(SUM(IF(IFERROR(MATCH(_xlfn.UNICODE(RIGHT(LEFT(T39,_xlfn.SEQUENCE(Rules!$E$8,1,2)),1)),Rules!$B$13:$Q$13,0),-1)=-1,1,0))&gt;0,FALSE,TRUE)</f>
        <v>1</v>
      </c>
      <c r="Z39" s="6" t="b">
        <f>AND(LEN(P39)=Rules!$E$2,P39*1&lt;=Rules!$C$2,P39*1&gt;=Rules!$B$2)</f>
        <v>1</v>
      </c>
      <c r="AA39" s="6" t="b">
        <f>AND(LEN(Q39)=Rules!$E$2,Q39*1&lt;=Rules!$C$3,Q39*1&gt;=Rules!$B$3)</f>
        <v>1</v>
      </c>
      <c r="AB39" s="6" t="b">
        <f>AND(LEN(R39)=Rules!$E$2,R39*1&lt;=Rules!$C$4,R39*1&gt;=Rules!$B$4)</f>
        <v>0</v>
      </c>
      <c r="AC39" s="6" t="b">
        <f>IF(RIGHT(S39,2)=Rules!$D$5,AND(W39&lt;=Rules!$C$5,W39&gt;=Rules!$B$5),IF(RIGHT(S39,2)=Rules!$D$6,AND(W39&lt;=Rules!$C$6,W39&gt;=Rules!$B$6),FALSE))</f>
        <v>1</v>
      </c>
      <c r="AD39" s="6" t="b">
        <f>AND(LEFT(T39,1)=Rules!$D$8,LEN(T39)=Rules!$E$8)</f>
        <v>1</v>
      </c>
      <c r="AE39" s="6" t="b">
        <f>ISNUMBER(MATCH(U39,Rules!$B$9:$H$9,0))</f>
        <v>1</v>
      </c>
      <c r="AF39" s="6" t="b">
        <f>LEN(V39)=Rules!$E$10</f>
        <v>1</v>
      </c>
      <c r="AH39">
        <f>COUNTIF(P39:AF39,FALSE)</f>
        <v>2</v>
      </c>
    </row>
    <row r="40" spans="1:34" ht="17" x14ac:dyDescent="0.25">
      <c r="A40" s="3" t="s">
        <v>31</v>
      </c>
      <c r="B40" t="str">
        <f t="shared" si="1"/>
        <v>cid:100 hgt:187cm byr:1973 ecl:blu iyr:2020 hcl:#888785 eyr:2030 pid:386799181</v>
      </c>
      <c r="C40" t="str">
        <f t="shared" si="2"/>
        <v>cid:100 hgt:187cm byr:1973 ecl:blu iyr:2020 hcl:#888785 eyr:2030 pid:386799181</v>
      </c>
      <c r="D40" t="str">
        <v>ecl:#76434f hgt:97 hcl:z eyr:1968 pid:#871dc8 iyr:1955 byr:2007</v>
      </c>
      <c r="F40" s="6">
        <f>IFERROR(FIND(F$2,$D40),-1)</f>
        <v>56</v>
      </c>
      <c r="G40" s="6">
        <f>IFERROR(FIND(G$2,$D40),-1)</f>
        <v>47</v>
      </c>
      <c r="H40" s="6">
        <f>IFERROR(FIND(H$2,$D40),-1)</f>
        <v>26</v>
      </c>
      <c r="I40" s="6">
        <f>IFERROR(FIND(I$2,$D40),-1)</f>
        <v>13</v>
      </c>
      <c r="J40" s="6">
        <f>IFERROR(FIND(J$2,$D40),-1)</f>
        <v>20</v>
      </c>
      <c r="K40" s="6">
        <f>IFERROR(FIND(K$2,$D40),-1)</f>
        <v>1</v>
      </c>
      <c r="L40" s="6">
        <f>IFERROR(FIND(L$2,$D40),-1)</f>
        <v>35</v>
      </c>
      <c r="M40" s="6">
        <f t="shared" si="3"/>
        <v>-1</v>
      </c>
      <c r="N40" s="9">
        <f>IF(COUNTIF(F40:L40,-1)&gt;0,0,1)</f>
        <v>1</v>
      </c>
      <c r="P40" t="str">
        <f t="shared" si="4"/>
        <v>2007</v>
      </c>
      <c r="Q40" t="str">
        <f t="shared" si="5"/>
        <v>1955</v>
      </c>
      <c r="R40" t="str">
        <f t="shared" si="6"/>
        <v>1968</v>
      </c>
      <c r="S40" t="str">
        <f t="shared" si="7"/>
        <v>97</v>
      </c>
      <c r="T40" t="str">
        <f t="shared" si="8"/>
        <v>z</v>
      </c>
      <c r="U40" t="str">
        <f t="shared" si="9"/>
        <v>#76434f</v>
      </c>
      <c r="V40" t="str">
        <f t="shared" si="10"/>
        <v>#871dc8</v>
      </c>
      <c r="W40" t="e">
        <f>LEFT(S40,LEN(S40)-2)*1</f>
        <v>#VALUE!</v>
      </c>
      <c r="X40" t="b" cm="1">
        <f t="array" ref="X40">IF(SUM(IF(IFERROR(MATCH(_xlfn.UNICODE(RIGHT(LEFT(T40,_xlfn.SEQUENCE(Rules!$E$8,1,2)),1)),Rules!$B$13:$Q$13,0),-1)=-1,1,0))&gt;0,FALSE,TRUE)</f>
        <v>0</v>
      </c>
      <c r="Z40" s="6" t="b">
        <f>AND(LEN(P40)=Rules!$E$2,P40*1&lt;=Rules!$C$2,P40*1&gt;=Rules!$B$2)</f>
        <v>0</v>
      </c>
      <c r="AA40" s="6" t="b">
        <f>AND(LEN(Q40)=Rules!$E$2,Q40*1&lt;=Rules!$C$3,Q40*1&gt;=Rules!$B$3)</f>
        <v>0</v>
      </c>
      <c r="AB40" s="6" t="b">
        <f>AND(LEN(R40)=Rules!$E$2,R40*1&lt;=Rules!$C$4,R40*1&gt;=Rules!$B$4)</f>
        <v>0</v>
      </c>
      <c r="AC40" s="6" t="b">
        <f>IF(RIGHT(S40,2)=Rules!$D$5,AND(W40&lt;=Rules!$C$5,W40&gt;=Rules!$B$5),IF(RIGHT(S40,2)=Rules!$D$6,AND(W40&lt;=Rules!$C$6,W40&gt;=Rules!$B$6),FALSE))</f>
        <v>0</v>
      </c>
      <c r="AD40" s="6" t="b">
        <f>AND(LEFT(T40,1)=Rules!$D$8,LEN(T40)=Rules!$E$8)</f>
        <v>0</v>
      </c>
      <c r="AE40" s="6" t="b">
        <f>ISNUMBER(MATCH(U40,Rules!$B$9:$H$9,0))</f>
        <v>0</v>
      </c>
      <c r="AF40" s="6" t="b">
        <f>LEN(V40)=Rules!$E$10</f>
        <v>0</v>
      </c>
      <c r="AH40">
        <f>COUNTIF(P40:AF40,FALSE)</f>
        <v>8</v>
      </c>
    </row>
    <row r="41" spans="1:34" x14ac:dyDescent="0.2">
      <c r="B41" t="str">
        <f t="shared" si="1"/>
        <v/>
      </c>
      <c r="C41" t="str">
        <f t="shared" si="2"/>
        <v/>
      </c>
      <c r="D41" t="str">
        <v>byr:2011 eyr:1962 hcl:9ac7b8 pid:6836105558 ecl:#d7084f iyr:2023 hgt:76cm</v>
      </c>
      <c r="F41" s="6">
        <f>IFERROR(FIND(F$2,$D41),-1)</f>
        <v>1</v>
      </c>
      <c r="G41" s="6">
        <f>IFERROR(FIND(G$2,$D41),-1)</f>
        <v>57</v>
      </c>
      <c r="H41" s="6">
        <f>IFERROR(FIND(H$2,$D41),-1)</f>
        <v>10</v>
      </c>
      <c r="I41" s="6">
        <f>IFERROR(FIND(I$2,$D41),-1)</f>
        <v>66</v>
      </c>
      <c r="J41" s="6">
        <f>IFERROR(FIND(J$2,$D41),-1)</f>
        <v>19</v>
      </c>
      <c r="K41" s="6">
        <f>IFERROR(FIND(K$2,$D41),-1)</f>
        <v>45</v>
      </c>
      <c r="L41" s="6">
        <f>IFERROR(FIND(L$2,$D41),-1)</f>
        <v>30</v>
      </c>
      <c r="M41" s="6">
        <f t="shared" si="3"/>
        <v>-1</v>
      </c>
      <c r="N41" s="9">
        <f>IF(COUNTIF(F41:L41,-1)&gt;0,0,1)</f>
        <v>1</v>
      </c>
      <c r="P41" t="str">
        <f t="shared" si="4"/>
        <v>2011</v>
      </c>
      <c r="Q41" t="str">
        <f t="shared" si="5"/>
        <v>2023</v>
      </c>
      <c r="R41" t="str">
        <f t="shared" si="6"/>
        <v>1962</v>
      </c>
      <c r="S41" t="str">
        <f t="shared" si="7"/>
        <v>76cm</v>
      </c>
      <c r="T41" t="str">
        <f t="shared" si="8"/>
        <v>9ac7b8</v>
      </c>
      <c r="U41" t="str">
        <f t="shared" si="9"/>
        <v>#d7084f</v>
      </c>
      <c r="V41" t="str">
        <f t="shared" si="10"/>
        <v>6836105558</v>
      </c>
      <c r="W41">
        <f t="shared" si="11"/>
        <v>76</v>
      </c>
      <c r="X41" t="b" cm="1">
        <f t="array" ref="X41">IF(SUM(IF(IFERROR(MATCH(_xlfn.UNICODE(RIGHT(LEFT(T41,_xlfn.SEQUENCE(Rules!$E$8,1,2)),1)),Rules!$B$13:$Q$13,0),-1)=-1,1,0))&gt;0,FALSE,TRUE)</f>
        <v>1</v>
      </c>
      <c r="Z41" s="6" t="b">
        <f>AND(LEN(P41)=Rules!$E$2,P41*1&lt;=Rules!$C$2,P41*1&gt;=Rules!$B$2)</f>
        <v>0</v>
      </c>
      <c r="AA41" s="6" t="b">
        <f>AND(LEN(Q41)=Rules!$E$2,Q41*1&lt;=Rules!$C$3,Q41*1&gt;=Rules!$B$3)</f>
        <v>0</v>
      </c>
      <c r="AB41" s="6" t="b">
        <f>AND(LEN(R41)=Rules!$E$2,R41*1&lt;=Rules!$C$4,R41*1&gt;=Rules!$B$4)</f>
        <v>0</v>
      </c>
      <c r="AC41" s="6" t="b">
        <f>IF(RIGHT(S41,2)=Rules!$D$5,AND(W41&lt;=Rules!$C$5,W41&gt;=Rules!$B$5),IF(RIGHT(S41,2)=Rules!$D$6,AND(W41&lt;=Rules!$C$6,W41&gt;=Rules!$B$6),FALSE))</f>
        <v>0</v>
      </c>
      <c r="AD41" s="6" t="b">
        <f>AND(LEFT(T41,1)=Rules!$D$8,LEN(T41)=Rules!$E$8)</f>
        <v>0</v>
      </c>
      <c r="AE41" s="6" t="b">
        <f>ISNUMBER(MATCH(U41,Rules!$B$9:$H$9,0))</f>
        <v>0</v>
      </c>
      <c r="AF41" s="6" t="b">
        <f>LEN(V41)=Rules!$E$10</f>
        <v>0</v>
      </c>
      <c r="AH41">
        <f>COUNTIF(P41:AF41,FALSE)</f>
        <v>7</v>
      </c>
    </row>
    <row r="42" spans="1:34" ht="17" x14ac:dyDescent="0.25">
      <c r="A42" s="3" t="s">
        <v>32</v>
      </c>
      <c r="B42" t="str">
        <f t="shared" si="1"/>
        <v>ecl:#dbba4f</v>
      </c>
      <c r="C42" t="str">
        <f t="shared" si="2"/>
        <v/>
      </c>
      <c r="D42" t="str">
        <v>eyr:2016 iyr:2030 hgt:107 pid:948192703 byr:2013 hcl:b80af7 ecl:#d47439</v>
      </c>
      <c r="F42" s="6">
        <f>IFERROR(FIND(F$2,$D42),-1)</f>
        <v>41</v>
      </c>
      <c r="G42" s="6">
        <f>IFERROR(FIND(G$2,$D42),-1)</f>
        <v>10</v>
      </c>
      <c r="H42" s="6">
        <f>IFERROR(FIND(H$2,$D42),-1)</f>
        <v>1</v>
      </c>
      <c r="I42" s="6">
        <f>IFERROR(FIND(I$2,$D42),-1)</f>
        <v>19</v>
      </c>
      <c r="J42" s="6">
        <f>IFERROR(FIND(J$2,$D42),-1)</f>
        <v>50</v>
      </c>
      <c r="K42" s="6">
        <f>IFERROR(FIND(K$2,$D42),-1)</f>
        <v>61</v>
      </c>
      <c r="L42" s="6">
        <f>IFERROR(FIND(L$2,$D42),-1)</f>
        <v>27</v>
      </c>
      <c r="M42" s="6">
        <f t="shared" si="3"/>
        <v>-1</v>
      </c>
      <c r="N42" s="9">
        <f>IF(COUNTIF(F42:L42,-1)&gt;0,0,1)</f>
        <v>1</v>
      </c>
      <c r="P42" t="str">
        <f t="shared" si="4"/>
        <v>2013</v>
      </c>
      <c r="Q42" t="str">
        <f t="shared" si="5"/>
        <v>2030</v>
      </c>
      <c r="R42" t="str">
        <f t="shared" si="6"/>
        <v>2016</v>
      </c>
      <c r="S42" t="str">
        <f t="shared" si="7"/>
        <v>107</v>
      </c>
      <c r="T42" t="str">
        <f t="shared" si="8"/>
        <v>b80af7</v>
      </c>
      <c r="U42" t="str">
        <f t="shared" si="9"/>
        <v>#d47439</v>
      </c>
      <c r="V42" t="str">
        <f t="shared" si="10"/>
        <v>948192703</v>
      </c>
      <c r="W42">
        <f t="shared" si="11"/>
        <v>1</v>
      </c>
      <c r="X42" t="b" cm="1">
        <f t="array" ref="X42">IF(SUM(IF(IFERROR(MATCH(_xlfn.UNICODE(RIGHT(LEFT(T42,_xlfn.SEQUENCE(Rules!$E$8,1,2)),1)),Rules!$B$13:$Q$13,0),-1)=-1,1,0))&gt;0,FALSE,TRUE)</f>
        <v>1</v>
      </c>
      <c r="Z42" s="6" t="b">
        <f>AND(LEN(P42)=Rules!$E$2,P42*1&lt;=Rules!$C$2,P42*1&gt;=Rules!$B$2)</f>
        <v>0</v>
      </c>
      <c r="AA42" s="6" t="b">
        <f>AND(LEN(Q42)=Rules!$E$2,Q42*1&lt;=Rules!$C$3,Q42*1&gt;=Rules!$B$3)</f>
        <v>0</v>
      </c>
      <c r="AB42" s="6" t="b">
        <f>AND(LEN(R42)=Rules!$E$2,R42*1&lt;=Rules!$C$4,R42*1&gt;=Rules!$B$4)</f>
        <v>0</v>
      </c>
      <c r="AC42" s="6" t="b">
        <f>IF(RIGHT(S42,2)=Rules!$D$5,AND(W42&lt;=Rules!$C$5,W42&gt;=Rules!$B$5),IF(RIGHT(S42,2)=Rules!$D$6,AND(W42&lt;=Rules!$C$6,W42&gt;=Rules!$B$6),FALSE))</f>
        <v>0</v>
      </c>
      <c r="AD42" s="6" t="b">
        <f>AND(LEFT(T42,1)=Rules!$D$8,LEN(T42)=Rules!$E$8)</f>
        <v>0</v>
      </c>
      <c r="AE42" s="6" t="b">
        <f>ISNUMBER(MATCH(U42,Rules!$B$9:$H$9,0))</f>
        <v>0</v>
      </c>
      <c r="AF42" s="6" t="b">
        <f>LEN(V42)=Rules!$E$10</f>
        <v>1</v>
      </c>
      <c r="AH42">
        <f>COUNTIF(P42:AF42,FALSE)</f>
        <v>6</v>
      </c>
    </row>
    <row r="43" spans="1:34" ht="17" x14ac:dyDescent="0.25">
      <c r="A43" s="3" t="s">
        <v>33</v>
      </c>
      <c r="B43" t="str">
        <f t="shared" si="1"/>
        <v>ecl:#dbba4f hcl:z iyr:2028 pid:193cm</v>
      </c>
      <c r="C43" t="str">
        <f t="shared" si="2"/>
        <v/>
      </c>
      <c r="D43" t="str">
        <v>eyr:2027 iyr:2017 pid:#27d2a6 byr:1921 ecl:brn hcl:#c0946f hgt:59in</v>
      </c>
      <c r="F43" s="6">
        <f>IFERROR(FIND(F$2,$D43),-1)</f>
        <v>31</v>
      </c>
      <c r="G43" s="6">
        <f>IFERROR(FIND(G$2,$D43),-1)</f>
        <v>10</v>
      </c>
      <c r="H43" s="6">
        <f>IFERROR(FIND(H$2,$D43),-1)</f>
        <v>1</v>
      </c>
      <c r="I43" s="6">
        <f>IFERROR(FIND(I$2,$D43),-1)</f>
        <v>60</v>
      </c>
      <c r="J43" s="6">
        <f>IFERROR(FIND(J$2,$D43),-1)</f>
        <v>48</v>
      </c>
      <c r="K43" s="6">
        <f>IFERROR(FIND(K$2,$D43),-1)</f>
        <v>40</v>
      </c>
      <c r="L43" s="6">
        <f>IFERROR(FIND(L$2,$D43),-1)</f>
        <v>19</v>
      </c>
      <c r="M43" s="6">
        <f t="shared" si="3"/>
        <v>-1</v>
      </c>
      <c r="N43" s="9">
        <f>IF(COUNTIF(F43:L43,-1)&gt;0,0,1)</f>
        <v>1</v>
      </c>
      <c r="P43" t="str">
        <f t="shared" si="4"/>
        <v>1921</v>
      </c>
      <c r="Q43" t="str">
        <f t="shared" si="5"/>
        <v>2017</v>
      </c>
      <c r="R43" t="str">
        <f t="shared" si="6"/>
        <v>2027</v>
      </c>
      <c r="S43" t="str">
        <f t="shared" si="7"/>
        <v>59in</v>
      </c>
      <c r="T43" t="str">
        <f t="shared" si="8"/>
        <v>#c0946f</v>
      </c>
      <c r="U43" t="str">
        <f t="shared" si="9"/>
        <v>brn</v>
      </c>
      <c r="V43" t="str">
        <f t="shared" si="10"/>
        <v>#27d2a6</v>
      </c>
      <c r="W43">
        <f t="shared" si="11"/>
        <v>59</v>
      </c>
      <c r="X43" t="b" cm="1">
        <f t="array" ref="X43">IF(SUM(IF(IFERROR(MATCH(_xlfn.UNICODE(RIGHT(LEFT(T43,_xlfn.SEQUENCE(Rules!$E$8,1,2)),1)),Rules!$B$13:$Q$13,0),-1)=-1,1,0))&gt;0,FALSE,TRUE)</f>
        <v>1</v>
      </c>
      <c r="Z43" s="6" t="b">
        <f>AND(LEN(P43)=Rules!$E$2,P43*1&lt;=Rules!$C$2,P43*1&gt;=Rules!$B$2)</f>
        <v>1</v>
      </c>
      <c r="AA43" s="6" t="b">
        <f>AND(LEN(Q43)=Rules!$E$2,Q43*1&lt;=Rules!$C$3,Q43*1&gt;=Rules!$B$3)</f>
        <v>1</v>
      </c>
      <c r="AB43" s="6" t="b">
        <f>AND(LEN(R43)=Rules!$E$2,R43*1&lt;=Rules!$C$4,R43*1&gt;=Rules!$B$4)</f>
        <v>1</v>
      </c>
      <c r="AC43" s="6" t="b">
        <f>IF(RIGHT(S43,2)=Rules!$D$5,AND(W43&lt;=Rules!$C$5,W43&gt;=Rules!$B$5),IF(RIGHT(S43,2)=Rules!$D$6,AND(W43&lt;=Rules!$C$6,W43&gt;=Rules!$B$6),FALSE))</f>
        <v>1</v>
      </c>
      <c r="AD43" s="6" t="b">
        <f>AND(LEFT(T43,1)=Rules!$D$8,LEN(T43)=Rules!$E$8)</f>
        <v>1</v>
      </c>
      <c r="AE43" s="6" t="b">
        <f>ISNUMBER(MATCH(U43,Rules!$B$9:$H$9,0))</f>
        <v>1</v>
      </c>
      <c r="AF43" s="6" t="b">
        <f>LEN(V43)=Rules!$E$10</f>
        <v>0</v>
      </c>
      <c r="AH43">
        <f>COUNTIF(P43:AF43,FALSE)</f>
        <v>1</v>
      </c>
    </row>
    <row r="44" spans="1:34" ht="17" x14ac:dyDescent="0.25">
      <c r="A44" s="3" t="s">
        <v>34</v>
      </c>
      <c r="B44" t="str">
        <f t="shared" si="1"/>
        <v>ecl:#dbba4f hcl:z iyr:2028 pid:193cm byr:2029</v>
      </c>
      <c r="C44" t="str">
        <f t="shared" si="2"/>
        <v/>
      </c>
      <c r="D44" t="str">
        <v>byr:1982 hcl:#ceb3a1 ecl:brn eyr:2020 hgt:63in iyr:2017</v>
      </c>
      <c r="F44" s="6">
        <f>IFERROR(FIND(F$2,$D44),-1)</f>
        <v>1</v>
      </c>
      <c r="G44" s="6">
        <f>IFERROR(FIND(G$2,$D44),-1)</f>
        <v>48</v>
      </c>
      <c r="H44" s="6">
        <f>IFERROR(FIND(H$2,$D44),-1)</f>
        <v>30</v>
      </c>
      <c r="I44" s="6">
        <f>IFERROR(FIND(I$2,$D44),-1)</f>
        <v>39</v>
      </c>
      <c r="J44" s="6">
        <f>IFERROR(FIND(J$2,$D44),-1)</f>
        <v>10</v>
      </c>
      <c r="K44" s="6">
        <f>IFERROR(FIND(K$2,$D44),-1)</f>
        <v>22</v>
      </c>
      <c r="L44" s="6">
        <f>IFERROR(FIND(L$2,$D44),-1)</f>
        <v>-1</v>
      </c>
      <c r="M44" s="6">
        <f t="shared" si="3"/>
        <v>-1</v>
      </c>
      <c r="N44" s="9">
        <f>IF(COUNTIF(F44:L44,-1)&gt;0,0,1)</f>
        <v>0</v>
      </c>
      <c r="P44" t="str">
        <f t="shared" si="4"/>
        <v>1982</v>
      </c>
      <c r="Q44" t="str">
        <f t="shared" si="5"/>
        <v>2017</v>
      </c>
      <c r="R44" t="str">
        <f t="shared" si="6"/>
        <v>2020</v>
      </c>
      <c r="S44" t="str">
        <f t="shared" si="7"/>
        <v>63in</v>
      </c>
      <c r="T44" t="str">
        <f t="shared" si="8"/>
        <v>#ceb3a1</v>
      </c>
      <c r="U44" t="str">
        <f t="shared" si="9"/>
        <v>brn</v>
      </c>
      <c r="V44" t="b">
        <f t="shared" si="10"/>
        <v>0</v>
      </c>
      <c r="W44">
        <f t="shared" si="11"/>
        <v>63</v>
      </c>
      <c r="X44" t="b" cm="1">
        <f t="array" ref="X44">IF(SUM(IF(IFERROR(MATCH(_xlfn.UNICODE(RIGHT(LEFT(T44,_xlfn.SEQUENCE(Rules!$E$8,1,2)),1)),Rules!$B$13:$Q$13,0),-1)=-1,1,0))&gt;0,FALSE,TRUE)</f>
        <v>1</v>
      </c>
      <c r="Z44" s="6" t="b">
        <f>AND(LEN(P44)=Rules!$E$2,P44*1&lt;=Rules!$C$2,P44*1&gt;=Rules!$B$2)</f>
        <v>1</v>
      </c>
      <c r="AA44" s="6" t="b">
        <f>AND(LEN(Q44)=Rules!$E$2,Q44*1&lt;=Rules!$C$3,Q44*1&gt;=Rules!$B$3)</f>
        <v>1</v>
      </c>
      <c r="AB44" s="6" t="b">
        <f>AND(LEN(R44)=Rules!$E$2,R44*1&lt;=Rules!$C$4,R44*1&gt;=Rules!$B$4)</f>
        <v>1</v>
      </c>
      <c r="AC44" s="6" t="b">
        <f>IF(RIGHT(S44,2)=Rules!$D$5,AND(W44&lt;=Rules!$C$5,W44&gt;=Rules!$B$5),IF(RIGHT(S44,2)=Rules!$D$6,AND(W44&lt;=Rules!$C$6,W44&gt;=Rules!$B$6),FALSE))</f>
        <v>1</v>
      </c>
      <c r="AD44" s="6" t="b">
        <f>AND(LEFT(T44,1)=Rules!$D$8,LEN(T44)=Rules!$E$8)</f>
        <v>1</v>
      </c>
      <c r="AE44" s="6" t="b">
        <f>ISNUMBER(MATCH(U44,Rules!$B$9:$H$9,0))</f>
        <v>1</v>
      </c>
      <c r="AF44" s="6" t="b">
        <f>LEN(V44)=Rules!$E$10</f>
        <v>0</v>
      </c>
      <c r="AH44">
        <f>COUNTIF(P44:AF44,FALSE)</f>
        <v>2</v>
      </c>
    </row>
    <row r="45" spans="1:34" ht="17" x14ac:dyDescent="0.25">
      <c r="A45" s="3" t="s">
        <v>35</v>
      </c>
      <c r="B45" t="str">
        <f t="shared" si="1"/>
        <v>ecl:#dbba4f hcl:z iyr:2028 pid:193cm byr:2029 eyr:1962 hgt:113</v>
      </c>
      <c r="C45" t="str">
        <f t="shared" si="2"/>
        <v>ecl:#dbba4f hcl:z iyr:2028 pid:193cm byr:2029 eyr:1962 hgt:113</v>
      </c>
      <c r="D45" t="str">
        <v>ecl:brn hgt:152cm byr:1962 iyr:2013 pid:381950515 hcl:#2afabd eyr:2020</v>
      </c>
      <c r="F45" s="6">
        <f>IFERROR(FIND(F$2,$D45),-1)</f>
        <v>19</v>
      </c>
      <c r="G45" s="6">
        <f>IFERROR(FIND(G$2,$D45),-1)</f>
        <v>28</v>
      </c>
      <c r="H45" s="6">
        <f>IFERROR(FIND(H$2,$D45),-1)</f>
        <v>63</v>
      </c>
      <c r="I45" s="6">
        <f>IFERROR(FIND(I$2,$D45),-1)</f>
        <v>9</v>
      </c>
      <c r="J45" s="6">
        <f>IFERROR(FIND(J$2,$D45),-1)</f>
        <v>51</v>
      </c>
      <c r="K45" s="6">
        <f>IFERROR(FIND(K$2,$D45),-1)</f>
        <v>1</v>
      </c>
      <c r="L45" s="6">
        <f>IFERROR(FIND(L$2,$D45),-1)</f>
        <v>37</v>
      </c>
      <c r="M45" s="6">
        <f t="shared" si="3"/>
        <v>-1</v>
      </c>
      <c r="N45" s="9">
        <f>IF(COUNTIF(F45:L45,-1)&gt;0,0,1)</f>
        <v>1</v>
      </c>
      <c r="P45" t="str">
        <f t="shared" si="4"/>
        <v>1962</v>
      </c>
      <c r="Q45" t="str">
        <f t="shared" si="5"/>
        <v>2013</v>
      </c>
      <c r="R45" t="str">
        <f t="shared" si="6"/>
        <v>2020</v>
      </c>
      <c r="S45" t="str">
        <f t="shared" si="7"/>
        <v>152cm</v>
      </c>
      <c r="T45" t="str">
        <f t="shared" si="8"/>
        <v>#2afabd</v>
      </c>
      <c r="U45" t="str">
        <f t="shared" si="9"/>
        <v>brn</v>
      </c>
      <c r="V45" t="str">
        <f t="shared" si="10"/>
        <v>381950515</v>
      </c>
      <c r="W45">
        <f t="shared" si="11"/>
        <v>152</v>
      </c>
      <c r="X45" t="b" cm="1">
        <f t="array" ref="X45">IF(SUM(IF(IFERROR(MATCH(_xlfn.UNICODE(RIGHT(LEFT(T45,_xlfn.SEQUENCE(Rules!$E$8,1,2)),1)),Rules!$B$13:$Q$13,0),-1)=-1,1,0))&gt;0,FALSE,TRUE)</f>
        <v>1</v>
      </c>
      <c r="Z45" s="6" t="b">
        <f>AND(LEN(P45)=Rules!$E$2,P45*1&lt;=Rules!$C$2,P45*1&gt;=Rules!$B$2)</f>
        <v>1</v>
      </c>
      <c r="AA45" s="6" t="b">
        <f>AND(LEN(Q45)=Rules!$E$2,Q45*1&lt;=Rules!$C$3,Q45*1&gt;=Rules!$B$3)</f>
        <v>1</v>
      </c>
      <c r="AB45" s="6" t="b">
        <f>AND(LEN(R45)=Rules!$E$2,R45*1&lt;=Rules!$C$4,R45*1&gt;=Rules!$B$4)</f>
        <v>1</v>
      </c>
      <c r="AC45" s="6" t="b">
        <f>IF(RIGHT(S45,2)=Rules!$D$5,AND(W45&lt;=Rules!$C$5,W45&gt;=Rules!$B$5),IF(RIGHT(S45,2)=Rules!$D$6,AND(W45&lt;=Rules!$C$6,W45&gt;=Rules!$B$6),FALSE))</f>
        <v>1</v>
      </c>
      <c r="AD45" s="6" t="b">
        <f>AND(LEFT(T45,1)=Rules!$D$8,LEN(T45)=Rules!$E$8)</f>
        <v>1</v>
      </c>
      <c r="AE45" s="6" t="b">
        <f>ISNUMBER(MATCH(U45,Rules!$B$9:$H$9,0))</f>
        <v>1</v>
      </c>
      <c r="AF45" s="6" t="b">
        <f>LEN(V45)=Rules!$E$10</f>
        <v>1</v>
      </c>
      <c r="AH45">
        <f>COUNTIF(P45:AF45,FALSE)</f>
        <v>0</v>
      </c>
    </row>
    <row r="46" spans="1:34" x14ac:dyDescent="0.2">
      <c r="B46" t="str">
        <f t="shared" si="1"/>
        <v/>
      </c>
      <c r="C46" t="str">
        <f t="shared" si="2"/>
        <v/>
      </c>
      <c r="D46" t="str">
        <v>hgt:158cm ecl:gry pid:252068098 cid:281 eyr:2023 byr:1950 iyr:2016 hcl:#ceb3a1</v>
      </c>
      <c r="F46" s="6">
        <f>IFERROR(FIND(F$2,$D46),-1)</f>
        <v>50</v>
      </c>
      <c r="G46" s="6">
        <f>IFERROR(FIND(G$2,$D46),-1)</f>
        <v>59</v>
      </c>
      <c r="H46" s="6">
        <f>IFERROR(FIND(H$2,$D46),-1)</f>
        <v>41</v>
      </c>
      <c r="I46" s="6">
        <f>IFERROR(FIND(I$2,$D46),-1)</f>
        <v>1</v>
      </c>
      <c r="J46" s="6">
        <f>IFERROR(FIND(J$2,$D46),-1)</f>
        <v>68</v>
      </c>
      <c r="K46" s="6">
        <f>IFERROR(FIND(K$2,$D46),-1)</f>
        <v>11</v>
      </c>
      <c r="L46" s="6">
        <f>IFERROR(FIND(L$2,$D46),-1)</f>
        <v>19</v>
      </c>
      <c r="M46" s="6">
        <f t="shared" si="3"/>
        <v>33</v>
      </c>
      <c r="N46" s="9">
        <f>IF(COUNTIF(F46:L46,-1)&gt;0,0,1)</f>
        <v>1</v>
      </c>
      <c r="P46" t="str">
        <f t="shared" si="4"/>
        <v>1950</v>
      </c>
      <c r="Q46" t="str">
        <f t="shared" si="5"/>
        <v>2016</v>
      </c>
      <c r="R46" t="str">
        <f t="shared" si="6"/>
        <v>2023</v>
      </c>
      <c r="S46" t="str">
        <f t="shared" si="7"/>
        <v>158cm</v>
      </c>
      <c r="T46" t="str">
        <f t="shared" si="8"/>
        <v>#ceb3a1</v>
      </c>
      <c r="U46" t="str">
        <f t="shared" si="9"/>
        <v>gry</v>
      </c>
      <c r="V46" t="str">
        <f t="shared" si="10"/>
        <v>252068098</v>
      </c>
      <c r="W46">
        <f t="shared" si="11"/>
        <v>158</v>
      </c>
      <c r="X46" t="b" cm="1">
        <f t="array" ref="X46">IF(SUM(IF(IFERROR(MATCH(_xlfn.UNICODE(RIGHT(LEFT(T46,_xlfn.SEQUENCE(Rules!$E$8,1,2)),1)),Rules!$B$13:$Q$13,0),-1)=-1,1,0))&gt;0,FALSE,TRUE)</f>
        <v>1</v>
      </c>
      <c r="Z46" s="6" t="b">
        <f>AND(LEN(P46)=Rules!$E$2,P46*1&lt;=Rules!$C$2,P46*1&gt;=Rules!$B$2)</f>
        <v>1</v>
      </c>
      <c r="AA46" s="6" t="b">
        <f>AND(LEN(Q46)=Rules!$E$2,Q46*1&lt;=Rules!$C$3,Q46*1&gt;=Rules!$B$3)</f>
        <v>1</v>
      </c>
      <c r="AB46" s="6" t="b">
        <f>AND(LEN(R46)=Rules!$E$2,R46*1&lt;=Rules!$C$4,R46*1&gt;=Rules!$B$4)</f>
        <v>1</v>
      </c>
      <c r="AC46" s="6" t="b">
        <f>IF(RIGHT(S46,2)=Rules!$D$5,AND(W46&lt;=Rules!$C$5,W46&gt;=Rules!$B$5),IF(RIGHT(S46,2)=Rules!$D$6,AND(W46&lt;=Rules!$C$6,W46&gt;=Rules!$B$6),FALSE))</f>
        <v>1</v>
      </c>
      <c r="AD46" s="6" t="b">
        <f>AND(LEFT(T46,1)=Rules!$D$8,LEN(T46)=Rules!$E$8)</f>
        <v>1</v>
      </c>
      <c r="AE46" s="6" t="b">
        <f>ISNUMBER(MATCH(U46,Rules!$B$9:$H$9,0))</f>
        <v>1</v>
      </c>
      <c r="AF46" s="6" t="b">
        <f>LEN(V46)=Rules!$E$10</f>
        <v>1</v>
      </c>
      <c r="AH46">
        <f>COUNTIF(P46:AF46,FALSE)</f>
        <v>0</v>
      </c>
    </row>
    <row r="47" spans="1:34" ht="17" x14ac:dyDescent="0.25">
      <c r="A47" s="3" t="s">
        <v>36</v>
      </c>
      <c r="B47" t="str">
        <f t="shared" si="1"/>
        <v>cid:269 byr:1928 pid:604152679</v>
      </c>
      <c r="C47" t="str">
        <f t="shared" si="2"/>
        <v/>
      </c>
      <c r="D47" t="str">
        <v>byr:1922 hgt:187cm cid:74 hcl:#a97842 ecl:amb pid:045338811 eyr:2025 iyr:2019</v>
      </c>
      <c r="F47" s="6">
        <f>IFERROR(FIND(F$2,$D47),-1)</f>
        <v>1</v>
      </c>
      <c r="G47" s="6">
        <f>IFERROR(FIND(G$2,$D47),-1)</f>
        <v>70</v>
      </c>
      <c r="H47" s="6">
        <f>IFERROR(FIND(H$2,$D47),-1)</f>
        <v>61</v>
      </c>
      <c r="I47" s="6">
        <f>IFERROR(FIND(I$2,$D47),-1)</f>
        <v>10</v>
      </c>
      <c r="J47" s="6">
        <f>IFERROR(FIND(J$2,$D47),-1)</f>
        <v>27</v>
      </c>
      <c r="K47" s="6">
        <f>IFERROR(FIND(K$2,$D47),-1)</f>
        <v>39</v>
      </c>
      <c r="L47" s="6">
        <f>IFERROR(FIND(L$2,$D47),-1)</f>
        <v>47</v>
      </c>
      <c r="M47" s="6">
        <f t="shared" si="3"/>
        <v>20</v>
      </c>
      <c r="N47" s="9">
        <f>IF(COUNTIF(F47:L47,-1)&gt;0,0,1)</f>
        <v>1</v>
      </c>
      <c r="P47" t="str">
        <f t="shared" si="4"/>
        <v>1922</v>
      </c>
      <c r="Q47" t="str">
        <f t="shared" si="5"/>
        <v>2019</v>
      </c>
      <c r="R47" t="str">
        <f t="shared" si="6"/>
        <v>2025</v>
      </c>
      <c r="S47" t="str">
        <f t="shared" si="7"/>
        <v>187cm</v>
      </c>
      <c r="T47" t="str">
        <f t="shared" si="8"/>
        <v>#a97842</v>
      </c>
      <c r="U47" t="str">
        <f t="shared" si="9"/>
        <v>amb</v>
      </c>
      <c r="V47" t="str">
        <f t="shared" si="10"/>
        <v>045338811</v>
      </c>
      <c r="W47">
        <f t="shared" si="11"/>
        <v>187</v>
      </c>
      <c r="X47" t="b" cm="1">
        <f t="array" ref="X47">IF(SUM(IF(IFERROR(MATCH(_xlfn.UNICODE(RIGHT(LEFT(T47,_xlfn.SEQUENCE(Rules!$E$8,1,2)),1)),Rules!$B$13:$Q$13,0),-1)=-1,1,0))&gt;0,FALSE,TRUE)</f>
        <v>1</v>
      </c>
      <c r="Z47" s="6" t="b">
        <f>AND(LEN(P47)=Rules!$E$2,P47*1&lt;=Rules!$C$2,P47*1&gt;=Rules!$B$2)</f>
        <v>1</v>
      </c>
      <c r="AA47" s="6" t="b">
        <f>AND(LEN(Q47)=Rules!$E$2,Q47*1&lt;=Rules!$C$3,Q47*1&gt;=Rules!$B$3)</f>
        <v>1</v>
      </c>
      <c r="AB47" s="6" t="b">
        <f>AND(LEN(R47)=Rules!$E$2,R47*1&lt;=Rules!$C$4,R47*1&gt;=Rules!$B$4)</f>
        <v>1</v>
      </c>
      <c r="AC47" s="6" t="b">
        <f>IF(RIGHT(S47,2)=Rules!$D$5,AND(W47&lt;=Rules!$C$5,W47&gt;=Rules!$B$5),IF(RIGHT(S47,2)=Rules!$D$6,AND(W47&lt;=Rules!$C$6,W47&gt;=Rules!$B$6),FALSE))</f>
        <v>1</v>
      </c>
      <c r="AD47" s="6" t="b">
        <f>AND(LEFT(T47,1)=Rules!$D$8,LEN(T47)=Rules!$E$8)</f>
        <v>1</v>
      </c>
      <c r="AE47" s="6" t="b">
        <f>ISNUMBER(MATCH(U47,Rules!$B$9:$H$9,0))</f>
        <v>1</v>
      </c>
      <c r="AF47" s="6" t="b">
        <f>LEN(V47)=Rules!$E$10</f>
        <v>1</v>
      </c>
      <c r="AH47">
        <f>COUNTIF(P47:AF47,FALSE)</f>
        <v>0</v>
      </c>
    </row>
    <row r="48" spans="1:34" ht="17" x14ac:dyDescent="0.25">
      <c r="A48" s="3" t="s">
        <v>37</v>
      </c>
      <c r="B48" t="str">
        <f t="shared" si="1"/>
        <v>cid:269 byr:1928 pid:604152679 iyr:2017 eyr:2027</v>
      </c>
      <c r="C48" t="str">
        <f t="shared" si="2"/>
        <v/>
      </c>
      <c r="D48" t="str">
        <v>hgt:176cm eyr:2022 iyr:2019 byr:1938 ecl:blu pid:610286298 hcl:#a97842</v>
      </c>
      <c r="F48" s="6">
        <f>IFERROR(FIND(F$2,$D48),-1)</f>
        <v>29</v>
      </c>
      <c r="G48" s="6">
        <f>IFERROR(FIND(G$2,$D48),-1)</f>
        <v>20</v>
      </c>
      <c r="H48" s="6">
        <f>IFERROR(FIND(H$2,$D48),-1)</f>
        <v>11</v>
      </c>
      <c r="I48" s="6">
        <f>IFERROR(FIND(I$2,$D48),-1)</f>
        <v>1</v>
      </c>
      <c r="J48" s="6">
        <f>IFERROR(FIND(J$2,$D48),-1)</f>
        <v>60</v>
      </c>
      <c r="K48" s="6">
        <f>IFERROR(FIND(K$2,$D48),-1)</f>
        <v>38</v>
      </c>
      <c r="L48" s="6">
        <f>IFERROR(FIND(L$2,$D48),-1)</f>
        <v>46</v>
      </c>
      <c r="M48" s="6">
        <f t="shared" si="3"/>
        <v>-1</v>
      </c>
      <c r="N48" s="9">
        <f>IF(COUNTIF(F48:L48,-1)&gt;0,0,1)</f>
        <v>1</v>
      </c>
      <c r="P48" t="str">
        <f t="shared" si="4"/>
        <v>1938</v>
      </c>
      <c r="Q48" t="str">
        <f t="shared" si="5"/>
        <v>2019</v>
      </c>
      <c r="R48" t="str">
        <f t="shared" si="6"/>
        <v>2022</v>
      </c>
      <c r="S48" t="str">
        <f t="shared" si="7"/>
        <v>176cm</v>
      </c>
      <c r="T48" t="str">
        <f t="shared" si="8"/>
        <v>#a97842</v>
      </c>
      <c r="U48" t="str">
        <f t="shared" si="9"/>
        <v>blu</v>
      </c>
      <c r="V48" t="str">
        <f t="shared" si="10"/>
        <v>610286298</v>
      </c>
      <c r="W48">
        <f t="shared" si="11"/>
        <v>176</v>
      </c>
      <c r="X48" t="b" cm="1">
        <f t="array" ref="X48">IF(SUM(IF(IFERROR(MATCH(_xlfn.UNICODE(RIGHT(LEFT(T48,_xlfn.SEQUENCE(Rules!$E$8,1,2)),1)),Rules!$B$13:$Q$13,0),-1)=-1,1,0))&gt;0,FALSE,TRUE)</f>
        <v>1</v>
      </c>
      <c r="Z48" s="6" t="b">
        <f>AND(LEN(P48)=Rules!$E$2,P48*1&lt;=Rules!$C$2,P48*1&gt;=Rules!$B$2)</f>
        <v>1</v>
      </c>
      <c r="AA48" s="6" t="b">
        <f>AND(LEN(Q48)=Rules!$E$2,Q48*1&lt;=Rules!$C$3,Q48*1&gt;=Rules!$B$3)</f>
        <v>1</v>
      </c>
      <c r="AB48" s="6" t="b">
        <f>AND(LEN(R48)=Rules!$E$2,R48*1&lt;=Rules!$C$4,R48*1&gt;=Rules!$B$4)</f>
        <v>1</v>
      </c>
      <c r="AC48" s="6" t="b">
        <f>IF(RIGHT(S48,2)=Rules!$D$5,AND(W48&lt;=Rules!$C$5,W48&gt;=Rules!$B$5),IF(RIGHT(S48,2)=Rules!$D$6,AND(W48&lt;=Rules!$C$6,W48&gt;=Rules!$B$6),FALSE))</f>
        <v>1</v>
      </c>
      <c r="AD48" s="6" t="b">
        <f>AND(LEFT(T48,1)=Rules!$D$8,LEN(T48)=Rules!$E$8)</f>
        <v>1</v>
      </c>
      <c r="AE48" s="6" t="b">
        <f>ISNUMBER(MATCH(U48,Rules!$B$9:$H$9,0))</f>
        <v>1</v>
      </c>
      <c r="AF48" s="6" t="b">
        <f>LEN(V48)=Rules!$E$10</f>
        <v>1</v>
      </c>
      <c r="AH48">
        <f>COUNTIF(P48:AF48,FALSE)</f>
        <v>0</v>
      </c>
    </row>
    <row r="49" spans="1:34" ht="17" x14ac:dyDescent="0.25">
      <c r="A49" s="3" t="s">
        <v>38</v>
      </c>
      <c r="B49" t="str">
        <f t="shared" si="1"/>
        <v>cid:269 byr:1928 pid:604152679 iyr:2017 eyr:2027 hcl:#c0946f</v>
      </c>
      <c r="C49" t="str">
        <f t="shared" si="2"/>
        <v/>
      </c>
      <c r="D49" t="str">
        <v>iyr:2028 byr:2025 eyr:2039 pid:72530856 ecl:#a819ad hgt:69 hcl:z</v>
      </c>
      <c r="F49" s="6">
        <f>IFERROR(FIND(F$2,$D49),-1)</f>
        <v>10</v>
      </c>
      <c r="G49" s="6">
        <f>IFERROR(FIND(G$2,$D49),-1)</f>
        <v>1</v>
      </c>
      <c r="H49" s="6">
        <f>IFERROR(FIND(H$2,$D49),-1)</f>
        <v>19</v>
      </c>
      <c r="I49" s="6">
        <f>IFERROR(FIND(I$2,$D49),-1)</f>
        <v>53</v>
      </c>
      <c r="J49" s="6">
        <f>IFERROR(FIND(J$2,$D49),-1)</f>
        <v>60</v>
      </c>
      <c r="K49" s="6">
        <f>IFERROR(FIND(K$2,$D49),-1)</f>
        <v>41</v>
      </c>
      <c r="L49" s="6">
        <f>IFERROR(FIND(L$2,$D49),-1)</f>
        <v>28</v>
      </c>
      <c r="M49" s="6">
        <f t="shared" si="3"/>
        <v>-1</v>
      </c>
      <c r="N49" s="9">
        <f>IF(COUNTIF(F49:L49,-1)&gt;0,0,1)</f>
        <v>1</v>
      </c>
      <c r="P49" t="str">
        <f t="shared" si="4"/>
        <v>2025</v>
      </c>
      <c r="Q49" t="str">
        <f t="shared" si="5"/>
        <v>2028</v>
      </c>
      <c r="R49" t="str">
        <f t="shared" si="6"/>
        <v>2039</v>
      </c>
      <c r="S49" t="str">
        <f t="shared" si="7"/>
        <v>69</v>
      </c>
      <c r="T49" t="str">
        <f t="shared" si="8"/>
        <v>z</v>
      </c>
      <c r="U49" t="str">
        <f t="shared" si="9"/>
        <v>#a819ad</v>
      </c>
      <c r="V49" t="str">
        <f t="shared" si="10"/>
        <v>72530856</v>
      </c>
      <c r="W49" t="e">
        <f t="shared" si="11"/>
        <v>#VALUE!</v>
      </c>
      <c r="X49" t="b" cm="1">
        <f t="array" ref="X49">IF(SUM(IF(IFERROR(MATCH(_xlfn.UNICODE(RIGHT(LEFT(T49,_xlfn.SEQUENCE(Rules!$E$8,1,2)),1)),Rules!$B$13:$Q$13,0),-1)=-1,1,0))&gt;0,FALSE,TRUE)</f>
        <v>0</v>
      </c>
      <c r="Z49" s="6" t="b">
        <f>AND(LEN(P49)=Rules!$E$2,P49*1&lt;=Rules!$C$2,P49*1&gt;=Rules!$B$2)</f>
        <v>0</v>
      </c>
      <c r="AA49" s="6" t="b">
        <f>AND(LEN(Q49)=Rules!$E$2,Q49*1&lt;=Rules!$C$3,Q49*1&gt;=Rules!$B$3)</f>
        <v>0</v>
      </c>
      <c r="AB49" s="6" t="b">
        <f>AND(LEN(R49)=Rules!$E$2,R49*1&lt;=Rules!$C$4,R49*1&gt;=Rules!$B$4)</f>
        <v>0</v>
      </c>
      <c r="AC49" s="6" t="b">
        <f>IF(RIGHT(S49,2)=Rules!$D$5,AND(W49&lt;=Rules!$C$5,W49&gt;=Rules!$B$5),IF(RIGHT(S49,2)=Rules!$D$6,AND(W49&lt;=Rules!$C$6,W49&gt;=Rules!$B$6),FALSE))</f>
        <v>0</v>
      </c>
      <c r="AD49" s="6" t="b">
        <f>AND(LEFT(T49,1)=Rules!$D$8,LEN(T49)=Rules!$E$8)</f>
        <v>0</v>
      </c>
      <c r="AE49" s="6" t="b">
        <f>ISNUMBER(MATCH(U49,Rules!$B$9:$H$9,0))</f>
        <v>0</v>
      </c>
      <c r="AF49" s="6" t="b">
        <f>LEN(V49)=Rules!$E$10</f>
        <v>0</v>
      </c>
      <c r="AH49">
        <f>COUNTIF(P49:AF49,FALSE)</f>
        <v>8</v>
      </c>
    </row>
    <row r="50" spans="1:34" ht="17" x14ac:dyDescent="0.25">
      <c r="A50" s="3" t="s">
        <v>39</v>
      </c>
      <c r="B50" t="str">
        <f t="shared" si="1"/>
        <v>cid:269 byr:1928 pid:604152679 iyr:2017 eyr:2027 hcl:#c0946f hgt:189cm</v>
      </c>
      <c r="C50" t="str">
        <f t="shared" si="2"/>
        <v/>
      </c>
      <c r="D50" t="str">
        <v>iyr:2018 eyr:2030 hcl:#8b1e1f ecl:hzl byr:1971 pid:189005628</v>
      </c>
      <c r="F50" s="6">
        <f>IFERROR(FIND(F$2,$D50),-1)</f>
        <v>39</v>
      </c>
      <c r="G50" s="6">
        <f>IFERROR(FIND(G$2,$D50),-1)</f>
        <v>1</v>
      </c>
      <c r="H50" s="6">
        <f>IFERROR(FIND(H$2,$D50),-1)</f>
        <v>10</v>
      </c>
      <c r="I50" s="6">
        <f>IFERROR(FIND(I$2,$D50),-1)</f>
        <v>-1</v>
      </c>
      <c r="J50" s="6">
        <f>IFERROR(FIND(J$2,$D50),-1)</f>
        <v>19</v>
      </c>
      <c r="K50" s="6">
        <f>IFERROR(FIND(K$2,$D50),-1)</f>
        <v>31</v>
      </c>
      <c r="L50" s="6">
        <f>IFERROR(FIND(L$2,$D50),-1)</f>
        <v>48</v>
      </c>
      <c r="M50" s="6">
        <f t="shared" si="3"/>
        <v>-1</v>
      </c>
      <c r="N50" s="9">
        <f>IF(COUNTIF(F50:L50,-1)&gt;0,0,1)</f>
        <v>0</v>
      </c>
      <c r="P50" t="str">
        <f t="shared" si="4"/>
        <v>1971</v>
      </c>
      <c r="Q50" t="str">
        <f t="shared" si="5"/>
        <v>2018</v>
      </c>
      <c r="R50" t="str">
        <f t="shared" si="6"/>
        <v>2030</v>
      </c>
      <c r="S50" t="b">
        <f t="shared" si="7"/>
        <v>0</v>
      </c>
      <c r="T50" t="str">
        <f t="shared" si="8"/>
        <v>#8b1e1f</v>
      </c>
      <c r="U50" t="str">
        <f t="shared" si="9"/>
        <v>hzl</v>
      </c>
      <c r="V50" t="str">
        <f t="shared" si="10"/>
        <v>189005628</v>
      </c>
      <c r="W50" t="e">
        <f t="shared" si="11"/>
        <v>#VALUE!</v>
      </c>
      <c r="X50" t="b" cm="1">
        <f t="array" ref="X50">IF(SUM(IF(IFERROR(MATCH(_xlfn.UNICODE(RIGHT(LEFT(T50,_xlfn.SEQUENCE(Rules!$E$8,1,2)),1)),Rules!$B$13:$Q$13,0),-1)=-1,1,0))&gt;0,FALSE,TRUE)</f>
        <v>1</v>
      </c>
      <c r="Z50" s="6" t="b">
        <f>AND(LEN(P50)=Rules!$E$2,P50*1&lt;=Rules!$C$2,P50*1&gt;=Rules!$B$2)</f>
        <v>1</v>
      </c>
      <c r="AA50" s="6" t="b">
        <f>AND(LEN(Q50)=Rules!$E$2,Q50*1&lt;=Rules!$C$3,Q50*1&gt;=Rules!$B$3)</f>
        <v>1</v>
      </c>
      <c r="AB50" s="6" t="b">
        <f>AND(LEN(R50)=Rules!$E$2,R50*1&lt;=Rules!$C$4,R50*1&gt;=Rules!$B$4)</f>
        <v>1</v>
      </c>
      <c r="AC50" s="6" t="b">
        <f>IF(RIGHT(S50,2)=Rules!$D$5,AND(W50&lt;=Rules!$C$5,W50&gt;=Rules!$B$5),IF(RIGHT(S50,2)=Rules!$D$6,AND(W50&lt;=Rules!$C$6,W50&gt;=Rules!$B$6),FALSE))</f>
        <v>0</v>
      </c>
      <c r="AD50" s="6" t="b">
        <f>AND(LEFT(T50,1)=Rules!$D$8,LEN(T50)=Rules!$E$8)</f>
        <v>1</v>
      </c>
      <c r="AE50" s="6" t="b">
        <f>ISNUMBER(MATCH(U50,Rules!$B$9:$H$9,0))</f>
        <v>1</v>
      </c>
      <c r="AF50" s="6" t="b">
        <f>LEN(V50)=Rules!$E$10</f>
        <v>1</v>
      </c>
      <c r="AH50">
        <f>COUNTIF(P50:AF50,FALSE)</f>
        <v>2</v>
      </c>
    </row>
    <row r="51" spans="1:34" ht="17" x14ac:dyDescent="0.25">
      <c r="A51" s="3" t="s">
        <v>40</v>
      </c>
      <c r="B51" t="str">
        <f t="shared" si="1"/>
        <v>cid:269 byr:1928 pid:604152679 iyr:2017 eyr:2027 hcl:#c0946f hgt:189cm ecl:blu</v>
      </c>
      <c r="C51" t="str">
        <f t="shared" si="2"/>
        <v>cid:269 byr:1928 pid:604152679 iyr:2017 eyr:2027 hcl:#c0946f hgt:189cm ecl:blu</v>
      </c>
      <c r="D51" t="str">
        <v>pid:531154383 eyr:2020 hcl:#733820 ecl:oth hgt:72in iyr:2016 byr:1983</v>
      </c>
      <c r="F51" s="6">
        <f>IFERROR(FIND(F$2,$D51),-1)</f>
        <v>62</v>
      </c>
      <c r="G51" s="6">
        <f>IFERROR(FIND(G$2,$D51),-1)</f>
        <v>53</v>
      </c>
      <c r="H51" s="6">
        <f>IFERROR(FIND(H$2,$D51),-1)</f>
        <v>15</v>
      </c>
      <c r="I51" s="6">
        <f>IFERROR(FIND(I$2,$D51),-1)</f>
        <v>44</v>
      </c>
      <c r="J51" s="6">
        <f>IFERROR(FIND(J$2,$D51),-1)</f>
        <v>24</v>
      </c>
      <c r="K51" s="6">
        <f>IFERROR(FIND(K$2,$D51),-1)</f>
        <v>36</v>
      </c>
      <c r="L51" s="6">
        <f>IFERROR(FIND(L$2,$D51),-1)</f>
        <v>1</v>
      </c>
      <c r="M51" s="6">
        <f t="shared" si="3"/>
        <v>-1</v>
      </c>
      <c r="N51" s="9">
        <f>IF(COUNTIF(F51:L51,-1)&gt;0,0,1)</f>
        <v>1</v>
      </c>
      <c r="P51" t="str">
        <f t="shared" si="4"/>
        <v>1983</v>
      </c>
      <c r="Q51" t="str">
        <f t="shared" si="5"/>
        <v>2016</v>
      </c>
      <c r="R51" t="str">
        <f t="shared" si="6"/>
        <v>2020</v>
      </c>
      <c r="S51" t="str">
        <f t="shared" si="7"/>
        <v>72in</v>
      </c>
      <c r="T51" t="str">
        <f t="shared" si="8"/>
        <v>#733820</v>
      </c>
      <c r="U51" t="str">
        <f t="shared" si="9"/>
        <v>oth</v>
      </c>
      <c r="V51" t="str">
        <f t="shared" si="10"/>
        <v>531154383</v>
      </c>
      <c r="W51">
        <f t="shared" si="11"/>
        <v>72</v>
      </c>
      <c r="X51" t="b" cm="1">
        <f t="array" ref="X51">IF(SUM(IF(IFERROR(MATCH(_xlfn.UNICODE(RIGHT(LEFT(T51,_xlfn.SEQUENCE(Rules!$E$8,1,2)),1)),Rules!$B$13:$Q$13,0),-1)=-1,1,0))&gt;0,FALSE,TRUE)</f>
        <v>1</v>
      </c>
      <c r="Z51" s="6" t="b">
        <f>AND(LEN(P51)=Rules!$E$2,P51*1&lt;=Rules!$C$2,P51*1&gt;=Rules!$B$2)</f>
        <v>1</v>
      </c>
      <c r="AA51" s="6" t="b">
        <f>AND(LEN(Q51)=Rules!$E$2,Q51*1&lt;=Rules!$C$3,Q51*1&gt;=Rules!$B$3)</f>
        <v>1</v>
      </c>
      <c r="AB51" s="6" t="b">
        <f>AND(LEN(R51)=Rules!$E$2,R51*1&lt;=Rules!$C$4,R51*1&gt;=Rules!$B$4)</f>
        <v>1</v>
      </c>
      <c r="AC51" s="6" t="b">
        <f>IF(RIGHT(S51,2)=Rules!$D$5,AND(W51&lt;=Rules!$C$5,W51&gt;=Rules!$B$5),IF(RIGHT(S51,2)=Rules!$D$6,AND(W51&lt;=Rules!$C$6,W51&gt;=Rules!$B$6),FALSE))</f>
        <v>1</v>
      </c>
      <c r="AD51" s="6" t="b">
        <f>AND(LEFT(T51,1)=Rules!$D$8,LEN(T51)=Rules!$E$8)</f>
        <v>1</v>
      </c>
      <c r="AE51" s="6" t="b">
        <f>ISNUMBER(MATCH(U51,Rules!$B$9:$H$9,0))</f>
        <v>1</v>
      </c>
      <c r="AF51" s="6" t="b">
        <f>LEN(V51)=Rules!$E$10</f>
        <v>1</v>
      </c>
      <c r="AH51">
        <f>COUNTIF(P51:AF51,FALSE)</f>
        <v>0</v>
      </c>
    </row>
    <row r="52" spans="1:34" x14ac:dyDescent="0.2">
      <c r="B52" t="str">
        <f t="shared" si="1"/>
        <v/>
      </c>
      <c r="C52" t="str">
        <f t="shared" si="2"/>
        <v/>
      </c>
      <c r="D52" t="str">
        <v>hgt:178cm hcl:#623a2f pid:562756202 eyr:2020 byr:1929 ecl:oth iyr:2013</v>
      </c>
      <c r="F52" s="6">
        <f>IFERROR(FIND(F$2,$D52),-1)</f>
        <v>46</v>
      </c>
      <c r="G52" s="6">
        <f>IFERROR(FIND(G$2,$D52),-1)</f>
        <v>63</v>
      </c>
      <c r="H52" s="6">
        <f>IFERROR(FIND(H$2,$D52),-1)</f>
        <v>37</v>
      </c>
      <c r="I52" s="6">
        <f>IFERROR(FIND(I$2,$D52),-1)</f>
        <v>1</v>
      </c>
      <c r="J52" s="6">
        <f>IFERROR(FIND(J$2,$D52),-1)</f>
        <v>11</v>
      </c>
      <c r="K52" s="6">
        <f>IFERROR(FIND(K$2,$D52),-1)</f>
        <v>55</v>
      </c>
      <c r="L52" s="6">
        <f>IFERROR(FIND(L$2,$D52),-1)</f>
        <v>23</v>
      </c>
      <c r="M52" s="6">
        <f t="shared" si="3"/>
        <v>-1</v>
      </c>
      <c r="N52" s="9">
        <f>IF(COUNTIF(F52:L52,-1)&gt;0,0,1)</f>
        <v>1</v>
      </c>
      <c r="P52" t="str">
        <f t="shared" si="4"/>
        <v>1929</v>
      </c>
      <c r="Q52" t="str">
        <f t="shared" si="5"/>
        <v>2013</v>
      </c>
      <c r="R52" t="str">
        <f t="shared" si="6"/>
        <v>2020</v>
      </c>
      <c r="S52" t="str">
        <f t="shared" si="7"/>
        <v>178cm</v>
      </c>
      <c r="T52" t="str">
        <f t="shared" si="8"/>
        <v>#623a2f</v>
      </c>
      <c r="U52" t="str">
        <f t="shared" si="9"/>
        <v>oth</v>
      </c>
      <c r="V52" t="str">
        <f t="shared" si="10"/>
        <v>562756202</v>
      </c>
      <c r="W52">
        <f t="shared" si="11"/>
        <v>178</v>
      </c>
      <c r="X52" t="b" cm="1">
        <f t="array" ref="X52">IF(SUM(IF(IFERROR(MATCH(_xlfn.UNICODE(RIGHT(LEFT(T52,_xlfn.SEQUENCE(Rules!$E$8,1,2)),1)),Rules!$B$13:$Q$13,0),-1)=-1,1,0))&gt;0,FALSE,TRUE)</f>
        <v>1</v>
      </c>
      <c r="Z52" s="6" t="b">
        <f>AND(LEN(P52)=Rules!$E$2,P52*1&lt;=Rules!$C$2,P52*1&gt;=Rules!$B$2)</f>
        <v>1</v>
      </c>
      <c r="AA52" s="6" t="b">
        <f>AND(LEN(Q52)=Rules!$E$2,Q52*1&lt;=Rules!$C$3,Q52*1&gt;=Rules!$B$3)</f>
        <v>1</v>
      </c>
      <c r="AB52" s="6" t="b">
        <f>AND(LEN(R52)=Rules!$E$2,R52*1&lt;=Rules!$C$4,R52*1&gt;=Rules!$B$4)</f>
        <v>1</v>
      </c>
      <c r="AC52" s="6" t="b">
        <f>IF(RIGHT(S52,2)=Rules!$D$5,AND(W52&lt;=Rules!$C$5,W52&gt;=Rules!$B$5),IF(RIGHT(S52,2)=Rules!$D$6,AND(W52&lt;=Rules!$C$6,W52&gt;=Rules!$B$6),FALSE))</f>
        <v>1</v>
      </c>
      <c r="AD52" s="6" t="b">
        <f>AND(LEFT(T52,1)=Rules!$D$8,LEN(T52)=Rules!$E$8)</f>
        <v>1</v>
      </c>
      <c r="AE52" s="6" t="b">
        <f>ISNUMBER(MATCH(U52,Rules!$B$9:$H$9,0))</f>
        <v>1</v>
      </c>
      <c r="AF52" s="6" t="b">
        <f>LEN(V52)=Rules!$E$10</f>
        <v>1</v>
      </c>
      <c r="AH52">
        <f>COUNTIF(P52:AF52,FALSE)</f>
        <v>0</v>
      </c>
    </row>
    <row r="53" spans="1:34" ht="17" x14ac:dyDescent="0.25">
      <c r="A53" s="3" t="s">
        <v>41</v>
      </c>
      <c r="B53" t="str">
        <f t="shared" si="1"/>
        <v>pid:653548437 hcl:z cid:166 iyr:2011 eyr:1967</v>
      </c>
      <c r="C53" t="str">
        <f t="shared" si="2"/>
        <v/>
      </c>
      <c r="D53" t="str">
        <v>iyr:2013 byr:1983 pid:510998389 ecl:gry cid:99 hcl:#a97842</v>
      </c>
      <c r="F53" s="6">
        <f>IFERROR(FIND(F$2,$D53),-1)</f>
        <v>10</v>
      </c>
      <c r="G53" s="6">
        <f>IFERROR(FIND(G$2,$D53),-1)</f>
        <v>1</v>
      </c>
      <c r="H53" s="6">
        <f>IFERROR(FIND(H$2,$D53),-1)</f>
        <v>-1</v>
      </c>
      <c r="I53" s="6">
        <f>IFERROR(FIND(I$2,$D53),-1)</f>
        <v>-1</v>
      </c>
      <c r="J53" s="6">
        <f>IFERROR(FIND(J$2,$D53),-1)</f>
        <v>48</v>
      </c>
      <c r="K53" s="6">
        <f>IFERROR(FIND(K$2,$D53),-1)</f>
        <v>33</v>
      </c>
      <c r="L53" s="6">
        <f>IFERROR(FIND(L$2,$D53),-1)</f>
        <v>19</v>
      </c>
      <c r="M53" s="6">
        <f t="shared" si="3"/>
        <v>41</v>
      </c>
      <c r="N53" s="9">
        <f>IF(COUNTIF(F53:L53,-1)&gt;0,0,1)</f>
        <v>0</v>
      </c>
      <c r="P53" t="str">
        <f t="shared" si="4"/>
        <v>1983</v>
      </c>
      <c r="Q53" t="str">
        <f t="shared" si="5"/>
        <v>2013</v>
      </c>
      <c r="R53" t="b">
        <f t="shared" si="6"/>
        <v>0</v>
      </c>
      <c r="S53" t="b">
        <f t="shared" si="7"/>
        <v>0</v>
      </c>
      <c r="T53" t="str">
        <f t="shared" si="8"/>
        <v>#a97842</v>
      </c>
      <c r="U53" t="str">
        <f t="shared" si="9"/>
        <v>gry</v>
      </c>
      <c r="V53" t="str">
        <f t="shared" si="10"/>
        <v>510998389</v>
      </c>
      <c r="W53" t="e">
        <f t="shared" si="11"/>
        <v>#VALUE!</v>
      </c>
      <c r="X53" t="b" cm="1">
        <f t="array" ref="X53">IF(SUM(IF(IFERROR(MATCH(_xlfn.UNICODE(RIGHT(LEFT(T53,_xlfn.SEQUENCE(Rules!$E$8,1,2)),1)),Rules!$B$13:$Q$13,0),-1)=-1,1,0))&gt;0,FALSE,TRUE)</f>
        <v>1</v>
      </c>
      <c r="Z53" s="6" t="b">
        <f>AND(LEN(P53)=Rules!$E$2,P53*1&lt;=Rules!$C$2,P53*1&gt;=Rules!$B$2)</f>
        <v>1</v>
      </c>
      <c r="AA53" s="6" t="b">
        <f>AND(LEN(Q53)=Rules!$E$2,Q53*1&lt;=Rules!$C$3,Q53*1&gt;=Rules!$B$3)</f>
        <v>1</v>
      </c>
      <c r="AB53" s="6" t="b">
        <f>AND(LEN(R53)=Rules!$E$2,R53*1&lt;=Rules!$C$4,R53*1&gt;=Rules!$B$4)</f>
        <v>0</v>
      </c>
      <c r="AC53" s="6" t="b">
        <f>IF(RIGHT(S53,2)=Rules!$D$5,AND(W53&lt;=Rules!$C$5,W53&gt;=Rules!$B$5),IF(RIGHT(S53,2)=Rules!$D$6,AND(W53&lt;=Rules!$C$6,W53&gt;=Rules!$B$6),FALSE))</f>
        <v>0</v>
      </c>
      <c r="AD53" s="6" t="b">
        <f>AND(LEFT(T53,1)=Rules!$D$8,LEN(T53)=Rules!$E$8)</f>
        <v>1</v>
      </c>
      <c r="AE53" s="6" t="b">
        <f>ISNUMBER(MATCH(U53,Rules!$B$9:$H$9,0))</f>
        <v>1</v>
      </c>
      <c r="AF53" s="6" t="b">
        <f>LEN(V53)=Rules!$E$10</f>
        <v>1</v>
      </c>
      <c r="AH53">
        <f>COUNTIF(P53:AF53,FALSE)</f>
        <v>4</v>
      </c>
    </row>
    <row r="54" spans="1:34" ht="17" x14ac:dyDescent="0.25">
      <c r="A54" s="3" t="s">
        <v>42</v>
      </c>
      <c r="B54" t="str">
        <f t="shared" si="1"/>
        <v>pid:653548437 hcl:z cid:166 iyr:2011 eyr:1967 hgt:162 ecl:xry byr:2019</v>
      </c>
      <c r="C54" t="str">
        <f t="shared" si="2"/>
        <v>pid:653548437 hcl:z cid:166 iyr:2011 eyr:1967 hgt:162 ecl:xry byr:2019</v>
      </c>
      <c r="D54" t="str">
        <v>ecl:gry eyr:2026 cid:202 hgt:191cm byr:1981 pid:414853225 hcl:#7d3b0c</v>
      </c>
      <c r="F54" s="6">
        <f>IFERROR(FIND(F$2,$D54),-1)</f>
        <v>36</v>
      </c>
      <c r="G54" s="6">
        <f>IFERROR(FIND(G$2,$D54),-1)</f>
        <v>-1</v>
      </c>
      <c r="H54" s="6">
        <f>IFERROR(FIND(H$2,$D54),-1)</f>
        <v>9</v>
      </c>
      <c r="I54" s="6">
        <f>IFERROR(FIND(I$2,$D54),-1)</f>
        <v>26</v>
      </c>
      <c r="J54" s="6">
        <f>IFERROR(FIND(J$2,$D54),-1)</f>
        <v>59</v>
      </c>
      <c r="K54" s="6">
        <f>IFERROR(FIND(K$2,$D54),-1)</f>
        <v>1</v>
      </c>
      <c r="L54" s="6">
        <f>IFERROR(FIND(L$2,$D54),-1)</f>
        <v>45</v>
      </c>
      <c r="M54" s="6">
        <f t="shared" si="3"/>
        <v>18</v>
      </c>
      <c r="N54" s="9">
        <f>IF(COUNTIF(F54:L54,-1)&gt;0,0,1)</f>
        <v>0</v>
      </c>
      <c r="P54" t="str">
        <f t="shared" si="4"/>
        <v>1981</v>
      </c>
      <c r="Q54" t="b">
        <f t="shared" si="5"/>
        <v>0</v>
      </c>
      <c r="R54" t="str">
        <f t="shared" si="6"/>
        <v>2026</v>
      </c>
      <c r="S54" t="str">
        <f t="shared" si="7"/>
        <v>191cm</v>
      </c>
      <c r="T54" t="str">
        <f t="shared" si="8"/>
        <v>#7d3b0c</v>
      </c>
      <c r="U54" t="str">
        <f t="shared" si="9"/>
        <v>gry</v>
      </c>
      <c r="V54" t="str">
        <f t="shared" si="10"/>
        <v>414853225</v>
      </c>
      <c r="W54">
        <f t="shared" si="11"/>
        <v>191</v>
      </c>
      <c r="X54" t="b" cm="1">
        <f t="array" ref="X54">IF(SUM(IF(IFERROR(MATCH(_xlfn.UNICODE(RIGHT(LEFT(T54,_xlfn.SEQUENCE(Rules!$E$8,1,2)),1)),Rules!$B$13:$Q$13,0),-1)=-1,1,0))&gt;0,FALSE,TRUE)</f>
        <v>1</v>
      </c>
      <c r="Z54" s="6" t="b">
        <f>AND(LEN(P54)=Rules!$E$2,P54*1&lt;=Rules!$C$2,P54*1&gt;=Rules!$B$2)</f>
        <v>1</v>
      </c>
      <c r="AA54" s="6" t="b">
        <f>AND(LEN(Q54)=Rules!$E$2,Q54*1&lt;=Rules!$C$3,Q54*1&gt;=Rules!$B$3)</f>
        <v>0</v>
      </c>
      <c r="AB54" s="6" t="b">
        <f>AND(LEN(R54)=Rules!$E$2,R54*1&lt;=Rules!$C$4,R54*1&gt;=Rules!$B$4)</f>
        <v>1</v>
      </c>
      <c r="AC54" s="6" t="b">
        <f>IF(RIGHT(S54,2)=Rules!$D$5,AND(W54&lt;=Rules!$C$5,W54&gt;=Rules!$B$5),IF(RIGHT(S54,2)=Rules!$D$6,AND(W54&lt;=Rules!$C$6,W54&gt;=Rules!$B$6),FALSE))</f>
        <v>1</v>
      </c>
      <c r="AD54" s="6" t="b">
        <f>AND(LEFT(T54,1)=Rules!$D$8,LEN(T54)=Rules!$E$8)</f>
        <v>1</v>
      </c>
      <c r="AE54" s="6" t="b">
        <f>ISNUMBER(MATCH(U54,Rules!$B$9:$H$9,0))</f>
        <v>1</v>
      </c>
      <c r="AF54" s="6" t="b">
        <f>LEN(V54)=Rules!$E$10</f>
        <v>1</v>
      </c>
      <c r="AH54">
        <f>COUNTIF(P54:AF54,FALSE)</f>
        <v>2</v>
      </c>
    </row>
    <row r="55" spans="1:34" x14ac:dyDescent="0.2">
      <c r="B55" t="str">
        <f t="shared" si="1"/>
        <v/>
      </c>
      <c r="C55" t="str">
        <f t="shared" si="2"/>
        <v/>
      </c>
      <c r="D55" t="str">
        <v>hcl:#866857 byr:1951 eyr:2020 hgt:169cm pid:844496997 iyr:2016 ecl:brn</v>
      </c>
      <c r="F55" s="6">
        <f>IFERROR(FIND(F$2,$D55),-1)</f>
        <v>13</v>
      </c>
      <c r="G55" s="6">
        <f>IFERROR(FIND(G$2,$D55),-1)</f>
        <v>55</v>
      </c>
      <c r="H55" s="6">
        <f>IFERROR(FIND(H$2,$D55),-1)</f>
        <v>22</v>
      </c>
      <c r="I55" s="6">
        <f>IFERROR(FIND(I$2,$D55),-1)</f>
        <v>31</v>
      </c>
      <c r="J55" s="6">
        <f>IFERROR(FIND(J$2,$D55),-1)</f>
        <v>1</v>
      </c>
      <c r="K55" s="6">
        <f>IFERROR(FIND(K$2,$D55),-1)</f>
        <v>64</v>
      </c>
      <c r="L55" s="6">
        <f>IFERROR(FIND(L$2,$D55),-1)</f>
        <v>41</v>
      </c>
      <c r="M55" s="6">
        <f t="shared" si="3"/>
        <v>-1</v>
      </c>
      <c r="N55" s="9">
        <f>IF(COUNTIF(F55:L55,-1)&gt;0,0,1)</f>
        <v>1</v>
      </c>
      <c r="P55" t="str">
        <f t="shared" si="4"/>
        <v>1951</v>
      </c>
      <c r="Q55" t="str">
        <f t="shared" si="5"/>
        <v>2016</v>
      </c>
      <c r="R55" t="str">
        <f t="shared" si="6"/>
        <v>2020</v>
      </c>
      <c r="S55" t="str">
        <f t="shared" si="7"/>
        <v>169cm</v>
      </c>
      <c r="T55" t="str">
        <f t="shared" si="8"/>
        <v>#866857</v>
      </c>
      <c r="U55" t="str">
        <f t="shared" si="9"/>
        <v>brn</v>
      </c>
      <c r="V55" t="str">
        <f t="shared" si="10"/>
        <v>844496997</v>
      </c>
      <c r="W55">
        <f t="shared" si="11"/>
        <v>169</v>
      </c>
      <c r="X55" t="b" cm="1">
        <f t="array" ref="X55">IF(SUM(IF(IFERROR(MATCH(_xlfn.UNICODE(RIGHT(LEFT(T55,_xlfn.SEQUENCE(Rules!$E$8,1,2)),1)),Rules!$B$13:$Q$13,0),-1)=-1,1,0))&gt;0,FALSE,TRUE)</f>
        <v>1</v>
      </c>
      <c r="Z55" s="6" t="b">
        <f>AND(LEN(P55)=Rules!$E$2,P55*1&lt;=Rules!$C$2,P55*1&gt;=Rules!$B$2)</f>
        <v>1</v>
      </c>
      <c r="AA55" s="6" t="b">
        <f>AND(LEN(Q55)=Rules!$E$2,Q55*1&lt;=Rules!$C$3,Q55*1&gt;=Rules!$B$3)</f>
        <v>1</v>
      </c>
      <c r="AB55" s="6" t="b">
        <f>AND(LEN(R55)=Rules!$E$2,R55*1&lt;=Rules!$C$4,R55*1&gt;=Rules!$B$4)</f>
        <v>1</v>
      </c>
      <c r="AC55" s="6" t="b">
        <f>IF(RIGHT(S55,2)=Rules!$D$5,AND(W55&lt;=Rules!$C$5,W55&gt;=Rules!$B$5),IF(RIGHT(S55,2)=Rules!$D$6,AND(W55&lt;=Rules!$C$6,W55&gt;=Rules!$B$6),FALSE))</f>
        <v>1</v>
      </c>
      <c r="AD55" s="6" t="b">
        <f>AND(LEFT(T55,1)=Rules!$D$8,LEN(T55)=Rules!$E$8)</f>
        <v>1</v>
      </c>
      <c r="AE55" s="6" t="b">
        <f>ISNUMBER(MATCH(U55,Rules!$B$9:$H$9,0))</f>
        <v>1</v>
      </c>
      <c r="AF55" s="6" t="b">
        <f>LEN(V55)=Rules!$E$10</f>
        <v>1</v>
      </c>
      <c r="AH55">
        <f>COUNTIF(P55:AF55,FALSE)</f>
        <v>0</v>
      </c>
    </row>
    <row r="56" spans="1:34" ht="17" x14ac:dyDescent="0.25">
      <c r="A56" s="3" t="s">
        <v>43</v>
      </c>
      <c r="B56" t="str">
        <f t="shared" si="1"/>
        <v>byr:1979 ecl:hzl iyr:2018 hcl:#7d3b0c</v>
      </c>
      <c r="C56" t="str">
        <f t="shared" si="2"/>
        <v/>
      </c>
      <c r="D56" t="str">
        <v>pid:083641628 iyr:2019 eyr:2030 byr:1938 ecl:hzl hcl:#b6652a hgt:68in</v>
      </c>
      <c r="F56" s="6">
        <f>IFERROR(FIND(F$2,$D56),-1)</f>
        <v>33</v>
      </c>
      <c r="G56" s="6">
        <f>IFERROR(FIND(G$2,$D56),-1)</f>
        <v>15</v>
      </c>
      <c r="H56" s="6">
        <f>IFERROR(FIND(H$2,$D56),-1)</f>
        <v>24</v>
      </c>
      <c r="I56" s="6">
        <f>IFERROR(FIND(I$2,$D56),-1)</f>
        <v>62</v>
      </c>
      <c r="J56" s="6">
        <f>IFERROR(FIND(J$2,$D56),-1)</f>
        <v>50</v>
      </c>
      <c r="K56" s="6">
        <f>IFERROR(FIND(K$2,$D56),-1)</f>
        <v>42</v>
      </c>
      <c r="L56" s="6">
        <f>IFERROR(FIND(L$2,$D56),-1)</f>
        <v>1</v>
      </c>
      <c r="M56" s="6">
        <f t="shared" si="3"/>
        <v>-1</v>
      </c>
      <c r="N56" s="9">
        <f>IF(COUNTIF(F56:L56,-1)&gt;0,0,1)</f>
        <v>1</v>
      </c>
      <c r="P56" t="str">
        <f t="shared" si="4"/>
        <v>1938</v>
      </c>
      <c r="Q56" t="str">
        <f t="shared" si="5"/>
        <v>2019</v>
      </c>
      <c r="R56" t="str">
        <f t="shared" si="6"/>
        <v>2030</v>
      </c>
      <c r="S56" t="str">
        <f t="shared" si="7"/>
        <v>68in</v>
      </c>
      <c r="T56" t="str">
        <f t="shared" si="8"/>
        <v>#b6652a</v>
      </c>
      <c r="U56" t="str">
        <f t="shared" si="9"/>
        <v>hzl</v>
      </c>
      <c r="V56" t="str">
        <f t="shared" si="10"/>
        <v>083641628</v>
      </c>
      <c r="W56">
        <f t="shared" si="11"/>
        <v>68</v>
      </c>
      <c r="X56" t="b" cm="1">
        <f t="array" ref="X56">IF(SUM(IF(IFERROR(MATCH(_xlfn.UNICODE(RIGHT(LEFT(T56,_xlfn.SEQUENCE(Rules!$E$8,1,2)),1)),Rules!$B$13:$Q$13,0),-1)=-1,1,0))&gt;0,FALSE,TRUE)</f>
        <v>1</v>
      </c>
      <c r="Z56" s="6" t="b">
        <f>AND(LEN(P56)=Rules!$E$2,P56*1&lt;=Rules!$C$2,P56*1&gt;=Rules!$B$2)</f>
        <v>1</v>
      </c>
      <c r="AA56" s="6" t="b">
        <f>AND(LEN(Q56)=Rules!$E$2,Q56*1&lt;=Rules!$C$3,Q56*1&gt;=Rules!$B$3)</f>
        <v>1</v>
      </c>
      <c r="AB56" s="6" t="b">
        <f>AND(LEN(R56)=Rules!$E$2,R56*1&lt;=Rules!$C$4,R56*1&gt;=Rules!$B$4)</f>
        <v>1</v>
      </c>
      <c r="AC56" s="6" t="b">
        <f>IF(RIGHT(S56,2)=Rules!$D$5,AND(W56&lt;=Rules!$C$5,W56&gt;=Rules!$B$5),IF(RIGHT(S56,2)=Rules!$D$6,AND(W56&lt;=Rules!$C$6,W56&gt;=Rules!$B$6),FALSE))</f>
        <v>1</v>
      </c>
      <c r="AD56" s="6" t="b">
        <f>AND(LEFT(T56,1)=Rules!$D$8,LEN(T56)=Rules!$E$8)</f>
        <v>1</v>
      </c>
      <c r="AE56" s="6" t="b">
        <f>ISNUMBER(MATCH(U56,Rules!$B$9:$H$9,0))</f>
        <v>1</v>
      </c>
      <c r="AF56" s="6" t="b">
        <f>LEN(V56)=Rules!$E$10</f>
        <v>1</v>
      </c>
      <c r="AH56">
        <f>COUNTIF(P56:AF56,FALSE)</f>
        <v>0</v>
      </c>
    </row>
    <row r="57" spans="1:34" ht="17" x14ac:dyDescent="0.25">
      <c r="A57" s="3" t="s">
        <v>44</v>
      </c>
      <c r="B57" t="str">
        <f t="shared" si="1"/>
        <v>byr:1979 ecl:hzl iyr:2018 hcl:#7d3b0c eyr:2026</v>
      </c>
      <c r="C57" t="str">
        <f t="shared" si="2"/>
        <v/>
      </c>
      <c r="D57" t="str">
        <v>hcl:#18171d byr:1981 pid:425911593 cid:309 eyr:2026 ecl:brn hgt:168cm</v>
      </c>
      <c r="F57" s="6">
        <f>IFERROR(FIND(F$2,$D57),-1)</f>
        <v>13</v>
      </c>
      <c r="G57" s="6">
        <f>IFERROR(FIND(G$2,$D57),-1)</f>
        <v>-1</v>
      </c>
      <c r="H57" s="6">
        <f>IFERROR(FIND(H$2,$D57),-1)</f>
        <v>44</v>
      </c>
      <c r="I57" s="6">
        <f>IFERROR(FIND(I$2,$D57),-1)</f>
        <v>61</v>
      </c>
      <c r="J57" s="6">
        <f>IFERROR(FIND(J$2,$D57),-1)</f>
        <v>1</v>
      </c>
      <c r="K57" s="6">
        <f>IFERROR(FIND(K$2,$D57),-1)</f>
        <v>53</v>
      </c>
      <c r="L57" s="6">
        <f>IFERROR(FIND(L$2,$D57),-1)</f>
        <v>22</v>
      </c>
      <c r="M57" s="6">
        <f t="shared" si="3"/>
        <v>36</v>
      </c>
      <c r="N57" s="9">
        <f>IF(COUNTIF(F57:L57,-1)&gt;0,0,1)</f>
        <v>0</v>
      </c>
      <c r="P57" t="str">
        <f t="shared" si="4"/>
        <v>1981</v>
      </c>
      <c r="Q57" t="b">
        <f t="shared" si="5"/>
        <v>0</v>
      </c>
      <c r="R57" t="str">
        <f t="shared" si="6"/>
        <v>2026</v>
      </c>
      <c r="S57" t="str">
        <f t="shared" si="7"/>
        <v>168cm</v>
      </c>
      <c r="T57" t="str">
        <f t="shared" si="8"/>
        <v>#18171d</v>
      </c>
      <c r="U57" t="str">
        <f t="shared" si="9"/>
        <v>brn</v>
      </c>
      <c r="V57" t="str">
        <f t="shared" si="10"/>
        <v>425911593</v>
      </c>
      <c r="W57">
        <f t="shared" si="11"/>
        <v>168</v>
      </c>
      <c r="X57" t="b" cm="1">
        <f t="array" ref="X57">IF(SUM(IF(IFERROR(MATCH(_xlfn.UNICODE(RIGHT(LEFT(T57,_xlfn.SEQUENCE(Rules!$E$8,1,2)),1)),Rules!$B$13:$Q$13,0),-1)=-1,1,0))&gt;0,FALSE,TRUE)</f>
        <v>1</v>
      </c>
      <c r="Z57" s="6" t="b">
        <f>AND(LEN(P57)=Rules!$E$2,P57*1&lt;=Rules!$C$2,P57*1&gt;=Rules!$B$2)</f>
        <v>1</v>
      </c>
      <c r="AA57" s="6" t="b">
        <f>AND(LEN(Q57)=Rules!$E$2,Q57*1&lt;=Rules!$C$3,Q57*1&gt;=Rules!$B$3)</f>
        <v>0</v>
      </c>
      <c r="AB57" s="6" t="b">
        <f>AND(LEN(R57)=Rules!$E$2,R57*1&lt;=Rules!$C$4,R57*1&gt;=Rules!$B$4)</f>
        <v>1</v>
      </c>
      <c r="AC57" s="6" t="b">
        <f>IF(RIGHT(S57,2)=Rules!$D$5,AND(W57&lt;=Rules!$C$5,W57&gt;=Rules!$B$5),IF(RIGHT(S57,2)=Rules!$D$6,AND(W57&lt;=Rules!$C$6,W57&gt;=Rules!$B$6),FALSE))</f>
        <v>1</v>
      </c>
      <c r="AD57" s="6" t="b">
        <f>AND(LEFT(T57,1)=Rules!$D$8,LEN(T57)=Rules!$E$8)</f>
        <v>1</v>
      </c>
      <c r="AE57" s="6" t="b">
        <f>ISNUMBER(MATCH(U57,Rules!$B$9:$H$9,0))</f>
        <v>1</v>
      </c>
      <c r="AF57" s="6" t="b">
        <f>LEN(V57)=Rules!$E$10</f>
        <v>1</v>
      </c>
      <c r="AH57">
        <f>COUNTIF(P57:AF57,FALSE)</f>
        <v>2</v>
      </c>
    </row>
    <row r="58" spans="1:34" ht="17" x14ac:dyDescent="0.25">
      <c r="A58" s="3" t="s">
        <v>45</v>
      </c>
      <c r="B58" t="str">
        <f t="shared" si="1"/>
        <v>byr:1979 ecl:hzl iyr:2018 hcl:#7d3b0c eyr:2026 pid:981366150 hgt:151cm</v>
      </c>
      <c r="C58" t="str">
        <f t="shared" si="2"/>
        <v>byr:1979 ecl:hzl iyr:2018 hcl:#7d3b0c eyr:2026 pid:981366150 hgt:151cm</v>
      </c>
      <c r="D58" t="str">
        <v>hcl:c84fda pid:#80d5e6 byr:1925 hgt:162cm iyr:2026 eyr:2036 ecl:#62c166</v>
      </c>
      <c r="F58" s="6">
        <f>IFERROR(FIND(F$2,$D58),-1)</f>
        <v>24</v>
      </c>
      <c r="G58" s="6">
        <f>IFERROR(FIND(G$2,$D58),-1)</f>
        <v>43</v>
      </c>
      <c r="H58" s="6">
        <f>IFERROR(FIND(H$2,$D58),-1)</f>
        <v>52</v>
      </c>
      <c r="I58" s="6">
        <f>IFERROR(FIND(I$2,$D58),-1)</f>
        <v>33</v>
      </c>
      <c r="J58" s="6">
        <f>IFERROR(FIND(J$2,$D58),-1)</f>
        <v>1</v>
      </c>
      <c r="K58" s="6">
        <f>IFERROR(FIND(K$2,$D58),-1)</f>
        <v>61</v>
      </c>
      <c r="L58" s="6">
        <f>IFERROR(FIND(L$2,$D58),-1)</f>
        <v>12</v>
      </c>
      <c r="M58" s="6">
        <f t="shared" si="3"/>
        <v>-1</v>
      </c>
      <c r="N58" s="9">
        <f>IF(COUNTIF(F58:L58,-1)&gt;0,0,1)</f>
        <v>1</v>
      </c>
      <c r="P58" t="str">
        <f t="shared" si="4"/>
        <v>1925</v>
      </c>
      <c r="Q58" t="str">
        <f t="shared" si="5"/>
        <v>2026</v>
      </c>
      <c r="R58" t="str">
        <f t="shared" si="6"/>
        <v>2036</v>
      </c>
      <c r="S58" t="str">
        <f t="shared" si="7"/>
        <v>162cm</v>
      </c>
      <c r="T58" t="str">
        <f t="shared" si="8"/>
        <v>c84fda</v>
      </c>
      <c r="U58" t="str">
        <f t="shared" si="9"/>
        <v>#62c166</v>
      </c>
      <c r="V58" t="str">
        <f t="shared" si="10"/>
        <v>#80d5e6</v>
      </c>
      <c r="W58">
        <f t="shared" si="11"/>
        <v>162</v>
      </c>
      <c r="X58" t="b" cm="1">
        <f t="array" ref="X58">IF(SUM(IF(IFERROR(MATCH(_xlfn.UNICODE(RIGHT(LEFT(T58,_xlfn.SEQUENCE(Rules!$E$8,1,2)),1)),Rules!$B$13:$Q$13,0),-1)=-1,1,0))&gt;0,FALSE,TRUE)</f>
        <v>1</v>
      </c>
      <c r="Z58" s="6" t="b">
        <f>AND(LEN(P58)=Rules!$E$2,P58*1&lt;=Rules!$C$2,P58*1&gt;=Rules!$B$2)</f>
        <v>1</v>
      </c>
      <c r="AA58" s="6" t="b">
        <f>AND(LEN(Q58)=Rules!$E$2,Q58*1&lt;=Rules!$C$3,Q58*1&gt;=Rules!$B$3)</f>
        <v>0</v>
      </c>
      <c r="AB58" s="6" t="b">
        <f>AND(LEN(R58)=Rules!$E$2,R58*1&lt;=Rules!$C$4,R58*1&gt;=Rules!$B$4)</f>
        <v>0</v>
      </c>
      <c r="AC58" s="6" t="b">
        <f>IF(RIGHT(S58,2)=Rules!$D$5,AND(W58&lt;=Rules!$C$5,W58&gt;=Rules!$B$5),IF(RIGHT(S58,2)=Rules!$D$6,AND(W58&lt;=Rules!$C$6,W58&gt;=Rules!$B$6),FALSE))</f>
        <v>1</v>
      </c>
      <c r="AD58" s="6" t="b">
        <f>AND(LEFT(T58,1)=Rules!$D$8,LEN(T58)=Rules!$E$8)</f>
        <v>0</v>
      </c>
      <c r="AE58" s="6" t="b">
        <f>ISNUMBER(MATCH(U58,Rules!$B$9:$H$9,0))</f>
        <v>0</v>
      </c>
      <c r="AF58" s="6" t="b">
        <f>LEN(V58)=Rules!$E$10</f>
        <v>0</v>
      </c>
      <c r="AH58">
        <f>COUNTIF(P58:AF58,FALSE)</f>
        <v>5</v>
      </c>
    </row>
    <row r="59" spans="1:34" x14ac:dyDescent="0.2">
      <c r="B59" t="str">
        <f t="shared" si="1"/>
        <v/>
      </c>
      <c r="C59" t="str">
        <f t="shared" si="2"/>
        <v/>
      </c>
      <c r="D59" t="str">
        <v>pid:461660733 eyr:2028 hgt:167cm ecl:hzl hcl:#cfa07d iyr:2010 cid:183</v>
      </c>
      <c r="F59" s="6">
        <f>IFERROR(FIND(F$2,$D59),-1)</f>
        <v>-1</v>
      </c>
      <c r="G59" s="6">
        <f>IFERROR(FIND(G$2,$D59),-1)</f>
        <v>54</v>
      </c>
      <c r="H59" s="6">
        <f>IFERROR(FIND(H$2,$D59),-1)</f>
        <v>15</v>
      </c>
      <c r="I59" s="6">
        <f>IFERROR(FIND(I$2,$D59),-1)</f>
        <v>24</v>
      </c>
      <c r="J59" s="6">
        <f>IFERROR(FIND(J$2,$D59),-1)</f>
        <v>42</v>
      </c>
      <c r="K59" s="6">
        <f>IFERROR(FIND(K$2,$D59),-1)</f>
        <v>34</v>
      </c>
      <c r="L59" s="6">
        <f>IFERROR(FIND(L$2,$D59),-1)</f>
        <v>1</v>
      </c>
      <c r="M59" s="6">
        <f t="shared" si="3"/>
        <v>63</v>
      </c>
      <c r="N59" s="9">
        <f>IF(COUNTIF(F59:L59,-1)&gt;0,0,1)</f>
        <v>0</v>
      </c>
      <c r="P59" t="b">
        <f t="shared" si="4"/>
        <v>0</v>
      </c>
      <c r="Q59" t="str">
        <f t="shared" si="5"/>
        <v>2010</v>
      </c>
      <c r="R59" t="str">
        <f t="shared" si="6"/>
        <v>2028</v>
      </c>
      <c r="S59" t="str">
        <f t="shared" si="7"/>
        <v>167cm</v>
      </c>
      <c r="T59" t="str">
        <f t="shared" si="8"/>
        <v>#cfa07d</v>
      </c>
      <c r="U59" t="str">
        <f t="shared" si="9"/>
        <v>hzl</v>
      </c>
      <c r="V59" t="str">
        <f t="shared" si="10"/>
        <v>461660733</v>
      </c>
      <c r="W59">
        <f t="shared" si="11"/>
        <v>167</v>
      </c>
      <c r="X59" t="b" cm="1">
        <f t="array" ref="X59">IF(SUM(IF(IFERROR(MATCH(_xlfn.UNICODE(RIGHT(LEFT(T59,_xlfn.SEQUENCE(Rules!$E$8,1,2)),1)),Rules!$B$13:$Q$13,0),-1)=-1,1,0))&gt;0,FALSE,TRUE)</f>
        <v>1</v>
      </c>
      <c r="Z59" s="6" t="b">
        <f>AND(LEN(P59)=Rules!$E$2,P59*1&lt;=Rules!$C$2,P59*1&gt;=Rules!$B$2)</f>
        <v>0</v>
      </c>
      <c r="AA59" s="6" t="b">
        <f>AND(LEN(Q59)=Rules!$E$2,Q59*1&lt;=Rules!$C$3,Q59*1&gt;=Rules!$B$3)</f>
        <v>1</v>
      </c>
      <c r="AB59" s="6" t="b">
        <f>AND(LEN(R59)=Rules!$E$2,R59*1&lt;=Rules!$C$4,R59*1&gt;=Rules!$B$4)</f>
        <v>1</v>
      </c>
      <c r="AC59" s="6" t="b">
        <f>IF(RIGHT(S59,2)=Rules!$D$5,AND(W59&lt;=Rules!$C$5,W59&gt;=Rules!$B$5),IF(RIGHT(S59,2)=Rules!$D$6,AND(W59&lt;=Rules!$C$6,W59&gt;=Rules!$B$6),FALSE))</f>
        <v>1</v>
      </c>
      <c r="AD59" s="6" t="b">
        <f>AND(LEFT(T59,1)=Rules!$D$8,LEN(T59)=Rules!$E$8)</f>
        <v>1</v>
      </c>
      <c r="AE59" s="6" t="b">
        <f>ISNUMBER(MATCH(U59,Rules!$B$9:$H$9,0))</f>
        <v>1</v>
      </c>
      <c r="AF59" s="6" t="b">
        <f>LEN(V59)=Rules!$E$10</f>
        <v>1</v>
      </c>
      <c r="AH59">
        <f>COUNTIF(P59:AF59,FALSE)</f>
        <v>2</v>
      </c>
    </row>
    <row r="60" spans="1:34" ht="17" x14ac:dyDescent="0.25">
      <c r="A60" s="3" t="s">
        <v>46</v>
      </c>
      <c r="B60" t="str">
        <f t="shared" si="1"/>
        <v>pid:055334062 cid:272 eyr:2025 ecl:grn iyr:2016 hgt:159cm hcl:#a97842 byr:1989</v>
      </c>
      <c r="C60" t="str">
        <f t="shared" si="2"/>
        <v>pid:055334062 cid:272 eyr:2025 ecl:grn iyr:2016 hgt:159cm hcl:#a97842 byr:1989</v>
      </c>
      <c r="D60" t="str">
        <v>eyr:1930 byr:2021 iyr:2016 pid:163cm hcl:79428f cid:136 ecl:amb</v>
      </c>
      <c r="F60" s="6">
        <f>IFERROR(FIND(F$2,$D60),-1)</f>
        <v>10</v>
      </c>
      <c r="G60" s="6">
        <f>IFERROR(FIND(G$2,$D60),-1)</f>
        <v>19</v>
      </c>
      <c r="H60" s="6">
        <f>IFERROR(FIND(H$2,$D60),-1)</f>
        <v>1</v>
      </c>
      <c r="I60" s="6">
        <f>IFERROR(FIND(I$2,$D60),-1)</f>
        <v>-1</v>
      </c>
      <c r="J60" s="6">
        <f>IFERROR(FIND(J$2,$D60),-1)</f>
        <v>38</v>
      </c>
      <c r="K60" s="6">
        <f>IFERROR(FIND(K$2,$D60),-1)</f>
        <v>57</v>
      </c>
      <c r="L60" s="6">
        <f>IFERROR(FIND(L$2,$D60),-1)</f>
        <v>28</v>
      </c>
      <c r="M60" s="6">
        <f t="shared" si="3"/>
        <v>49</v>
      </c>
      <c r="N60" s="9">
        <f>IF(COUNTIF(F60:L60,-1)&gt;0,0,1)</f>
        <v>0</v>
      </c>
      <c r="P60" t="str">
        <f t="shared" si="4"/>
        <v>2021</v>
      </c>
      <c r="Q60" t="str">
        <f t="shared" si="5"/>
        <v>2016</v>
      </c>
      <c r="R60" t="str">
        <f t="shared" si="6"/>
        <v>1930</v>
      </c>
      <c r="S60" t="b">
        <f t="shared" si="7"/>
        <v>0</v>
      </c>
      <c r="T60" t="str">
        <f t="shared" si="8"/>
        <v>79428f</v>
      </c>
      <c r="U60" t="str">
        <f t="shared" si="9"/>
        <v>amb</v>
      </c>
      <c r="V60" t="str">
        <f t="shared" si="10"/>
        <v>163cm</v>
      </c>
      <c r="W60" t="e">
        <f t="shared" si="11"/>
        <v>#VALUE!</v>
      </c>
      <c r="X60" t="b" cm="1">
        <f t="array" ref="X60">IF(SUM(IF(IFERROR(MATCH(_xlfn.UNICODE(RIGHT(LEFT(T60,_xlfn.SEQUENCE(Rules!$E$8,1,2)),1)),Rules!$B$13:$Q$13,0),-1)=-1,1,0))&gt;0,FALSE,TRUE)</f>
        <v>1</v>
      </c>
      <c r="Z60" s="6" t="b">
        <f>AND(LEN(P60)=Rules!$E$2,P60*1&lt;=Rules!$C$2,P60*1&gt;=Rules!$B$2)</f>
        <v>0</v>
      </c>
      <c r="AA60" s="6" t="b">
        <f>AND(LEN(Q60)=Rules!$E$2,Q60*1&lt;=Rules!$C$3,Q60*1&gt;=Rules!$B$3)</f>
        <v>1</v>
      </c>
      <c r="AB60" s="6" t="b">
        <f>AND(LEN(R60)=Rules!$E$2,R60*1&lt;=Rules!$C$4,R60*1&gt;=Rules!$B$4)</f>
        <v>0</v>
      </c>
      <c r="AC60" s="6" t="b">
        <f>IF(RIGHT(S60,2)=Rules!$D$5,AND(W60&lt;=Rules!$C$5,W60&gt;=Rules!$B$5),IF(RIGHT(S60,2)=Rules!$D$6,AND(W60&lt;=Rules!$C$6,W60&gt;=Rules!$B$6),FALSE))</f>
        <v>0</v>
      </c>
      <c r="AD60" s="6" t="b">
        <f>AND(LEFT(T60,1)=Rules!$D$8,LEN(T60)=Rules!$E$8)</f>
        <v>0</v>
      </c>
      <c r="AE60" s="6" t="b">
        <f>ISNUMBER(MATCH(U60,Rules!$B$9:$H$9,0))</f>
        <v>1</v>
      </c>
      <c r="AF60" s="6" t="b">
        <f>LEN(V60)=Rules!$E$10</f>
        <v>0</v>
      </c>
      <c r="AH60">
        <f>COUNTIF(P60:AF60,FALSE)</f>
        <v>6</v>
      </c>
    </row>
    <row r="61" spans="1:34" x14ac:dyDescent="0.2">
      <c r="B61" t="str">
        <f t="shared" si="1"/>
        <v/>
      </c>
      <c r="C61" t="str">
        <f t="shared" si="2"/>
        <v/>
      </c>
      <c r="D61" t="str">
        <v>hcl:#efcc98 hgt:176cm eyr:2022 ecl:brn iyr:2013 pid:541033681 byr:1952</v>
      </c>
      <c r="F61" s="6">
        <f>IFERROR(FIND(F$2,$D61),-1)</f>
        <v>63</v>
      </c>
      <c r="G61" s="6">
        <f>IFERROR(FIND(G$2,$D61),-1)</f>
        <v>40</v>
      </c>
      <c r="H61" s="6">
        <f>IFERROR(FIND(H$2,$D61),-1)</f>
        <v>23</v>
      </c>
      <c r="I61" s="6">
        <f>IFERROR(FIND(I$2,$D61),-1)</f>
        <v>13</v>
      </c>
      <c r="J61" s="6">
        <f>IFERROR(FIND(J$2,$D61),-1)</f>
        <v>1</v>
      </c>
      <c r="K61" s="6">
        <f>IFERROR(FIND(K$2,$D61),-1)</f>
        <v>32</v>
      </c>
      <c r="L61" s="6">
        <f>IFERROR(FIND(L$2,$D61),-1)</f>
        <v>49</v>
      </c>
      <c r="M61" s="6">
        <f t="shared" si="3"/>
        <v>-1</v>
      </c>
      <c r="N61" s="9">
        <f>IF(COUNTIF(F61:L61,-1)&gt;0,0,1)</f>
        <v>1</v>
      </c>
      <c r="P61" t="str">
        <f t="shared" si="4"/>
        <v>1952</v>
      </c>
      <c r="Q61" t="str">
        <f t="shared" si="5"/>
        <v>2013</v>
      </c>
      <c r="R61" t="str">
        <f t="shared" si="6"/>
        <v>2022</v>
      </c>
      <c r="S61" t="str">
        <f t="shared" si="7"/>
        <v>176cm</v>
      </c>
      <c r="T61" t="str">
        <f t="shared" si="8"/>
        <v>#efcc98</v>
      </c>
      <c r="U61" t="str">
        <f t="shared" si="9"/>
        <v>brn</v>
      </c>
      <c r="V61" t="str">
        <f t="shared" si="10"/>
        <v>541033681</v>
      </c>
      <c r="W61">
        <f t="shared" si="11"/>
        <v>176</v>
      </c>
      <c r="X61" t="b" cm="1">
        <f t="array" ref="X61">IF(SUM(IF(IFERROR(MATCH(_xlfn.UNICODE(RIGHT(LEFT(T61,_xlfn.SEQUENCE(Rules!$E$8,1,2)),1)),Rules!$B$13:$Q$13,0),-1)=-1,1,0))&gt;0,FALSE,TRUE)</f>
        <v>1</v>
      </c>
      <c r="Z61" s="6" t="b">
        <f>AND(LEN(P61)=Rules!$E$2,P61*1&lt;=Rules!$C$2,P61*1&gt;=Rules!$B$2)</f>
        <v>1</v>
      </c>
      <c r="AA61" s="6" t="b">
        <f>AND(LEN(Q61)=Rules!$E$2,Q61*1&lt;=Rules!$C$3,Q61*1&gt;=Rules!$B$3)</f>
        <v>1</v>
      </c>
      <c r="AB61" s="6" t="b">
        <f>AND(LEN(R61)=Rules!$E$2,R61*1&lt;=Rules!$C$4,R61*1&gt;=Rules!$B$4)</f>
        <v>1</v>
      </c>
      <c r="AC61" s="6" t="b">
        <f>IF(RIGHT(S61,2)=Rules!$D$5,AND(W61&lt;=Rules!$C$5,W61&gt;=Rules!$B$5),IF(RIGHT(S61,2)=Rules!$D$6,AND(W61&lt;=Rules!$C$6,W61&gt;=Rules!$B$6),FALSE))</f>
        <v>1</v>
      </c>
      <c r="AD61" s="6" t="b">
        <f>AND(LEFT(T61,1)=Rules!$D$8,LEN(T61)=Rules!$E$8)</f>
        <v>1</v>
      </c>
      <c r="AE61" s="6" t="b">
        <f>ISNUMBER(MATCH(U61,Rules!$B$9:$H$9,0))</f>
        <v>1</v>
      </c>
      <c r="AF61" s="6" t="b">
        <f>LEN(V61)=Rules!$E$10</f>
        <v>1</v>
      </c>
      <c r="AH61">
        <f>COUNTIF(P61:AF61,FALSE)</f>
        <v>0</v>
      </c>
    </row>
    <row r="62" spans="1:34" ht="17" x14ac:dyDescent="0.25">
      <c r="A62" s="3" t="s">
        <v>47</v>
      </c>
      <c r="B62" t="str">
        <f t="shared" si="1"/>
        <v>eyr:2033</v>
      </c>
      <c r="C62" t="str">
        <f t="shared" si="2"/>
        <v/>
      </c>
      <c r="D62" t="str">
        <v>hgt:59cm ecl:#d9b0bc pid:#3ab4b4 hcl:7aa29f eyr:2034 byr:2011 cid:266 iyr:2004</v>
      </c>
      <c r="F62" s="6">
        <f>IFERROR(FIND(F$2,$D62),-1)</f>
        <v>54</v>
      </c>
      <c r="G62" s="6">
        <f>IFERROR(FIND(G$2,$D62),-1)</f>
        <v>71</v>
      </c>
      <c r="H62" s="6">
        <f>IFERROR(FIND(H$2,$D62),-1)</f>
        <v>45</v>
      </c>
      <c r="I62" s="6">
        <f>IFERROR(FIND(I$2,$D62),-1)</f>
        <v>1</v>
      </c>
      <c r="J62" s="6">
        <f>IFERROR(FIND(J$2,$D62),-1)</f>
        <v>34</v>
      </c>
      <c r="K62" s="6">
        <f>IFERROR(FIND(K$2,$D62),-1)</f>
        <v>10</v>
      </c>
      <c r="L62" s="6">
        <f>IFERROR(FIND(L$2,$D62),-1)</f>
        <v>22</v>
      </c>
      <c r="M62" s="6">
        <f t="shared" si="3"/>
        <v>63</v>
      </c>
      <c r="N62" s="9">
        <f>IF(COUNTIF(F62:L62,-1)&gt;0,0,1)</f>
        <v>1</v>
      </c>
      <c r="P62" t="str">
        <f t="shared" si="4"/>
        <v>2011</v>
      </c>
      <c r="Q62" t="str">
        <f t="shared" si="5"/>
        <v>2004</v>
      </c>
      <c r="R62" t="str">
        <f t="shared" si="6"/>
        <v>2034</v>
      </c>
      <c r="S62" t="str">
        <f t="shared" si="7"/>
        <v>59cm</v>
      </c>
      <c r="T62" t="str">
        <f t="shared" si="8"/>
        <v>7aa29f</v>
      </c>
      <c r="U62" t="str">
        <f t="shared" si="9"/>
        <v>#d9b0bc</v>
      </c>
      <c r="V62" t="str">
        <f t="shared" si="10"/>
        <v>#3ab4b4</v>
      </c>
      <c r="W62">
        <f t="shared" si="11"/>
        <v>59</v>
      </c>
      <c r="X62" t="b" cm="1">
        <f t="array" ref="X62">IF(SUM(IF(IFERROR(MATCH(_xlfn.UNICODE(RIGHT(LEFT(T62,_xlfn.SEQUENCE(Rules!$E$8,1,2)),1)),Rules!$B$13:$Q$13,0),-1)=-1,1,0))&gt;0,FALSE,TRUE)</f>
        <v>1</v>
      </c>
      <c r="Z62" s="6" t="b">
        <f>AND(LEN(P62)=Rules!$E$2,P62*1&lt;=Rules!$C$2,P62*1&gt;=Rules!$B$2)</f>
        <v>0</v>
      </c>
      <c r="AA62" s="6" t="b">
        <f>AND(LEN(Q62)=Rules!$E$2,Q62*1&lt;=Rules!$C$3,Q62*1&gt;=Rules!$B$3)</f>
        <v>0</v>
      </c>
      <c r="AB62" s="6" t="b">
        <f>AND(LEN(R62)=Rules!$E$2,R62*1&lt;=Rules!$C$4,R62*1&gt;=Rules!$B$4)</f>
        <v>0</v>
      </c>
      <c r="AC62" s="6" t="b">
        <f>IF(RIGHT(S62,2)=Rules!$D$5,AND(W62&lt;=Rules!$C$5,W62&gt;=Rules!$B$5),IF(RIGHT(S62,2)=Rules!$D$6,AND(W62&lt;=Rules!$C$6,W62&gt;=Rules!$B$6),FALSE))</f>
        <v>0</v>
      </c>
      <c r="AD62" s="6" t="b">
        <f>AND(LEFT(T62,1)=Rules!$D$8,LEN(T62)=Rules!$E$8)</f>
        <v>0</v>
      </c>
      <c r="AE62" s="6" t="b">
        <f>ISNUMBER(MATCH(U62,Rules!$B$9:$H$9,0))</f>
        <v>0</v>
      </c>
      <c r="AF62" s="6" t="b">
        <f>LEN(V62)=Rules!$E$10</f>
        <v>0</v>
      </c>
      <c r="AH62">
        <f>COUNTIF(P62:AF62,FALSE)</f>
        <v>7</v>
      </c>
    </row>
    <row r="63" spans="1:34" ht="17" x14ac:dyDescent="0.25">
      <c r="A63" s="3" t="s">
        <v>48</v>
      </c>
      <c r="B63" t="str">
        <f t="shared" si="1"/>
        <v>eyr:2033 hgt:170cm ecl:brn pid:#299cf2 hcl:#602927 byr:2004 iyr:2023</v>
      </c>
      <c r="C63" t="str">
        <f t="shared" si="2"/>
        <v>eyr:2033 hgt:170cm ecl:brn pid:#299cf2 hcl:#602927 byr:2004 iyr:2023</v>
      </c>
      <c r="D63" t="str">
        <v>byr:1991 hcl:#cfa07d cid:259 hgt:67cm eyr:2024 pid:631601343 ecl:brn iyr:2011</v>
      </c>
      <c r="F63" s="6">
        <f>IFERROR(FIND(F$2,$D63),-1)</f>
        <v>1</v>
      </c>
      <c r="G63" s="6">
        <f>IFERROR(FIND(G$2,$D63),-1)</f>
        <v>70</v>
      </c>
      <c r="H63" s="6">
        <f>IFERROR(FIND(H$2,$D63),-1)</f>
        <v>39</v>
      </c>
      <c r="I63" s="6">
        <f>IFERROR(FIND(I$2,$D63),-1)</f>
        <v>30</v>
      </c>
      <c r="J63" s="6">
        <f>IFERROR(FIND(J$2,$D63),-1)</f>
        <v>10</v>
      </c>
      <c r="K63" s="6">
        <f>IFERROR(FIND(K$2,$D63),-1)</f>
        <v>62</v>
      </c>
      <c r="L63" s="6">
        <f>IFERROR(FIND(L$2,$D63),-1)</f>
        <v>48</v>
      </c>
      <c r="M63" s="6">
        <f t="shared" si="3"/>
        <v>22</v>
      </c>
      <c r="N63" s="9">
        <f>IF(COUNTIF(F63:L63,-1)&gt;0,0,1)</f>
        <v>1</v>
      </c>
      <c r="P63" t="str">
        <f t="shared" si="4"/>
        <v>1991</v>
      </c>
      <c r="Q63" t="str">
        <f t="shared" si="5"/>
        <v>2011</v>
      </c>
      <c r="R63" t="str">
        <f t="shared" si="6"/>
        <v>2024</v>
      </c>
      <c r="S63" t="str">
        <f t="shared" si="7"/>
        <v>67cm</v>
      </c>
      <c r="T63" t="str">
        <f t="shared" si="8"/>
        <v>#cfa07d</v>
      </c>
      <c r="U63" t="str">
        <f t="shared" si="9"/>
        <v>brn</v>
      </c>
      <c r="V63" t="str">
        <f t="shared" si="10"/>
        <v>631601343</v>
      </c>
      <c r="W63">
        <f t="shared" si="11"/>
        <v>67</v>
      </c>
      <c r="X63" t="b" cm="1">
        <f t="array" ref="X63">IF(SUM(IF(IFERROR(MATCH(_xlfn.UNICODE(RIGHT(LEFT(T63,_xlfn.SEQUENCE(Rules!$E$8,1,2)),1)),Rules!$B$13:$Q$13,0),-1)=-1,1,0))&gt;0,FALSE,TRUE)</f>
        <v>1</v>
      </c>
      <c r="Z63" s="6" t="b">
        <f>AND(LEN(P63)=Rules!$E$2,P63*1&lt;=Rules!$C$2,P63*1&gt;=Rules!$B$2)</f>
        <v>1</v>
      </c>
      <c r="AA63" s="6" t="b">
        <f>AND(LEN(Q63)=Rules!$E$2,Q63*1&lt;=Rules!$C$3,Q63*1&gt;=Rules!$B$3)</f>
        <v>1</v>
      </c>
      <c r="AB63" s="6" t="b">
        <f>AND(LEN(R63)=Rules!$E$2,R63*1&lt;=Rules!$C$4,R63*1&gt;=Rules!$B$4)</f>
        <v>1</v>
      </c>
      <c r="AC63" s="6" t="b">
        <f>IF(RIGHT(S63,2)=Rules!$D$5,AND(W63&lt;=Rules!$C$5,W63&gt;=Rules!$B$5),IF(RIGHT(S63,2)=Rules!$D$6,AND(W63&lt;=Rules!$C$6,W63&gt;=Rules!$B$6),FALSE))</f>
        <v>0</v>
      </c>
      <c r="AD63" s="6" t="b">
        <f>AND(LEFT(T63,1)=Rules!$D$8,LEN(T63)=Rules!$E$8)</f>
        <v>1</v>
      </c>
      <c r="AE63" s="6" t="b">
        <f>ISNUMBER(MATCH(U63,Rules!$B$9:$H$9,0))</f>
        <v>1</v>
      </c>
      <c r="AF63" s="6" t="b">
        <f>LEN(V63)=Rules!$E$10</f>
        <v>1</v>
      </c>
      <c r="AH63">
        <f>COUNTIF(P63:AF63,FALSE)</f>
        <v>1</v>
      </c>
    </row>
    <row r="64" spans="1:34" x14ac:dyDescent="0.2">
      <c r="B64" t="str">
        <f t="shared" si="1"/>
        <v/>
      </c>
      <c r="C64" t="str">
        <f t="shared" si="2"/>
        <v/>
      </c>
      <c r="D64" t="str">
        <v>byr:2020 ecl:gry iyr:1944 pid:421649652 hgt:107 hcl:6d8593 eyr:2026</v>
      </c>
      <c r="F64" s="6">
        <f>IFERROR(FIND(F$2,$D64),-1)</f>
        <v>1</v>
      </c>
      <c r="G64" s="6">
        <f>IFERROR(FIND(G$2,$D64),-1)</f>
        <v>18</v>
      </c>
      <c r="H64" s="6">
        <f>IFERROR(FIND(H$2,$D64),-1)</f>
        <v>60</v>
      </c>
      <c r="I64" s="6">
        <f>IFERROR(FIND(I$2,$D64),-1)</f>
        <v>41</v>
      </c>
      <c r="J64" s="6">
        <f>IFERROR(FIND(J$2,$D64),-1)</f>
        <v>49</v>
      </c>
      <c r="K64" s="6">
        <f>IFERROR(FIND(K$2,$D64),-1)</f>
        <v>10</v>
      </c>
      <c r="L64" s="6">
        <f>IFERROR(FIND(L$2,$D64),-1)</f>
        <v>27</v>
      </c>
      <c r="M64" s="6">
        <f t="shared" si="3"/>
        <v>-1</v>
      </c>
      <c r="N64" s="9">
        <f>IF(COUNTIF(F64:L64,-1)&gt;0,0,1)</f>
        <v>1</v>
      </c>
      <c r="P64" t="str">
        <f t="shared" si="4"/>
        <v>2020</v>
      </c>
      <c r="Q64" t="str">
        <f t="shared" si="5"/>
        <v>1944</v>
      </c>
      <c r="R64" t="str">
        <f t="shared" si="6"/>
        <v>2026</v>
      </c>
      <c r="S64" t="str">
        <f t="shared" si="7"/>
        <v>107</v>
      </c>
      <c r="T64" t="str">
        <f t="shared" si="8"/>
        <v>6d8593</v>
      </c>
      <c r="U64" t="str">
        <f t="shared" si="9"/>
        <v>gry</v>
      </c>
      <c r="V64" t="str">
        <f t="shared" si="10"/>
        <v>421649652</v>
      </c>
      <c r="W64">
        <f t="shared" si="11"/>
        <v>1</v>
      </c>
      <c r="X64" t="b" cm="1">
        <f t="array" ref="X64">IF(SUM(IF(IFERROR(MATCH(_xlfn.UNICODE(RIGHT(LEFT(T64,_xlfn.SEQUENCE(Rules!$E$8,1,2)),1)),Rules!$B$13:$Q$13,0),-1)=-1,1,0))&gt;0,FALSE,TRUE)</f>
        <v>1</v>
      </c>
      <c r="Z64" s="6" t="b">
        <f>AND(LEN(P64)=Rules!$E$2,P64*1&lt;=Rules!$C$2,P64*1&gt;=Rules!$B$2)</f>
        <v>0</v>
      </c>
      <c r="AA64" s="6" t="b">
        <f>AND(LEN(Q64)=Rules!$E$2,Q64*1&lt;=Rules!$C$3,Q64*1&gt;=Rules!$B$3)</f>
        <v>0</v>
      </c>
      <c r="AB64" s="6" t="b">
        <f>AND(LEN(R64)=Rules!$E$2,R64*1&lt;=Rules!$C$4,R64*1&gt;=Rules!$B$4)</f>
        <v>1</v>
      </c>
      <c r="AC64" s="6" t="b">
        <f>IF(RIGHT(S64,2)=Rules!$D$5,AND(W64&lt;=Rules!$C$5,W64&gt;=Rules!$B$5),IF(RIGHT(S64,2)=Rules!$D$6,AND(W64&lt;=Rules!$C$6,W64&gt;=Rules!$B$6),FALSE))</f>
        <v>0</v>
      </c>
      <c r="AD64" s="6" t="b">
        <f>AND(LEFT(T64,1)=Rules!$D$8,LEN(T64)=Rules!$E$8)</f>
        <v>0</v>
      </c>
      <c r="AE64" s="6" t="b">
        <f>ISNUMBER(MATCH(U64,Rules!$B$9:$H$9,0))</f>
        <v>1</v>
      </c>
      <c r="AF64" s="6" t="b">
        <f>LEN(V64)=Rules!$E$10</f>
        <v>1</v>
      </c>
      <c r="AH64">
        <f>COUNTIF(P64:AF64,FALSE)</f>
        <v>4</v>
      </c>
    </row>
    <row r="65" spans="1:34" ht="17" x14ac:dyDescent="0.25">
      <c r="A65" s="3" t="s">
        <v>49</v>
      </c>
      <c r="B65" t="str">
        <f t="shared" si="1"/>
        <v>iyr:2020 cid:273</v>
      </c>
      <c r="C65" t="str">
        <f t="shared" si="2"/>
        <v/>
      </c>
      <c r="D65" t="str">
        <v>ecl:blu byr:1953 hgt:66in hcl:#888785 eyr:2021 pid:174284708</v>
      </c>
      <c r="F65" s="6">
        <f>IFERROR(FIND(F$2,$D65),-1)</f>
        <v>9</v>
      </c>
      <c r="G65" s="6">
        <f>IFERROR(FIND(G$2,$D65),-1)</f>
        <v>-1</v>
      </c>
      <c r="H65" s="6">
        <f>IFERROR(FIND(H$2,$D65),-1)</f>
        <v>39</v>
      </c>
      <c r="I65" s="6">
        <f>IFERROR(FIND(I$2,$D65),-1)</f>
        <v>18</v>
      </c>
      <c r="J65" s="6">
        <f>IFERROR(FIND(J$2,$D65),-1)</f>
        <v>27</v>
      </c>
      <c r="K65" s="6">
        <f>IFERROR(FIND(K$2,$D65),-1)</f>
        <v>1</v>
      </c>
      <c r="L65" s="6">
        <f>IFERROR(FIND(L$2,$D65),-1)</f>
        <v>48</v>
      </c>
      <c r="M65" s="6">
        <f t="shared" si="3"/>
        <v>-1</v>
      </c>
      <c r="N65" s="9">
        <f>IF(COUNTIF(F65:L65,-1)&gt;0,0,1)</f>
        <v>0</v>
      </c>
      <c r="P65" t="str">
        <f t="shared" si="4"/>
        <v>1953</v>
      </c>
      <c r="Q65" t="b">
        <f t="shared" si="5"/>
        <v>0</v>
      </c>
      <c r="R65" t="str">
        <f t="shared" si="6"/>
        <v>2021</v>
      </c>
      <c r="S65" t="str">
        <f t="shared" si="7"/>
        <v>66in</v>
      </c>
      <c r="T65" t="str">
        <f t="shared" si="8"/>
        <v>#888785</v>
      </c>
      <c r="U65" t="str">
        <f t="shared" si="9"/>
        <v>blu</v>
      </c>
      <c r="V65" t="str">
        <f t="shared" si="10"/>
        <v>174284708</v>
      </c>
      <c r="W65">
        <f t="shared" si="11"/>
        <v>66</v>
      </c>
      <c r="X65" t="b" cm="1">
        <f t="array" ref="X65">IF(SUM(IF(IFERROR(MATCH(_xlfn.UNICODE(RIGHT(LEFT(T65,_xlfn.SEQUENCE(Rules!$E$8,1,2)),1)),Rules!$B$13:$Q$13,0),-1)=-1,1,0))&gt;0,FALSE,TRUE)</f>
        <v>1</v>
      </c>
      <c r="Z65" s="6" t="b">
        <f>AND(LEN(P65)=Rules!$E$2,P65*1&lt;=Rules!$C$2,P65*1&gt;=Rules!$B$2)</f>
        <v>1</v>
      </c>
      <c r="AA65" s="6" t="b">
        <f>AND(LEN(Q65)=Rules!$E$2,Q65*1&lt;=Rules!$C$3,Q65*1&gt;=Rules!$B$3)</f>
        <v>0</v>
      </c>
      <c r="AB65" s="6" t="b">
        <f>AND(LEN(R65)=Rules!$E$2,R65*1&lt;=Rules!$C$4,R65*1&gt;=Rules!$B$4)</f>
        <v>1</v>
      </c>
      <c r="AC65" s="6" t="b">
        <f>IF(RIGHT(S65,2)=Rules!$D$5,AND(W65&lt;=Rules!$C$5,W65&gt;=Rules!$B$5),IF(RIGHT(S65,2)=Rules!$D$6,AND(W65&lt;=Rules!$C$6,W65&gt;=Rules!$B$6),FALSE))</f>
        <v>1</v>
      </c>
      <c r="AD65" s="6" t="b">
        <f>AND(LEFT(T65,1)=Rules!$D$8,LEN(T65)=Rules!$E$8)</f>
        <v>1</v>
      </c>
      <c r="AE65" s="6" t="b">
        <f>ISNUMBER(MATCH(U65,Rules!$B$9:$H$9,0))</f>
        <v>1</v>
      </c>
      <c r="AF65" s="6" t="b">
        <f>LEN(V65)=Rules!$E$10</f>
        <v>1</v>
      </c>
      <c r="AH65">
        <f>COUNTIF(P65:AF65,FALSE)</f>
        <v>2</v>
      </c>
    </row>
    <row r="66" spans="1:34" ht="17" x14ac:dyDescent="0.25">
      <c r="A66" s="3" t="s">
        <v>50</v>
      </c>
      <c r="B66" t="str">
        <f t="shared" si="1"/>
        <v>iyr:2020 cid:273 pid:038972962</v>
      </c>
      <c r="C66" t="str">
        <f t="shared" si="2"/>
        <v/>
      </c>
      <c r="D66" t="str">
        <v>ecl:#8f2c20 pid:27713962 iyr:2010 cid:149 byr:1952 hcl:#866857 eyr:2030 hgt:186cm</v>
      </c>
      <c r="F66" s="6">
        <f>IFERROR(FIND(F$2,$D66),-1)</f>
        <v>43</v>
      </c>
      <c r="G66" s="6">
        <f>IFERROR(FIND(G$2,$D66),-1)</f>
        <v>26</v>
      </c>
      <c r="H66" s="6">
        <f>IFERROR(FIND(H$2,$D66),-1)</f>
        <v>64</v>
      </c>
      <c r="I66" s="6">
        <f>IFERROR(FIND(I$2,$D66),-1)</f>
        <v>73</v>
      </c>
      <c r="J66" s="6">
        <f>IFERROR(FIND(J$2,$D66),-1)</f>
        <v>52</v>
      </c>
      <c r="K66" s="6">
        <f>IFERROR(FIND(K$2,$D66),-1)</f>
        <v>1</v>
      </c>
      <c r="L66" s="6">
        <f>IFERROR(FIND(L$2,$D66),-1)</f>
        <v>13</v>
      </c>
      <c r="M66" s="6">
        <f t="shared" si="3"/>
        <v>35</v>
      </c>
      <c r="N66" s="9">
        <f>IF(COUNTIF(F66:L66,-1)&gt;0,0,1)</f>
        <v>1</v>
      </c>
      <c r="P66" t="str">
        <f t="shared" si="4"/>
        <v>1952</v>
      </c>
      <c r="Q66" t="str">
        <f t="shared" si="5"/>
        <v>2010</v>
      </c>
      <c r="R66" t="str">
        <f t="shared" si="6"/>
        <v>2030</v>
      </c>
      <c r="S66" t="str">
        <f t="shared" si="7"/>
        <v>186cm</v>
      </c>
      <c r="T66" t="str">
        <f t="shared" si="8"/>
        <v>#866857</v>
      </c>
      <c r="U66" t="str">
        <f t="shared" si="9"/>
        <v>#8f2c20</v>
      </c>
      <c r="V66" t="str">
        <f t="shared" si="10"/>
        <v>27713962</v>
      </c>
      <c r="W66">
        <f t="shared" si="11"/>
        <v>186</v>
      </c>
      <c r="X66" t="b" cm="1">
        <f t="array" ref="X66">IF(SUM(IF(IFERROR(MATCH(_xlfn.UNICODE(RIGHT(LEFT(T66,_xlfn.SEQUENCE(Rules!$E$8,1,2)),1)),Rules!$B$13:$Q$13,0),-1)=-1,1,0))&gt;0,FALSE,TRUE)</f>
        <v>1</v>
      </c>
      <c r="Z66" s="6" t="b">
        <f>AND(LEN(P66)=Rules!$E$2,P66*1&lt;=Rules!$C$2,P66*1&gt;=Rules!$B$2)</f>
        <v>1</v>
      </c>
      <c r="AA66" s="6" t="b">
        <f>AND(LEN(Q66)=Rules!$E$2,Q66*1&lt;=Rules!$C$3,Q66*1&gt;=Rules!$B$3)</f>
        <v>1</v>
      </c>
      <c r="AB66" s="6" t="b">
        <f>AND(LEN(R66)=Rules!$E$2,R66*1&lt;=Rules!$C$4,R66*1&gt;=Rules!$B$4)</f>
        <v>1</v>
      </c>
      <c r="AC66" s="6" t="b">
        <f>IF(RIGHT(S66,2)=Rules!$D$5,AND(W66&lt;=Rules!$C$5,W66&gt;=Rules!$B$5),IF(RIGHT(S66,2)=Rules!$D$6,AND(W66&lt;=Rules!$C$6,W66&gt;=Rules!$B$6),FALSE))</f>
        <v>1</v>
      </c>
      <c r="AD66" s="6" t="b">
        <f>AND(LEFT(T66,1)=Rules!$D$8,LEN(T66)=Rules!$E$8)</f>
        <v>1</v>
      </c>
      <c r="AE66" s="6" t="b">
        <f>ISNUMBER(MATCH(U66,Rules!$B$9:$H$9,0))</f>
        <v>0</v>
      </c>
      <c r="AF66" s="6" t="b">
        <f>LEN(V66)=Rules!$E$10</f>
        <v>0</v>
      </c>
      <c r="AH66">
        <f>COUNTIF(P66:AF66,FALSE)</f>
        <v>2</v>
      </c>
    </row>
    <row r="67" spans="1:34" ht="17" x14ac:dyDescent="0.25">
      <c r="A67" s="3" t="s">
        <v>51</v>
      </c>
      <c r="B67" t="str">
        <f t="shared" si="1"/>
        <v>iyr:2020 cid:273 pid:038972962 hcl:#c0946f hgt:152cm</v>
      </c>
      <c r="C67" t="str">
        <f t="shared" si="2"/>
        <v/>
      </c>
      <c r="D67" t="str">
        <v>eyr:2023 byr:1989 ecl:blu hcl:#18171d pid:480641 iyr:2020 hgt:74in</v>
      </c>
      <c r="F67" s="6">
        <f>IFERROR(FIND(F$2,$D67),-1)</f>
        <v>10</v>
      </c>
      <c r="G67" s="6">
        <f>IFERROR(FIND(G$2,$D67),-1)</f>
        <v>50</v>
      </c>
      <c r="H67" s="6">
        <f>IFERROR(FIND(H$2,$D67),-1)</f>
        <v>1</v>
      </c>
      <c r="I67" s="6">
        <f>IFERROR(FIND(I$2,$D67),-1)</f>
        <v>59</v>
      </c>
      <c r="J67" s="6">
        <f>IFERROR(FIND(J$2,$D67),-1)</f>
        <v>27</v>
      </c>
      <c r="K67" s="6">
        <f>IFERROR(FIND(K$2,$D67),-1)</f>
        <v>19</v>
      </c>
      <c r="L67" s="6">
        <f>IFERROR(FIND(L$2,$D67),-1)</f>
        <v>39</v>
      </c>
      <c r="M67" s="6">
        <f t="shared" si="3"/>
        <v>-1</v>
      </c>
      <c r="N67" s="9">
        <f>IF(COUNTIF(F67:L67,-1)&gt;0,0,1)</f>
        <v>1</v>
      </c>
      <c r="P67" t="str">
        <f t="shared" si="4"/>
        <v>1989</v>
      </c>
      <c r="Q67" t="str">
        <f t="shared" si="5"/>
        <v>2020</v>
      </c>
      <c r="R67" t="str">
        <f t="shared" si="6"/>
        <v>2023</v>
      </c>
      <c r="S67" t="str">
        <f t="shared" si="7"/>
        <v>74in</v>
      </c>
      <c r="T67" t="str">
        <f t="shared" si="8"/>
        <v>#18171d</v>
      </c>
      <c r="U67" t="str">
        <f t="shared" si="9"/>
        <v>blu</v>
      </c>
      <c r="V67" t="str">
        <f t="shared" si="10"/>
        <v>480641</v>
      </c>
      <c r="W67">
        <f t="shared" si="11"/>
        <v>74</v>
      </c>
      <c r="X67" t="b" cm="1">
        <f t="array" ref="X67">IF(SUM(IF(IFERROR(MATCH(_xlfn.UNICODE(RIGHT(LEFT(T67,_xlfn.SEQUENCE(Rules!$E$8,1,2)),1)),Rules!$B$13:$Q$13,0),-1)=-1,1,0))&gt;0,FALSE,TRUE)</f>
        <v>1</v>
      </c>
      <c r="Z67" s="6" t="b">
        <f>AND(LEN(P67)=Rules!$E$2,P67*1&lt;=Rules!$C$2,P67*1&gt;=Rules!$B$2)</f>
        <v>1</v>
      </c>
      <c r="AA67" s="6" t="b">
        <f>AND(LEN(Q67)=Rules!$E$2,Q67*1&lt;=Rules!$C$3,Q67*1&gt;=Rules!$B$3)</f>
        <v>1</v>
      </c>
      <c r="AB67" s="6" t="b">
        <f>AND(LEN(R67)=Rules!$E$2,R67*1&lt;=Rules!$C$4,R67*1&gt;=Rules!$B$4)</f>
        <v>1</v>
      </c>
      <c r="AC67" s="6" t="b">
        <f>IF(RIGHT(S67,2)=Rules!$D$5,AND(W67&lt;=Rules!$C$5,W67&gt;=Rules!$B$5),IF(RIGHT(S67,2)=Rules!$D$6,AND(W67&lt;=Rules!$C$6,W67&gt;=Rules!$B$6),FALSE))</f>
        <v>1</v>
      </c>
      <c r="AD67" s="6" t="b">
        <f>AND(LEFT(T67,1)=Rules!$D$8,LEN(T67)=Rules!$E$8)</f>
        <v>1</v>
      </c>
      <c r="AE67" s="6" t="b">
        <f>ISNUMBER(MATCH(U67,Rules!$B$9:$H$9,0))</f>
        <v>1</v>
      </c>
      <c r="AF67" s="6" t="b">
        <f>LEN(V67)=Rules!$E$10</f>
        <v>0</v>
      </c>
      <c r="AH67">
        <f>COUNTIF(P67:AF67,FALSE)</f>
        <v>1</v>
      </c>
    </row>
    <row r="68" spans="1:34" ht="17" x14ac:dyDescent="0.25">
      <c r="A68" s="3" t="s">
        <v>52</v>
      </c>
      <c r="B68" t="str">
        <f t="shared" ref="B68:B131" si="12">IF(A68="","",IF(A67="",A68,B67&amp;" "&amp;A68))</f>
        <v>iyr:2020 cid:273 pid:038972962 hcl:#c0946f hgt:152cm eyr:2021 ecl:blu byr:1986</v>
      </c>
      <c r="C68" t="str">
        <f t="shared" ref="C68:C131" si="13">TRIM(IF(B69="",B68,""))</f>
        <v>iyr:2020 cid:273 pid:038972962 hcl:#c0946f hgt:152cm eyr:2021 ecl:blu byr:1986</v>
      </c>
      <c r="D68" t="str">
        <v>hcl:#efcc98 eyr:2023 hgt:157cm byr:1968 iyr:2013 ecl:amb pid:436599087</v>
      </c>
      <c r="F68" s="6">
        <f>IFERROR(FIND(F$2,$D68),-1)</f>
        <v>32</v>
      </c>
      <c r="G68" s="6">
        <f>IFERROR(FIND(G$2,$D68),-1)</f>
        <v>41</v>
      </c>
      <c r="H68" s="6">
        <f>IFERROR(FIND(H$2,$D68),-1)</f>
        <v>13</v>
      </c>
      <c r="I68" s="6">
        <f>IFERROR(FIND(I$2,$D68),-1)</f>
        <v>22</v>
      </c>
      <c r="J68" s="6">
        <f>IFERROR(FIND(J$2,$D68),-1)</f>
        <v>1</v>
      </c>
      <c r="K68" s="6">
        <f>IFERROR(FIND(K$2,$D68),-1)</f>
        <v>50</v>
      </c>
      <c r="L68" s="6">
        <f>IFERROR(FIND(L$2,$D68),-1)</f>
        <v>58</v>
      </c>
      <c r="M68" s="6">
        <f t="shared" ref="M68:M131" si="14">IFERROR(FIND(M$2,$D68),-1)</f>
        <v>-1</v>
      </c>
      <c r="N68" s="9">
        <f>IF(COUNTIF(F68:L68,-1)&gt;0,0,1)</f>
        <v>1</v>
      </c>
      <c r="P68" t="str">
        <f t="shared" ref="P68:P131" si="15">IF(F68=MAX($F68:$M68),RIGHT($D68,LEN($D68)-F68-3),IFERROR(MID($D68,F68+4,FIND(" ",$D68,F68)-F68-4),FALSE))</f>
        <v>1968</v>
      </c>
      <c r="Q68" t="str">
        <f t="shared" ref="Q68:Q131" si="16">IF(G68=MAX($F68:$M68),RIGHT($D68,LEN($D68)-G68-3),IFERROR(MID($D68,G68+4,FIND(" ",$D68,G68)-G68-4),FALSE))</f>
        <v>2013</v>
      </c>
      <c r="R68" t="str">
        <f t="shared" ref="R68:R131" si="17">IF(H68=MAX($F68:$M68),RIGHT($D68,LEN($D68)-H68-3),IFERROR(MID($D68,H68+4,FIND(" ",$D68,H68)-H68-4),FALSE))</f>
        <v>2023</v>
      </c>
      <c r="S68" t="str">
        <f t="shared" ref="S68:S131" si="18">IF(I68=MAX($F68:$M68),RIGHT($D68,LEN($D68)-I68-3),IFERROR(MID($D68,I68+4,FIND(" ",$D68,I68)-I68-4),FALSE))</f>
        <v>157cm</v>
      </c>
      <c r="T68" t="str">
        <f t="shared" ref="T68:T131" si="19">IF(J68=MAX($F68:$M68),RIGHT($D68,LEN($D68)-J68-3),IFERROR(MID($D68,J68+4,FIND(" ",$D68,J68)-J68-4),FALSE))</f>
        <v>#efcc98</v>
      </c>
      <c r="U68" t="str">
        <f t="shared" ref="U68:U131" si="20">IF(K68=MAX($F68:$M68),RIGHT($D68,LEN($D68)-K68-3),IFERROR(MID($D68,K68+4,FIND(" ",$D68,K68)-K68-4),FALSE))</f>
        <v>amb</v>
      </c>
      <c r="V68" t="str">
        <f t="shared" ref="V68:V131" si="21">IF(L68=MAX($F68:$M68),RIGHT($D68,LEN($D68)-L68-3),IFERROR(MID($D68,L68+4,FIND(" ",$D68,L68)-L68-4),FALSE))</f>
        <v>436599087</v>
      </c>
      <c r="W68">
        <f t="shared" ref="W68:W131" si="22">LEFT(S68,LEN(S68)-2)*1</f>
        <v>157</v>
      </c>
      <c r="X68" t="b" cm="1">
        <f t="array" ref="X68">IF(SUM(IF(IFERROR(MATCH(_xlfn.UNICODE(RIGHT(LEFT(T68,_xlfn.SEQUENCE(Rules!$E$8,1,2)),1)),Rules!$B$13:$Q$13,0),-1)=-1,1,0))&gt;0,FALSE,TRUE)</f>
        <v>1</v>
      </c>
      <c r="Z68" s="6" t="b">
        <f>AND(LEN(P68)=Rules!$E$2,P68*1&lt;=Rules!$C$2,P68*1&gt;=Rules!$B$2)</f>
        <v>1</v>
      </c>
      <c r="AA68" s="6" t="b">
        <f>AND(LEN(Q68)=Rules!$E$2,Q68*1&lt;=Rules!$C$3,Q68*1&gt;=Rules!$B$3)</f>
        <v>1</v>
      </c>
      <c r="AB68" s="6" t="b">
        <f>AND(LEN(R68)=Rules!$E$2,R68*1&lt;=Rules!$C$4,R68*1&gt;=Rules!$B$4)</f>
        <v>1</v>
      </c>
      <c r="AC68" s="6" t="b">
        <f>IF(RIGHT(S68,2)=Rules!$D$5,AND(W68&lt;=Rules!$C$5,W68&gt;=Rules!$B$5),IF(RIGHT(S68,2)=Rules!$D$6,AND(W68&lt;=Rules!$C$6,W68&gt;=Rules!$B$6),FALSE))</f>
        <v>1</v>
      </c>
      <c r="AD68" s="6" t="b">
        <f>AND(LEFT(T68,1)=Rules!$D$8,LEN(T68)=Rules!$E$8)</f>
        <v>1</v>
      </c>
      <c r="AE68" s="6" t="b">
        <f>ISNUMBER(MATCH(U68,Rules!$B$9:$H$9,0))</f>
        <v>1</v>
      </c>
      <c r="AF68" s="6" t="b">
        <f>LEN(V68)=Rules!$E$10</f>
        <v>1</v>
      </c>
      <c r="AH68">
        <f>COUNTIF(P68:AF68,FALSE)</f>
        <v>0</v>
      </c>
    </row>
    <row r="69" spans="1:34" x14ac:dyDescent="0.2">
      <c r="B69" t="str">
        <f t="shared" si="12"/>
        <v/>
      </c>
      <c r="C69" t="str">
        <f t="shared" si="13"/>
        <v/>
      </c>
      <c r="D69" t="str">
        <v>eyr:2021 hgt:175cm hcl:#efcc98 ecl:hzl pid:701245439 byr:1943 iyr:2015</v>
      </c>
      <c r="F69" s="6">
        <f>IFERROR(FIND(F$2,$D69),-1)</f>
        <v>54</v>
      </c>
      <c r="G69" s="6">
        <f>IFERROR(FIND(G$2,$D69),-1)</f>
        <v>63</v>
      </c>
      <c r="H69" s="6">
        <f>IFERROR(FIND(H$2,$D69),-1)</f>
        <v>1</v>
      </c>
      <c r="I69" s="6">
        <f>IFERROR(FIND(I$2,$D69),-1)</f>
        <v>10</v>
      </c>
      <c r="J69" s="6">
        <f>IFERROR(FIND(J$2,$D69),-1)</f>
        <v>20</v>
      </c>
      <c r="K69" s="6">
        <f>IFERROR(FIND(K$2,$D69),-1)</f>
        <v>32</v>
      </c>
      <c r="L69" s="6">
        <f>IFERROR(FIND(L$2,$D69),-1)</f>
        <v>40</v>
      </c>
      <c r="M69" s="6">
        <f t="shared" si="14"/>
        <v>-1</v>
      </c>
      <c r="N69" s="9">
        <f>IF(COUNTIF(F69:L69,-1)&gt;0,0,1)</f>
        <v>1</v>
      </c>
      <c r="P69" t="str">
        <f t="shared" si="15"/>
        <v>1943</v>
      </c>
      <c r="Q69" t="str">
        <f t="shared" si="16"/>
        <v>2015</v>
      </c>
      <c r="R69" t="str">
        <f t="shared" si="17"/>
        <v>2021</v>
      </c>
      <c r="S69" t="str">
        <f t="shared" si="18"/>
        <v>175cm</v>
      </c>
      <c r="T69" t="str">
        <f t="shared" si="19"/>
        <v>#efcc98</v>
      </c>
      <c r="U69" t="str">
        <f t="shared" si="20"/>
        <v>hzl</v>
      </c>
      <c r="V69" t="str">
        <f t="shared" si="21"/>
        <v>701245439</v>
      </c>
      <c r="W69">
        <f t="shared" si="22"/>
        <v>175</v>
      </c>
      <c r="X69" t="b" cm="1">
        <f t="array" ref="X69">IF(SUM(IF(IFERROR(MATCH(_xlfn.UNICODE(RIGHT(LEFT(T69,_xlfn.SEQUENCE(Rules!$E$8,1,2)),1)),Rules!$B$13:$Q$13,0),-1)=-1,1,0))&gt;0,FALSE,TRUE)</f>
        <v>1</v>
      </c>
      <c r="Z69" s="6" t="b">
        <f>AND(LEN(P69)=Rules!$E$2,P69*1&lt;=Rules!$C$2,P69*1&gt;=Rules!$B$2)</f>
        <v>1</v>
      </c>
      <c r="AA69" s="6" t="b">
        <f>AND(LEN(Q69)=Rules!$E$2,Q69*1&lt;=Rules!$C$3,Q69*1&gt;=Rules!$B$3)</f>
        <v>1</v>
      </c>
      <c r="AB69" s="6" t="b">
        <f>AND(LEN(R69)=Rules!$E$2,R69*1&lt;=Rules!$C$4,R69*1&gt;=Rules!$B$4)</f>
        <v>1</v>
      </c>
      <c r="AC69" s="6" t="b">
        <f>IF(RIGHT(S69,2)=Rules!$D$5,AND(W69&lt;=Rules!$C$5,W69&gt;=Rules!$B$5),IF(RIGHT(S69,2)=Rules!$D$6,AND(W69&lt;=Rules!$C$6,W69&gt;=Rules!$B$6),FALSE))</f>
        <v>1</v>
      </c>
      <c r="AD69" s="6" t="b">
        <f>AND(LEFT(T69,1)=Rules!$D$8,LEN(T69)=Rules!$E$8)</f>
        <v>1</v>
      </c>
      <c r="AE69" s="6" t="b">
        <f>ISNUMBER(MATCH(U69,Rules!$B$9:$H$9,0))</f>
        <v>1</v>
      </c>
      <c r="AF69" s="6" t="b">
        <f>LEN(V69)=Rules!$E$10</f>
        <v>1</v>
      </c>
      <c r="AH69">
        <f>COUNTIF(P69:AF69,FALSE)</f>
        <v>0</v>
      </c>
    </row>
    <row r="70" spans="1:34" ht="17" x14ac:dyDescent="0.25">
      <c r="A70" s="3" t="s">
        <v>53</v>
      </c>
      <c r="B70" t="str">
        <f t="shared" si="12"/>
        <v>pid:015622106 hgt:154cm iyr:2012 byr:1922</v>
      </c>
      <c r="C70" t="str">
        <f t="shared" si="13"/>
        <v/>
      </c>
      <c r="D70" t="str">
        <v>hgt:164cm pid:310546869 eyr:2021 hcl:#b6652a ecl:oth iyr:2011 cid:181 byr:2001</v>
      </c>
      <c r="F70" s="6">
        <f>IFERROR(FIND(F$2,$D70),-1)</f>
        <v>71</v>
      </c>
      <c r="G70" s="6">
        <f>IFERROR(FIND(G$2,$D70),-1)</f>
        <v>54</v>
      </c>
      <c r="H70" s="6">
        <f>IFERROR(FIND(H$2,$D70),-1)</f>
        <v>25</v>
      </c>
      <c r="I70" s="6">
        <f>IFERROR(FIND(I$2,$D70),-1)</f>
        <v>1</v>
      </c>
      <c r="J70" s="6">
        <f>IFERROR(FIND(J$2,$D70),-1)</f>
        <v>34</v>
      </c>
      <c r="K70" s="6">
        <f>IFERROR(FIND(K$2,$D70),-1)</f>
        <v>46</v>
      </c>
      <c r="L70" s="6">
        <f>IFERROR(FIND(L$2,$D70),-1)</f>
        <v>11</v>
      </c>
      <c r="M70" s="6">
        <f t="shared" si="14"/>
        <v>63</v>
      </c>
      <c r="N70" s="9">
        <f>IF(COUNTIF(F70:L70,-1)&gt;0,0,1)</f>
        <v>1</v>
      </c>
      <c r="P70" t="str">
        <f t="shared" si="15"/>
        <v>2001</v>
      </c>
      <c r="Q70" t="str">
        <f t="shared" si="16"/>
        <v>2011</v>
      </c>
      <c r="R70" t="str">
        <f t="shared" si="17"/>
        <v>2021</v>
      </c>
      <c r="S70" t="str">
        <f t="shared" si="18"/>
        <v>164cm</v>
      </c>
      <c r="T70" t="str">
        <f t="shared" si="19"/>
        <v>#b6652a</v>
      </c>
      <c r="U70" t="str">
        <f t="shared" si="20"/>
        <v>oth</v>
      </c>
      <c r="V70" t="str">
        <f t="shared" si="21"/>
        <v>310546869</v>
      </c>
      <c r="W70">
        <f t="shared" si="22"/>
        <v>164</v>
      </c>
      <c r="X70" t="b" cm="1">
        <f t="array" ref="X70">IF(SUM(IF(IFERROR(MATCH(_xlfn.UNICODE(RIGHT(LEFT(T70,_xlfn.SEQUENCE(Rules!$E$8,1,2)),1)),Rules!$B$13:$Q$13,0),-1)=-1,1,0))&gt;0,FALSE,TRUE)</f>
        <v>1</v>
      </c>
      <c r="Z70" s="6" t="b">
        <f>AND(LEN(P70)=Rules!$E$2,P70*1&lt;=Rules!$C$2,P70*1&gt;=Rules!$B$2)</f>
        <v>1</v>
      </c>
      <c r="AA70" s="6" t="b">
        <f>AND(LEN(Q70)=Rules!$E$2,Q70*1&lt;=Rules!$C$3,Q70*1&gt;=Rules!$B$3)</f>
        <v>1</v>
      </c>
      <c r="AB70" s="6" t="b">
        <f>AND(LEN(R70)=Rules!$E$2,R70*1&lt;=Rules!$C$4,R70*1&gt;=Rules!$B$4)</f>
        <v>1</v>
      </c>
      <c r="AC70" s="6" t="b">
        <f>IF(RIGHT(S70,2)=Rules!$D$5,AND(W70&lt;=Rules!$C$5,W70&gt;=Rules!$B$5),IF(RIGHT(S70,2)=Rules!$D$6,AND(W70&lt;=Rules!$C$6,W70&gt;=Rules!$B$6),FALSE))</f>
        <v>1</v>
      </c>
      <c r="AD70" s="6" t="b">
        <f>AND(LEFT(T70,1)=Rules!$D$8,LEN(T70)=Rules!$E$8)</f>
        <v>1</v>
      </c>
      <c r="AE70" s="6" t="b">
        <f>ISNUMBER(MATCH(U70,Rules!$B$9:$H$9,0))</f>
        <v>1</v>
      </c>
      <c r="AF70" s="6" t="b">
        <f>LEN(V70)=Rules!$E$10</f>
        <v>1</v>
      </c>
      <c r="AH70">
        <f>COUNTIF(P70:AF70,FALSE)</f>
        <v>0</v>
      </c>
    </row>
    <row r="71" spans="1:34" ht="17" x14ac:dyDescent="0.25">
      <c r="A71" s="3" t="s">
        <v>54</v>
      </c>
      <c r="B71" t="str">
        <f t="shared" si="12"/>
        <v>pid:015622106 hgt:154cm iyr:2012 byr:1922 eyr:2028 hcl:#9dc667 ecl:blu</v>
      </c>
      <c r="C71" t="str">
        <f t="shared" si="13"/>
        <v>pid:015622106 hgt:154cm iyr:2012 byr:1922 eyr:2028 hcl:#9dc667 ecl:blu</v>
      </c>
      <c r="D71" t="str">
        <v>byr:2016 hcl:94f4b9 eyr:1922 hgt:155cm ecl:hzl iyr:2009 pid:83440078</v>
      </c>
      <c r="F71" s="6">
        <f>IFERROR(FIND(F$2,$D71),-1)</f>
        <v>1</v>
      </c>
      <c r="G71" s="6">
        <f>IFERROR(FIND(G$2,$D71),-1)</f>
        <v>48</v>
      </c>
      <c r="H71" s="6">
        <f>IFERROR(FIND(H$2,$D71),-1)</f>
        <v>21</v>
      </c>
      <c r="I71" s="6">
        <f>IFERROR(FIND(I$2,$D71),-1)</f>
        <v>30</v>
      </c>
      <c r="J71" s="6">
        <f>IFERROR(FIND(J$2,$D71),-1)</f>
        <v>10</v>
      </c>
      <c r="K71" s="6">
        <f>IFERROR(FIND(K$2,$D71),-1)</f>
        <v>40</v>
      </c>
      <c r="L71" s="6">
        <f>IFERROR(FIND(L$2,$D71),-1)</f>
        <v>57</v>
      </c>
      <c r="M71" s="6">
        <f t="shared" si="14"/>
        <v>-1</v>
      </c>
      <c r="N71" s="9">
        <f>IF(COUNTIF(F71:L71,-1)&gt;0,0,1)</f>
        <v>1</v>
      </c>
      <c r="P71" t="str">
        <f t="shared" si="15"/>
        <v>2016</v>
      </c>
      <c r="Q71" t="str">
        <f t="shared" si="16"/>
        <v>2009</v>
      </c>
      <c r="R71" t="str">
        <f t="shared" si="17"/>
        <v>1922</v>
      </c>
      <c r="S71" t="str">
        <f t="shared" si="18"/>
        <v>155cm</v>
      </c>
      <c r="T71" t="str">
        <f t="shared" si="19"/>
        <v>94f4b9</v>
      </c>
      <c r="U71" t="str">
        <f t="shared" si="20"/>
        <v>hzl</v>
      </c>
      <c r="V71" t="str">
        <f t="shared" si="21"/>
        <v>83440078</v>
      </c>
      <c r="W71">
        <f t="shared" si="22"/>
        <v>155</v>
      </c>
      <c r="X71" t="b" cm="1">
        <f t="array" ref="X71">IF(SUM(IF(IFERROR(MATCH(_xlfn.UNICODE(RIGHT(LEFT(T71,_xlfn.SEQUENCE(Rules!$E$8,1,2)),1)),Rules!$B$13:$Q$13,0),-1)=-1,1,0))&gt;0,FALSE,TRUE)</f>
        <v>1</v>
      </c>
      <c r="Z71" s="6" t="b">
        <f>AND(LEN(P71)=Rules!$E$2,P71*1&lt;=Rules!$C$2,P71*1&gt;=Rules!$B$2)</f>
        <v>0</v>
      </c>
      <c r="AA71" s="6" t="b">
        <f>AND(LEN(Q71)=Rules!$E$2,Q71*1&lt;=Rules!$C$3,Q71*1&gt;=Rules!$B$3)</f>
        <v>0</v>
      </c>
      <c r="AB71" s="6" t="b">
        <f>AND(LEN(R71)=Rules!$E$2,R71*1&lt;=Rules!$C$4,R71*1&gt;=Rules!$B$4)</f>
        <v>0</v>
      </c>
      <c r="AC71" s="6" t="b">
        <f>IF(RIGHT(S71,2)=Rules!$D$5,AND(W71&lt;=Rules!$C$5,W71&gt;=Rules!$B$5),IF(RIGHT(S71,2)=Rules!$D$6,AND(W71&lt;=Rules!$C$6,W71&gt;=Rules!$B$6),FALSE))</f>
        <v>1</v>
      </c>
      <c r="AD71" s="6" t="b">
        <f>AND(LEFT(T71,1)=Rules!$D$8,LEN(T71)=Rules!$E$8)</f>
        <v>0</v>
      </c>
      <c r="AE71" s="6" t="b">
        <f>ISNUMBER(MATCH(U71,Rules!$B$9:$H$9,0))</f>
        <v>1</v>
      </c>
      <c r="AF71" s="6" t="b">
        <f>LEN(V71)=Rules!$E$10</f>
        <v>0</v>
      </c>
      <c r="AH71">
        <f>COUNTIF(P71:AF71,FALSE)</f>
        <v>5</v>
      </c>
    </row>
    <row r="72" spans="1:34" x14ac:dyDescent="0.2">
      <c r="B72" t="str">
        <f t="shared" si="12"/>
        <v/>
      </c>
      <c r="C72" t="str">
        <f t="shared" si="13"/>
        <v/>
      </c>
      <c r="D72" t="str">
        <v>iyr:2014 hgt:60in eyr:2031 hcl:#c0946f byr:1948 ecl:grt pid:117909137</v>
      </c>
      <c r="F72" s="6">
        <f>IFERROR(FIND(F$2,$D72),-1)</f>
        <v>40</v>
      </c>
      <c r="G72" s="6">
        <f>IFERROR(FIND(G$2,$D72),-1)</f>
        <v>1</v>
      </c>
      <c r="H72" s="6">
        <f>IFERROR(FIND(H$2,$D72),-1)</f>
        <v>19</v>
      </c>
      <c r="I72" s="6">
        <f>IFERROR(FIND(I$2,$D72),-1)</f>
        <v>10</v>
      </c>
      <c r="J72" s="6">
        <f>IFERROR(FIND(J$2,$D72),-1)</f>
        <v>28</v>
      </c>
      <c r="K72" s="6">
        <f>IFERROR(FIND(K$2,$D72),-1)</f>
        <v>49</v>
      </c>
      <c r="L72" s="6">
        <f>IFERROR(FIND(L$2,$D72),-1)</f>
        <v>57</v>
      </c>
      <c r="M72" s="6">
        <f t="shared" si="14"/>
        <v>-1</v>
      </c>
      <c r="N72" s="9">
        <f>IF(COUNTIF(F72:L72,-1)&gt;0,0,1)</f>
        <v>1</v>
      </c>
      <c r="P72" t="str">
        <f t="shared" si="15"/>
        <v>1948</v>
      </c>
      <c r="Q72" t="str">
        <f t="shared" si="16"/>
        <v>2014</v>
      </c>
      <c r="R72" t="str">
        <f t="shared" si="17"/>
        <v>2031</v>
      </c>
      <c r="S72" t="str">
        <f t="shared" si="18"/>
        <v>60in</v>
      </c>
      <c r="T72" t="str">
        <f t="shared" si="19"/>
        <v>#c0946f</v>
      </c>
      <c r="U72" t="str">
        <f t="shared" si="20"/>
        <v>grt</v>
      </c>
      <c r="V72" t="str">
        <f t="shared" si="21"/>
        <v>117909137</v>
      </c>
      <c r="W72">
        <f t="shared" si="22"/>
        <v>60</v>
      </c>
      <c r="X72" t="b" cm="1">
        <f t="array" ref="X72">IF(SUM(IF(IFERROR(MATCH(_xlfn.UNICODE(RIGHT(LEFT(T72,_xlfn.SEQUENCE(Rules!$E$8,1,2)),1)),Rules!$B$13:$Q$13,0),-1)=-1,1,0))&gt;0,FALSE,TRUE)</f>
        <v>1</v>
      </c>
      <c r="Z72" s="6" t="b">
        <f>AND(LEN(P72)=Rules!$E$2,P72*1&lt;=Rules!$C$2,P72*1&gt;=Rules!$B$2)</f>
        <v>1</v>
      </c>
      <c r="AA72" s="6" t="b">
        <f>AND(LEN(Q72)=Rules!$E$2,Q72*1&lt;=Rules!$C$3,Q72*1&gt;=Rules!$B$3)</f>
        <v>1</v>
      </c>
      <c r="AB72" s="6" t="b">
        <f>AND(LEN(R72)=Rules!$E$2,R72*1&lt;=Rules!$C$4,R72*1&gt;=Rules!$B$4)</f>
        <v>0</v>
      </c>
      <c r="AC72" s="6" t="b">
        <f>IF(RIGHT(S72,2)=Rules!$D$5,AND(W72&lt;=Rules!$C$5,W72&gt;=Rules!$B$5),IF(RIGHT(S72,2)=Rules!$D$6,AND(W72&lt;=Rules!$C$6,W72&gt;=Rules!$B$6),FALSE))</f>
        <v>1</v>
      </c>
      <c r="AD72" s="6" t="b">
        <f>AND(LEFT(T72,1)=Rules!$D$8,LEN(T72)=Rules!$E$8)</f>
        <v>1</v>
      </c>
      <c r="AE72" s="6" t="b">
        <f>ISNUMBER(MATCH(U72,Rules!$B$9:$H$9,0))</f>
        <v>0</v>
      </c>
      <c r="AF72" s="6" t="b">
        <f>LEN(V72)=Rules!$E$10</f>
        <v>1</v>
      </c>
      <c r="AH72">
        <f>COUNTIF(P72:AF72,FALSE)</f>
        <v>2</v>
      </c>
    </row>
    <row r="73" spans="1:34" ht="17" x14ac:dyDescent="0.25">
      <c r="A73" s="3" t="s">
        <v>55</v>
      </c>
      <c r="B73" t="str">
        <f t="shared" si="12"/>
        <v>iyr:2017 eyr:2025 hgt:179cm cid:324</v>
      </c>
      <c r="C73" t="str">
        <f t="shared" si="13"/>
        <v/>
      </c>
      <c r="D73" t="str">
        <v>byr:1965 hgt:186cm iyr:2010 cid:117 hcl:#602927 pid:806868279 eyr:2029 ecl:grn</v>
      </c>
      <c r="F73" s="6">
        <f>IFERROR(FIND(F$2,$D73),-1)</f>
        <v>1</v>
      </c>
      <c r="G73" s="6">
        <f>IFERROR(FIND(G$2,$D73),-1)</f>
        <v>20</v>
      </c>
      <c r="H73" s="6">
        <f>IFERROR(FIND(H$2,$D73),-1)</f>
        <v>63</v>
      </c>
      <c r="I73" s="6">
        <f>IFERROR(FIND(I$2,$D73),-1)</f>
        <v>10</v>
      </c>
      <c r="J73" s="6">
        <f>IFERROR(FIND(J$2,$D73),-1)</f>
        <v>37</v>
      </c>
      <c r="K73" s="6">
        <f>IFERROR(FIND(K$2,$D73),-1)</f>
        <v>72</v>
      </c>
      <c r="L73" s="6">
        <f>IFERROR(FIND(L$2,$D73),-1)</f>
        <v>49</v>
      </c>
      <c r="M73" s="6">
        <f t="shared" si="14"/>
        <v>29</v>
      </c>
      <c r="N73" s="9">
        <f>IF(COUNTIF(F73:L73,-1)&gt;0,0,1)</f>
        <v>1</v>
      </c>
      <c r="P73" t="str">
        <f t="shared" si="15"/>
        <v>1965</v>
      </c>
      <c r="Q73" t="str">
        <f t="shared" si="16"/>
        <v>2010</v>
      </c>
      <c r="R73" t="str">
        <f t="shared" si="17"/>
        <v>2029</v>
      </c>
      <c r="S73" t="str">
        <f t="shared" si="18"/>
        <v>186cm</v>
      </c>
      <c r="T73" t="str">
        <f t="shared" si="19"/>
        <v>#602927</v>
      </c>
      <c r="U73" t="str">
        <f t="shared" si="20"/>
        <v>grn</v>
      </c>
      <c r="V73" t="str">
        <f t="shared" si="21"/>
        <v>806868279</v>
      </c>
      <c r="W73">
        <f t="shared" si="22"/>
        <v>186</v>
      </c>
      <c r="X73" t="b" cm="1">
        <f t="array" ref="X73">IF(SUM(IF(IFERROR(MATCH(_xlfn.UNICODE(RIGHT(LEFT(T73,_xlfn.SEQUENCE(Rules!$E$8,1,2)),1)),Rules!$B$13:$Q$13,0),-1)=-1,1,0))&gt;0,FALSE,TRUE)</f>
        <v>1</v>
      </c>
      <c r="Z73" s="6" t="b">
        <f>AND(LEN(P73)=Rules!$E$2,P73*1&lt;=Rules!$C$2,P73*1&gt;=Rules!$B$2)</f>
        <v>1</v>
      </c>
      <c r="AA73" s="6" t="b">
        <f>AND(LEN(Q73)=Rules!$E$2,Q73*1&lt;=Rules!$C$3,Q73*1&gt;=Rules!$B$3)</f>
        <v>1</v>
      </c>
      <c r="AB73" s="6" t="b">
        <f>AND(LEN(R73)=Rules!$E$2,R73*1&lt;=Rules!$C$4,R73*1&gt;=Rules!$B$4)</f>
        <v>1</v>
      </c>
      <c r="AC73" s="6" t="b">
        <f>IF(RIGHT(S73,2)=Rules!$D$5,AND(W73&lt;=Rules!$C$5,W73&gt;=Rules!$B$5),IF(RIGHT(S73,2)=Rules!$D$6,AND(W73&lt;=Rules!$C$6,W73&gt;=Rules!$B$6),FALSE))</f>
        <v>1</v>
      </c>
      <c r="AD73" s="6" t="b">
        <f>AND(LEFT(T73,1)=Rules!$D$8,LEN(T73)=Rules!$E$8)</f>
        <v>1</v>
      </c>
      <c r="AE73" s="6" t="b">
        <f>ISNUMBER(MATCH(U73,Rules!$B$9:$H$9,0))</f>
        <v>1</v>
      </c>
      <c r="AF73" s="6" t="b">
        <f>LEN(V73)=Rules!$E$10</f>
        <v>1</v>
      </c>
      <c r="AH73">
        <f>COUNTIF(P73:AF73,FALSE)</f>
        <v>0</v>
      </c>
    </row>
    <row r="74" spans="1:34" ht="17" x14ac:dyDescent="0.25">
      <c r="A74" s="3" t="s">
        <v>56</v>
      </c>
      <c r="B74" t="str">
        <f t="shared" si="12"/>
        <v>iyr:2017 eyr:2025 hgt:179cm cid:324 pid:579870519 byr:1934</v>
      </c>
      <c r="C74" t="str">
        <f t="shared" si="13"/>
        <v>iyr:2017 eyr:2025 hgt:179cm cid:324 pid:579870519 byr:1934</v>
      </c>
      <c r="D74" t="str">
        <v>ecl:amb hgt:187cm hcl:#c0946f byr:1935 cid:139 iyr:2019 eyr:2023</v>
      </c>
      <c r="F74" s="6">
        <f>IFERROR(FIND(F$2,$D74),-1)</f>
        <v>31</v>
      </c>
      <c r="G74" s="6">
        <f>IFERROR(FIND(G$2,$D74),-1)</f>
        <v>48</v>
      </c>
      <c r="H74" s="6">
        <f>IFERROR(FIND(H$2,$D74),-1)</f>
        <v>57</v>
      </c>
      <c r="I74" s="6">
        <f>IFERROR(FIND(I$2,$D74),-1)</f>
        <v>9</v>
      </c>
      <c r="J74" s="6">
        <f>IFERROR(FIND(J$2,$D74),-1)</f>
        <v>19</v>
      </c>
      <c r="K74" s="6">
        <f>IFERROR(FIND(K$2,$D74),-1)</f>
        <v>1</v>
      </c>
      <c r="L74" s="6">
        <f>IFERROR(FIND(L$2,$D74),-1)</f>
        <v>-1</v>
      </c>
      <c r="M74" s="6">
        <f t="shared" si="14"/>
        <v>40</v>
      </c>
      <c r="N74" s="9">
        <f>IF(COUNTIF(F74:L74,-1)&gt;0,0,1)</f>
        <v>0</v>
      </c>
      <c r="P74" t="str">
        <f t="shared" si="15"/>
        <v>1935</v>
      </c>
      <c r="Q74" t="str">
        <f t="shared" si="16"/>
        <v>2019</v>
      </c>
      <c r="R74" t="str">
        <f t="shared" si="17"/>
        <v>2023</v>
      </c>
      <c r="S74" t="str">
        <f t="shared" si="18"/>
        <v>187cm</v>
      </c>
      <c r="T74" t="str">
        <f t="shared" si="19"/>
        <v>#c0946f</v>
      </c>
      <c r="U74" t="str">
        <f t="shared" si="20"/>
        <v>amb</v>
      </c>
      <c r="V74" t="b">
        <f t="shared" si="21"/>
        <v>0</v>
      </c>
      <c r="W74">
        <f t="shared" si="22"/>
        <v>187</v>
      </c>
      <c r="X74" t="b" cm="1">
        <f t="array" ref="X74">IF(SUM(IF(IFERROR(MATCH(_xlfn.UNICODE(RIGHT(LEFT(T74,_xlfn.SEQUENCE(Rules!$E$8,1,2)),1)),Rules!$B$13:$Q$13,0),-1)=-1,1,0))&gt;0,FALSE,TRUE)</f>
        <v>1</v>
      </c>
      <c r="Z74" s="6" t="b">
        <f>AND(LEN(P74)=Rules!$E$2,P74*1&lt;=Rules!$C$2,P74*1&gt;=Rules!$B$2)</f>
        <v>1</v>
      </c>
      <c r="AA74" s="6" t="b">
        <f>AND(LEN(Q74)=Rules!$E$2,Q74*1&lt;=Rules!$C$3,Q74*1&gt;=Rules!$B$3)</f>
        <v>1</v>
      </c>
      <c r="AB74" s="6" t="b">
        <f>AND(LEN(R74)=Rules!$E$2,R74*1&lt;=Rules!$C$4,R74*1&gt;=Rules!$B$4)</f>
        <v>1</v>
      </c>
      <c r="AC74" s="6" t="b">
        <f>IF(RIGHT(S74,2)=Rules!$D$5,AND(W74&lt;=Rules!$C$5,W74&gt;=Rules!$B$5),IF(RIGHT(S74,2)=Rules!$D$6,AND(W74&lt;=Rules!$C$6,W74&gt;=Rules!$B$6),FALSE))</f>
        <v>1</v>
      </c>
      <c r="AD74" s="6" t="b">
        <f>AND(LEFT(T74,1)=Rules!$D$8,LEN(T74)=Rules!$E$8)</f>
        <v>1</v>
      </c>
      <c r="AE74" s="6" t="b">
        <f>ISNUMBER(MATCH(U74,Rules!$B$9:$H$9,0))</f>
        <v>1</v>
      </c>
      <c r="AF74" s="6" t="b">
        <f>LEN(V74)=Rules!$E$10</f>
        <v>0</v>
      </c>
      <c r="AH74">
        <f>COUNTIF(P74:AF74,FALSE)</f>
        <v>2</v>
      </c>
    </row>
    <row r="75" spans="1:34" x14ac:dyDescent="0.2">
      <c r="B75" t="str">
        <f t="shared" si="12"/>
        <v/>
      </c>
      <c r="C75" t="str">
        <f t="shared" si="13"/>
        <v/>
      </c>
      <c r="D75" t="str">
        <v>pid:925865182 byr:1952 hgt:158cm hcl:#619e03 ecl:gry eyr:2026 iyr:2016</v>
      </c>
      <c r="F75" s="6">
        <f>IFERROR(FIND(F$2,$D75),-1)</f>
        <v>15</v>
      </c>
      <c r="G75" s="6">
        <f>IFERROR(FIND(G$2,$D75),-1)</f>
        <v>63</v>
      </c>
      <c r="H75" s="6">
        <f>IFERROR(FIND(H$2,$D75),-1)</f>
        <v>54</v>
      </c>
      <c r="I75" s="6">
        <f>IFERROR(FIND(I$2,$D75),-1)</f>
        <v>24</v>
      </c>
      <c r="J75" s="6">
        <f>IFERROR(FIND(J$2,$D75),-1)</f>
        <v>34</v>
      </c>
      <c r="K75" s="6">
        <f>IFERROR(FIND(K$2,$D75),-1)</f>
        <v>46</v>
      </c>
      <c r="L75" s="6">
        <f>IFERROR(FIND(L$2,$D75),-1)</f>
        <v>1</v>
      </c>
      <c r="M75" s="6">
        <f t="shared" si="14"/>
        <v>-1</v>
      </c>
      <c r="N75" s="9">
        <f>IF(COUNTIF(F75:L75,-1)&gt;0,0,1)</f>
        <v>1</v>
      </c>
      <c r="P75" t="str">
        <f t="shared" si="15"/>
        <v>1952</v>
      </c>
      <c r="Q75" t="str">
        <f t="shared" si="16"/>
        <v>2016</v>
      </c>
      <c r="R75" t="str">
        <f t="shared" si="17"/>
        <v>2026</v>
      </c>
      <c r="S75" t="str">
        <f t="shared" si="18"/>
        <v>158cm</v>
      </c>
      <c r="T75" t="str">
        <f t="shared" si="19"/>
        <v>#619e03</v>
      </c>
      <c r="U75" t="str">
        <f t="shared" si="20"/>
        <v>gry</v>
      </c>
      <c r="V75" t="str">
        <f t="shared" si="21"/>
        <v>925865182</v>
      </c>
      <c r="W75">
        <f t="shared" si="22"/>
        <v>158</v>
      </c>
      <c r="X75" t="b" cm="1">
        <f t="array" ref="X75">IF(SUM(IF(IFERROR(MATCH(_xlfn.UNICODE(RIGHT(LEFT(T75,_xlfn.SEQUENCE(Rules!$E$8,1,2)),1)),Rules!$B$13:$Q$13,0),-1)=-1,1,0))&gt;0,FALSE,TRUE)</f>
        <v>1</v>
      </c>
      <c r="Z75" s="6" t="b">
        <f>AND(LEN(P75)=Rules!$E$2,P75*1&lt;=Rules!$C$2,P75*1&gt;=Rules!$B$2)</f>
        <v>1</v>
      </c>
      <c r="AA75" s="6" t="b">
        <f>AND(LEN(Q75)=Rules!$E$2,Q75*1&lt;=Rules!$C$3,Q75*1&gt;=Rules!$B$3)</f>
        <v>1</v>
      </c>
      <c r="AB75" s="6" t="b">
        <f>AND(LEN(R75)=Rules!$E$2,R75*1&lt;=Rules!$C$4,R75*1&gt;=Rules!$B$4)</f>
        <v>1</v>
      </c>
      <c r="AC75" s="6" t="b">
        <f>IF(RIGHT(S75,2)=Rules!$D$5,AND(W75&lt;=Rules!$C$5,W75&gt;=Rules!$B$5),IF(RIGHT(S75,2)=Rules!$D$6,AND(W75&lt;=Rules!$C$6,W75&gt;=Rules!$B$6),FALSE))</f>
        <v>1</v>
      </c>
      <c r="AD75" s="6" t="b">
        <f>AND(LEFT(T75,1)=Rules!$D$8,LEN(T75)=Rules!$E$8)</f>
        <v>1</v>
      </c>
      <c r="AE75" s="6" t="b">
        <f>ISNUMBER(MATCH(U75,Rules!$B$9:$H$9,0))</f>
        <v>1</v>
      </c>
      <c r="AF75" s="6" t="b">
        <f>LEN(V75)=Rules!$E$10</f>
        <v>1</v>
      </c>
      <c r="AH75">
        <f>COUNTIF(P75:AF75,FALSE)</f>
        <v>0</v>
      </c>
    </row>
    <row r="76" spans="1:34" ht="17" x14ac:dyDescent="0.25">
      <c r="A76" s="3" t="s">
        <v>57</v>
      </c>
      <c r="B76" t="str">
        <f t="shared" si="12"/>
        <v>hcl:#6b5442 eyr:2021</v>
      </c>
      <c r="C76" t="str">
        <f t="shared" si="13"/>
        <v/>
      </c>
      <c r="D76" t="str">
        <v>iyr:2012 hgt:73in cid:199 byr:1959 ecl:hzl hcl:#fcd2f7 pid:268810283</v>
      </c>
      <c r="F76" s="6">
        <f>IFERROR(FIND(F$2,$D76),-1)</f>
        <v>27</v>
      </c>
      <c r="G76" s="6">
        <f>IFERROR(FIND(G$2,$D76),-1)</f>
        <v>1</v>
      </c>
      <c r="H76" s="6">
        <f>IFERROR(FIND(H$2,$D76),-1)</f>
        <v>-1</v>
      </c>
      <c r="I76" s="6">
        <f>IFERROR(FIND(I$2,$D76),-1)</f>
        <v>10</v>
      </c>
      <c r="J76" s="6">
        <f>IFERROR(FIND(J$2,$D76),-1)</f>
        <v>44</v>
      </c>
      <c r="K76" s="6">
        <f>IFERROR(FIND(K$2,$D76),-1)</f>
        <v>36</v>
      </c>
      <c r="L76" s="6">
        <f>IFERROR(FIND(L$2,$D76),-1)</f>
        <v>56</v>
      </c>
      <c r="M76" s="6">
        <f t="shared" si="14"/>
        <v>19</v>
      </c>
      <c r="N76" s="9">
        <f>IF(COUNTIF(F76:L76,-1)&gt;0,0,1)</f>
        <v>0</v>
      </c>
      <c r="P76" t="str">
        <f t="shared" si="15"/>
        <v>1959</v>
      </c>
      <c r="Q76" t="str">
        <f t="shared" si="16"/>
        <v>2012</v>
      </c>
      <c r="R76" t="b">
        <f t="shared" si="17"/>
        <v>0</v>
      </c>
      <c r="S76" t="str">
        <f t="shared" si="18"/>
        <v>73in</v>
      </c>
      <c r="T76" t="str">
        <f t="shared" si="19"/>
        <v>#fcd2f7</v>
      </c>
      <c r="U76" t="str">
        <f t="shared" si="20"/>
        <v>hzl</v>
      </c>
      <c r="V76" t="str">
        <f t="shared" si="21"/>
        <v>268810283</v>
      </c>
      <c r="W76">
        <f t="shared" si="22"/>
        <v>73</v>
      </c>
      <c r="X76" t="b" cm="1">
        <f t="array" ref="X76">IF(SUM(IF(IFERROR(MATCH(_xlfn.UNICODE(RIGHT(LEFT(T76,_xlfn.SEQUENCE(Rules!$E$8,1,2)),1)),Rules!$B$13:$Q$13,0),-1)=-1,1,0))&gt;0,FALSE,TRUE)</f>
        <v>1</v>
      </c>
      <c r="Z76" s="6" t="b">
        <f>AND(LEN(P76)=Rules!$E$2,P76*1&lt;=Rules!$C$2,P76*1&gt;=Rules!$B$2)</f>
        <v>1</v>
      </c>
      <c r="AA76" s="6" t="b">
        <f>AND(LEN(Q76)=Rules!$E$2,Q76*1&lt;=Rules!$C$3,Q76*1&gt;=Rules!$B$3)</f>
        <v>1</v>
      </c>
      <c r="AB76" s="6" t="b">
        <f>AND(LEN(R76)=Rules!$E$2,R76*1&lt;=Rules!$C$4,R76*1&gt;=Rules!$B$4)</f>
        <v>0</v>
      </c>
      <c r="AC76" s="6" t="b">
        <f>IF(RIGHT(S76,2)=Rules!$D$5,AND(W76&lt;=Rules!$C$5,W76&gt;=Rules!$B$5),IF(RIGHT(S76,2)=Rules!$D$6,AND(W76&lt;=Rules!$C$6,W76&gt;=Rules!$B$6),FALSE))</f>
        <v>1</v>
      </c>
      <c r="AD76" s="6" t="b">
        <f>AND(LEFT(T76,1)=Rules!$D$8,LEN(T76)=Rules!$E$8)</f>
        <v>1</v>
      </c>
      <c r="AE76" s="6" t="b">
        <f>ISNUMBER(MATCH(U76,Rules!$B$9:$H$9,0))</f>
        <v>1</v>
      </c>
      <c r="AF76" s="6" t="b">
        <f>LEN(V76)=Rules!$E$10</f>
        <v>1</v>
      </c>
      <c r="AH76">
        <f>COUNTIF(P76:AF76,FALSE)</f>
        <v>2</v>
      </c>
    </row>
    <row r="77" spans="1:34" ht="17" x14ac:dyDescent="0.25">
      <c r="A77" s="3" t="s">
        <v>58</v>
      </c>
      <c r="B77" t="str">
        <f t="shared" si="12"/>
        <v>hcl:#6b5442 eyr:2021 pid:104071480 ecl:brn</v>
      </c>
      <c r="C77" t="str">
        <f t="shared" si="13"/>
        <v/>
      </c>
      <c r="D77" t="str">
        <v>eyr:2025 pid:317239854 ecl:brn byr:1955 hcl:#fffffd cid:220 hgt:175cm iyr:2015</v>
      </c>
      <c r="F77" s="6">
        <f>IFERROR(FIND(F$2,$D77),-1)</f>
        <v>32</v>
      </c>
      <c r="G77" s="6">
        <f>IFERROR(FIND(G$2,$D77),-1)</f>
        <v>71</v>
      </c>
      <c r="H77" s="6">
        <f>IFERROR(FIND(H$2,$D77),-1)</f>
        <v>1</v>
      </c>
      <c r="I77" s="6">
        <f>IFERROR(FIND(I$2,$D77),-1)</f>
        <v>61</v>
      </c>
      <c r="J77" s="6">
        <f>IFERROR(FIND(J$2,$D77),-1)</f>
        <v>41</v>
      </c>
      <c r="K77" s="6">
        <f>IFERROR(FIND(K$2,$D77),-1)</f>
        <v>24</v>
      </c>
      <c r="L77" s="6">
        <f>IFERROR(FIND(L$2,$D77),-1)</f>
        <v>10</v>
      </c>
      <c r="M77" s="6">
        <f t="shared" si="14"/>
        <v>53</v>
      </c>
      <c r="N77" s="9">
        <f>IF(COUNTIF(F77:L77,-1)&gt;0,0,1)</f>
        <v>1</v>
      </c>
      <c r="P77" t="str">
        <f t="shared" si="15"/>
        <v>1955</v>
      </c>
      <c r="Q77" t="str">
        <f t="shared" si="16"/>
        <v>2015</v>
      </c>
      <c r="R77" t="str">
        <f t="shared" si="17"/>
        <v>2025</v>
      </c>
      <c r="S77" t="str">
        <f t="shared" si="18"/>
        <v>175cm</v>
      </c>
      <c r="T77" t="str">
        <f t="shared" si="19"/>
        <v>#fffffd</v>
      </c>
      <c r="U77" t="str">
        <f t="shared" si="20"/>
        <v>brn</v>
      </c>
      <c r="V77" t="str">
        <f t="shared" si="21"/>
        <v>317239854</v>
      </c>
      <c r="W77">
        <f t="shared" si="22"/>
        <v>175</v>
      </c>
      <c r="X77" t="b" cm="1">
        <f t="array" ref="X77">IF(SUM(IF(IFERROR(MATCH(_xlfn.UNICODE(RIGHT(LEFT(T77,_xlfn.SEQUENCE(Rules!$E$8,1,2)),1)),Rules!$B$13:$Q$13,0),-1)=-1,1,0))&gt;0,FALSE,TRUE)</f>
        <v>1</v>
      </c>
      <c r="Z77" s="6" t="b">
        <f>AND(LEN(P77)=Rules!$E$2,P77*1&lt;=Rules!$C$2,P77*1&gt;=Rules!$B$2)</f>
        <v>1</v>
      </c>
      <c r="AA77" s="6" t="b">
        <f>AND(LEN(Q77)=Rules!$E$2,Q77*1&lt;=Rules!$C$3,Q77*1&gt;=Rules!$B$3)</f>
        <v>1</v>
      </c>
      <c r="AB77" s="6" t="b">
        <f>AND(LEN(R77)=Rules!$E$2,R77*1&lt;=Rules!$C$4,R77*1&gt;=Rules!$B$4)</f>
        <v>1</v>
      </c>
      <c r="AC77" s="6" t="b">
        <f>IF(RIGHT(S77,2)=Rules!$D$5,AND(W77&lt;=Rules!$C$5,W77&gt;=Rules!$B$5),IF(RIGHT(S77,2)=Rules!$D$6,AND(W77&lt;=Rules!$C$6,W77&gt;=Rules!$B$6),FALSE))</f>
        <v>1</v>
      </c>
      <c r="AD77" s="6" t="b">
        <f>AND(LEFT(T77,1)=Rules!$D$8,LEN(T77)=Rules!$E$8)</f>
        <v>1</v>
      </c>
      <c r="AE77" s="6" t="b">
        <f>ISNUMBER(MATCH(U77,Rules!$B$9:$H$9,0))</f>
        <v>1</v>
      </c>
      <c r="AF77" s="6" t="b">
        <f>LEN(V77)=Rules!$E$10</f>
        <v>1</v>
      </c>
      <c r="AH77">
        <f>COUNTIF(P77:AF77,FALSE)</f>
        <v>0</v>
      </c>
    </row>
    <row r="78" spans="1:34" ht="17" x14ac:dyDescent="0.25">
      <c r="A78" s="3" t="s">
        <v>59</v>
      </c>
      <c r="B78" t="str">
        <f t="shared" si="12"/>
        <v>hcl:#6b5442 eyr:2021 pid:104071480 ecl:brn hgt:162cm cid:89 byr:1949</v>
      </c>
      <c r="C78" t="str">
        <f t="shared" si="13"/>
        <v/>
      </c>
      <c r="D78" t="str">
        <v>ecl:blu byr:1939 hcl:#3332c0 iyr:2019 pid:832588457 eyr:2030 hgt:192cm</v>
      </c>
      <c r="F78" s="6">
        <f>IFERROR(FIND(F$2,$D78),-1)</f>
        <v>9</v>
      </c>
      <c r="G78" s="6">
        <f>IFERROR(FIND(G$2,$D78),-1)</f>
        <v>30</v>
      </c>
      <c r="H78" s="6">
        <f>IFERROR(FIND(H$2,$D78),-1)</f>
        <v>53</v>
      </c>
      <c r="I78" s="6">
        <f>IFERROR(FIND(I$2,$D78),-1)</f>
        <v>62</v>
      </c>
      <c r="J78" s="6">
        <f>IFERROR(FIND(J$2,$D78),-1)</f>
        <v>18</v>
      </c>
      <c r="K78" s="6">
        <f>IFERROR(FIND(K$2,$D78),-1)</f>
        <v>1</v>
      </c>
      <c r="L78" s="6">
        <f>IFERROR(FIND(L$2,$D78),-1)</f>
        <v>39</v>
      </c>
      <c r="M78" s="6">
        <f t="shared" si="14"/>
        <v>-1</v>
      </c>
      <c r="N78" s="9">
        <f>IF(COUNTIF(F78:L78,-1)&gt;0,0,1)</f>
        <v>1</v>
      </c>
      <c r="P78" t="str">
        <f t="shared" si="15"/>
        <v>1939</v>
      </c>
      <c r="Q78" t="str">
        <f t="shared" si="16"/>
        <v>2019</v>
      </c>
      <c r="R78" t="str">
        <f t="shared" si="17"/>
        <v>2030</v>
      </c>
      <c r="S78" t="str">
        <f t="shared" si="18"/>
        <v>192cm</v>
      </c>
      <c r="T78" t="str">
        <f t="shared" si="19"/>
        <v>#3332c0</v>
      </c>
      <c r="U78" t="str">
        <f t="shared" si="20"/>
        <v>blu</v>
      </c>
      <c r="V78" t="str">
        <f t="shared" si="21"/>
        <v>832588457</v>
      </c>
      <c r="W78">
        <f t="shared" si="22"/>
        <v>192</v>
      </c>
      <c r="X78" t="b" cm="1">
        <f t="array" ref="X78">IF(SUM(IF(IFERROR(MATCH(_xlfn.UNICODE(RIGHT(LEFT(T78,_xlfn.SEQUENCE(Rules!$E$8,1,2)),1)),Rules!$B$13:$Q$13,0),-1)=-1,1,0))&gt;0,FALSE,TRUE)</f>
        <v>1</v>
      </c>
      <c r="Z78" s="6" t="b">
        <f>AND(LEN(P78)=Rules!$E$2,P78*1&lt;=Rules!$C$2,P78*1&gt;=Rules!$B$2)</f>
        <v>1</v>
      </c>
      <c r="AA78" s="6" t="b">
        <f>AND(LEN(Q78)=Rules!$E$2,Q78*1&lt;=Rules!$C$3,Q78*1&gt;=Rules!$B$3)</f>
        <v>1</v>
      </c>
      <c r="AB78" s="6" t="b">
        <f>AND(LEN(R78)=Rules!$E$2,R78*1&lt;=Rules!$C$4,R78*1&gt;=Rules!$B$4)</f>
        <v>1</v>
      </c>
      <c r="AC78" s="6" t="b">
        <f>IF(RIGHT(S78,2)=Rules!$D$5,AND(W78&lt;=Rules!$C$5,W78&gt;=Rules!$B$5),IF(RIGHT(S78,2)=Rules!$D$6,AND(W78&lt;=Rules!$C$6,W78&gt;=Rules!$B$6),FALSE))</f>
        <v>1</v>
      </c>
      <c r="AD78" s="6" t="b">
        <f>AND(LEFT(T78,1)=Rules!$D$8,LEN(T78)=Rules!$E$8)</f>
        <v>1</v>
      </c>
      <c r="AE78" s="6" t="b">
        <f>ISNUMBER(MATCH(U78,Rules!$B$9:$H$9,0))</f>
        <v>1</v>
      </c>
      <c r="AF78" s="6" t="b">
        <f>LEN(V78)=Rules!$E$10</f>
        <v>1</v>
      </c>
      <c r="AH78">
        <f>COUNTIF(P78:AF78,FALSE)</f>
        <v>0</v>
      </c>
    </row>
    <row r="79" spans="1:34" ht="17" x14ac:dyDescent="0.25">
      <c r="A79" s="3" t="s">
        <v>60</v>
      </c>
      <c r="B79" t="str">
        <f t="shared" si="12"/>
        <v>hcl:#6b5442 eyr:2021 pid:104071480 ecl:brn hgt:162cm cid:89 byr:1949 iyr:2017</v>
      </c>
      <c r="C79" t="str">
        <f t="shared" si="13"/>
        <v>hcl:#6b5442 eyr:2021 pid:104071480 ecl:brn hgt:162cm cid:89 byr:1949 iyr:2017</v>
      </c>
      <c r="D79" t="str">
        <v>hgt:64cm cid:326 ecl:oth byr:2025 eyr:2025 hcl:z iyr:2012 pid:0394683801</v>
      </c>
      <c r="F79" s="6">
        <f>IFERROR(FIND(F$2,$D79),-1)</f>
        <v>26</v>
      </c>
      <c r="G79" s="6">
        <f>IFERROR(FIND(G$2,$D79),-1)</f>
        <v>50</v>
      </c>
      <c r="H79" s="6">
        <f>IFERROR(FIND(H$2,$D79),-1)</f>
        <v>35</v>
      </c>
      <c r="I79" s="6">
        <f>IFERROR(FIND(I$2,$D79),-1)</f>
        <v>1</v>
      </c>
      <c r="J79" s="6">
        <f>IFERROR(FIND(J$2,$D79),-1)</f>
        <v>44</v>
      </c>
      <c r="K79" s="6">
        <f>IFERROR(FIND(K$2,$D79),-1)</f>
        <v>18</v>
      </c>
      <c r="L79" s="6">
        <f>IFERROR(FIND(L$2,$D79),-1)</f>
        <v>59</v>
      </c>
      <c r="M79" s="6">
        <f t="shared" si="14"/>
        <v>10</v>
      </c>
      <c r="N79" s="9">
        <f>IF(COUNTIF(F79:L79,-1)&gt;0,0,1)</f>
        <v>1</v>
      </c>
      <c r="P79" t="str">
        <f t="shared" si="15"/>
        <v>2025</v>
      </c>
      <c r="Q79" t="str">
        <f t="shared" si="16"/>
        <v>2012</v>
      </c>
      <c r="R79" t="str">
        <f t="shared" si="17"/>
        <v>2025</v>
      </c>
      <c r="S79" t="str">
        <f t="shared" si="18"/>
        <v>64cm</v>
      </c>
      <c r="T79" t="str">
        <f t="shared" si="19"/>
        <v>z</v>
      </c>
      <c r="U79" t="str">
        <f t="shared" si="20"/>
        <v>oth</v>
      </c>
      <c r="V79" t="str">
        <f t="shared" si="21"/>
        <v>0394683801</v>
      </c>
      <c r="W79">
        <f t="shared" si="22"/>
        <v>64</v>
      </c>
      <c r="X79" t="b" cm="1">
        <f t="array" ref="X79">IF(SUM(IF(IFERROR(MATCH(_xlfn.UNICODE(RIGHT(LEFT(T79,_xlfn.SEQUENCE(Rules!$E$8,1,2)),1)),Rules!$B$13:$Q$13,0),-1)=-1,1,0))&gt;0,FALSE,TRUE)</f>
        <v>0</v>
      </c>
      <c r="Z79" s="6" t="b">
        <f>AND(LEN(P79)=Rules!$E$2,P79*1&lt;=Rules!$C$2,P79*1&gt;=Rules!$B$2)</f>
        <v>0</v>
      </c>
      <c r="AA79" s="6" t="b">
        <f>AND(LEN(Q79)=Rules!$E$2,Q79*1&lt;=Rules!$C$3,Q79*1&gt;=Rules!$B$3)</f>
        <v>1</v>
      </c>
      <c r="AB79" s="6" t="b">
        <f>AND(LEN(R79)=Rules!$E$2,R79*1&lt;=Rules!$C$4,R79*1&gt;=Rules!$B$4)</f>
        <v>1</v>
      </c>
      <c r="AC79" s="6" t="b">
        <f>IF(RIGHT(S79,2)=Rules!$D$5,AND(W79&lt;=Rules!$C$5,W79&gt;=Rules!$B$5),IF(RIGHT(S79,2)=Rules!$D$6,AND(W79&lt;=Rules!$C$6,W79&gt;=Rules!$B$6),FALSE))</f>
        <v>0</v>
      </c>
      <c r="AD79" s="6" t="b">
        <f>AND(LEFT(T79,1)=Rules!$D$8,LEN(T79)=Rules!$E$8)</f>
        <v>0</v>
      </c>
      <c r="AE79" s="6" t="b">
        <f>ISNUMBER(MATCH(U79,Rules!$B$9:$H$9,0))</f>
        <v>1</v>
      </c>
      <c r="AF79" s="6" t="b">
        <f>LEN(V79)=Rules!$E$10</f>
        <v>0</v>
      </c>
      <c r="AH79">
        <f>COUNTIF(P79:AF79,FALSE)</f>
        <v>5</v>
      </c>
    </row>
    <row r="80" spans="1:34" x14ac:dyDescent="0.2">
      <c r="B80" t="str">
        <f t="shared" si="12"/>
        <v/>
      </c>
      <c r="C80" t="str">
        <f t="shared" si="13"/>
        <v/>
      </c>
      <c r="D80" t="str">
        <v>ecl:amb byr:1966 pid:734257450 hgt:65in hcl:#fffffd iyr:2018 eyr:2025 cid:287</v>
      </c>
      <c r="F80" s="6">
        <f>IFERROR(FIND(F$2,$D80),-1)</f>
        <v>9</v>
      </c>
      <c r="G80" s="6">
        <f>IFERROR(FIND(G$2,$D80),-1)</f>
        <v>53</v>
      </c>
      <c r="H80" s="6">
        <f>IFERROR(FIND(H$2,$D80),-1)</f>
        <v>62</v>
      </c>
      <c r="I80" s="6">
        <f>IFERROR(FIND(I$2,$D80),-1)</f>
        <v>32</v>
      </c>
      <c r="J80" s="6">
        <f>IFERROR(FIND(J$2,$D80),-1)</f>
        <v>41</v>
      </c>
      <c r="K80" s="6">
        <f>IFERROR(FIND(K$2,$D80),-1)</f>
        <v>1</v>
      </c>
      <c r="L80" s="6">
        <f>IFERROR(FIND(L$2,$D80),-1)</f>
        <v>18</v>
      </c>
      <c r="M80" s="6">
        <f t="shared" si="14"/>
        <v>71</v>
      </c>
      <c r="N80" s="9">
        <f>IF(COUNTIF(F80:L80,-1)&gt;0,0,1)</f>
        <v>1</v>
      </c>
      <c r="P80" t="str">
        <f t="shared" si="15"/>
        <v>1966</v>
      </c>
      <c r="Q80" t="str">
        <f t="shared" si="16"/>
        <v>2018</v>
      </c>
      <c r="R80" t="str">
        <f t="shared" si="17"/>
        <v>2025</v>
      </c>
      <c r="S80" t="str">
        <f t="shared" si="18"/>
        <v>65in</v>
      </c>
      <c r="T80" t="str">
        <f t="shared" si="19"/>
        <v>#fffffd</v>
      </c>
      <c r="U80" t="str">
        <f t="shared" si="20"/>
        <v>amb</v>
      </c>
      <c r="V80" t="str">
        <f t="shared" si="21"/>
        <v>734257450</v>
      </c>
      <c r="W80">
        <f t="shared" si="22"/>
        <v>65</v>
      </c>
      <c r="X80" t="b" cm="1">
        <f t="array" ref="X80">IF(SUM(IF(IFERROR(MATCH(_xlfn.UNICODE(RIGHT(LEFT(T80,_xlfn.SEQUENCE(Rules!$E$8,1,2)),1)),Rules!$B$13:$Q$13,0),-1)=-1,1,0))&gt;0,FALSE,TRUE)</f>
        <v>1</v>
      </c>
      <c r="Z80" s="6" t="b">
        <f>AND(LEN(P80)=Rules!$E$2,P80*1&lt;=Rules!$C$2,P80*1&gt;=Rules!$B$2)</f>
        <v>1</v>
      </c>
      <c r="AA80" s="6" t="b">
        <f>AND(LEN(Q80)=Rules!$E$2,Q80*1&lt;=Rules!$C$3,Q80*1&gt;=Rules!$B$3)</f>
        <v>1</v>
      </c>
      <c r="AB80" s="6" t="b">
        <f>AND(LEN(R80)=Rules!$E$2,R80*1&lt;=Rules!$C$4,R80*1&gt;=Rules!$B$4)</f>
        <v>1</v>
      </c>
      <c r="AC80" s="6" t="b">
        <f>IF(RIGHT(S80,2)=Rules!$D$5,AND(W80&lt;=Rules!$C$5,W80&gt;=Rules!$B$5),IF(RIGHT(S80,2)=Rules!$D$6,AND(W80&lt;=Rules!$C$6,W80&gt;=Rules!$B$6),FALSE))</f>
        <v>1</v>
      </c>
      <c r="AD80" s="6" t="b">
        <f>AND(LEFT(T80,1)=Rules!$D$8,LEN(T80)=Rules!$E$8)</f>
        <v>1</v>
      </c>
      <c r="AE80" s="6" t="b">
        <f>ISNUMBER(MATCH(U80,Rules!$B$9:$H$9,0))</f>
        <v>1</v>
      </c>
      <c r="AF80" s="6" t="b">
        <f>LEN(V80)=Rules!$E$10</f>
        <v>1</v>
      </c>
      <c r="AH80">
        <f>COUNTIF(P80:AF80,FALSE)</f>
        <v>0</v>
      </c>
    </row>
    <row r="81" spans="1:34" ht="17" x14ac:dyDescent="0.25">
      <c r="A81" s="3" t="s">
        <v>61</v>
      </c>
      <c r="B81" t="str">
        <f t="shared" si="12"/>
        <v>pid:388871409 cid:163 hgt:190cm ecl:amb eyr:2022 iyr:2019 byr:1963 hcl:#fffffd</v>
      </c>
      <c r="C81" t="str">
        <f t="shared" si="13"/>
        <v>pid:388871409 cid:163 hgt:190cm ecl:amb eyr:2022 iyr:2019 byr:1963 hcl:#fffffd</v>
      </c>
      <c r="D81" t="str">
        <v>cid:249 eyr:2034 ecl:#7b7bf5 byr:2009 pid:171cm hcl:709fe4</v>
      </c>
      <c r="F81" s="6">
        <f t="shared" ref="F81:F144" si="23">IFERROR(FIND(F$2,$D81),-1)</f>
        <v>30</v>
      </c>
      <c r="G81" s="6">
        <f>IFERROR(FIND(G$2,$D81),-1)</f>
        <v>-1</v>
      </c>
      <c r="H81" s="6">
        <f>IFERROR(FIND(H$2,$D81),-1)</f>
        <v>9</v>
      </c>
      <c r="I81" s="6">
        <f>IFERROR(FIND(I$2,$D81),-1)</f>
        <v>-1</v>
      </c>
      <c r="J81" s="6">
        <f>IFERROR(FIND(J$2,$D81),-1)</f>
        <v>49</v>
      </c>
      <c r="K81" s="6">
        <f>IFERROR(FIND(K$2,$D81),-1)</f>
        <v>18</v>
      </c>
      <c r="L81" s="6">
        <f>IFERROR(FIND(L$2,$D81),-1)</f>
        <v>39</v>
      </c>
      <c r="M81" s="6">
        <f t="shared" si="14"/>
        <v>1</v>
      </c>
      <c r="N81" s="9">
        <f>IF(COUNTIF(F81:L81,-1)&gt;0,0,1)</f>
        <v>0</v>
      </c>
      <c r="P81" t="str">
        <f t="shared" si="15"/>
        <v>2009</v>
      </c>
      <c r="Q81" t="b">
        <f t="shared" si="16"/>
        <v>0</v>
      </c>
      <c r="R81" t="str">
        <f t="shared" si="17"/>
        <v>2034</v>
      </c>
      <c r="S81" t="b">
        <f t="shared" si="18"/>
        <v>0</v>
      </c>
      <c r="T81" t="str">
        <f t="shared" si="19"/>
        <v>709fe4</v>
      </c>
      <c r="U81" t="str">
        <f t="shared" si="20"/>
        <v>#7b7bf5</v>
      </c>
      <c r="V81" t="str">
        <f t="shared" si="21"/>
        <v>171cm</v>
      </c>
      <c r="W81" t="e">
        <f t="shared" si="22"/>
        <v>#VALUE!</v>
      </c>
      <c r="X81" t="b" cm="1">
        <f t="array" ref="X81">IF(SUM(IF(IFERROR(MATCH(_xlfn.UNICODE(RIGHT(LEFT(T81,_xlfn.SEQUENCE(Rules!$E$8,1,2)),1)),Rules!$B$13:$Q$13,0),-1)=-1,1,0))&gt;0,FALSE,TRUE)</f>
        <v>1</v>
      </c>
      <c r="Z81" s="6" t="b">
        <f>AND(LEN(P81)=Rules!$E$2,P81*1&lt;=Rules!$C$2,P81*1&gt;=Rules!$B$2)</f>
        <v>0</v>
      </c>
      <c r="AA81" s="6" t="b">
        <f>AND(LEN(Q81)=Rules!$E$2,Q81*1&lt;=Rules!$C$3,Q81*1&gt;=Rules!$B$3)</f>
        <v>0</v>
      </c>
      <c r="AB81" s="6" t="b">
        <f>AND(LEN(R81)=Rules!$E$2,R81*1&lt;=Rules!$C$4,R81*1&gt;=Rules!$B$4)</f>
        <v>0</v>
      </c>
      <c r="AC81" s="6" t="b">
        <f>IF(RIGHT(S81,2)=Rules!$D$5,AND(W81&lt;=Rules!$C$5,W81&gt;=Rules!$B$5),IF(RIGHT(S81,2)=Rules!$D$6,AND(W81&lt;=Rules!$C$6,W81&gt;=Rules!$B$6),FALSE))</f>
        <v>0</v>
      </c>
      <c r="AD81" s="6" t="b">
        <f>AND(LEFT(T81,1)=Rules!$D$8,LEN(T81)=Rules!$E$8)</f>
        <v>0</v>
      </c>
      <c r="AE81" s="6" t="b">
        <f>ISNUMBER(MATCH(U81,Rules!$B$9:$H$9,0))</f>
        <v>0</v>
      </c>
      <c r="AF81" s="6" t="b">
        <f>LEN(V81)=Rules!$E$10</f>
        <v>0</v>
      </c>
      <c r="AH81">
        <f>COUNTIF(P81:AF81,FALSE)</f>
        <v>9</v>
      </c>
    </row>
    <row r="82" spans="1:34" x14ac:dyDescent="0.2">
      <c r="B82" t="str">
        <f t="shared" si="12"/>
        <v/>
      </c>
      <c r="C82" t="str">
        <f t="shared" si="13"/>
        <v/>
      </c>
      <c r="D82" t="str">
        <v>hcl:d7c488 ecl:#b9bbb2 pid:55277333 cid:90 byr:2022 iyr:1978 hgt:69cm eyr:1981</v>
      </c>
      <c r="F82" s="6">
        <f t="shared" si="23"/>
        <v>44</v>
      </c>
      <c r="G82" s="6">
        <f>IFERROR(FIND(G$2,$D82),-1)</f>
        <v>53</v>
      </c>
      <c r="H82" s="6">
        <f>IFERROR(FIND(H$2,$D82),-1)</f>
        <v>71</v>
      </c>
      <c r="I82" s="6">
        <f>IFERROR(FIND(I$2,$D82),-1)</f>
        <v>62</v>
      </c>
      <c r="J82" s="6">
        <f>IFERROR(FIND(J$2,$D82),-1)</f>
        <v>1</v>
      </c>
      <c r="K82" s="6">
        <f>IFERROR(FIND(K$2,$D82),-1)</f>
        <v>12</v>
      </c>
      <c r="L82" s="6">
        <f>IFERROR(FIND(L$2,$D82),-1)</f>
        <v>24</v>
      </c>
      <c r="M82" s="6">
        <f t="shared" si="14"/>
        <v>37</v>
      </c>
      <c r="N82" s="9">
        <f>IF(COUNTIF(F82:L82,-1)&gt;0,0,1)</f>
        <v>1</v>
      </c>
      <c r="P82" t="str">
        <f t="shared" si="15"/>
        <v>2022</v>
      </c>
      <c r="Q82" t="str">
        <f t="shared" si="16"/>
        <v>1978</v>
      </c>
      <c r="R82" t="str">
        <f t="shared" si="17"/>
        <v>1981</v>
      </c>
      <c r="S82" t="str">
        <f t="shared" si="18"/>
        <v>69cm</v>
      </c>
      <c r="T82" t="str">
        <f t="shared" si="19"/>
        <v>d7c488</v>
      </c>
      <c r="U82" t="str">
        <f t="shared" si="20"/>
        <v>#b9bbb2</v>
      </c>
      <c r="V82" t="str">
        <f t="shared" si="21"/>
        <v>55277333</v>
      </c>
      <c r="W82">
        <f t="shared" si="22"/>
        <v>69</v>
      </c>
      <c r="X82" t="b" cm="1">
        <f t="array" ref="X82">IF(SUM(IF(IFERROR(MATCH(_xlfn.UNICODE(RIGHT(LEFT(T82,_xlfn.SEQUENCE(Rules!$E$8,1,2)),1)),Rules!$B$13:$Q$13,0),-1)=-1,1,0))&gt;0,FALSE,TRUE)</f>
        <v>1</v>
      </c>
      <c r="Z82" s="6" t="b">
        <f>AND(LEN(P82)=Rules!$E$2,P82*1&lt;=Rules!$C$2,P82*1&gt;=Rules!$B$2)</f>
        <v>0</v>
      </c>
      <c r="AA82" s="6" t="b">
        <f>AND(LEN(Q82)=Rules!$E$2,Q82*1&lt;=Rules!$C$3,Q82*1&gt;=Rules!$B$3)</f>
        <v>0</v>
      </c>
      <c r="AB82" s="6" t="b">
        <f>AND(LEN(R82)=Rules!$E$2,R82*1&lt;=Rules!$C$4,R82*1&gt;=Rules!$B$4)</f>
        <v>0</v>
      </c>
      <c r="AC82" s="6" t="b">
        <f>IF(RIGHT(S82,2)=Rules!$D$5,AND(W82&lt;=Rules!$C$5,W82&gt;=Rules!$B$5),IF(RIGHT(S82,2)=Rules!$D$6,AND(W82&lt;=Rules!$C$6,W82&gt;=Rules!$B$6),FALSE))</f>
        <v>0</v>
      </c>
      <c r="AD82" s="6" t="b">
        <f>AND(LEFT(T82,1)=Rules!$D$8,LEN(T82)=Rules!$E$8)</f>
        <v>0</v>
      </c>
      <c r="AE82" s="6" t="b">
        <f>ISNUMBER(MATCH(U82,Rules!$B$9:$H$9,0))</f>
        <v>0</v>
      </c>
      <c r="AF82" s="6" t="b">
        <f>LEN(V82)=Rules!$E$10</f>
        <v>0</v>
      </c>
      <c r="AH82">
        <f>COUNTIF(P82:AF82,FALSE)</f>
        <v>7</v>
      </c>
    </row>
    <row r="83" spans="1:34" ht="17" x14ac:dyDescent="0.25">
      <c r="A83" s="3" t="s">
        <v>62</v>
      </c>
      <c r="B83" t="str">
        <f t="shared" si="12"/>
        <v>cid:190 byr:1968 iyr:2018</v>
      </c>
      <c r="C83" t="str">
        <f t="shared" si="13"/>
        <v/>
      </c>
      <c r="D83" t="str">
        <v>hcl:z byr:1949 pid:057966198 eyr:1941 iyr:2025</v>
      </c>
      <c r="F83" s="6">
        <f t="shared" si="23"/>
        <v>7</v>
      </c>
      <c r="G83" s="6">
        <f>IFERROR(FIND(G$2,$D83),-1)</f>
        <v>39</v>
      </c>
      <c r="H83" s="6">
        <f>IFERROR(FIND(H$2,$D83),-1)</f>
        <v>30</v>
      </c>
      <c r="I83" s="6">
        <f>IFERROR(FIND(I$2,$D83),-1)</f>
        <v>-1</v>
      </c>
      <c r="J83" s="6">
        <f>IFERROR(FIND(J$2,$D83),-1)</f>
        <v>1</v>
      </c>
      <c r="K83" s="6">
        <f>IFERROR(FIND(K$2,$D83),-1)</f>
        <v>-1</v>
      </c>
      <c r="L83" s="6">
        <f>IFERROR(FIND(L$2,$D83),-1)</f>
        <v>16</v>
      </c>
      <c r="M83" s="6">
        <f t="shared" si="14"/>
        <v>-1</v>
      </c>
      <c r="N83" s="9">
        <f>IF(COUNTIF(F83:L83,-1)&gt;0,0,1)</f>
        <v>0</v>
      </c>
      <c r="P83" t="str">
        <f t="shared" si="15"/>
        <v>1949</v>
      </c>
      <c r="Q83" t="str">
        <f t="shared" si="16"/>
        <v>2025</v>
      </c>
      <c r="R83" t="str">
        <f t="shared" si="17"/>
        <v>1941</v>
      </c>
      <c r="S83" t="b">
        <f t="shared" si="18"/>
        <v>0</v>
      </c>
      <c r="T83" t="str">
        <f t="shared" si="19"/>
        <v>z</v>
      </c>
      <c r="U83" t="b">
        <f t="shared" si="20"/>
        <v>0</v>
      </c>
      <c r="V83" t="str">
        <f t="shared" si="21"/>
        <v>057966198</v>
      </c>
      <c r="W83" t="e">
        <f t="shared" si="22"/>
        <v>#VALUE!</v>
      </c>
      <c r="X83" t="b" cm="1">
        <f t="array" ref="X83">IF(SUM(IF(IFERROR(MATCH(_xlfn.UNICODE(RIGHT(LEFT(T83,_xlfn.SEQUENCE(Rules!$E$8,1,2)),1)),Rules!$B$13:$Q$13,0),-1)=-1,1,0))&gt;0,FALSE,TRUE)</f>
        <v>0</v>
      </c>
      <c r="Z83" s="6" t="b">
        <f>AND(LEN(P83)=Rules!$E$2,P83*1&lt;=Rules!$C$2,P83*1&gt;=Rules!$B$2)</f>
        <v>1</v>
      </c>
      <c r="AA83" s="6" t="b">
        <f>AND(LEN(Q83)=Rules!$E$2,Q83*1&lt;=Rules!$C$3,Q83*1&gt;=Rules!$B$3)</f>
        <v>0</v>
      </c>
      <c r="AB83" s="6" t="b">
        <f>AND(LEN(R83)=Rules!$E$2,R83*1&lt;=Rules!$C$4,R83*1&gt;=Rules!$B$4)</f>
        <v>0</v>
      </c>
      <c r="AC83" s="6" t="b">
        <f>IF(RIGHT(S83,2)=Rules!$D$5,AND(W83&lt;=Rules!$C$5,W83&gt;=Rules!$B$5),IF(RIGHT(S83,2)=Rules!$D$6,AND(W83&lt;=Rules!$C$6,W83&gt;=Rules!$B$6),FALSE))</f>
        <v>0</v>
      </c>
      <c r="AD83" s="6" t="b">
        <f>AND(LEFT(T83,1)=Rules!$D$8,LEN(T83)=Rules!$E$8)</f>
        <v>0</v>
      </c>
      <c r="AE83" s="6" t="b">
        <f>ISNUMBER(MATCH(U83,Rules!$B$9:$H$9,0))</f>
        <v>0</v>
      </c>
      <c r="AF83" s="6" t="b">
        <f>LEN(V83)=Rules!$E$10</f>
        <v>1</v>
      </c>
      <c r="AH83">
        <f>COUNTIF(P83:AF83,FALSE)</f>
        <v>8</v>
      </c>
    </row>
    <row r="84" spans="1:34" ht="17" x14ac:dyDescent="0.25">
      <c r="A84" s="3" t="s">
        <v>63</v>
      </c>
      <c r="B84" t="str">
        <f t="shared" si="12"/>
        <v>cid:190 byr:1968 iyr:2018 hgt:155cm hcl:#6b5442 ecl:grn</v>
      </c>
      <c r="C84" t="str">
        <f t="shared" si="13"/>
        <v/>
      </c>
      <c r="D84" t="str">
        <v>hgt:168cm ecl:hzl hcl:#866857 iyr:2011 pid:052204052 eyr:2030 byr:1970</v>
      </c>
      <c r="F84" s="6">
        <f t="shared" si="23"/>
        <v>63</v>
      </c>
      <c r="G84" s="6">
        <f>IFERROR(FIND(G$2,$D84),-1)</f>
        <v>31</v>
      </c>
      <c r="H84" s="6">
        <f>IFERROR(FIND(H$2,$D84),-1)</f>
        <v>54</v>
      </c>
      <c r="I84" s="6">
        <f>IFERROR(FIND(I$2,$D84),-1)</f>
        <v>1</v>
      </c>
      <c r="J84" s="6">
        <f>IFERROR(FIND(J$2,$D84),-1)</f>
        <v>19</v>
      </c>
      <c r="K84" s="6">
        <f>IFERROR(FIND(K$2,$D84),-1)</f>
        <v>11</v>
      </c>
      <c r="L84" s="6">
        <f>IFERROR(FIND(L$2,$D84),-1)</f>
        <v>40</v>
      </c>
      <c r="M84" s="6">
        <f t="shared" si="14"/>
        <v>-1</v>
      </c>
      <c r="N84" s="9">
        <f>IF(COUNTIF(F84:L84,-1)&gt;0,0,1)</f>
        <v>1</v>
      </c>
      <c r="P84" t="str">
        <f t="shared" si="15"/>
        <v>1970</v>
      </c>
      <c r="Q84" t="str">
        <f t="shared" si="16"/>
        <v>2011</v>
      </c>
      <c r="R84" t="str">
        <f t="shared" si="17"/>
        <v>2030</v>
      </c>
      <c r="S84" t="str">
        <f t="shared" si="18"/>
        <v>168cm</v>
      </c>
      <c r="T84" t="str">
        <f t="shared" si="19"/>
        <v>#866857</v>
      </c>
      <c r="U84" t="str">
        <f t="shared" si="20"/>
        <v>hzl</v>
      </c>
      <c r="V84" t="str">
        <f t="shared" si="21"/>
        <v>052204052</v>
      </c>
      <c r="W84">
        <f t="shared" si="22"/>
        <v>168</v>
      </c>
      <c r="X84" t="b" cm="1">
        <f t="array" ref="X84">IF(SUM(IF(IFERROR(MATCH(_xlfn.UNICODE(RIGHT(LEFT(T84,_xlfn.SEQUENCE(Rules!$E$8,1,2)),1)),Rules!$B$13:$Q$13,0),-1)=-1,1,0))&gt;0,FALSE,TRUE)</f>
        <v>1</v>
      </c>
      <c r="Z84" s="6" t="b">
        <f>AND(LEN(P84)=Rules!$E$2,P84*1&lt;=Rules!$C$2,P84*1&gt;=Rules!$B$2)</f>
        <v>1</v>
      </c>
      <c r="AA84" s="6" t="b">
        <f>AND(LEN(Q84)=Rules!$E$2,Q84*1&lt;=Rules!$C$3,Q84*1&gt;=Rules!$B$3)</f>
        <v>1</v>
      </c>
      <c r="AB84" s="6" t="b">
        <f>AND(LEN(R84)=Rules!$E$2,R84*1&lt;=Rules!$C$4,R84*1&gt;=Rules!$B$4)</f>
        <v>1</v>
      </c>
      <c r="AC84" s="6" t="b">
        <f>IF(RIGHT(S84,2)=Rules!$D$5,AND(W84&lt;=Rules!$C$5,W84&gt;=Rules!$B$5),IF(RIGHT(S84,2)=Rules!$D$6,AND(W84&lt;=Rules!$C$6,W84&gt;=Rules!$B$6),FALSE))</f>
        <v>1</v>
      </c>
      <c r="AD84" s="6" t="b">
        <f>AND(LEFT(T84,1)=Rules!$D$8,LEN(T84)=Rules!$E$8)</f>
        <v>1</v>
      </c>
      <c r="AE84" s="6" t="b">
        <f>ISNUMBER(MATCH(U84,Rules!$B$9:$H$9,0))</f>
        <v>1</v>
      </c>
      <c r="AF84" s="6" t="b">
        <f>LEN(V84)=Rules!$E$10</f>
        <v>1</v>
      </c>
      <c r="AH84">
        <f>COUNTIF(P84:AF84,FALSE)</f>
        <v>0</v>
      </c>
    </row>
    <row r="85" spans="1:34" ht="17" x14ac:dyDescent="0.25">
      <c r="A85" s="3" t="s">
        <v>64</v>
      </c>
      <c r="B85" t="str">
        <f t="shared" si="12"/>
        <v>cid:190 byr:1968 iyr:2018 hgt:155cm hcl:#6b5442 ecl:grn pid:891458997 eyr:2030</v>
      </c>
      <c r="C85" t="str">
        <f t="shared" si="13"/>
        <v>cid:190 byr:1968 iyr:2018 hgt:155cm hcl:#6b5442 ecl:grn pid:891458997 eyr:2030</v>
      </c>
      <c r="D85" t="str">
        <v>pid:318707043 eyr:2029 ecl:hzl hcl:#888785 byr:1932 iyr:2010 hgt:166cm</v>
      </c>
      <c r="F85" s="6">
        <f t="shared" si="23"/>
        <v>44</v>
      </c>
      <c r="G85" s="6">
        <f>IFERROR(FIND(G$2,$D85),-1)</f>
        <v>53</v>
      </c>
      <c r="H85" s="6">
        <f>IFERROR(FIND(H$2,$D85),-1)</f>
        <v>15</v>
      </c>
      <c r="I85" s="6">
        <f>IFERROR(FIND(I$2,$D85),-1)</f>
        <v>62</v>
      </c>
      <c r="J85" s="6">
        <f>IFERROR(FIND(J$2,$D85),-1)</f>
        <v>32</v>
      </c>
      <c r="K85" s="6">
        <f>IFERROR(FIND(K$2,$D85),-1)</f>
        <v>24</v>
      </c>
      <c r="L85" s="6">
        <f>IFERROR(FIND(L$2,$D85),-1)</f>
        <v>1</v>
      </c>
      <c r="M85" s="6">
        <f t="shared" si="14"/>
        <v>-1</v>
      </c>
      <c r="N85" s="9">
        <f>IF(COUNTIF(F85:L85,-1)&gt;0,0,1)</f>
        <v>1</v>
      </c>
      <c r="P85" t="str">
        <f t="shared" si="15"/>
        <v>1932</v>
      </c>
      <c r="Q85" t="str">
        <f t="shared" si="16"/>
        <v>2010</v>
      </c>
      <c r="R85" t="str">
        <f t="shared" si="17"/>
        <v>2029</v>
      </c>
      <c r="S85" t="str">
        <f t="shared" si="18"/>
        <v>166cm</v>
      </c>
      <c r="T85" t="str">
        <f t="shared" si="19"/>
        <v>#888785</v>
      </c>
      <c r="U85" t="str">
        <f t="shared" si="20"/>
        <v>hzl</v>
      </c>
      <c r="V85" t="str">
        <f t="shared" si="21"/>
        <v>318707043</v>
      </c>
      <c r="W85">
        <f t="shared" si="22"/>
        <v>166</v>
      </c>
      <c r="X85" t="b" cm="1">
        <f t="array" ref="X85">IF(SUM(IF(IFERROR(MATCH(_xlfn.UNICODE(RIGHT(LEFT(T85,_xlfn.SEQUENCE(Rules!$E$8,1,2)),1)),Rules!$B$13:$Q$13,0),-1)=-1,1,0))&gt;0,FALSE,TRUE)</f>
        <v>1</v>
      </c>
      <c r="Z85" s="6" t="b">
        <f>AND(LEN(P85)=Rules!$E$2,P85*1&lt;=Rules!$C$2,P85*1&gt;=Rules!$B$2)</f>
        <v>1</v>
      </c>
      <c r="AA85" s="6" t="b">
        <f>AND(LEN(Q85)=Rules!$E$2,Q85*1&lt;=Rules!$C$3,Q85*1&gt;=Rules!$B$3)</f>
        <v>1</v>
      </c>
      <c r="AB85" s="6" t="b">
        <f>AND(LEN(R85)=Rules!$E$2,R85*1&lt;=Rules!$C$4,R85*1&gt;=Rules!$B$4)</f>
        <v>1</v>
      </c>
      <c r="AC85" s="6" t="b">
        <f>IF(RIGHT(S85,2)=Rules!$D$5,AND(W85&lt;=Rules!$C$5,W85&gt;=Rules!$B$5),IF(RIGHT(S85,2)=Rules!$D$6,AND(W85&lt;=Rules!$C$6,W85&gt;=Rules!$B$6),FALSE))</f>
        <v>1</v>
      </c>
      <c r="AD85" s="6" t="b">
        <f>AND(LEFT(T85,1)=Rules!$D$8,LEN(T85)=Rules!$E$8)</f>
        <v>1</v>
      </c>
      <c r="AE85" s="6" t="b">
        <f>ISNUMBER(MATCH(U85,Rules!$B$9:$H$9,0))</f>
        <v>1</v>
      </c>
      <c r="AF85" s="6" t="b">
        <f>LEN(V85)=Rules!$E$10</f>
        <v>1</v>
      </c>
      <c r="AH85">
        <f>COUNTIF(P85:AF85,FALSE)</f>
        <v>0</v>
      </c>
    </row>
    <row r="86" spans="1:34" x14ac:dyDescent="0.2">
      <c r="B86" t="str">
        <f t="shared" si="12"/>
        <v/>
      </c>
      <c r="C86" t="str">
        <f t="shared" si="13"/>
        <v/>
      </c>
      <c r="D86" t="str">
        <v>hcl:z iyr:2010 ecl:oth byr:2006 cid:120 pid:#15d5ef eyr:2039 hgt:73cm</v>
      </c>
      <c r="F86" s="6">
        <f t="shared" si="23"/>
        <v>24</v>
      </c>
      <c r="G86" s="6">
        <f>IFERROR(FIND(G$2,$D86),-1)</f>
        <v>7</v>
      </c>
      <c r="H86" s="6">
        <f>IFERROR(FIND(H$2,$D86),-1)</f>
        <v>53</v>
      </c>
      <c r="I86" s="6">
        <f>IFERROR(FIND(I$2,$D86),-1)</f>
        <v>62</v>
      </c>
      <c r="J86" s="6">
        <f>IFERROR(FIND(J$2,$D86),-1)</f>
        <v>1</v>
      </c>
      <c r="K86" s="6">
        <f>IFERROR(FIND(K$2,$D86),-1)</f>
        <v>16</v>
      </c>
      <c r="L86" s="6">
        <f>IFERROR(FIND(L$2,$D86),-1)</f>
        <v>41</v>
      </c>
      <c r="M86" s="6">
        <f t="shared" si="14"/>
        <v>33</v>
      </c>
      <c r="N86" s="9">
        <f>IF(COUNTIF(F86:L86,-1)&gt;0,0,1)</f>
        <v>1</v>
      </c>
      <c r="P86" t="str">
        <f t="shared" si="15"/>
        <v>2006</v>
      </c>
      <c r="Q86" t="str">
        <f t="shared" si="16"/>
        <v>2010</v>
      </c>
      <c r="R86" t="str">
        <f t="shared" si="17"/>
        <v>2039</v>
      </c>
      <c r="S86" t="str">
        <f t="shared" si="18"/>
        <v>73cm</v>
      </c>
      <c r="T86" t="str">
        <f t="shared" si="19"/>
        <v>z</v>
      </c>
      <c r="U86" t="str">
        <f t="shared" si="20"/>
        <v>oth</v>
      </c>
      <c r="V86" t="str">
        <f t="shared" si="21"/>
        <v>#15d5ef</v>
      </c>
      <c r="W86">
        <f t="shared" si="22"/>
        <v>73</v>
      </c>
      <c r="X86" t="b" cm="1">
        <f t="array" ref="X86">IF(SUM(IF(IFERROR(MATCH(_xlfn.UNICODE(RIGHT(LEFT(T86,_xlfn.SEQUENCE(Rules!$E$8,1,2)),1)),Rules!$B$13:$Q$13,0),-1)=-1,1,0))&gt;0,FALSE,TRUE)</f>
        <v>0</v>
      </c>
      <c r="Z86" s="6" t="b">
        <f>AND(LEN(P86)=Rules!$E$2,P86*1&lt;=Rules!$C$2,P86*1&gt;=Rules!$B$2)</f>
        <v>0</v>
      </c>
      <c r="AA86" s="6" t="b">
        <f>AND(LEN(Q86)=Rules!$E$2,Q86*1&lt;=Rules!$C$3,Q86*1&gt;=Rules!$B$3)</f>
        <v>1</v>
      </c>
      <c r="AB86" s="6" t="b">
        <f>AND(LEN(R86)=Rules!$E$2,R86*1&lt;=Rules!$C$4,R86*1&gt;=Rules!$B$4)</f>
        <v>0</v>
      </c>
      <c r="AC86" s="6" t="b">
        <f>IF(RIGHT(S86,2)=Rules!$D$5,AND(W86&lt;=Rules!$C$5,W86&gt;=Rules!$B$5),IF(RIGHT(S86,2)=Rules!$D$6,AND(W86&lt;=Rules!$C$6,W86&gt;=Rules!$B$6),FALSE))</f>
        <v>0</v>
      </c>
      <c r="AD86" s="6" t="b">
        <f>AND(LEFT(T86,1)=Rules!$D$8,LEN(T86)=Rules!$E$8)</f>
        <v>0</v>
      </c>
      <c r="AE86" s="6" t="b">
        <f>ISNUMBER(MATCH(U86,Rules!$B$9:$H$9,0))</f>
        <v>1</v>
      </c>
      <c r="AF86" s="6" t="b">
        <f>LEN(V86)=Rules!$E$10</f>
        <v>0</v>
      </c>
      <c r="AH86">
        <f>COUNTIF(P86:AF86,FALSE)</f>
        <v>6</v>
      </c>
    </row>
    <row r="87" spans="1:34" ht="17" x14ac:dyDescent="0.25">
      <c r="A87" s="3" t="s">
        <v>65</v>
      </c>
      <c r="B87" t="str">
        <f t="shared" si="12"/>
        <v>hcl:z</v>
      </c>
      <c r="C87" t="str">
        <f t="shared" si="13"/>
        <v/>
      </c>
      <c r="D87" t="str">
        <v>hcl:96c534 hgt:193in eyr:2036 byr:2008 ecl:#090691 cid:109 pid:603339169 iyr:2027</v>
      </c>
      <c r="F87" s="6">
        <f t="shared" si="23"/>
        <v>31</v>
      </c>
      <c r="G87" s="6">
        <f>IFERROR(FIND(G$2,$D87),-1)</f>
        <v>74</v>
      </c>
      <c r="H87" s="6">
        <f>IFERROR(FIND(H$2,$D87),-1)</f>
        <v>22</v>
      </c>
      <c r="I87" s="6">
        <f>IFERROR(FIND(I$2,$D87),-1)</f>
        <v>12</v>
      </c>
      <c r="J87" s="6">
        <f>IFERROR(FIND(J$2,$D87),-1)</f>
        <v>1</v>
      </c>
      <c r="K87" s="6">
        <f>IFERROR(FIND(K$2,$D87),-1)</f>
        <v>40</v>
      </c>
      <c r="L87" s="6">
        <f>IFERROR(FIND(L$2,$D87),-1)</f>
        <v>60</v>
      </c>
      <c r="M87" s="6">
        <f t="shared" si="14"/>
        <v>52</v>
      </c>
      <c r="N87" s="9">
        <f>IF(COUNTIF(F87:L87,-1)&gt;0,0,1)</f>
        <v>1</v>
      </c>
      <c r="P87" t="str">
        <f t="shared" si="15"/>
        <v>2008</v>
      </c>
      <c r="Q87" t="str">
        <f t="shared" si="16"/>
        <v>2027</v>
      </c>
      <c r="R87" t="str">
        <f t="shared" si="17"/>
        <v>2036</v>
      </c>
      <c r="S87" t="str">
        <f t="shared" si="18"/>
        <v>193in</v>
      </c>
      <c r="T87" t="str">
        <f t="shared" si="19"/>
        <v>96c534</v>
      </c>
      <c r="U87" t="str">
        <f t="shared" si="20"/>
        <v>#090691</v>
      </c>
      <c r="V87" t="str">
        <f t="shared" si="21"/>
        <v>603339169</v>
      </c>
      <c r="W87">
        <f t="shared" si="22"/>
        <v>193</v>
      </c>
      <c r="X87" t="b" cm="1">
        <f t="array" ref="X87">IF(SUM(IF(IFERROR(MATCH(_xlfn.UNICODE(RIGHT(LEFT(T87,_xlfn.SEQUENCE(Rules!$E$8,1,2)),1)),Rules!$B$13:$Q$13,0),-1)=-1,1,0))&gt;0,FALSE,TRUE)</f>
        <v>1</v>
      </c>
      <c r="Z87" s="6" t="b">
        <f>AND(LEN(P87)=Rules!$E$2,P87*1&lt;=Rules!$C$2,P87*1&gt;=Rules!$B$2)</f>
        <v>0</v>
      </c>
      <c r="AA87" s="6" t="b">
        <f>AND(LEN(Q87)=Rules!$E$2,Q87*1&lt;=Rules!$C$3,Q87*1&gt;=Rules!$B$3)</f>
        <v>0</v>
      </c>
      <c r="AB87" s="6" t="b">
        <f>AND(LEN(R87)=Rules!$E$2,R87*1&lt;=Rules!$C$4,R87*1&gt;=Rules!$B$4)</f>
        <v>0</v>
      </c>
      <c r="AC87" s="6" t="b">
        <f>IF(RIGHT(S87,2)=Rules!$D$5,AND(W87&lt;=Rules!$C$5,W87&gt;=Rules!$B$5),IF(RIGHT(S87,2)=Rules!$D$6,AND(W87&lt;=Rules!$C$6,W87&gt;=Rules!$B$6),FALSE))</f>
        <v>0</v>
      </c>
      <c r="AD87" s="6" t="b">
        <f>AND(LEFT(T87,1)=Rules!$D$8,LEN(T87)=Rules!$E$8)</f>
        <v>0</v>
      </c>
      <c r="AE87" s="6" t="b">
        <f>ISNUMBER(MATCH(U87,Rules!$B$9:$H$9,0))</f>
        <v>0</v>
      </c>
      <c r="AF87" s="6" t="b">
        <f>LEN(V87)=Rules!$E$10</f>
        <v>1</v>
      </c>
      <c r="AH87">
        <f>COUNTIF(P87:AF87,FALSE)</f>
        <v>6</v>
      </c>
    </row>
    <row r="88" spans="1:34" ht="17" x14ac:dyDescent="0.25">
      <c r="A88" s="3" t="s">
        <v>66</v>
      </c>
      <c r="B88" t="str">
        <f t="shared" si="12"/>
        <v>hcl:z cid:103 iyr:2026 hgt:171 byr:1979</v>
      </c>
      <c r="C88" t="str">
        <f t="shared" si="13"/>
        <v/>
      </c>
      <c r="D88" t="str">
        <v>iyr:2029 ecl:utc pid:5845500732 hcl:2a32b8 byr:2009 eyr:2040 cid:305 hgt:71cm</v>
      </c>
      <c r="F88" s="6">
        <f t="shared" si="23"/>
        <v>44</v>
      </c>
      <c r="G88" s="6">
        <f>IFERROR(FIND(G$2,$D88),-1)</f>
        <v>1</v>
      </c>
      <c r="H88" s="6">
        <f>IFERROR(FIND(H$2,$D88),-1)</f>
        <v>53</v>
      </c>
      <c r="I88" s="6">
        <f>IFERROR(FIND(I$2,$D88),-1)</f>
        <v>70</v>
      </c>
      <c r="J88" s="6">
        <f>IFERROR(FIND(J$2,$D88),-1)</f>
        <v>33</v>
      </c>
      <c r="K88" s="6">
        <f>IFERROR(FIND(K$2,$D88),-1)</f>
        <v>10</v>
      </c>
      <c r="L88" s="6">
        <f>IFERROR(FIND(L$2,$D88),-1)</f>
        <v>18</v>
      </c>
      <c r="M88" s="6">
        <f t="shared" si="14"/>
        <v>62</v>
      </c>
      <c r="N88" s="9">
        <f>IF(COUNTIF(F88:L88,-1)&gt;0,0,1)</f>
        <v>1</v>
      </c>
      <c r="P88" t="str">
        <f t="shared" si="15"/>
        <v>2009</v>
      </c>
      <c r="Q88" t="str">
        <f t="shared" si="16"/>
        <v>2029</v>
      </c>
      <c r="R88" t="str">
        <f t="shared" si="17"/>
        <v>2040</v>
      </c>
      <c r="S88" t="str">
        <f t="shared" si="18"/>
        <v>71cm</v>
      </c>
      <c r="T88" t="str">
        <f t="shared" si="19"/>
        <v>2a32b8</v>
      </c>
      <c r="U88" t="str">
        <f t="shared" si="20"/>
        <v>utc</v>
      </c>
      <c r="V88" t="str">
        <f t="shared" si="21"/>
        <v>5845500732</v>
      </c>
      <c r="W88">
        <f t="shared" si="22"/>
        <v>71</v>
      </c>
      <c r="X88" t="b" cm="1">
        <f t="array" ref="X88">IF(SUM(IF(IFERROR(MATCH(_xlfn.UNICODE(RIGHT(LEFT(T88,_xlfn.SEQUENCE(Rules!$E$8,1,2)),1)),Rules!$B$13:$Q$13,0),-1)=-1,1,0))&gt;0,FALSE,TRUE)</f>
        <v>1</v>
      </c>
      <c r="Z88" s="6" t="b">
        <f>AND(LEN(P88)=Rules!$E$2,P88*1&lt;=Rules!$C$2,P88*1&gt;=Rules!$B$2)</f>
        <v>0</v>
      </c>
      <c r="AA88" s="6" t="b">
        <f>AND(LEN(Q88)=Rules!$E$2,Q88*1&lt;=Rules!$C$3,Q88*1&gt;=Rules!$B$3)</f>
        <v>0</v>
      </c>
      <c r="AB88" s="6" t="b">
        <f>AND(LEN(R88)=Rules!$E$2,R88*1&lt;=Rules!$C$4,R88*1&gt;=Rules!$B$4)</f>
        <v>0</v>
      </c>
      <c r="AC88" s="6" t="b">
        <f>IF(RIGHT(S88,2)=Rules!$D$5,AND(W88&lt;=Rules!$C$5,W88&gt;=Rules!$B$5),IF(RIGHT(S88,2)=Rules!$D$6,AND(W88&lt;=Rules!$C$6,W88&gt;=Rules!$B$6),FALSE))</f>
        <v>0</v>
      </c>
      <c r="AD88" s="6" t="b">
        <f>AND(LEFT(T88,1)=Rules!$D$8,LEN(T88)=Rules!$E$8)</f>
        <v>0</v>
      </c>
      <c r="AE88" s="6" t="b">
        <f>ISNUMBER(MATCH(U88,Rules!$B$9:$H$9,0))</f>
        <v>0</v>
      </c>
      <c r="AF88" s="6" t="b">
        <f>LEN(V88)=Rules!$E$10</f>
        <v>0</v>
      </c>
      <c r="AH88">
        <f>COUNTIF(P88:AF88,FALSE)</f>
        <v>7</v>
      </c>
    </row>
    <row r="89" spans="1:34" ht="17" x14ac:dyDescent="0.25">
      <c r="A89" s="3" t="s">
        <v>67</v>
      </c>
      <c r="B89" t="str">
        <f t="shared" si="12"/>
        <v>hcl:z cid:103 iyr:2026 hgt:171 byr:1979 pid:076174078</v>
      </c>
      <c r="C89" t="str">
        <f t="shared" si="13"/>
        <v/>
      </c>
      <c r="D89" t="str">
        <v>byr:1994 iyr:2015 eyr:2026 hcl:#623a2f pid:678627790 hgt:176cm ecl:blu</v>
      </c>
      <c r="F89" s="6">
        <f t="shared" si="23"/>
        <v>1</v>
      </c>
      <c r="G89" s="6">
        <f>IFERROR(FIND(G$2,$D89),-1)</f>
        <v>10</v>
      </c>
      <c r="H89" s="6">
        <f>IFERROR(FIND(H$2,$D89),-1)</f>
        <v>19</v>
      </c>
      <c r="I89" s="6">
        <f>IFERROR(FIND(I$2,$D89),-1)</f>
        <v>54</v>
      </c>
      <c r="J89" s="6">
        <f>IFERROR(FIND(J$2,$D89),-1)</f>
        <v>28</v>
      </c>
      <c r="K89" s="6">
        <f>IFERROR(FIND(K$2,$D89),-1)</f>
        <v>64</v>
      </c>
      <c r="L89" s="6">
        <f>IFERROR(FIND(L$2,$D89),-1)</f>
        <v>40</v>
      </c>
      <c r="M89" s="6">
        <f t="shared" si="14"/>
        <v>-1</v>
      </c>
      <c r="N89" s="9">
        <f>IF(COUNTIF(F89:L89,-1)&gt;0,0,1)</f>
        <v>1</v>
      </c>
      <c r="P89" t="str">
        <f t="shared" si="15"/>
        <v>1994</v>
      </c>
      <c r="Q89" t="str">
        <f t="shared" si="16"/>
        <v>2015</v>
      </c>
      <c r="R89" t="str">
        <f t="shared" si="17"/>
        <v>2026</v>
      </c>
      <c r="S89" t="str">
        <f t="shared" si="18"/>
        <v>176cm</v>
      </c>
      <c r="T89" t="str">
        <f t="shared" si="19"/>
        <v>#623a2f</v>
      </c>
      <c r="U89" t="str">
        <f t="shared" si="20"/>
        <v>blu</v>
      </c>
      <c r="V89" t="str">
        <f t="shared" si="21"/>
        <v>678627790</v>
      </c>
      <c r="W89">
        <f t="shared" si="22"/>
        <v>176</v>
      </c>
      <c r="X89" t="b" cm="1">
        <f t="array" ref="X89">IF(SUM(IF(IFERROR(MATCH(_xlfn.UNICODE(RIGHT(LEFT(T89,_xlfn.SEQUENCE(Rules!$E$8,1,2)),1)),Rules!$B$13:$Q$13,0),-1)=-1,1,0))&gt;0,FALSE,TRUE)</f>
        <v>1</v>
      </c>
      <c r="Z89" s="6" t="b">
        <f>AND(LEN(P89)=Rules!$E$2,P89*1&lt;=Rules!$C$2,P89*1&gt;=Rules!$B$2)</f>
        <v>1</v>
      </c>
      <c r="AA89" s="6" t="b">
        <f>AND(LEN(Q89)=Rules!$E$2,Q89*1&lt;=Rules!$C$3,Q89*1&gt;=Rules!$B$3)</f>
        <v>1</v>
      </c>
      <c r="AB89" s="6" t="b">
        <f>AND(LEN(R89)=Rules!$E$2,R89*1&lt;=Rules!$C$4,R89*1&gt;=Rules!$B$4)</f>
        <v>1</v>
      </c>
      <c r="AC89" s="6" t="b">
        <f>IF(RIGHT(S89,2)=Rules!$D$5,AND(W89&lt;=Rules!$C$5,W89&gt;=Rules!$B$5),IF(RIGHT(S89,2)=Rules!$D$6,AND(W89&lt;=Rules!$C$6,W89&gt;=Rules!$B$6),FALSE))</f>
        <v>1</v>
      </c>
      <c r="AD89" s="6" t="b">
        <f>AND(LEFT(T89,1)=Rules!$D$8,LEN(T89)=Rules!$E$8)</f>
        <v>1</v>
      </c>
      <c r="AE89" s="6" t="b">
        <f>ISNUMBER(MATCH(U89,Rules!$B$9:$H$9,0))</f>
        <v>1</v>
      </c>
      <c r="AF89" s="6" t="b">
        <f>LEN(V89)=Rules!$E$10</f>
        <v>1</v>
      </c>
      <c r="AH89">
        <f>COUNTIF(P89:AF89,FALSE)</f>
        <v>0</v>
      </c>
    </row>
    <row r="90" spans="1:34" ht="17" x14ac:dyDescent="0.25">
      <c r="A90" s="3" t="s">
        <v>68</v>
      </c>
      <c r="B90" t="str">
        <f t="shared" si="12"/>
        <v>hcl:z cid:103 iyr:2026 hgt:171 byr:1979 pid:076174078 eyr:2031 ecl:#fc4638</v>
      </c>
      <c r="C90" t="str">
        <f t="shared" si="13"/>
        <v>hcl:z cid:103 iyr:2026 hgt:171 byr:1979 pid:076174078 eyr:2031 ecl:#fc4638</v>
      </c>
      <c r="D90" t="str">
        <v>byr:2005 hcl:z ecl:zzz pid:#47729a eyr:2039 hgt:62cm iyr:1983</v>
      </c>
      <c r="F90" s="6">
        <f t="shared" si="23"/>
        <v>1</v>
      </c>
      <c r="G90" s="6">
        <f>IFERROR(FIND(G$2,$D90),-1)</f>
        <v>54</v>
      </c>
      <c r="H90" s="6">
        <f>IFERROR(FIND(H$2,$D90),-1)</f>
        <v>36</v>
      </c>
      <c r="I90" s="6">
        <f>IFERROR(FIND(I$2,$D90),-1)</f>
        <v>45</v>
      </c>
      <c r="J90" s="6">
        <f>IFERROR(FIND(J$2,$D90),-1)</f>
        <v>10</v>
      </c>
      <c r="K90" s="6">
        <f>IFERROR(FIND(K$2,$D90),-1)</f>
        <v>16</v>
      </c>
      <c r="L90" s="6">
        <f>IFERROR(FIND(L$2,$D90),-1)</f>
        <v>24</v>
      </c>
      <c r="M90" s="6">
        <f t="shared" si="14"/>
        <v>-1</v>
      </c>
      <c r="N90" s="9">
        <f>IF(COUNTIF(F90:L90,-1)&gt;0,0,1)</f>
        <v>1</v>
      </c>
      <c r="P90" t="str">
        <f t="shared" si="15"/>
        <v>2005</v>
      </c>
      <c r="Q90" t="str">
        <f t="shared" si="16"/>
        <v>1983</v>
      </c>
      <c r="R90" t="str">
        <f t="shared" si="17"/>
        <v>2039</v>
      </c>
      <c r="S90" t="str">
        <f t="shared" si="18"/>
        <v>62cm</v>
      </c>
      <c r="T90" t="str">
        <f t="shared" si="19"/>
        <v>z</v>
      </c>
      <c r="U90" t="str">
        <f t="shared" si="20"/>
        <v>zzz</v>
      </c>
      <c r="V90" t="str">
        <f t="shared" si="21"/>
        <v>#47729a</v>
      </c>
      <c r="W90">
        <f t="shared" si="22"/>
        <v>62</v>
      </c>
      <c r="X90" t="b" cm="1">
        <f t="array" ref="X90">IF(SUM(IF(IFERROR(MATCH(_xlfn.UNICODE(RIGHT(LEFT(T90,_xlfn.SEQUENCE(Rules!$E$8,1,2)),1)),Rules!$B$13:$Q$13,0),-1)=-1,1,0))&gt;0,FALSE,TRUE)</f>
        <v>0</v>
      </c>
      <c r="Z90" s="6" t="b">
        <f>AND(LEN(P90)=Rules!$E$2,P90*1&lt;=Rules!$C$2,P90*1&gt;=Rules!$B$2)</f>
        <v>0</v>
      </c>
      <c r="AA90" s="6" t="b">
        <f>AND(LEN(Q90)=Rules!$E$2,Q90*1&lt;=Rules!$C$3,Q90*1&gt;=Rules!$B$3)</f>
        <v>0</v>
      </c>
      <c r="AB90" s="6" t="b">
        <f>AND(LEN(R90)=Rules!$E$2,R90*1&lt;=Rules!$C$4,R90*1&gt;=Rules!$B$4)</f>
        <v>0</v>
      </c>
      <c r="AC90" s="6" t="b">
        <f>IF(RIGHT(S90,2)=Rules!$D$5,AND(W90&lt;=Rules!$C$5,W90&gt;=Rules!$B$5),IF(RIGHT(S90,2)=Rules!$D$6,AND(W90&lt;=Rules!$C$6,W90&gt;=Rules!$B$6),FALSE))</f>
        <v>0</v>
      </c>
      <c r="AD90" s="6" t="b">
        <f>AND(LEFT(T90,1)=Rules!$D$8,LEN(T90)=Rules!$E$8)</f>
        <v>0</v>
      </c>
      <c r="AE90" s="6" t="b">
        <f>ISNUMBER(MATCH(U90,Rules!$B$9:$H$9,0))</f>
        <v>0</v>
      </c>
      <c r="AF90" s="6" t="b">
        <f>LEN(V90)=Rules!$E$10</f>
        <v>0</v>
      </c>
      <c r="AH90">
        <f>COUNTIF(P90:AF90,FALSE)</f>
        <v>8</v>
      </c>
    </row>
    <row r="91" spans="1:34" x14ac:dyDescent="0.2">
      <c r="B91" t="str">
        <f t="shared" si="12"/>
        <v/>
      </c>
      <c r="C91" t="str">
        <f t="shared" si="13"/>
        <v/>
      </c>
      <c r="D91" t="str">
        <v>hcl:#cfa07d ecl:blu iyr:2014 eyr:2025 pid:824483836 hgt:174cm byr:1933</v>
      </c>
      <c r="F91" s="6">
        <f t="shared" si="23"/>
        <v>63</v>
      </c>
      <c r="G91" s="6">
        <f>IFERROR(FIND(G$2,$D91),-1)</f>
        <v>21</v>
      </c>
      <c r="H91" s="6">
        <f>IFERROR(FIND(H$2,$D91),-1)</f>
        <v>30</v>
      </c>
      <c r="I91" s="6">
        <f>IFERROR(FIND(I$2,$D91),-1)</f>
        <v>53</v>
      </c>
      <c r="J91" s="6">
        <f>IFERROR(FIND(J$2,$D91),-1)</f>
        <v>1</v>
      </c>
      <c r="K91" s="6">
        <f>IFERROR(FIND(K$2,$D91),-1)</f>
        <v>13</v>
      </c>
      <c r="L91" s="6">
        <f>IFERROR(FIND(L$2,$D91),-1)</f>
        <v>39</v>
      </c>
      <c r="M91" s="6">
        <f t="shared" si="14"/>
        <v>-1</v>
      </c>
      <c r="N91" s="9">
        <f>IF(COUNTIF(F91:L91,-1)&gt;0,0,1)</f>
        <v>1</v>
      </c>
      <c r="P91" t="str">
        <f t="shared" si="15"/>
        <v>1933</v>
      </c>
      <c r="Q91" t="str">
        <f t="shared" si="16"/>
        <v>2014</v>
      </c>
      <c r="R91" t="str">
        <f t="shared" si="17"/>
        <v>2025</v>
      </c>
      <c r="S91" t="str">
        <f t="shared" si="18"/>
        <v>174cm</v>
      </c>
      <c r="T91" t="str">
        <f t="shared" si="19"/>
        <v>#cfa07d</v>
      </c>
      <c r="U91" t="str">
        <f t="shared" si="20"/>
        <v>blu</v>
      </c>
      <c r="V91" t="str">
        <f t="shared" si="21"/>
        <v>824483836</v>
      </c>
      <c r="W91">
        <f t="shared" si="22"/>
        <v>174</v>
      </c>
      <c r="X91" t="b" cm="1">
        <f t="array" ref="X91">IF(SUM(IF(IFERROR(MATCH(_xlfn.UNICODE(RIGHT(LEFT(T91,_xlfn.SEQUENCE(Rules!$E$8,1,2)),1)),Rules!$B$13:$Q$13,0),-1)=-1,1,0))&gt;0,FALSE,TRUE)</f>
        <v>1</v>
      </c>
      <c r="Z91" s="6" t="b">
        <f>AND(LEN(P91)=Rules!$E$2,P91*1&lt;=Rules!$C$2,P91*1&gt;=Rules!$B$2)</f>
        <v>1</v>
      </c>
      <c r="AA91" s="6" t="b">
        <f>AND(LEN(Q91)=Rules!$E$2,Q91*1&lt;=Rules!$C$3,Q91*1&gt;=Rules!$B$3)</f>
        <v>1</v>
      </c>
      <c r="AB91" s="6" t="b">
        <f>AND(LEN(R91)=Rules!$E$2,R91*1&lt;=Rules!$C$4,R91*1&gt;=Rules!$B$4)</f>
        <v>1</v>
      </c>
      <c r="AC91" s="6" t="b">
        <f>IF(RIGHT(S91,2)=Rules!$D$5,AND(W91&lt;=Rules!$C$5,W91&gt;=Rules!$B$5),IF(RIGHT(S91,2)=Rules!$D$6,AND(W91&lt;=Rules!$C$6,W91&gt;=Rules!$B$6),FALSE))</f>
        <v>1</v>
      </c>
      <c r="AD91" s="6" t="b">
        <f>AND(LEFT(T91,1)=Rules!$D$8,LEN(T91)=Rules!$E$8)</f>
        <v>1</v>
      </c>
      <c r="AE91" s="6" t="b">
        <f>ISNUMBER(MATCH(U91,Rules!$B$9:$H$9,0))</f>
        <v>1</v>
      </c>
      <c r="AF91" s="6" t="b">
        <f>LEN(V91)=Rules!$E$10</f>
        <v>1</v>
      </c>
      <c r="AH91">
        <f>COUNTIF(P91:AF91,FALSE)</f>
        <v>0</v>
      </c>
    </row>
    <row r="92" spans="1:34" ht="17" x14ac:dyDescent="0.25">
      <c r="A92" s="3" t="s">
        <v>69</v>
      </c>
      <c r="B92" t="str">
        <f t="shared" si="12"/>
        <v>hcl:#f8063e pid:684921958 ecl:gry eyr:2020 iyr:2011</v>
      </c>
      <c r="C92" t="str">
        <f t="shared" si="13"/>
        <v/>
      </c>
      <c r="D92" t="str">
        <v>hgt:70in iyr:2010 cid:53 eyr:2023 pid:093704222 ecl:amb hcl:#a97842 byr:1945</v>
      </c>
      <c r="F92" s="6">
        <f t="shared" si="23"/>
        <v>69</v>
      </c>
      <c r="G92" s="6">
        <f>IFERROR(FIND(G$2,$D92),-1)</f>
        <v>10</v>
      </c>
      <c r="H92" s="6">
        <f>IFERROR(FIND(H$2,$D92),-1)</f>
        <v>26</v>
      </c>
      <c r="I92" s="6">
        <f>IFERROR(FIND(I$2,$D92),-1)</f>
        <v>1</v>
      </c>
      <c r="J92" s="6">
        <f>IFERROR(FIND(J$2,$D92),-1)</f>
        <v>57</v>
      </c>
      <c r="K92" s="6">
        <f>IFERROR(FIND(K$2,$D92),-1)</f>
        <v>49</v>
      </c>
      <c r="L92" s="6">
        <f>IFERROR(FIND(L$2,$D92),-1)</f>
        <v>35</v>
      </c>
      <c r="M92" s="6">
        <f t="shared" si="14"/>
        <v>19</v>
      </c>
      <c r="N92" s="9">
        <f>IF(COUNTIF(F92:L92,-1)&gt;0,0,1)</f>
        <v>1</v>
      </c>
      <c r="P92" t="str">
        <f t="shared" si="15"/>
        <v>1945</v>
      </c>
      <c r="Q92" t="str">
        <f t="shared" si="16"/>
        <v>2010</v>
      </c>
      <c r="R92" t="str">
        <f t="shared" si="17"/>
        <v>2023</v>
      </c>
      <c r="S92" t="str">
        <f t="shared" si="18"/>
        <v>70in</v>
      </c>
      <c r="T92" t="str">
        <f t="shared" si="19"/>
        <v>#a97842</v>
      </c>
      <c r="U92" t="str">
        <f t="shared" si="20"/>
        <v>amb</v>
      </c>
      <c r="V92" t="str">
        <f t="shared" si="21"/>
        <v>093704222</v>
      </c>
      <c r="W92">
        <f t="shared" si="22"/>
        <v>70</v>
      </c>
      <c r="X92" t="b" cm="1">
        <f t="array" ref="X92">IF(SUM(IF(IFERROR(MATCH(_xlfn.UNICODE(RIGHT(LEFT(T92,_xlfn.SEQUENCE(Rules!$E$8,1,2)),1)),Rules!$B$13:$Q$13,0),-1)=-1,1,0))&gt;0,FALSE,TRUE)</f>
        <v>1</v>
      </c>
      <c r="Z92" s="6" t="b">
        <f>AND(LEN(P92)=Rules!$E$2,P92*1&lt;=Rules!$C$2,P92*1&gt;=Rules!$B$2)</f>
        <v>1</v>
      </c>
      <c r="AA92" s="6" t="b">
        <f>AND(LEN(Q92)=Rules!$E$2,Q92*1&lt;=Rules!$C$3,Q92*1&gt;=Rules!$B$3)</f>
        <v>1</v>
      </c>
      <c r="AB92" s="6" t="b">
        <f>AND(LEN(R92)=Rules!$E$2,R92*1&lt;=Rules!$C$4,R92*1&gt;=Rules!$B$4)</f>
        <v>1</v>
      </c>
      <c r="AC92" s="6" t="b">
        <f>IF(RIGHT(S92,2)=Rules!$D$5,AND(W92&lt;=Rules!$C$5,W92&gt;=Rules!$B$5),IF(RIGHT(S92,2)=Rules!$D$6,AND(W92&lt;=Rules!$C$6,W92&gt;=Rules!$B$6),FALSE))</f>
        <v>1</v>
      </c>
      <c r="AD92" s="6" t="b">
        <f>AND(LEFT(T92,1)=Rules!$D$8,LEN(T92)=Rules!$E$8)</f>
        <v>1</v>
      </c>
      <c r="AE92" s="6" t="b">
        <f>ISNUMBER(MATCH(U92,Rules!$B$9:$H$9,0))</f>
        <v>1</v>
      </c>
      <c r="AF92" s="6" t="b">
        <f>LEN(V92)=Rules!$E$10</f>
        <v>1</v>
      </c>
      <c r="AH92">
        <f>COUNTIF(P92:AF92,FALSE)</f>
        <v>0</v>
      </c>
    </row>
    <row r="93" spans="1:34" ht="17" x14ac:dyDescent="0.25">
      <c r="A93" s="3" t="s">
        <v>70</v>
      </c>
      <c r="B93" t="str">
        <f t="shared" si="12"/>
        <v>hcl:#f8063e pid:684921958 ecl:gry eyr:2020 iyr:2011 byr:1958 hgt:189cm</v>
      </c>
      <c r="C93" t="str">
        <f t="shared" si="13"/>
        <v/>
      </c>
      <c r="D93" t="str">
        <v>ecl:brn hcl:#602927 byr:1986 eyr:2029 pid:422160398 cid:134 hgt:156cm iyr:2020</v>
      </c>
      <c r="F93" s="6">
        <f t="shared" si="23"/>
        <v>21</v>
      </c>
      <c r="G93" s="6">
        <f>IFERROR(FIND(G$2,$D93),-1)</f>
        <v>71</v>
      </c>
      <c r="H93" s="6">
        <f>IFERROR(FIND(H$2,$D93),-1)</f>
        <v>30</v>
      </c>
      <c r="I93" s="6">
        <f>IFERROR(FIND(I$2,$D93),-1)</f>
        <v>61</v>
      </c>
      <c r="J93" s="6">
        <f>IFERROR(FIND(J$2,$D93),-1)</f>
        <v>9</v>
      </c>
      <c r="K93" s="6">
        <f>IFERROR(FIND(K$2,$D93),-1)</f>
        <v>1</v>
      </c>
      <c r="L93" s="6">
        <f>IFERROR(FIND(L$2,$D93),-1)</f>
        <v>39</v>
      </c>
      <c r="M93" s="6">
        <f t="shared" si="14"/>
        <v>53</v>
      </c>
      <c r="N93" s="9">
        <f>IF(COUNTIF(F93:L93,-1)&gt;0,0,1)</f>
        <v>1</v>
      </c>
      <c r="P93" t="str">
        <f t="shared" si="15"/>
        <v>1986</v>
      </c>
      <c r="Q93" t="str">
        <f t="shared" si="16"/>
        <v>2020</v>
      </c>
      <c r="R93" t="str">
        <f t="shared" si="17"/>
        <v>2029</v>
      </c>
      <c r="S93" t="str">
        <f t="shared" si="18"/>
        <v>156cm</v>
      </c>
      <c r="T93" t="str">
        <f t="shared" si="19"/>
        <v>#602927</v>
      </c>
      <c r="U93" t="str">
        <f t="shared" si="20"/>
        <v>brn</v>
      </c>
      <c r="V93" t="str">
        <f t="shared" si="21"/>
        <v>422160398</v>
      </c>
      <c r="W93">
        <f t="shared" si="22"/>
        <v>156</v>
      </c>
      <c r="X93" t="b" cm="1">
        <f t="array" ref="X93">IF(SUM(IF(IFERROR(MATCH(_xlfn.UNICODE(RIGHT(LEFT(T93,_xlfn.SEQUENCE(Rules!$E$8,1,2)),1)),Rules!$B$13:$Q$13,0),-1)=-1,1,0))&gt;0,FALSE,TRUE)</f>
        <v>1</v>
      </c>
      <c r="Z93" s="6" t="b">
        <f>AND(LEN(P93)=Rules!$E$2,P93*1&lt;=Rules!$C$2,P93*1&gt;=Rules!$B$2)</f>
        <v>1</v>
      </c>
      <c r="AA93" s="6" t="b">
        <f>AND(LEN(Q93)=Rules!$E$2,Q93*1&lt;=Rules!$C$3,Q93*1&gt;=Rules!$B$3)</f>
        <v>1</v>
      </c>
      <c r="AB93" s="6" t="b">
        <f>AND(LEN(R93)=Rules!$E$2,R93*1&lt;=Rules!$C$4,R93*1&gt;=Rules!$B$4)</f>
        <v>1</v>
      </c>
      <c r="AC93" s="6" t="b">
        <f>IF(RIGHT(S93,2)=Rules!$D$5,AND(W93&lt;=Rules!$C$5,W93&gt;=Rules!$B$5),IF(RIGHT(S93,2)=Rules!$D$6,AND(W93&lt;=Rules!$C$6,W93&gt;=Rules!$B$6),FALSE))</f>
        <v>1</v>
      </c>
      <c r="AD93" s="6" t="b">
        <f>AND(LEFT(T93,1)=Rules!$D$8,LEN(T93)=Rules!$E$8)</f>
        <v>1</v>
      </c>
      <c r="AE93" s="6" t="b">
        <f>ISNUMBER(MATCH(U93,Rules!$B$9:$H$9,0))</f>
        <v>1</v>
      </c>
      <c r="AF93" s="6" t="b">
        <f>LEN(V93)=Rules!$E$10</f>
        <v>1</v>
      </c>
      <c r="AH93">
        <f>COUNTIF(P93:AF93,FALSE)</f>
        <v>0</v>
      </c>
    </row>
    <row r="94" spans="1:34" ht="17" x14ac:dyDescent="0.25">
      <c r="A94" s="3" t="s">
        <v>71</v>
      </c>
      <c r="B94" t="str">
        <f t="shared" si="12"/>
        <v>hcl:#f8063e pid:684921958 ecl:gry eyr:2020 iyr:2011 byr:1958 hgt:189cm cid:131</v>
      </c>
      <c r="C94" t="str">
        <f t="shared" si="13"/>
        <v>hcl:#f8063e pid:684921958 ecl:gry eyr:2020 iyr:2011 byr:1958 hgt:189cm cid:131</v>
      </c>
      <c r="D94" t="str">
        <v>iyr:2014 hgt:187cm byr:1921 eyr:2022 ecl:amb</v>
      </c>
      <c r="F94" s="6">
        <f t="shared" si="23"/>
        <v>20</v>
      </c>
      <c r="G94" s="6">
        <f>IFERROR(FIND(G$2,$D94),-1)</f>
        <v>1</v>
      </c>
      <c r="H94" s="6">
        <f>IFERROR(FIND(H$2,$D94),-1)</f>
        <v>29</v>
      </c>
      <c r="I94" s="6">
        <f>IFERROR(FIND(I$2,$D94),-1)</f>
        <v>10</v>
      </c>
      <c r="J94" s="6">
        <f>IFERROR(FIND(J$2,$D94),-1)</f>
        <v>-1</v>
      </c>
      <c r="K94" s="6">
        <f>IFERROR(FIND(K$2,$D94),-1)</f>
        <v>38</v>
      </c>
      <c r="L94" s="6">
        <f>IFERROR(FIND(L$2,$D94),-1)</f>
        <v>-1</v>
      </c>
      <c r="M94" s="6">
        <f t="shared" si="14"/>
        <v>-1</v>
      </c>
      <c r="N94" s="9">
        <f>IF(COUNTIF(F94:L94,-1)&gt;0,0,1)</f>
        <v>0</v>
      </c>
      <c r="P94" t="str">
        <f t="shared" si="15"/>
        <v>1921</v>
      </c>
      <c r="Q94" t="str">
        <f t="shared" si="16"/>
        <v>2014</v>
      </c>
      <c r="R94" t="str">
        <f t="shared" si="17"/>
        <v>2022</v>
      </c>
      <c r="S94" t="str">
        <f t="shared" si="18"/>
        <v>187cm</v>
      </c>
      <c r="T94" t="b">
        <f t="shared" si="19"/>
        <v>0</v>
      </c>
      <c r="U94" t="str">
        <f t="shared" si="20"/>
        <v>amb</v>
      </c>
      <c r="V94" t="b">
        <f t="shared" si="21"/>
        <v>0</v>
      </c>
      <c r="W94">
        <f t="shared" si="22"/>
        <v>187</v>
      </c>
      <c r="X94" t="b" cm="1">
        <f t="array" ref="X94">IF(SUM(IF(IFERROR(MATCH(_xlfn.UNICODE(RIGHT(LEFT(T94,_xlfn.SEQUENCE(Rules!$E$8,1,2)),1)),Rules!$B$13:$Q$13,0),-1)=-1,1,0))&gt;0,FALSE,TRUE)</f>
        <v>0</v>
      </c>
      <c r="Z94" s="6" t="b">
        <f>AND(LEN(P94)=Rules!$E$2,P94*1&lt;=Rules!$C$2,P94*1&gt;=Rules!$B$2)</f>
        <v>1</v>
      </c>
      <c r="AA94" s="6" t="b">
        <f>AND(LEN(Q94)=Rules!$E$2,Q94*1&lt;=Rules!$C$3,Q94*1&gt;=Rules!$B$3)</f>
        <v>1</v>
      </c>
      <c r="AB94" s="6" t="b">
        <f>AND(LEN(R94)=Rules!$E$2,R94*1&lt;=Rules!$C$4,R94*1&gt;=Rules!$B$4)</f>
        <v>1</v>
      </c>
      <c r="AC94" s="6" t="b">
        <f>IF(RIGHT(S94,2)=Rules!$D$5,AND(W94&lt;=Rules!$C$5,W94&gt;=Rules!$B$5),IF(RIGHT(S94,2)=Rules!$D$6,AND(W94&lt;=Rules!$C$6,W94&gt;=Rules!$B$6),FALSE))</f>
        <v>1</v>
      </c>
      <c r="AD94" s="6" t="b">
        <f>AND(LEFT(T94,1)=Rules!$D$8,LEN(T94)=Rules!$E$8)</f>
        <v>0</v>
      </c>
      <c r="AE94" s="6" t="b">
        <f>ISNUMBER(MATCH(U94,Rules!$B$9:$H$9,0))</f>
        <v>1</v>
      </c>
      <c r="AF94" s="6" t="b">
        <f>LEN(V94)=Rules!$E$10</f>
        <v>0</v>
      </c>
      <c r="AH94">
        <f>COUNTIF(P94:AF94,FALSE)</f>
        <v>5</v>
      </c>
    </row>
    <row r="95" spans="1:34" x14ac:dyDescent="0.2">
      <c r="B95" t="str">
        <f t="shared" si="12"/>
        <v/>
      </c>
      <c r="C95" t="str">
        <f t="shared" si="13"/>
        <v/>
      </c>
      <c r="D95" t="str">
        <v>pid:765750572 eyr:2021 ecl:hzl iyr:1997 hgt:66</v>
      </c>
      <c r="F95" s="6">
        <f t="shared" si="23"/>
        <v>-1</v>
      </c>
      <c r="G95" s="6">
        <f>IFERROR(FIND(G$2,$D95),-1)</f>
        <v>32</v>
      </c>
      <c r="H95" s="6">
        <f>IFERROR(FIND(H$2,$D95),-1)</f>
        <v>15</v>
      </c>
      <c r="I95" s="6">
        <f>IFERROR(FIND(I$2,$D95),-1)</f>
        <v>41</v>
      </c>
      <c r="J95" s="6">
        <f>IFERROR(FIND(J$2,$D95),-1)</f>
        <v>-1</v>
      </c>
      <c r="K95" s="6">
        <f>IFERROR(FIND(K$2,$D95),-1)</f>
        <v>24</v>
      </c>
      <c r="L95" s="6">
        <f>IFERROR(FIND(L$2,$D95),-1)</f>
        <v>1</v>
      </c>
      <c r="M95" s="6">
        <f t="shared" si="14"/>
        <v>-1</v>
      </c>
      <c r="N95" s="9">
        <f>IF(COUNTIF(F95:L95,-1)&gt;0,0,1)</f>
        <v>0</v>
      </c>
      <c r="P95" t="b">
        <f t="shared" si="15"/>
        <v>0</v>
      </c>
      <c r="Q95" t="str">
        <f t="shared" si="16"/>
        <v>1997</v>
      </c>
      <c r="R95" t="str">
        <f t="shared" si="17"/>
        <v>2021</v>
      </c>
      <c r="S95" t="str">
        <f t="shared" si="18"/>
        <v>66</v>
      </c>
      <c r="T95" t="b">
        <f t="shared" si="19"/>
        <v>0</v>
      </c>
      <c r="U95" t="str">
        <f t="shared" si="20"/>
        <v>hzl</v>
      </c>
      <c r="V95" t="str">
        <f t="shared" si="21"/>
        <v>765750572</v>
      </c>
      <c r="W95" t="e">
        <f t="shared" si="22"/>
        <v>#VALUE!</v>
      </c>
      <c r="X95" t="b" cm="1">
        <f t="array" ref="X95">IF(SUM(IF(IFERROR(MATCH(_xlfn.UNICODE(RIGHT(LEFT(T95,_xlfn.SEQUENCE(Rules!$E$8,1,2)),1)),Rules!$B$13:$Q$13,0),-1)=-1,1,0))&gt;0,FALSE,TRUE)</f>
        <v>0</v>
      </c>
      <c r="Z95" s="6" t="b">
        <f>AND(LEN(P95)=Rules!$E$2,P95*1&lt;=Rules!$C$2,P95*1&gt;=Rules!$B$2)</f>
        <v>0</v>
      </c>
      <c r="AA95" s="6" t="b">
        <f>AND(LEN(Q95)=Rules!$E$2,Q95*1&lt;=Rules!$C$3,Q95*1&gt;=Rules!$B$3)</f>
        <v>0</v>
      </c>
      <c r="AB95" s="6" t="b">
        <f>AND(LEN(R95)=Rules!$E$2,R95*1&lt;=Rules!$C$4,R95*1&gt;=Rules!$B$4)</f>
        <v>1</v>
      </c>
      <c r="AC95" s="6" t="b">
        <f>IF(RIGHT(S95,2)=Rules!$D$5,AND(W95&lt;=Rules!$C$5,W95&gt;=Rules!$B$5),IF(RIGHT(S95,2)=Rules!$D$6,AND(W95&lt;=Rules!$C$6,W95&gt;=Rules!$B$6),FALSE))</f>
        <v>0</v>
      </c>
      <c r="AD95" s="6" t="b">
        <f>AND(LEFT(T95,1)=Rules!$D$8,LEN(T95)=Rules!$E$8)</f>
        <v>0</v>
      </c>
      <c r="AE95" s="6" t="b">
        <f>ISNUMBER(MATCH(U95,Rules!$B$9:$H$9,0))</f>
        <v>1</v>
      </c>
      <c r="AF95" s="6" t="b">
        <f>LEN(V95)=Rules!$E$10</f>
        <v>1</v>
      </c>
      <c r="AH95">
        <f>COUNTIF(P95:AF95,FALSE)</f>
        <v>7</v>
      </c>
    </row>
    <row r="96" spans="1:34" ht="17" x14ac:dyDescent="0.25">
      <c r="A96" s="3" t="s">
        <v>72</v>
      </c>
      <c r="B96" t="str">
        <f t="shared" si="12"/>
        <v>ecl:gry cid:90 iyr:2010 hgt:165cm</v>
      </c>
      <c r="C96" t="str">
        <f t="shared" si="13"/>
        <v/>
      </c>
      <c r="D96" t="str">
        <v>iyr:2016 ecl:blu cid:335 hgt:175cm pid:297297703 hcl:#b6652a eyr:2030</v>
      </c>
      <c r="F96" s="6">
        <f t="shared" si="23"/>
        <v>-1</v>
      </c>
      <c r="G96" s="6">
        <f>IFERROR(FIND(G$2,$D96),-1)</f>
        <v>1</v>
      </c>
      <c r="H96" s="6">
        <f>IFERROR(FIND(H$2,$D96),-1)</f>
        <v>62</v>
      </c>
      <c r="I96" s="6">
        <f>IFERROR(FIND(I$2,$D96),-1)</f>
        <v>26</v>
      </c>
      <c r="J96" s="6">
        <f>IFERROR(FIND(J$2,$D96),-1)</f>
        <v>50</v>
      </c>
      <c r="K96" s="6">
        <f>IFERROR(FIND(K$2,$D96),-1)</f>
        <v>10</v>
      </c>
      <c r="L96" s="6">
        <f>IFERROR(FIND(L$2,$D96),-1)</f>
        <v>36</v>
      </c>
      <c r="M96" s="6">
        <f t="shared" si="14"/>
        <v>18</v>
      </c>
      <c r="N96" s="9">
        <f>IF(COUNTIF(F96:L96,-1)&gt;0,0,1)</f>
        <v>0</v>
      </c>
      <c r="P96" t="b">
        <f t="shared" si="15"/>
        <v>0</v>
      </c>
      <c r="Q96" t="str">
        <f t="shared" si="16"/>
        <v>2016</v>
      </c>
      <c r="R96" t="str">
        <f t="shared" si="17"/>
        <v>2030</v>
      </c>
      <c r="S96" t="str">
        <f t="shared" si="18"/>
        <v>175cm</v>
      </c>
      <c r="T96" t="str">
        <f t="shared" si="19"/>
        <v>#b6652a</v>
      </c>
      <c r="U96" t="str">
        <f t="shared" si="20"/>
        <v>blu</v>
      </c>
      <c r="V96" t="str">
        <f t="shared" si="21"/>
        <v>297297703</v>
      </c>
      <c r="W96">
        <f t="shared" si="22"/>
        <v>175</v>
      </c>
      <c r="X96" t="b" cm="1">
        <f t="array" ref="X96">IF(SUM(IF(IFERROR(MATCH(_xlfn.UNICODE(RIGHT(LEFT(T96,_xlfn.SEQUENCE(Rules!$E$8,1,2)),1)),Rules!$B$13:$Q$13,0),-1)=-1,1,0))&gt;0,FALSE,TRUE)</f>
        <v>1</v>
      </c>
      <c r="Z96" s="6" t="b">
        <f>AND(LEN(P96)=Rules!$E$2,P96*1&lt;=Rules!$C$2,P96*1&gt;=Rules!$B$2)</f>
        <v>0</v>
      </c>
      <c r="AA96" s="6" t="b">
        <f>AND(LEN(Q96)=Rules!$E$2,Q96*1&lt;=Rules!$C$3,Q96*1&gt;=Rules!$B$3)</f>
        <v>1</v>
      </c>
      <c r="AB96" s="6" t="b">
        <f>AND(LEN(R96)=Rules!$E$2,R96*1&lt;=Rules!$C$4,R96*1&gt;=Rules!$B$4)</f>
        <v>1</v>
      </c>
      <c r="AC96" s="6" t="b">
        <f>IF(RIGHT(S96,2)=Rules!$D$5,AND(W96&lt;=Rules!$C$5,W96&gt;=Rules!$B$5),IF(RIGHT(S96,2)=Rules!$D$6,AND(W96&lt;=Rules!$C$6,W96&gt;=Rules!$B$6),FALSE))</f>
        <v>1</v>
      </c>
      <c r="AD96" s="6" t="b">
        <f>AND(LEFT(T96,1)=Rules!$D$8,LEN(T96)=Rules!$E$8)</f>
        <v>1</v>
      </c>
      <c r="AE96" s="6" t="b">
        <f>ISNUMBER(MATCH(U96,Rules!$B$9:$H$9,0))</f>
        <v>1</v>
      </c>
      <c r="AF96" s="6" t="b">
        <f>LEN(V96)=Rules!$E$10</f>
        <v>1</v>
      </c>
      <c r="AH96">
        <f>COUNTIF(P96:AF96,FALSE)</f>
        <v>2</v>
      </c>
    </row>
    <row r="97" spans="1:34" ht="17" x14ac:dyDescent="0.25">
      <c r="A97" s="3" t="s">
        <v>73</v>
      </c>
      <c r="B97" t="str">
        <f t="shared" si="12"/>
        <v>ecl:gry cid:90 iyr:2010 hgt:165cm pid:683095019 byr:1953</v>
      </c>
      <c r="C97" t="str">
        <f t="shared" si="13"/>
        <v/>
      </c>
      <c r="D97" t="str">
        <v>hgt:64in hcl:#866857 pid:159cm byr:1972 cid:321 eyr:2021 ecl:brn iyr:2017</v>
      </c>
      <c r="F97" s="6">
        <f t="shared" si="23"/>
        <v>32</v>
      </c>
      <c r="G97" s="6">
        <f>IFERROR(FIND(G$2,$D97),-1)</f>
        <v>66</v>
      </c>
      <c r="H97" s="6">
        <f>IFERROR(FIND(H$2,$D97),-1)</f>
        <v>49</v>
      </c>
      <c r="I97" s="6">
        <f>IFERROR(FIND(I$2,$D97),-1)</f>
        <v>1</v>
      </c>
      <c r="J97" s="6">
        <f>IFERROR(FIND(J$2,$D97),-1)</f>
        <v>10</v>
      </c>
      <c r="K97" s="6">
        <f>IFERROR(FIND(K$2,$D97),-1)</f>
        <v>58</v>
      </c>
      <c r="L97" s="6">
        <f>IFERROR(FIND(L$2,$D97),-1)</f>
        <v>22</v>
      </c>
      <c r="M97" s="6">
        <f t="shared" si="14"/>
        <v>41</v>
      </c>
      <c r="N97" s="9">
        <f>IF(COUNTIF(F97:L97,-1)&gt;0,0,1)</f>
        <v>1</v>
      </c>
      <c r="P97" t="str">
        <f t="shared" si="15"/>
        <v>1972</v>
      </c>
      <c r="Q97" t="str">
        <f t="shared" si="16"/>
        <v>2017</v>
      </c>
      <c r="R97" t="str">
        <f t="shared" si="17"/>
        <v>2021</v>
      </c>
      <c r="S97" t="str">
        <f t="shared" si="18"/>
        <v>64in</v>
      </c>
      <c r="T97" t="str">
        <f t="shared" si="19"/>
        <v>#866857</v>
      </c>
      <c r="U97" t="str">
        <f t="shared" si="20"/>
        <v>brn</v>
      </c>
      <c r="V97" t="str">
        <f t="shared" si="21"/>
        <v>159cm</v>
      </c>
      <c r="W97">
        <f t="shared" si="22"/>
        <v>64</v>
      </c>
      <c r="X97" t="b" cm="1">
        <f t="array" ref="X97">IF(SUM(IF(IFERROR(MATCH(_xlfn.UNICODE(RIGHT(LEFT(T97,_xlfn.SEQUENCE(Rules!$E$8,1,2)),1)),Rules!$B$13:$Q$13,0),-1)=-1,1,0))&gt;0,FALSE,TRUE)</f>
        <v>1</v>
      </c>
      <c r="Z97" s="6" t="b">
        <f>AND(LEN(P97)=Rules!$E$2,P97*1&lt;=Rules!$C$2,P97*1&gt;=Rules!$B$2)</f>
        <v>1</v>
      </c>
      <c r="AA97" s="6" t="b">
        <f>AND(LEN(Q97)=Rules!$E$2,Q97*1&lt;=Rules!$C$3,Q97*1&gt;=Rules!$B$3)</f>
        <v>1</v>
      </c>
      <c r="AB97" s="6" t="b">
        <f>AND(LEN(R97)=Rules!$E$2,R97*1&lt;=Rules!$C$4,R97*1&gt;=Rules!$B$4)</f>
        <v>1</v>
      </c>
      <c r="AC97" s="6" t="b">
        <f>IF(RIGHT(S97,2)=Rules!$D$5,AND(W97&lt;=Rules!$C$5,W97&gt;=Rules!$B$5),IF(RIGHT(S97,2)=Rules!$D$6,AND(W97&lt;=Rules!$C$6,W97&gt;=Rules!$B$6),FALSE))</f>
        <v>1</v>
      </c>
      <c r="AD97" s="6" t="b">
        <f>AND(LEFT(T97,1)=Rules!$D$8,LEN(T97)=Rules!$E$8)</f>
        <v>1</v>
      </c>
      <c r="AE97" s="6" t="b">
        <f>ISNUMBER(MATCH(U97,Rules!$B$9:$H$9,0))</f>
        <v>1</v>
      </c>
      <c r="AF97" s="6" t="b">
        <f>LEN(V97)=Rules!$E$10</f>
        <v>0</v>
      </c>
      <c r="AH97">
        <f>COUNTIF(P97:AF97,FALSE)</f>
        <v>1</v>
      </c>
    </row>
    <row r="98" spans="1:34" ht="17" x14ac:dyDescent="0.25">
      <c r="A98" s="3" t="s">
        <v>74</v>
      </c>
      <c r="B98" t="str">
        <f t="shared" si="12"/>
        <v>ecl:gry cid:90 iyr:2010 hgt:165cm pid:683095019 byr:1953 hcl:#341e13</v>
      </c>
      <c r="C98" t="str">
        <f t="shared" si="13"/>
        <v/>
      </c>
      <c r="D98" t="str">
        <v>pid:884038003 iyr:2016 hgt:188cm ecl:grn byr:1928 eyr:2027 hcl:#341e13</v>
      </c>
      <c r="F98" s="6">
        <f t="shared" si="23"/>
        <v>42</v>
      </c>
      <c r="G98" s="6">
        <f>IFERROR(FIND(G$2,$D98),-1)</f>
        <v>15</v>
      </c>
      <c r="H98" s="6">
        <f>IFERROR(FIND(H$2,$D98),-1)</f>
        <v>51</v>
      </c>
      <c r="I98" s="6">
        <f>IFERROR(FIND(I$2,$D98),-1)</f>
        <v>24</v>
      </c>
      <c r="J98" s="6">
        <f>IFERROR(FIND(J$2,$D98),-1)</f>
        <v>60</v>
      </c>
      <c r="K98" s="6">
        <f>IFERROR(FIND(K$2,$D98),-1)</f>
        <v>34</v>
      </c>
      <c r="L98" s="6">
        <f>IFERROR(FIND(L$2,$D98),-1)</f>
        <v>1</v>
      </c>
      <c r="M98" s="6">
        <f t="shared" si="14"/>
        <v>-1</v>
      </c>
      <c r="N98" s="9">
        <f>IF(COUNTIF(F98:L98,-1)&gt;0,0,1)</f>
        <v>1</v>
      </c>
      <c r="P98" t="str">
        <f t="shared" si="15"/>
        <v>1928</v>
      </c>
      <c r="Q98" t="str">
        <f t="shared" si="16"/>
        <v>2016</v>
      </c>
      <c r="R98" t="str">
        <f t="shared" si="17"/>
        <v>2027</v>
      </c>
      <c r="S98" t="str">
        <f t="shared" si="18"/>
        <v>188cm</v>
      </c>
      <c r="T98" t="str">
        <f t="shared" si="19"/>
        <v>#341e13</v>
      </c>
      <c r="U98" t="str">
        <f t="shared" si="20"/>
        <v>grn</v>
      </c>
      <c r="V98" t="str">
        <f t="shared" si="21"/>
        <v>884038003</v>
      </c>
      <c r="W98">
        <f t="shared" si="22"/>
        <v>188</v>
      </c>
      <c r="X98" t="b" cm="1">
        <f t="array" ref="X98">IF(SUM(IF(IFERROR(MATCH(_xlfn.UNICODE(RIGHT(LEFT(T98,_xlfn.SEQUENCE(Rules!$E$8,1,2)),1)),Rules!$B$13:$Q$13,0),-1)=-1,1,0))&gt;0,FALSE,TRUE)</f>
        <v>1</v>
      </c>
      <c r="Z98" s="6" t="b">
        <f>AND(LEN(P98)=Rules!$E$2,P98*1&lt;=Rules!$C$2,P98*1&gt;=Rules!$B$2)</f>
        <v>1</v>
      </c>
      <c r="AA98" s="6" t="b">
        <f>AND(LEN(Q98)=Rules!$E$2,Q98*1&lt;=Rules!$C$3,Q98*1&gt;=Rules!$B$3)</f>
        <v>1</v>
      </c>
      <c r="AB98" s="6" t="b">
        <f>AND(LEN(R98)=Rules!$E$2,R98*1&lt;=Rules!$C$4,R98*1&gt;=Rules!$B$4)</f>
        <v>1</v>
      </c>
      <c r="AC98" s="6" t="b">
        <f>IF(RIGHT(S98,2)=Rules!$D$5,AND(W98&lt;=Rules!$C$5,W98&gt;=Rules!$B$5),IF(RIGHT(S98,2)=Rules!$D$6,AND(W98&lt;=Rules!$C$6,W98&gt;=Rules!$B$6),FALSE))</f>
        <v>1</v>
      </c>
      <c r="AD98" s="6" t="b">
        <f>AND(LEFT(T98,1)=Rules!$D$8,LEN(T98)=Rules!$E$8)</f>
        <v>1</v>
      </c>
      <c r="AE98" s="6" t="b">
        <f>ISNUMBER(MATCH(U98,Rules!$B$9:$H$9,0))</f>
        <v>1</v>
      </c>
      <c r="AF98" s="6" t="b">
        <f>LEN(V98)=Rules!$E$10</f>
        <v>1</v>
      </c>
      <c r="AH98">
        <f>COUNTIF(P98:AF98,FALSE)</f>
        <v>0</v>
      </c>
    </row>
    <row r="99" spans="1:34" ht="17" x14ac:dyDescent="0.25">
      <c r="A99" s="3" t="s">
        <v>75</v>
      </c>
      <c r="B99" t="str">
        <f t="shared" si="12"/>
        <v>ecl:gry cid:90 iyr:2010 hgt:165cm pid:683095019 byr:1953 hcl:#341e13 eyr:2030</v>
      </c>
      <c r="C99" t="str">
        <f t="shared" si="13"/>
        <v>ecl:gry cid:90 iyr:2010 hgt:165cm pid:683095019 byr:1953 hcl:#341e13 eyr:2030</v>
      </c>
      <c r="D99" t="str">
        <v>pid:020315021 hgt:60in ecl:amb iyr:2018 hcl:#602927 eyr:2028 byr:1935</v>
      </c>
      <c r="F99" s="6">
        <f t="shared" si="23"/>
        <v>62</v>
      </c>
      <c r="G99" s="6">
        <f>IFERROR(FIND(G$2,$D99),-1)</f>
        <v>32</v>
      </c>
      <c r="H99" s="6">
        <f>IFERROR(FIND(H$2,$D99),-1)</f>
        <v>53</v>
      </c>
      <c r="I99" s="6">
        <f>IFERROR(FIND(I$2,$D99),-1)</f>
        <v>15</v>
      </c>
      <c r="J99" s="6">
        <f>IFERROR(FIND(J$2,$D99),-1)</f>
        <v>41</v>
      </c>
      <c r="K99" s="6">
        <f>IFERROR(FIND(K$2,$D99),-1)</f>
        <v>24</v>
      </c>
      <c r="L99" s="6">
        <f>IFERROR(FIND(L$2,$D99),-1)</f>
        <v>1</v>
      </c>
      <c r="M99" s="6">
        <f t="shared" si="14"/>
        <v>-1</v>
      </c>
      <c r="N99" s="9">
        <f>IF(COUNTIF(F99:L99,-1)&gt;0,0,1)</f>
        <v>1</v>
      </c>
      <c r="P99" t="str">
        <f t="shared" si="15"/>
        <v>1935</v>
      </c>
      <c r="Q99" t="str">
        <f t="shared" si="16"/>
        <v>2018</v>
      </c>
      <c r="R99" t="str">
        <f t="shared" si="17"/>
        <v>2028</v>
      </c>
      <c r="S99" t="str">
        <f t="shared" si="18"/>
        <v>60in</v>
      </c>
      <c r="T99" t="str">
        <f t="shared" si="19"/>
        <v>#602927</v>
      </c>
      <c r="U99" t="str">
        <f t="shared" si="20"/>
        <v>amb</v>
      </c>
      <c r="V99" t="str">
        <f t="shared" si="21"/>
        <v>020315021</v>
      </c>
      <c r="W99">
        <f t="shared" si="22"/>
        <v>60</v>
      </c>
      <c r="X99" t="b" cm="1">
        <f t="array" ref="X99">IF(SUM(IF(IFERROR(MATCH(_xlfn.UNICODE(RIGHT(LEFT(T99,_xlfn.SEQUENCE(Rules!$E$8,1,2)),1)),Rules!$B$13:$Q$13,0),-1)=-1,1,0))&gt;0,FALSE,TRUE)</f>
        <v>1</v>
      </c>
      <c r="Z99" s="6" t="b">
        <f>AND(LEN(P99)=Rules!$E$2,P99*1&lt;=Rules!$C$2,P99*1&gt;=Rules!$B$2)</f>
        <v>1</v>
      </c>
      <c r="AA99" s="6" t="b">
        <f>AND(LEN(Q99)=Rules!$E$2,Q99*1&lt;=Rules!$C$3,Q99*1&gt;=Rules!$B$3)</f>
        <v>1</v>
      </c>
      <c r="AB99" s="6" t="b">
        <f>AND(LEN(R99)=Rules!$E$2,R99*1&lt;=Rules!$C$4,R99*1&gt;=Rules!$B$4)</f>
        <v>1</v>
      </c>
      <c r="AC99" s="6" t="b">
        <f>IF(RIGHT(S99,2)=Rules!$D$5,AND(W99&lt;=Rules!$C$5,W99&gt;=Rules!$B$5),IF(RIGHT(S99,2)=Rules!$D$6,AND(W99&lt;=Rules!$C$6,W99&gt;=Rules!$B$6),FALSE))</f>
        <v>1</v>
      </c>
      <c r="AD99" s="6" t="b">
        <f>AND(LEFT(T99,1)=Rules!$D$8,LEN(T99)=Rules!$E$8)</f>
        <v>1</v>
      </c>
      <c r="AE99" s="6" t="b">
        <f>ISNUMBER(MATCH(U99,Rules!$B$9:$H$9,0))</f>
        <v>1</v>
      </c>
      <c r="AF99" s="6" t="b">
        <f>LEN(V99)=Rules!$E$10</f>
        <v>1</v>
      </c>
      <c r="AH99">
        <f>COUNTIF(P99:AF99,FALSE)</f>
        <v>0</v>
      </c>
    </row>
    <row r="100" spans="1:34" x14ac:dyDescent="0.2">
      <c r="B100" t="str">
        <f t="shared" si="12"/>
        <v/>
      </c>
      <c r="C100" t="str">
        <f t="shared" si="13"/>
        <v/>
      </c>
      <c r="D100" t="str">
        <v>byr:1946 eyr:2021 hcl:#efcc98 iyr:2015 cid:52 hgt:177cm pid:841348804</v>
      </c>
      <c r="F100" s="6">
        <f t="shared" si="23"/>
        <v>1</v>
      </c>
      <c r="G100" s="6">
        <f>IFERROR(FIND(G$2,$D100),-1)</f>
        <v>31</v>
      </c>
      <c r="H100" s="6">
        <f>IFERROR(FIND(H$2,$D100),-1)</f>
        <v>10</v>
      </c>
      <c r="I100" s="6">
        <f>IFERROR(FIND(I$2,$D100),-1)</f>
        <v>47</v>
      </c>
      <c r="J100" s="6">
        <f>IFERROR(FIND(J$2,$D100),-1)</f>
        <v>19</v>
      </c>
      <c r="K100" s="6">
        <f>IFERROR(FIND(K$2,$D100),-1)</f>
        <v>-1</v>
      </c>
      <c r="L100" s="6">
        <f>IFERROR(FIND(L$2,$D100),-1)</f>
        <v>57</v>
      </c>
      <c r="M100" s="6">
        <f t="shared" si="14"/>
        <v>40</v>
      </c>
      <c r="N100" s="9">
        <f>IF(COUNTIF(F100:L100,-1)&gt;0,0,1)</f>
        <v>0</v>
      </c>
      <c r="P100" t="str">
        <f t="shared" si="15"/>
        <v>1946</v>
      </c>
      <c r="Q100" t="str">
        <f t="shared" si="16"/>
        <v>2015</v>
      </c>
      <c r="R100" t="str">
        <f t="shared" si="17"/>
        <v>2021</v>
      </c>
      <c r="S100" t="str">
        <f t="shared" si="18"/>
        <v>177cm</v>
      </c>
      <c r="T100" t="str">
        <f t="shared" si="19"/>
        <v>#efcc98</v>
      </c>
      <c r="U100" t="b">
        <f t="shared" si="20"/>
        <v>0</v>
      </c>
      <c r="V100" t="str">
        <f t="shared" si="21"/>
        <v>841348804</v>
      </c>
      <c r="W100">
        <f t="shared" si="22"/>
        <v>177</v>
      </c>
      <c r="X100" t="b" cm="1">
        <f t="array" ref="X100">IF(SUM(IF(IFERROR(MATCH(_xlfn.UNICODE(RIGHT(LEFT(T100,_xlfn.SEQUENCE(Rules!$E$8,1,2)),1)),Rules!$B$13:$Q$13,0),-1)=-1,1,0))&gt;0,FALSE,TRUE)</f>
        <v>1</v>
      </c>
      <c r="Z100" s="6" t="b">
        <f>AND(LEN(P100)=Rules!$E$2,P100*1&lt;=Rules!$C$2,P100*1&gt;=Rules!$B$2)</f>
        <v>1</v>
      </c>
      <c r="AA100" s="6" t="b">
        <f>AND(LEN(Q100)=Rules!$E$2,Q100*1&lt;=Rules!$C$3,Q100*1&gt;=Rules!$B$3)</f>
        <v>1</v>
      </c>
      <c r="AB100" s="6" t="b">
        <f>AND(LEN(R100)=Rules!$E$2,R100*1&lt;=Rules!$C$4,R100*1&gt;=Rules!$B$4)</f>
        <v>1</v>
      </c>
      <c r="AC100" s="6" t="b">
        <f>IF(RIGHT(S100,2)=Rules!$D$5,AND(W100&lt;=Rules!$C$5,W100&gt;=Rules!$B$5),IF(RIGHT(S100,2)=Rules!$D$6,AND(W100&lt;=Rules!$C$6,W100&gt;=Rules!$B$6),FALSE))</f>
        <v>1</v>
      </c>
      <c r="AD100" s="6" t="b">
        <f>AND(LEFT(T100,1)=Rules!$D$8,LEN(T100)=Rules!$E$8)</f>
        <v>1</v>
      </c>
      <c r="AE100" s="6" t="b">
        <f>ISNUMBER(MATCH(U100,Rules!$B$9:$H$9,0))</f>
        <v>0</v>
      </c>
      <c r="AF100" s="6" t="b">
        <f>LEN(V100)=Rules!$E$10</f>
        <v>1</v>
      </c>
      <c r="AH100">
        <f>COUNTIF(P100:AF100,FALSE)</f>
        <v>2</v>
      </c>
    </row>
    <row r="101" spans="1:34" ht="17" x14ac:dyDescent="0.25">
      <c r="A101" s="3" t="s">
        <v>76</v>
      </c>
      <c r="B101" t="str">
        <f t="shared" si="12"/>
        <v>pid:000303662</v>
      </c>
      <c r="C101" t="str">
        <f t="shared" si="13"/>
        <v/>
      </c>
      <c r="D101" t="str">
        <v>ecl:gry eyr:2027 byr:1959 pid:482204272 hcl:#888785 iyr:2013</v>
      </c>
      <c r="F101" s="6">
        <f t="shared" si="23"/>
        <v>18</v>
      </c>
      <c r="G101" s="6">
        <f>IFERROR(FIND(G$2,$D101),-1)</f>
        <v>53</v>
      </c>
      <c r="H101" s="6">
        <f>IFERROR(FIND(H$2,$D101),-1)</f>
        <v>9</v>
      </c>
      <c r="I101" s="6">
        <f>IFERROR(FIND(I$2,$D101),-1)</f>
        <v>-1</v>
      </c>
      <c r="J101" s="6">
        <f>IFERROR(FIND(J$2,$D101),-1)</f>
        <v>41</v>
      </c>
      <c r="K101" s="6">
        <f>IFERROR(FIND(K$2,$D101),-1)</f>
        <v>1</v>
      </c>
      <c r="L101" s="6">
        <f>IFERROR(FIND(L$2,$D101),-1)</f>
        <v>27</v>
      </c>
      <c r="M101" s="6">
        <f t="shared" si="14"/>
        <v>-1</v>
      </c>
      <c r="N101" s="9">
        <f>IF(COUNTIF(F101:L101,-1)&gt;0,0,1)</f>
        <v>0</v>
      </c>
      <c r="P101" t="str">
        <f t="shared" si="15"/>
        <v>1959</v>
      </c>
      <c r="Q101" t="str">
        <f t="shared" si="16"/>
        <v>2013</v>
      </c>
      <c r="R101" t="str">
        <f t="shared" si="17"/>
        <v>2027</v>
      </c>
      <c r="S101" t="b">
        <f t="shared" si="18"/>
        <v>0</v>
      </c>
      <c r="T101" t="str">
        <f t="shared" si="19"/>
        <v>#888785</v>
      </c>
      <c r="U101" t="str">
        <f t="shared" si="20"/>
        <v>gry</v>
      </c>
      <c r="V101" t="str">
        <f t="shared" si="21"/>
        <v>482204272</v>
      </c>
      <c r="W101" t="e">
        <f t="shared" si="22"/>
        <v>#VALUE!</v>
      </c>
      <c r="X101" t="b" cm="1">
        <f t="array" ref="X101">IF(SUM(IF(IFERROR(MATCH(_xlfn.UNICODE(RIGHT(LEFT(T101,_xlfn.SEQUENCE(Rules!$E$8,1,2)),1)),Rules!$B$13:$Q$13,0),-1)=-1,1,0))&gt;0,FALSE,TRUE)</f>
        <v>1</v>
      </c>
      <c r="Z101" s="6" t="b">
        <f>AND(LEN(P101)=Rules!$E$2,P101*1&lt;=Rules!$C$2,P101*1&gt;=Rules!$B$2)</f>
        <v>1</v>
      </c>
      <c r="AA101" s="6" t="b">
        <f>AND(LEN(Q101)=Rules!$E$2,Q101*1&lt;=Rules!$C$3,Q101*1&gt;=Rules!$B$3)</f>
        <v>1</v>
      </c>
      <c r="AB101" s="6" t="b">
        <f>AND(LEN(R101)=Rules!$E$2,R101*1&lt;=Rules!$C$4,R101*1&gt;=Rules!$B$4)</f>
        <v>1</v>
      </c>
      <c r="AC101" s="6" t="b">
        <f>IF(RIGHT(S101,2)=Rules!$D$5,AND(W101&lt;=Rules!$C$5,W101&gt;=Rules!$B$5),IF(RIGHT(S101,2)=Rules!$D$6,AND(W101&lt;=Rules!$C$6,W101&gt;=Rules!$B$6),FALSE))</f>
        <v>0</v>
      </c>
      <c r="AD101" s="6" t="b">
        <f>AND(LEFT(T101,1)=Rules!$D$8,LEN(T101)=Rules!$E$8)</f>
        <v>1</v>
      </c>
      <c r="AE101" s="6" t="b">
        <f>ISNUMBER(MATCH(U101,Rules!$B$9:$H$9,0))</f>
        <v>1</v>
      </c>
      <c r="AF101" s="6" t="b">
        <f>LEN(V101)=Rules!$E$10</f>
        <v>1</v>
      </c>
      <c r="AH101">
        <f>COUNTIF(P101:AF101,FALSE)</f>
        <v>2</v>
      </c>
    </row>
    <row r="102" spans="1:34" ht="17" x14ac:dyDescent="0.25">
      <c r="A102" s="3" t="s">
        <v>77</v>
      </c>
      <c r="B102" t="str">
        <f t="shared" si="12"/>
        <v>pid:000303662 ecl:amb iyr:2014 hcl:#733820 byr:1964 hgt:184cm cid:149</v>
      </c>
      <c r="C102" t="str">
        <f t="shared" si="13"/>
        <v/>
      </c>
      <c r="D102" t="str">
        <v>hcl:#623a2f eyr:2027 iyr:2011 hgt:189cm pid:767923916 ecl:hzl byr:1987</v>
      </c>
      <c r="F102" s="6">
        <f t="shared" si="23"/>
        <v>63</v>
      </c>
      <c r="G102" s="6">
        <f>IFERROR(FIND(G$2,$D102),-1)</f>
        <v>22</v>
      </c>
      <c r="H102" s="6">
        <f>IFERROR(FIND(H$2,$D102),-1)</f>
        <v>13</v>
      </c>
      <c r="I102" s="6">
        <f>IFERROR(FIND(I$2,$D102),-1)</f>
        <v>31</v>
      </c>
      <c r="J102" s="6">
        <f>IFERROR(FIND(J$2,$D102),-1)</f>
        <v>1</v>
      </c>
      <c r="K102" s="6">
        <f>IFERROR(FIND(K$2,$D102),-1)</f>
        <v>55</v>
      </c>
      <c r="L102" s="6">
        <f>IFERROR(FIND(L$2,$D102),-1)</f>
        <v>41</v>
      </c>
      <c r="M102" s="6">
        <f t="shared" si="14"/>
        <v>-1</v>
      </c>
      <c r="N102" s="9">
        <f>IF(COUNTIF(F102:L102,-1)&gt;0,0,1)</f>
        <v>1</v>
      </c>
      <c r="P102" t="str">
        <f t="shared" si="15"/>
        <v>1987</v>
      </c>
      <c r="Q102" t="str">
        <f t="shared" si="16"/>
        <v>2011</v>
      </c>
      <c r="R102" t="str">
        <f t="shared" si="17"/>
        <v>2027</v>
      </c>
      <c r="S102" t="str">
        <f t="shared" si="18"/>
        <v>189cm</v>
      </c>
      <c r="T102" t="str">
        <f t="shared" si="19"/>
        <v>#623a2f</v>
      </c>
      <c r="U102" t="str">
        <f t="shared" si="20"/>
        <v>hzl</v>
      </c>
      <c r="V102" t="str">
        <f t="shared" si="21"/>
        <v>767923916</v>
      </c>
      <c r="W102">
        <f t="shared" si="22"/>
        <v>189</v>
      </c>
      <c r="X102" t="b" cm="1">
        <f t="array" ref="X102">IF(SUM(IF(IFERROR(MATCH(_xlfn.UNICODE(RIGHT(LEFT(T102,_xlfn.SEQUENCE(Rules!$E$8,1,2)),1)),Rules!$B$13:$Q$13,0),-1)=-1,1,0))&gt;0,FALSE,TRUE)</f>
        <v>1</v>
      </c>
      <c r="Z102" s="6" t="b">
        <f>AND(LEN(P102)=Rules!$E$2,P102*1&lt;=Rules!$C$2,P102*1&gt;=Rules!$B$2)</f>
        <v>1</v>
      </c>
      <c r="AA102" s="6" t="b">
        <f>AND(LEN(Q102)=Rules!$E$2,Q102*1&lt;=Rules!$C$3,Q102*1&gt;=Rules!$B$3)</f>
        <v>1</v>
      </c>
      <c r="AB102" s="6" t="b">
        <f>AND(LEN(R102)=Rules!$E$2,R102*1&lt;=Rules!$C$4,R102*1&gt;=Rules!$B$4)</f>
        <v>1</v>
      </c>
      <c r="AC102" s="6" t="b">
        <f>IF(RIGHT(S102,2)=Rules!$D$5,AND(W102&lt;=Rules!$C$5,W102&gt;=Rules!$B$5),IF(RIGHT(S102,2)=Rules!$D$6,AND(W102&lt;=Rules!$C$6,W102&gt;=Rules!$B$6),FALSE))</f>
        <v>1</v>
      </c>
      <c r="AD102" s="6" t="b">
        <f>AND(LEFT(T102,1)=Rules!$D$8,LEN(T102)=Rules!$E$8)</f>
        <v>1</v>
      </c>
      <c r="AE102" s="6" t="b">
        <f>ISNUMBER(MATCH(U102,Rules!$B$9:$H$9,0))</f>
        <v>1</v>
      </c>
      <c r="AF102" s="6" t="b">
        <f>LEN(V102)=Rules!$E$10</f>
        <v>1</v>
      </c>
      <c r="AH102">
        <f>COUNTIF(P102:AF102,FALSE)</f>
        <v>0</v>
      </c>
    </row>
    <row r="103" spans="1:34" ht="17" x14ac:dyDescent="0.25">
      <c r="A103" s="3" t="s">
        <v>78</v>
      </c>
      <c r="B103" t="str">
        <f t="shared" si="12"/>
        <v>pid:000303662 ecl:amb iyr:2014 hcl:#733820 byr:1964 hgt:184cm cid:149 eyr:2027</v>
      </c>
      <c r="C103" t="str">
        <f t="shared" si="13"/>
        <v>pid:000303662 ecl:amb iyr:2014 hcl:#733820 byr:1964 hgt:184cm cid:149 eyr:2027</v>
      </c>
      <c r="D103" t="str">
        <v>hgt:152in hcl:#efcc98 ecl:hzl eyr:2030 byr:1971 iyr:1978 pid:499148724 cid:194</v>
      </c>
      <c r="F103" s="6">
        <f t="shared" si="23"/>
        <v>40</v>
      </c>
      <c r="G103" s="6">
        <f>IFERROR(FIND(G$2,$D103),-1)</f>
        <v>49</v>
      </c>
      <c r="H103" s="6">
        <f>IFERROR(FIND(H$2,$D103),-1)</f>
        <v>31</v>
      </c>
      <c r="I103" s="6">
        <f>IFERROR(FIND(I$2,$D103),-1)</f>
        <v>1</v>
      </c>
      <c r="J103" s="6">
        <f>IFERROR(FIND(J$2,$D103),-1)</f>
        <v>11</v>
      </c>
      <c r="K103" s="6">
        <f>IFERROR(FIND(K$2,$D103),-1)</f>
        <v>23</v>
      </c>
      <c r="L103" s="6">
        <f>IFERROR(FIND(L$2,$D103),-1)</f>
        <v>58</v>
      </c>
      <c r="M103" s="6">
        <f t="shared" si="14"/>
        <v>72</v>
      </c>
      <c r="N103" s="9">
        <f>IF(COUNTIF(F103:L103,-1)&gt;0,0,1)</f>
        <v>1</v>
      </c>
      <c r="P103" t="str">
        <f t="shared" si="15"/>
        <v>1971</v>
      </c>
      <c r="Q103" t="str">
        <f t="shared" si="16"/>
        <v>1978</v>
      </c>
      <c r="R103" t="str">
        <f t="shared" si="17"/>
        <v>2030</v>
      </c>
      <c r="S103" t="str">
        <f t="shared" si="18"/>
        <v>152in</v>
      </c>
      <c r="T103" t="str">
        <f t="shared" si="19"/>
        <v>#efcc98</v>
      </c>
      <c r="U103" t="str">
        <f t="shared" si="20"/>
        <v>hzl</v>
      </c>
      <c r="V103" t="str">
        <f t="shared" si="21"/>
        <v>499148724</v>
      </c>
      <c r="W103">
        <f t="shared" si="22"/>
        <v>152</v>
      </c>
      <c r="X103" t="b" cm="1">
        <f t="array" ref="X103">IF(SUM(IF(IFERROR(MATCH(_xlfn.UNICODE(RIGHT(LEFT(T103,_xlfn.SEQUENCE(Rules!$E$8,1,2)),1)),Rules!$B$13:$Q$13,0),-1)=-1,1,0))&gt;0,FALSE,TRUE)</f>
        <v>1</v>
      </c>
      <c r="Z103" s="6" t="b">
        <f>AND(LEN(P103)=Rules!$E$2,P103*1&lt;=Rules!$C$2,P103*1&gt;=Rules!$B$2)</f>
        <v>1</v>
      </c>
      <c r="AA103" s="6" t="b">
        <f>AND(LEN(Q103)=Rules!$E$2,Q103*1&lt;=Rules!$C$3,Q103*1&gt;=Rules!$B$3)</f>
        <v>0</v>
      </c>
      <c r="AB103" s="6" t="b">
        <f>AND(LEN(R103)=Rules!$E$2,R103*1&lt;=Rules!$C$4,R103*1&gt;=Rules!$B$4)</f>
        <v>1</v>
      </c>
      <c r="AC103" s="6" t="b">
        <f>IF(RIGHT(S103,2)=Rules!$D$5,AND(W103&lt;=Rules!$C$5,W103&gt;=Rules!$B$5),IF(RIGHT(S103,2)=Rules!$D$6,AND(W103&lt;=Rules!$C$6,W103&gt;=Rules!$B$6),FALSE))</f>
        <v>0</v>
      </c>
      <c r="AD103" s="6" t="b">
        <f>AND(LEFT(T103,1)=Rules!$D$8,LEN(T103)=Rules!$E$8)</f>
        <v>1</v>
      </c>
      <c r="AE103" s="6" t="b">
        <f>ISNUMBER(MATCH(U103,Rules!$B$9:$H$9,0))</f>
        <v>1</v>
      </c>
      <c r="AF103" s="6" t="b">
        <f>LEN(V103)=Rules!$E$10</f>
        <v>1</v>
      </c>
      <c r="AH103">
        <f>COUNTIF(P103:AF103,FALSE)</f>
        <v>2</v>
      </c>
    </row>
    <row r="104" spans="1:34" x14ac:dyDescent="0.2">
      <c r="B104" t="str">
        <f t="shared" si="12"/>
        <v/>
      </c>
      <c r="C104" t="str">
        <f t="shared" si="13"/>
        <v/>
      </c>
      <c r="D104" t="str">
        <v>pid:#87513f hcl:e2a5de byr:2015 iyr:2016 hgt:155cm eyr:2024 ecl:gry cid:123</v>
      </c>
      <c r="F104" s="6">
        <f t="shared" si="23"/>
        <v>24</v>
      </c>
      <c r="G104" s="6">
        <f>IFERROR(FIND(G$2,$D104),-1)</f>
        <v>33</v>
      </c>
      <c r="H104" s="6">
        <f>IFERROR(FIND(H$2,$D104),-1)</f>
        <v>52</v>
      </c>
      <c r="I104" s="6">
        <f>IFERROR(FIND(I$2,$D104),-1)</f>
        <v>42</v>
      </c>
      <c r="J104" s="6">
        <f>IFERROR(FIND(J$2,$D104),-1)</f>
        <v>13</v>
      </c>
      <c r="K104" s="6">
        <f>IFERROR(FIND(K$2,$D104),-1)</f>
        <v>61</v>
      </c>
      <c r="L104" s="6">
        <f>IFERROR(FIND(L$2,$D104),-1)</f>
        <v>1</v>
      </c>
      <c r="M104" s="6">
        <f t="shared" si="14"/>
        <v>69</v>
      </c>
      <c r="N104" s="9">
        <f>IF(COUNTIF(F104:L104,-1)&gt;0,0,1)</f>
        <v>1</v>
      </c>
      <c r="P104" t="str">
        <f t="shared" si="15"/>
        <v>2015</v>
      </c>
      <c r="Q104" t="str">
        <f t="shared" si="16"/>
        <v>2016</v>
      </c>
      <c r="R104" t="str">
        <f t="shared" si="17"/>
        <v>2024</v>
      </c>
      <c r="S104" t="str">
        <f t="shared" si="18"/>
        <v>155cm</v>
      </c>
      <c r="T104" t="str">
        <f t="shared" si="19"/>
        <v>e2a5de</v>
      </c>
      <c r="U104" t="str">
        <f t="shared" si="20"/>
        <v>gry</v>
      </c>
      <c r="V104" t="str">
        <f t="shared" si="21"/>
        <v>#87513f</v>
      </c>
      <c r="W104">
        <f t="shared" si="22"/>
        <v>155</v>
      </c>
      <c r="X104" t="b" cm="1">
        <f t="array" ref="X104">IF(SUM(IF(IFERROR(MATCH(_xlfn.UNICODE(RIGHT(LEFT(T104,_xlfn.SEQUENCE(Rules!$E$8,1,2)),1)),Rules!$B$13:$Q$13,0),-1)=-1,1,0))&gt;0,FALSE,TRUE)</f>
        <v>1</v>
      </c>
      <c r="Z104" s="6" t="b">
        <f>AND(LEN(P104)=Rules!$E$2,P104*1&lt;=Rules!$C$2,P104*1&gt;=Rules!$B$2)</f>
        <v>0</v>
      </c>
      <c r="AA104" s="6" t="b">
        <f>AND(LEN(Q104)=Rules!$E$2,Q104*1&lt;=Rules!$C$3,Q104*1&gt;=Rules!$B$3)</f>
        <v>1</v>
      </c>
      <c r="AB104" s="6" t="b">
        <f>AND(LEN(R104)=Rules!$E$2,R104*1&lt;=Rules!$C$4,R104*1&gt;=Rules!$B$4)</f>
        <v>1</v>
      </c>
      <c r="AC104" s="6" t="b">
        <f>IF(RIGHT(S104,2)=Rules!$D$5,AND(W104&lt;=Rules!$C$5,W104&gt;=Rules!$B$5),IF(RIGHT(S104,2)=Rules!$D$6,AND(W104&lt;=Rules!$C$6,W104&gt;=Rules!$B$6),FALSE))</f>
        <v>1</v>
      </c>
      <c r="AD104" s="6" t="b">
        <f>AND(LEFT(T104,1)=Rules!$D$8,LEN(T104)=Rules!$E$8)</f>
        <v>0</v>
      </c>
      <c r="AE104" s="6" t="b">
        <f>ISNUMBER(MATCH(U104,Rules!$B$9:$H$9,0))</f>
        <v>1</v>
      </c>
      <c r="AF104" s="6" t="b">
        <f>LEN(V104)=Rules!$E$10</f>
        <v>0</v>
      </c>
      <c r="AH104">
        <f>COUNTIF(P104:AF104,FALSE)</f>
        <v>3</v>
      </c>
    </row>
    <row r="105" spans="1:34" ht="17" x14ac:dyDescent="0.25">
      <c r="A105" s="3" t="s">
        <v>79</v>
      </c>
      <c r="B105" t="str">
        <f t="shared" si="12"/>
        <v>hcl:#341e13 hgt:150cm byr:1999 eyr:2022 pid:950260967 cid:72</v>
      </c>
      <c r="C105" t="str">
        <f t="shared" si="13"/>
        <v/>
      </c>
      <c r="D105" t="str">
        <v>byr:1977 iyr:2028 hcl:#888785 pid:69801913 eyr:2026 hgt:165in ecl:brn</v>
      </c>
      <c r="F105" s="6">
        <f t="shared" si="23"/>
        <v>1</v>
      </c>
      <c r="G105" s="6">
        <f>IFERROR(FIND(G$2,$D105),-1)</f>
        <v>10</v>
      </c>
      <c r="H105" s="6">
        <f>IFERROR(FIND(H$2,$D105),-1)</f>
        <v>44</v>
      </c>
      <c r="I105" s="6">
        <f>IFERROR(FIND(I$2,$D105),-1)</f>
        <v>53</v>
      </c>
      <c r="J105" s="6">
        <f>IFERROR(FIND(J$2,$D105),-1)</f>
        <v>19</v>
      </c>
      <c r="K105" s="6">
        <f>IFERROR(FIND(K$2,$D105),-1)</f>
        <v>63</v>
      </c>
      <c r="L105" s="6">
        <f>IFERROR(FIND(L$2,$D105),-1)</f>
        <v>31</v>
      </c>
      <c r="M105" s="6">
        <f t="shared" si="14"/>
        <v>-1</v>
      </c>
      <c r="N105" s="9">
        <f>IF(COUNTIF(F105:L105,-1)&gt;0,0,1)</f>
        <v>1</v>
      </c>
      <c r="P105" t="str">
        <f t="shared" si="15"/>
        <v>1977</v>
      </c>
      <c r="Q105" t="str">
        <f t="shared" si="16"/>
        <v>2028</v>
      </c>
      <c r="R105" t="str">
        <f t="shared" si="17"/>
        <v>2026</v>
      </c>
      <c r="S105" t="str">
        <f t="shared" si="18"/>
        <v>165in</v>
      </c>
      <c r="T105" t="str">
        <f t="shared" si="19"/>
        <v>#888785</v>
      </c>
      <c r="U105" t="str">
        <f t="shared" si="20"/>
        <v>brn</v>
      </c>
      <c r="V105" t="str">
        <f t="shared" si="21"/>
        <v>69801913</v>
      </c>
      <c r="W105">
        <f t="shared" si="22"/>
        <v>165</v>
      </c>
      <c r="X105" t="b" cm="1">
        <f t="array" ref="X105">IF(SUM(IF(IFERROR(MATCH(_xlfn.UNICODE(RIGHT(LEFT(T105,_xlfn.SEQUENCE(Rules!$E$8,1,2)),1)),Rules!$B$13:$Q$13,0),-1)=-1,1,0))&gt;0,FALSE,TRUE)</f>
        <v>1</v>
      </c>
      <c r="Z105" s="6" t="b">
        <f>AND(LEN(P105)=Rules!$E$2,P105*1&lt;=Rules!$C$2,P105*1&gt;=Rules!$B$2)</f>
        <v>1</v>
      </c>
      <c r="AA105" s="6" t="b">
        <f>AND(LEN(Q105)=Rules!$E$2,Q105*1&lt;=Rules!$C$3,Q105*1&gt;=Rules!$B$3)</f>
        <v>0</v>
      </c>
      <c r="AB105" s="6" t="b">
        <f>AND(LEN(R105)=Rules!$E$2,R105*1&lt;=Rules!$C$4,R105*1&gt;=Rules!$B$4)</f>
        <v>1</v>
      </c>
      <c r="AC105" s="6" t="b">
        <f>IF(RIGHT(S105,2)=Rules!$D$5,AND(W105&lt;=Rules!$C$5,W105&gt;=Rules!$B$5),IF(RIGHT(S105,2)=Rules!$D$6,AND(W105&lt;=Rules!$C$6,W105&gt;=Rules!$B$6),FALSE))</f>
        <v>0</v>
      </c>
      <c r="AD105" s="6" t="b">
        <f>AND(LEFT(T105,1)=Rules!$D$8,LEN(T105)=Rules!$E$8)</f>
        <v>1</v>
      </c>
      <c r="AE105" s="6" t="b">
        <f>ISNUMBER(MATCH(U105,Rules!$B$9:$H$9,0))</f>
        <v>1</v>
      </c>
      <c r="AF105" s="6" t="b">
        <f>LEN(V105)=Rules!$E$10</f>
        <v>0</v>
      </c>
      <c r="AH105">
        <f>COUNTIF(P105:AF105,FALSE)</f>
        <v>3</v>
      </c>
    </row>
    <row r="106" spans="1:34" ht="17" x14ac:dyDescent="0.25">
      <c r="A106" s="3" t="s">
        <v>80</v>
      </c>
      <c r="B106" t="str">
        <f t="shared" si="12"/>
        <v>hcl:#341e13 hgt:150cm byr:1999 eyr:2022 pid:950260967 cid:72 ecl:grn iyr:2012</v>
      </c>
      <c r="C106" t="str">
        <f t="shared" si="13"/>
        <v>hcl:#341e13 hgt:150cm byr:1999 eyr:2022 pid:950260967 cid:72 ecl:grn iyr:2012</v>
      </c>
      <c r="D106" t="str">
        <v>byr:1938 hcl:#efcc98 hgt:154cm pid:621714851 eyr:1972 ecl:gry iyr:2014 cid:161</v>
      </c>
      <c r="F106" s="6">
        <f t="shared" si="23"/>
        <v>1</v>
      </c>
      <c r="G106" s="6">
        <f>IFERROR(FIND(G$2,$D106),-1)</f>
        <v>63</v>
      </c>
      <c r="H106" s="6">
        <f>IFERROR(FIND(H$2,$D106),-1)</f>
        <v>46</v>
      </c>
      <c r="I106" s="6">
        <f>IFERROR(FIND(I$2,$D106),-1)</f>
        <v>22</v>
      </c>
      <c r="J106" s="6">
        <f>IFERROR(FIND(J$2,$D106),-1)</f>
        <v>10</v>
      </c>
      <c r="K106" s="6">
        <f>IFERROR(FIND(K$2,$D106),-1)</f>
        <v>55</v>
      </c>
      <c r="L106" s="6">
        <f>IFERROR(FIND(L$2,$D106),-1)</f>
        <v>32</v>
      </c>
      <c r="M106" s="6">
        <f t="shared" si="14"/>
        <v>72</v>
      </c>
      <c r="N106" s="9">
        <f>IF(COUNTIF(F106:L106,-1)&gt;0,0,1)</f>
        <v>1</v>
      </c>
      <c r="P106" t="str">
        <f t="shared" si="15"/>
        <v>1938</v>
      </c>
      <c r="Q106" t="str">
        <f t="shared" si="16"/>
        <v>2014</v>
      </c>
      <c r="R106" t="str">
        <f t="shared" si="17"/>
        <v>1972</v>
      </c>
      <c r="S106" t="str">
        <f t="shared" si="18"/>
        <v>154cm</v>
      </c>
      <c r="T106" t="str">
        <f t="shared" si="19"/>
        <v>#efcc98</v>
      </c>
      <c r="U106" t="str">
        <f t="shared" si="20"/>
        <v>gry</v>
      </c>
      <c r="V106" t="str">
        <f t="shared" si="21"/>
        <v>621714851</v>
      </c>
      <c r="W106">
        <f t="shared" si="22"/>
        <v>154</v>
      </c>
      <c r="X106" t="b" cm="1">
        <f t="array" ref="X106">IF(SUM(IF(IFERROR(MATCH(_xlfn.UNICODE(RIGHT(LEFT(T106,_xlfn.SEQUENCE(Rules!$E$8,1,2)),1)),Rules!$B$13:$Q$13,0),-1)=-1,1,0))&gt;0,FALSE,TRUE)</f>
        <v>1</v>
      </c>
      <c r="Z106" s="6" t="b">
        <f>AND(LEN(P106)=Rules!$E$2,P106*1&lt;=Rules!$C$2,P106*1&gt;=Rules!$B$2)</f>
        <v>1</v>
      </c>
      <c r="AA106" s="6" t="b">
        <f>AND(LEN(Q106)=Rules!$E$2,Q106*1&lt;=Rules!$C$3,Q106*1&gt;=Rules!$B$3)</f>
        <v>1</v>
      </c>
      <c r="AB106" s="6" t="b">
        <f>AND(LEN(R106)=Rules!$E$2,R106*1&lt;=Rules!$C$4,R106*1&gt;=Rules!$B$4)</f>
        <v>0</v>
      </c>
      <c r="AC106" s="6" t="b">
        <f>IF(RIGHT(S106,2)=Rules!$D$5,AND(W106&lt;=Rules!$C$5,W106&gt;=Rules!$B$5),IF(RIGHT(S106,2)=Rules!$D$6,AND(W106&lt;=Rules!$C$6,W106&gt;=Rules!$B$6),FALSE))</f>
        <v>1</v>
      </c>
      <c r="AD106" s="6" t="b">
        <f>AND(LEFT(T106,1)=Rules!$D$8,LEN(T106)=Rules!$E$8)</f>
        <v>1</v>
      </c>
      <c r="AE106" s="6" t="b">
        <f>ISNUMBER(MATCH(U106,Rules!$B$9:$H$9,0))</f>
        <v>1</v>
      </c>
      <c r="AF106" s="6" t="b">
        <f>LEN(V106)=Rules!$E$10</f>
        <v>1</v>
      </c>
      <c r="AH106">
        <f>COUNTIF(P106:AF106,FALSE)</f>
        <v>1</v>
      </c>
    </row>
    <row r="107" spans="1:34" x14ac:dyDescent="0.2">
      <c r="B107" t="str">
        <f t="shared" si="12"/>
        <v/>
      </c>
      <c r="C107" t="str">
        <f t="shared" si="13"/>
        <v/>
      </c>
      <c r="D107" t="str">
        <v>hcl:#a97842 hgt:184cm ecl:oth pid:009682326 cid:233 eyr:2023 iyr:2019 byr:1982</v>
      </c>
      <c r="F107" s="6">
        <f t="shared" si="23"/>
        <v>71</v>
      </c>
      <c r="G107" s="6">
        <f>IFERROR(FIND(G$2,$D107),-1)</f>
        <v>62</v>
      </c>
      <c r="H107" s="6">
        <f>IFERROR(FIND(H$2,$D107),-1)</f>
        <v>53</v>
      </c>
      <c r="I107" s="6">
        <f>IFERROR(FIND(I$2,$D107),-1)</f>
        <v>13</v>
      </c>
      <c r="J107" s="6">
        <f>IFERROR(FIND(J$2,$D107),-1)</f>
        <v>1</v>
      </c>
      <c r="K107" s="6">
        <f>IFERROR(FIND(K$2,$D107),-1)</f>
        <v>23</v>
      </c>
      <c r="L107" s="6">
        <f>IFERROR(FIND(L$2,$D107),-1)</f>
        <v>31</v>
      </c>
      <c r="M107" s="6">
        <f t="shared" si="14"/>
        <v>45</v>
      </c>
      <c r="N107" s="9">
        <f>IF(COUNTIF(F107:L107,-1)&gt;0,0,1)</f>
        <v>1</v>
      </c>
      <c r="P107" t="str">
        <f t="shared" si="15"/>
        <v>1982</v>
      </c>
      <c r="Q107" t="str">
        <f t="shared" si="16"/>
        <v>2019</v>
      </c>
      <c r="R107" t="str">
        <f t="shared" si="17"/>
        <v>2023</v>
      </c>
      <c r="S107" t="str">
        <f t="shared" si="18"/>
        <v>184cm</v>
      </c>
      <c r="T107" t="str">
        <f t="shared" si="19"/>
        <v>#a97842</v>
      </c>
      <c r="U107" t="str">
        <f t="shared" si="20"/>
        <v>oth</v>
      </c>
      <c r="V107" t="str">
        <f t="shared" si="21"/>
        <v>009682326</v>
      </c>
      <c r="W107">
        <f t="shared" si="22"/>
        <v>184</v>
      </c>
      <c r="X107" t="b" cm="1">
        <f t="array" ref="X107">IF(SUM(IF(IFERROR(MATCH(_xlfn.UNICODE(RIGHT(LEFT(T107,_xlfn.SEQUENCE(Rules!$E$8,1,2)),1)),Rules!$B$13:$Q$13,0),-1)=-1,1,0))&gt;0,FALSE,TRUE)</f>
        <v>1</v>
      </c>
      <c r="Z107" s="6" t="b">
        <f>AND(LEN(P107)=Rules!$E$2,P107*1&lt;=Rules!$C$2,P107*1&gt;=Rules!$B$2)</f>
        <v>1</v>
      </c>
      <c r="AA107" s="6" t="b">
        <f>AND(LEN(Q107)=Rules!$E$2,Q107*1&lt;=Rules!$C$3,Q107*1&gt;=Rules!$B$3)</f>
        <v>1</v>
      </c>
      <c r="AB107" s="6" t="b">
        <f>AND(LEN(R107)=Rules!$E$2,R107*1&lt;=Rules!$C$4,R107*1&gt;=Rules!$B$4)</f>
        <v>1</v>
      </c>
      <c r="AC107" s="6" t="b">
        <f>IF(RIGHT(S107,2)=Rules!$D$5,AND(W107&lt;=Rules!$C$5,W107&gt;=Rules!$B$5),IF(RIGHT(S107,2)=Rules!$D$6,AND(W107&lt;=Rules!$C$6,W107&gt;=Rules!$B$6),FALSE))</f>
        <v>1</v>
      </c>
      <c r="AD107" s="6" t="b">
        <f>AND(LEFT(T107,1)=Rules!$D$8,LEN(T107)=Rules!$E$8)</f>
        <v>1</v>
      </c>
      <c r="AE107" s="6" t="b">
        <f>ISNUMBER(MATCH(U107,Rules!$B$9:$H$9,0))</f>
        <v>1</v>
      </c>
      <c r="AF107" s="6" t="b">
        <f>LEN(V107)=Rules!$E$10</f>
        <v>1</v>
      </c>
      <c r="AH107">
        <f>COUNTIF(P107:AF107,FALSE)</f>
        <v>0</v>
      </c>
    </row>
    <row r="108" spans="1:34" ht="17" x14ac:dyDescent="0.25">
      <c r="A108" s="3" t="s">
        <v>81</v>
      </c>
      <c r="B108" t="str">
        <f t="shared" si="12"/>
        <v>cid:159 byr:1987</v>
      </c>
      <c r="C108" t="str">
        <f t="shared" si="13"/>
        <v/>
      </c>
      <c r="D108" t="str">
        <v>hcl:#ceb3a1 pid:700761574 eyr:2020 byr:1940 iyr:2017 ecl:gry hgt:76in</v>
      </c>
      <c r="F108" s="6">
        <f t="shared" si="23"/>
        <v>36</v>
      </c>
      <c r="G108" s="6">
        <f>IFERROR(FIND(G$2,$D108),-1)</f>
        <v>45</v>
      </c>
      <c r="H108" s="6">
        <f>IFERROR(FIND(H$2,$D108),-1)</f>
        <v>27</v>
      </c>
      <c r="I108" s="6">
        <f>IFERROR(FIND(I$2,$D108),-1)</f>
        <v>62</v>
      </c>
      <c r="J108" s="6">
        <f>IFERROR(FIND(J$2,$D108),-1)</f>
        <v>1</v>
      </c>
      <c r="K108" s="6">
        <f>IFERROR(FIND(K$2,$D108),-1)</f>
        <v>54</v>
      </c>
      <c r="L108" s="6">
        <f>IFERROR(FIND(L$2,$D108),-1)</f>
        <v>13</v>
      </c>
      <c r="M108" s="6">
        <f t="shared" si="14"/>
        <v>-1</v>
      </c>
      <c r="N108" s="9">
        <f>IF(COUNTIF(F108:L108,-1)&gt;0,0,1)</f>
        <v>1</v>
      </c>
      <c r="P108" t="str">
        <f t="shared" si="15"/>
        <v>1940</v>
      </c>
      <c r="Q108" t="str">
        <f t="shared" si="16"/>
        <v>2017</v>
      </c>
      <c r="R108" t="str">
        <f t="shared" si="17"/>
        <v>2020</v>
      </c>
      <c r="S108" t="str">
        <f t="shared" si="18"/>
        <v>76in</v>
      </c>
      <c r="T108" t="str">
        <f t="shared" si="19"/>
        <v>#ceb3a1</v>
      </c>
      <c r="U108" t="str">
        <f t="shared" si="20"/>
        <v>gry</v>
      </c>
      <c r="V108" t="str">
        <f t="shared" si="21"/>
        <v>700761574</v>
      </c>
      <c r="W108">
        <f t="shared" si="22"/>
        <v>76</v>
      </c>
      <c r="X108" t="b" cm="1">
        <f t="array" ref="X108">IF(SUM(IF(IFERROR(MATCH(_xlfn.UNICODE(RIGHT(LEFT(T108,_xlfn.SEQUENCE(Rules!$E$8,1,2)),1)),Rules!$B$13:$Q$13,0),-1)=-1,1,0))&gt;0,FALSE,TRUE)</f>
        <v>1</v>
      </c>
      <c r="Z108" s="6" t="b">
        <f>AND(LEN(P108)=Rules!$E$2,P108*1&lt;=Rules!$C$2,P108*1&gt;=Rules!$B$2)</f>
        <v>1</v>
      </c>
      <c r="AA108" s="6" t="b">
        <f>AND(LEN(Q108)=Rules!$E$2,Q108*1&lt;=Rules!$C$3,Q108*1&gt;=Rules!$B$3)</f>
        <v>1</v>
      </c>
      <c r="AB108" s="6" t="b">
        <f>AND(LEN(R108)=Rules!$E$2,R108*1&lt;=Rules!$C$4,R108*1&gt;=Rules!$B$4)</f>
        <v>1</v>
      </c>
      <c r="AC108" s="6" t="b">
        <f>IF(RIGHT(S108,2)=Rules!$D$5,AND(W108&lt;=Rules!$C$5,W108&gt;=Rules!$B$5),IF(RIGHT(S108,2)=Rules!$D$6,AND(W108&lt;=Rules!$C$6,W108&gt;=Rules!$B$6),FALSE))</f>
        <v>1</v>
      </c>
      <c r="AD108" s="6" t="b">
        <f>AND(LEFT(T108,1)=Rules!$D$8,LEN(T108)=Rules!$E$8)</f>
        <v>1</v>
      </c>
      <c r="AE108" s="6" t="b">
        <f>ISNUMBER(MATCH(U108,Rules!$B$9:$H$9,0))</f>
        <v>1</v>
      </c>
      <c r="AF108" s="6" t="b">
        <f>LEN(V108)=Rules!$E$10</f>
        <v>1</v>
      </c>
      <c r="AH108">
        <f>COUNTIF(P108:AF108,FALSE)</f>
        <v>0</v>
      </c>
    </row>
    <row r="109" spans="1:34" ht="17" x14ac:dyDescent="0.25">
      <c r="A109" s="3" t="s">
        <v>82</v>
      </c>
      <c r="B109" t="str">
        <f t="shared" si="12"/>
        <v>cid:159 byr:1987 hcl:#623a2f pid:144877169 eyr:2021 ecl:brn hgt:164cm</v>
      </c>
      <c r="C109" t="str">
        <f t="shared" si="13"/>
        <v>cid:159 byr:1987 hcl:#623a2f pid:144877169 eyr:2021 ecl:brn hgt:164cm</v>
      </c>
      <c r="D109" t="str">
        <v>iyr:2017 cid:73 ecl:hzl hcl:#efcc98 pid:363441284 hgt:177cm byr:1924 eyr:2028</v>
      </c>
      <c r="F109" s="6">
        <f t="shared" si="23"/>
        <v>61</v>
      </c>
      <c r="G109" s="6">
        <f>IFERROR(FIND(G$2,$D109),-1)</f>
        <v>1</v>
      </c>
      <c r="H109" s="6">
        <f>IFERROR(FIND(H$2,$D109),-1)</f>
        <v>70</v>
      </c>
      <c r="I109" s="6">
        <f>IFERROR(FIND(I$2,$D109),-1)</f>
        <v>51</v>
      </c>
      <c r="J109" s="6">
        <f>IFERROR(FIND(J$2,$D109),-1)</f>
        <v>25</v>
      </c>
      <c r="K109" s="6">
        <f>IFERROR(FIND(K$2,$D109),-1)</f>
        <v>17</v>
      </c>
      <c r="L109" s="6">
        <f>IFERROR(FIND(L$2,$D109),-1)</f>
        <v>37</v>
      </c>
      <c r="M109" s="6">
        <f t="shared" si="14"/>
        <v>10</v>
      </c>
      <c r="N109" s="9">
        <f>IF(COUNTIF(F109:L109,-1)&gt;0,0,1)</f>
        <v>1</v>
      </c>
      <c r="P109" t="str">
        <f t="shared" si="15"/>
        <v>1924</v>
      </c>
      <c r="Q109" t="str">
        <f t="shared" si="16"/>
        <v>2017</v>
      </c>
      <c r="R109" t="str">
        <f t="shared" si="17"/>
        <v>2028</v>
      </c>
      <c r="S109" t="str">
        <f t="shared" si="18"/>
        <v>177cm</v>
      </c>
      <c r="T109" t="str">
        <f t="shared" si="19"/>
        <v>#efcc98</v>
      </c>
      <c r="U109" t="str">
        <f t="shared" si="20"/>
        <v>hzl</v>
      </c>
      <c r="V109" t="str">
        <f t="shared" si="21"/>
        <v>363441284</v>
      </c>
      <c r="W109">
        <f t="shared" si="22"/>
        <v>177</v>
      </c>
      <c r="X109" t="b" cm="1">
        <f t="array" ref="X109">IF(SUM(IF(IFERROR(MATCH(_xlfn.UNICODE(RIGHT(LEFT(T109,_xlfn.SEQUENCE(Rules!$E$8,1,2)),1)),Rules!$B$13:$Q$13,0),-1)=-1,1,0))&gt;0,FALSE,TRUE)</f>
        <v>1</v>
      </c>
      <c r="Z109" s="6" t="b">
        <f>AND(LEN(P109)=Rules!$E$2,P109*1&lt;=Rules!$C$2,P109*1&gt;=Rules!$B$2)</f>
        <v>1</v>
      </c>
      <c r="AA109" s="6" t="b">
        <f>AND(LEN(Q109)=Rules!$E$2,Q109*1&lt;=Rules!$C$3,Q109*1&gt;=Rules!$B$3)</f>
        <v>1</v>
      </c>
      <c r="AB109" s="6" t="b">
        <f>AND(LEN(R109)=Rules!$E$2,R109*1&lt;=Rules!$C$4,R109*1&gt;=Rules!$B$4)</f>
        <v>1</v>
      </c>
      <c r="AC109" s="6" t="b">
        <f>IF(RIGHT(S109,2)=Rules!$D$5,AND(W109&lt;=Rules!$C$5,W109&gt;=Rules!$B$5),IF(RIGHT(S109,2)=Rules!$D$6,AND(W109&lt;=Rules!$C$6,W109&gt;=Rules!$B$6),FALSE))</f>
        <v>1</v>
      </c>
      <c r="AD109" s="6" t="b">
        <f>AND(LEFT(T109,1)=Rules!$D$8,LEN(T109)=Rules!$E$8)</f>
        <v>1</v>
      </c>
      <c r="AE109" s="6" t="b">
        <f>ISNUMBER(MATCH(U109,Rules!$B$9:$H$9,0))</f>
        <v>1</v>
      </c>
      <c r="AF109" s="6" t="b">
        <f>LEN(V109)=Rules!$E$10</f>
        <v>1</v>
      </c>
      <c r="AH109">
        <f>COUNTIF(P109:AF109,FALSE)</f>
        <v>0</v>
      </c>
    </row>
    <row r="110" spans="1:34" x14ac:dyDescent="0.2">
      <c r="B110" t="str">
        <f t="shared" si="12"/>
        <v/>
      </c>
      <c r="C110" t="str">
        <f t="shared" si="13"/>
        <v/>
      </c>
      <c r="D110" t="str">
        <v>hcl:#a97842 eyr:2023 byr:1989 pid:589573553 ecl:oth iyr:2017 hgt:162cm</v>
      </c>
      <c r="F110" s="6">
        <f t="shared" si="23"/>
        <v>22</v>
      </c>
      <c r="G110" s="6">
        <f>IFERROR(FIND(G$2,$D110),-1)</f>
        <v>53</v>
      </c>
      <c r="H110" s="6">
        <f>IFERROR(FIND(H$2,$D110),-1)</f>
        <v>13</v>
      </c>
      <c r="I110" s="6">
        <f>IFERROR(FIND(I$2,$D110),-1)</f>
        <v>62</v>
      </c>
      <c r="J110" s="6">
        <f>IFERROR(FIND(J$2,$D110),-1)</f>
        <v>1</v>
      </c>
      <c r="K110" s="6">
        <f>IFERROR(FIND(K$2,$D110),-1)</f>
        <v>45</v>
      </c>
      <c r="L110" s="6">
        <f>IFERROR(FIND(L$2,$D110),-1)</f>
        <v>31</v>
      </c>
      <c r="M110" s="6">
        <f t="shared" si="14"/>
        <v>-1</v>
      </c>
      <c r="N110" s="9">
        <f>IF(COUNTIF(F110:L110,-1)&gt;0,0,1)</f>
        <v>1</v>
      </c>
      <c r="P110" t="str">
        <f t="shared" si="15"/>
        <v>1989</v>
      </c>
      <c r="Q110" t="str">
        <f t="shared" si="16"/>
        <v>2017</v>
      </c>
      <c r="R110" t="str">
        <f t="shared" si="17"/>
        <v>2023</v>
      </c>
      <c r="S110" t="str">
        <f t="shared" si="18"/>
        <v>162cm</v>
      </c>
      <c r="T110" t="str">
        <f t="shared" si="19"/>
        <v>#a97842</v>
      </c>
      <c r="U110" t="str">
        <f t="shared" si="20"/>
        <v>oth</v>
      </c>
      <c r="V110" t="str">
        <f t="shared" si="21"/>
        <v>589573553</v>
      </c>
      <c r="W110">
        <f t="shared" si="22"/>
        <v>162</v>
      </c>
      <c r="X110" t="b" cm="1">
        <f t="array" ref="X110">IF(SUM(IF(IFERROR(MATCH(_xlfn.UNICODE(RIGHT(LEFT(T110,_xlfn.SEQUENCE(Rules!$E$8,1,2)),1)),Rules!$B$13:$Q$13,0),-1)=-1,1,0))&gt;0,FALSE,TRUE)</f>
        <v>1</v>
      </c>
      <c r="Z110" s="6" t="b">
        <f>AND(LEN(P110)=Rules!$E$2,P110*1&lt;=Rules!$C$2,P110*1&gt;=Rules!$B$2)</f>
        <v>1</v>
      </c>
      <c r="AA110" s="6" t="b">
        <f>AND(LEN(Q110)=Rules!$E$2,Q110*1&lt;=Rules!$C$3,Q110*1&gt;=Rules!$B$3)</f>
        <v>1</v>
      </c>
      <c r="AB110" s="6" t="b">
        <f>AND(LEN(R110)=Rules!$E$2,R110*1&lt;=Rules!$C$4,R110*1&gt;=Rules!$B$4)</f>
        <v>1</v>
      </c>
      <c r="AC110" s="6" t="b">
        <f>IF(RIGHT(S110,2)=Rules!$D$5,AND(W110&lt;=Rules!$C$5,W110&gt;=Rules!$B$5),IF(RIGHT(S110,2)=Rules!$D$6,AND(W110&lt;=Rules!$C$6,W110&gt;=Rules!$B$6),FALSE))</f>
        <v>1</v>
      </c>
      <c r="AD110" s="6" t="b">
        <f>AND(LEFT(T110,1)=Rules!$D$8,LEN(T110)=Rules!$E$8)</f>
        <v>1</v>
      </c>
      <c r="AE110" s="6" t="b">
        <f>ISNUMBER(MATCH(U110,Rules!$B$9:$H$9,0))</f>
        <v>1</v>
      </c>
      <c r="AF110" s="6" t="b">
        <f>LEN(V110)=Rules!$E$10</f>
        <v>1</v>
      </c>
      <c r="AH110">
        <f>COUNTIF(P110:AF110,FALSE)</f>
        <v>0</v>
      </c>
    </row>
    <row r="111" spans="1:34" ht="17" x14ac:dyDescent="0.25">
      <c r="A111" s="3" t="s">
        <v>83</v>
      </c>
      <c r="B111" t="str">
        <f t="shared" si="12"/>
        <v>pid:759578668</v>
      </c>
      <c r="C111" t="str">
        <f t="shared" si="13"/>
        <v/>
      </c>
      <c r="D111" t="str">
        <v>ecl:oth byr:2001 hgt:167cm hcl:#18171d eyr:2028 iyr:2015 pid:253666913</v>
      </c>
      <c r="F111" s="6">
        <f t="shared" si="23"/>
        <v>9</v>
      </c>
      <c r="G111" s="6">
        <f>IFERROR(FIND(G$2,$D111),-1)</f>
        <v>49</v>
      </c>
      <c r="H111" s="6">
        <f>IFERROR(FIND(H$2,$D111),-1)</f>
        <v>40</v>
      </c>
      <c r="I111" s="6">
        <f>IFERROR(FIND(I$2,$D111),-1)</f>
        <v>18</v>
      </c>
      <c r="J111" s="6">
        <f>IFERROR(FIND(J$2,$D111),-1)</f>
        <v>28</v>
      </c>
      <c r="K111" s="6">
        <f>IFERROR(FIND(K$2,$D111),-1)</f>
        <v>1</v>
      </c>
      <c r="L111" s="6">
        <f>IFERROR(FIND(L$2,$D111),-1)</f>
        <v>58</v>
      </c>
      <c r="M111" s="6">
        <f t="shared" si="14"/>
        <v>-1</v>
      </c>
      <c r="N111" s="9">
        <f>IF(COUNTIF(F111:L111,-1)&gt;0,0,1)</f>
        <v>1</v>
      </c>
      <c r="P111" t="str">
        <f t="shared" si="15"/>
        <v>2001</v>
      </c>
      <c r="Q111" t="str">
        <f t="shared" si="16"/>
        <v>2015</v>
      </c>
      <c r="R111" t="str">
        <f t="shared" si="17"/>
        <v>2028</v>
      </c>
      <c r="S111" t="str">
        <f t="shared" si="18"/>
        <v>167cm</v>
      </c>
      <c r="T111" t="str">
        <f t="shared" si="19"/>
        <v>#18171d</v>
      </c>
      <c r="U111" t="str">
        <f t="shared" si="20"/>
        <v>oth</v>
      </c>
      <c r="V111" t="str">
        <f t="shared" si="21"/>
        <v>253666913</v>
      </c>
      <c r="W111">
        <f t="shared" si="22"/>
        <v>167</v>
      </c>
      <c r="X111" t="b" cm="1">
        <f t="array" ref="X111">IF(SUM(IF(IFERROR(MATCH(_xlfn.UNICODE(RIGHT(LEFT(T111,_xlfn.SEQUENCE(Rules!$E$8,1,2)),1)),Rules!$B$13:$Q$13,0),-1)=-1,1,0))&gt;0,FALSE,TRUE)</f>
        <v>1</v>
      </c>
      <c r="Z111" s="6" t="b">
        <f>AND(LEN(P111)=Rules!$E$2,P111*1&lt;=Rules!$C$2,P111*1&gt;=Rules!$B$2)</f>
        <v>1</v>
      </c>
      <c r="AA111" s="6" t="b">
        <f>AND(LEN(Q111)=Rules!$E$2,Q111*1&lt;=Rules!$C$3,Q111*1&gt;=Rules!$B$3)</f>
        <v>1</v>
      </c>
      <c r="AB111" s="6" t="b">
        <f>AND(LEN(R111)=Rules!$E$2,R111*1&lt;=Rules!$C$4,R111*1&gt;=Rules!$B$4)</f>
        <v>1</v>
      </c>
      <c r="AC111" s="6" t="b">
        <f>IF(RIGHT(S111,2)=Rules!$D$5,AND(W111&lt;=Rules!$C$5,W111&gt;=Rules!$B$5),IF(RIGHT(S111,2)=Rules!$D$6,AND(W111&lt;=Rules!$C$6,W111&gt;=Rules!$B$6),FALSE))</f>
        <v>1</v>
      </c>
      <c r="AD111" s="6" t="b">
        <f>AND(LEFT(T111,1)=Rules!$D$8,LEN(T111)=Rules!$E$8)</f>
        <v>1</v>
      </c>
      <c r="AE111" s="6" t="b">
        <f>ISNUMBER(MATCH(U111,Rules!$B$9:$H$9,0))</f>
        <v>1</v>
      </c>
      <c r="AF111" s="6" t="b">
        <f>LEN(V111)=Rules!$E$10</f>
        <v>1</v>
      </c>
      <c r="AH111">
        <f>COUNTIF(P111:AF111,FALSE)</f>
        <v>0</v>
      </c>
    </row>
    <row r="112" spans="1:34" ht="17" x14ac:dyDescent="0.25">
      <c r="A112" s="3" t="s">
        <v>84</v>
      </c>
      <c r="B112" t="str">
        <f t="shared" si="12"/>
        <v>pid:759578668 cid:235 ecl:amb hgt:154cm</v>
      </c>
      <c r="C112" t="str">
        <f t="shared" si="13"/>
        <v/>
      </c>
      <c r="D112" t="str">
        <v>byr:1943 ecl:amb hcl:#888785 pid:163cm iyr:2025 hgt:76 eyr:2026</v>
      </c>
      <c r="F112" s="6">
        <f t="shared" si="23"/>
        <v>1</v>
      </c>
      <c r="G112" s="6">
        <f>IFERROR(FIND(G$2,$D112),-1)</f>
        <v>40</v>
      </c>
      <c r="H112" s="6">
        <f>IFERROR(FIND(H$2,$D112),-1)</f>
        <v>56</v>
      </c>
      <c r="I112" s="6">
        <f>IFERROR(FIND(I$2,$D112),-1)</f>
        <v>49</v>
      </c>
      <c r="J112" s="6">
        <f>IFERROR(FIND(J$2,$D112),-1)</f>
        <v>18</v>
      </c>
      <c r="K112" s="6">
        <f>IFERROR(FIND(K$2,$D112),-1)</f>
        <v>10</v>
      </c>
      <c r="L112" s="6">
        <f>IFERROR(FIND(L$2,$D112),-1)</f>
        <v>30</v>
      </c>
      <c r="M112" s="6">
        <f t="shared" si="14"/>
        <v>-1</v>
      </c>
      <c r="N112" s="9">
        <f>IF(COUNTIF(F112:L112,-1)&gt;0,0,1)</f>
        <v>1</v>
      </c>
      <c r="P112" t="str">
        <f t="shared" si="15"/>
        <v>1943</v>
      </c>
      <c r="Q112" t="str">
        <f t="shared" si="16"/>
        <v>2025</v>
      </c>
      <c r="R112" t="str">
        <f t="shared" si="17"/>
        <v>2026</v>
      </c>
      <c r="S112" t="str">
        <f t="shared" si="18"/>
        <v>76</v>
      </c>
      <c r="T112" t="str">
        <f t="shared" si="19"/>
        <v>#888785</v>
      </c>
      <c r="U112" t="str">
        <f t="shared" si="20"/>
        <v>amb</v>
      </c>
      <c r="V112" t="str">
        <f t="shared" si="21"/>
        <v>163cm</v>
      </c>
      <c r="W112" t="e">
        <f t="shared" si="22"/>
        <v>#VALUE!</v>
      </c>
      <c r="X112" t="b" cm="1">
        <f t="array" ref="X112">IF(SUM(IF(IFERROR(MATCH(_xlfn.UNICODE(RIGHT(LEFT(T112,_xlfn.SEQUENCE(Rules!$E$8,1,2)),1)),Rules!$B$13:$Q$13,0),-1)=-1,1,0))&gt;0,FALSE,TRUE)</f>
        <v>1</v>
      </c>
      <c r="Z112" s="6" t="b">
        <f>AND(LEN(P112)=Rules!$E$2,P112*1&lt;=Rules!$C$2,P112*1&gt;=Rules!$B$2)</f>
        <v>1</v>
      </c>
      <c r="AA112" s="6" t="b">
        <f>AND(LEN(Q112)=Rules!$E$2,Q112*1&lt;=Rules!$C$3,Q112*1&gt;=Rules!$B$3)</f>
        <v>0</v>
      </c>
      <c r="AB112" s="6" t="b">
        <f>AND(LEN(R112)=Rules!$E$2,R112*1&lt;=Rules!$C$4,R112*1&gt;=Rules!$B$4)</f>
        <v>1</v>
      </c>
      <c r="AC112" s="6" t="b">
        <f>IF(RIGHT(S112,2)=Rules!$D$5,AND(W112&lt;=Rules!$C$5,W112&gt;=Rules!$B$5),IF(RIGHT(S112,2)=Rules!$D$6,AND(W112&lt;=Rules!$C$6,W112&gt;=Rules!$B$6),FALSE))</f>
        <v>0</v>
      </c>
      <c r="AD112" s="6" t="b">
        <f>AND(LEFT(T112,1)=Rules!$D$8,LEN(T112)=Rules!$E$8)</f>
        <v>1</v>
      </c>
      <c r="AE112" s="6" t="b">
        <f>ISNUMBER(MATCH(U112,Rules!$B$9:$H$9,0))</f>
        <v>1</v>
      </c>
      <c r="AF112" s="6" t="b">
        <f>LEN(V112)=Rules!$E$10</f>
        <v>0</v>
      </c>
      <c r="AH112">
        <f>COUNTIF(P112:AF112,FALSE)</f>
        <v>3</v>
      </c>
    </row>
    <row r="113" spans="1:34" ht="17" x14ac:dyDescent="0.25">
      <c r="A113" s="3" t="s">
        <v>85</v>
      </c>
      <c r="B113" t="str">
        <f t="shared" si="12"/>
        <v>pid:759578668 cid:235 ecl:amb hgt:154cm eyr:2023 byr:1941 hcl:#fffffd</v>
      </c>
      <c r="C113" t="str">
        <f t="shared" si="13"/>
        <v/>
      </c>
      <c r="D113" t="str">
        <v>byr:1963 eyr:2030 hgt:158in iyr:2023 pid:399153486 hcl:#733820</v>
      </c>
      <c r="F113" s="6">
        <f t="shared" si="23"/>
        <v>1</v>
      </c>
      <c r="G113" s="6">
        <f>IFERROR(FIND(G$2,$D113),-1)</f>
        <v>29</v>
      </c>
      <c r="H113" s="6">
        <f>IFERROR(FIND(H$2,$D113),-1)</f>
        <v>10</v>
      </c>
      <c r="I113" s="6">
        <f>IFERROR(FIND(I$2,$D113),-1)</f>
        <v>19</v>
      </c>
      <c r="J113" s="6">
        <f>IFERROR(FIND(J$2,$D113),-1)</f>
        <v>52</v>
      </c>
      <c r="K113" s="6">
        <f>IFERROR(FIND(K$2,$D113),-1)</f>
        <v>-1</v>
      </c>
      <c r="L113" s="6">
        <f>IFERROR(FIND(L$2,$D113),-1)</f>
        <v>38</v>
      </c>
      <c r="M113" s="6">
        <f t="shared" si="14"/>
        <v>-1</v>
      </c>
      <c r="N113" s="9">
        <f>IF(COUNTIF(F113:L113,-1)&gt;0,0,1)</f>
        <v>0</v>
      </c>
      <c r="P113" t="str">
        <f t="shared" si="15"/>
        <v>1963</v>
      </c>
      <c r="Q113" t="str">
        <f t="shared" si="16"/>
        <v>2023</v>
      </c>
      <c r="R113" t="str">
        <f t="shared" si="17"/>
        <v>2030</v>
      </c>
      <c r="S113" t="str">
        <f t="shared" si="18"/>
        <v>158in</v>
      </c>
      <c r="T113" t="str">
        <f t="shared" si="19"/>
        <v>#733820</v>
      </c>
      <c r="U113" t="b">
        <f t="shared" si="20"/>
        <v>0</v>
      </c>
      <c r="V113" t="str">
        <f t="shared" si="21"/>
        <v>399153486</v>
      </c>
      <c r="W113">
        <f t="shared" si="22"/>
        <v>158</v>
      </c>
      <c r="X113" t="b" cm="1">
        <f t="array" ref="X113">IF(SUM(IF(IFERROR(MATCH(_xlfn.UNICODE(RIGHT(LEFT(T113,_xlfn.SEQUENCE(Rules!$E$8,1,2)),1)),Rules!$B$13:$Q$13,0),-1)=-1,1,0))&gt;0,FALSE,TRUE)</f>
        <v>1</v>
      </c>
      <c r="Z113" s="6" t="b">
        <f>AND(LEN(P113)=Rules!$E$2,P113*1&lt;=Rules!$C$2,P113*1&gt;=Rules!$B$2)</f>
        <v>1</v>
      </c>
      <c r="AA113" s="6" t="b">
        <f>AND(LEN(Q113)=Rules!$E$2,Q113*1&lt;=Rules!$C$3,Q113*1&gt;=Rules!$B$3)</f>
        <v>0</v>
      </c>
      <c r="AB113" s="6" t="b">
        <f>AND(LEN(R113)=Rules!$E$2,R113*1&lt;=Rules!$C$4,R113*1&gt;=Rules!$B$4)</f>
        <v>1</v>
      </c>
      <c r="AC113" s="6" t="b">
        <f>IF(RIGHT(S113,2)=Rules!$D$5,AND(W113&lt;=Rules!$C$5,W113&gt;=Rules!$B$5),IF(RIGHT(S113,2)=Rules!$D$6,AND(W113&lt;=Rules!$C$6,W113&gt;=Rules!$B$6),FALSE))</f>
        <v>0</v>
      </c>
      <c r="AD113" s="6" t="b">
        <f>AND(LEFT(T113,1)=Rules!$D$8,LEN(T113)=Rules!$E$8)</f>
        <v>1</v>
      </c>
      <c r="AE113" s="6" t="b">
        <f>ISNUMBER(MATCH(U113,Rules!$B$9:$H$9,0))</f>
        <v>0</v>
      </c>
      <c r="AF113" s="6" t="b">
        <f>LEN(V113)=Rules!$E$10</f>
        <v>1</v>
      </c>
      <c r="AH113">
        <f>COUNTIF(P113:AF113,FALSE)</f>
        <v>4</v>
      </c>
    </row>
    <row r="114" spans="1:34" ht="17" x14ac:dyDescent="0.25">
      <c r="A114" s="3" t="s">
        <v>86</v>
      </c>
      <c r="B114" t="str">
        <f t="shared" si="12"/>
        <v>pid:759578668 cid:235 ecl:amb hgt:154cm eyr:2023 byr:1941 hcl:#fffffd iyr:2023</v>
      </c>
      <c r="C114" t="str">
        <f t="shared" si="13"/>
        <v>pid:759578668 cid:235 ecl:amb hgt:154cm eyr:2023 byr:1941 hcl:#fffffd iyr:2023</v>
      </c>
      <c r="D114" t="str">
        <v>pid:43290252 hgt:167cm cid:302 iyr:2016 hcl:f81436 byr:1992 ecl:gry eyr:1922</v>
      </c>
      <c r="F114" s="6">
        <f t="shared" si="23"/>
        <v>52</v>
      </c>
      <c r="G114" s="6">
        <f>IFERROR(FIND(G$2,$D114),-1)</f>
        <v>32</v>
      </c>
      <c r="H114" s="6">
        <f>IFERROR(FIND(H$2,$D114),-1)</f>
        <v>69</v>
      </c>
      <c r="I114" s="6">
        <f>IFERROR(FIND(I$2,$D114),-1)</f>
        <v>14</v>
      </c>
      <c r="J114" s="6">
        <f>IFERROR(FIND(J$2,$D114),-1)</f>
        <v>41</v>
      </c>
      <c r="K114" s="6">
        <f>IFERROR(FIND(K$2,$D114),-1)</f>
        <v>61</v>
      </c>
      <c r="L114" s="6">
        <f>IFERROR(FIND(L$2,$D114),-1)</f>
        <v>1</v>
      </c>
      <c r="M114" s="6">
        <f t="shared" si="14"/>
        <v>24</v>
      </c>
      <c r="N114" s="9">
        <f>IF(COUNTIF(F114:L114,-1)&gt;0,0,1)</f>
        <v>1</v>
      </c>
      <c r="P114" t="str">
        <f t="shared" si="15"/>
        <v>1992</v>
      </c>
      <c r="Q114" t="str">
        <f t="shared" si="16"/>
        <v>2016</v>
      </c>
      <c r="R114" t="str">
        <f t="shared" si="17"/>
        <v>1922</v>
      </c>
      <c r="S114" t="str">
        <f t="shared" si="18"/>
        <v>167cm</v>
      </c>
      <c r="T114" t="str">
        <f t="shared" si="19"/>
        <v>f81436</v>
      </c>
      <c r="U114" t="str">
        <f t="shared" si="20"/>
        <v>gry</v>
      </c>
      <c r="V114" t="str">
        <f t="shared" si="21"/>
        <v>43290252</v>
      </c>
      <c r="W114">
        <f t="shared" si="22"/>
        <v>167</v>
      </c>
      <c r="X114" t="b" cm="1">
        <f t="array" ref="X114">IF(SUM(IF(IFERROR(MATCH(_xlfn.UNICODE(RIGHT(LEFT(T114,_xlfn.SEQUENCE(Rules!$E$8,1,2)),1)),Rules!$B$13:$Q$13,0),-1)=-1,1,0))&gt;0,FALSE,TRUE)</f>
        <v>1</v>
      </c>
      <c r="Z114" s="6" t="b">
        <f>AND(LEN(P114)=Rules!$E$2,P114*1&lt;=Rules!$C$2,P114*1&gt;=Rules!$B$2)</f>
        <v>1</v>
      </c>
      <c r="AA114" s="6" t="b">
        <f>AND(LEN(Q114)=Rules!$E$2,Q114*1&lt;=Rules!$C$3,Q114*1&gt;=Rules!$B$3)</f>
        <v>1</v>
      </c>
      <c r="AB114" s="6" t="b">
        <f>AND(LEN(R114)=Rules!$E$2,R114*1&lt;=Rules!$C$4,R114*1&gt;=Rules!$B$4)</f>
        <v>0</v>
      </c>
      <c r="AC114" s="6" t="b">
        <f>IF(RIGHT(S114,2)=Rules!$D$5,AND(W114&lt;=Rules!$C$5,W114&gt;=Rules!$B$5),IF(RIGHT(S114,2)=Rules!$D$6,AND(W114&lt;=Rules!$C$6,W114&gt;=Rules!$B$6),FALSE))</f>
        <v>1</v>
      </c>
      <c r="AD114" s="6" t="b">
        <f>AND(LEFT(T114,1)=Rules!$D$8,LEN(T114)=Rules!$E$8)</f>
        <v>0</v>
      </c>
      <c r="AE114" s="6" t="b">
        <f>ISNUMBER(MATCH(U114,Rules!$B$9:$H$9,0))</f>
        <v>1</v>
      </c>
      <c r="AF114" s="6" t="b">
        <f>LEN(V114)=Rules!$E$10</f>
        <v>0</v>
      </c>
      <c r="AH114">
        <f>COUNTIF(P114:AF114,FALSE)</f>
        <v>3</v>
      </c>
    </row>
    <row r="115" spans="1:34" x14ac:dyDescent="0.2">
      <c r="B115" t="str">
        <f t="shared" si="12"/>
        <v/>
      </c>
      <c r="C115" t="str">
        <f t="shared" si="13"/>
        <v/>
      </c>
      <c r="D115" t="str">
        <v>pid:487300118 hgt:167cm hcl:#888785 iyr:2018 ecl:oth cid:286 byr:1971 eyr:2021</v>
      </c>
      <c r="F115" s="6">
        <f t="shared" si="23"/>
        <v>62</v>
      </c>
      <c r="G115" s="6">
        <f>IFERROR(FIND(G$2,$D115),-1)</f>
        <v>37</v>
      </c>
      <c r="H115" s="6">
        <f>IFERROR(FIND(H$2,$D115),-1)</f>
        <v>71</v>
      </c>
      <c r="I115" s="6">
        <f>IFERROR(FIND(I$2,$D115),-1)</f>
        <v>15</v>
      </c>
      <c r="J115" s="6">
        <f>IFERROR(FIND(J$2,$D115),-1)</f>
        <v>25</v>
      </c>
      <c r="K115" s="6">
        <f>IFERROR(FIND(K$2,$D115),-1)</f>
        <v>46</v>
      </c>
      <c r="L115" s="6">
        <f>IFERROR(FIND(L$2,$D115),-1)</f>
        <v>1</v>
      </c>
      <c r="M115" s="6">
        <f t="shared" si="14"/>
        <v>54</v>
      </c>
      <c r="N115" s="9">
        <f>IF(COUNTIF(F115:L115,-1)&gt;0,0,1)</f>
        <v>1</v>
      </c>
      <c r="P115" t="str">
        <f t="shared" si="15"/>
        <v>1971</v>
      </c>
      <c r="Q115" t="str">
        <f t="shared" si="16"/>
        <v>2018</v>
      </c>
      <c r="R115" t="str">
        <f t="shared" si="17"/>
        <v>2021</v>
      </c>
      <c r="S115" t="str">
        <f t="shared" si="18"/>
        <v>167cm</v>
      </c>
      <c r="T115" t="str">
        <f t="shared" si="19"/>
        <v>#888785</v>
      </c>
      <c r="U115" t="str">
        <f t="shared" si="20"/>
        <v>oth</v>
      </c>
      <c r="V115" t="str">
        <f t="shared" si="21"/>
        <v>487300118</v>
      </c>
      <c r="W115">
        <f t="shared" si="22"/>
        <v>167</v>
      </c>
      <c r="X115" t="b" cm="1">
        <f t="array" ref="X115">IF(SUM(IF(IFERROR(MATCH(_xlfn.UNICODE(RIGHT(LEFT(T115,_xlfn.SEQUENCE(Rules!$E$8,1,2)),1)),Rules!$B$13:$Q$13,0),-1)=-1,1,0))&gt;0,FALSE,TRUE)</f>
        <v>1</v>
      </c>
      <c r="Z115" s="6" t="b">
        <f>AND(LEN(P115)=Rules!$E$2,P115*1&lt;=Rules!$C$2,P115*1&gt;=Rules!$B$2)</f>
        <v>1</v>
      </c>
      <c r="AA115" s="6" t="b">
        <f>AND(LEN(Q115)=Rules!$E$2,Q115*1&lt;=Rules!$C$3,Q115*1&gt;=Rules!$B$3)</f>
        <v>1</v>
      </c>
      <c r="AB115" s="6" t="b">
        <f>AND(LEN(R115)=Rules!$E$2,R115*1&lt;=Rules!$C$4,R115*1&gt;=Rules!$B$4)</f>
        <v>1</v>
      </c>
      <c r="AC115" s="6" t="b">
        <f>IF(RIGHT(S115,2)=Rules!$D$5,AND(W115&lt;=Rules!$C$5,W115&gt;=Rules!$B$5),IF(RIGHT(S115,2)=Rules!$D$6,AND(W115&lt;=Rules!$C$6,W115&gt;=Rules!$B$6),FALSE))</f>
        <v>1</v>
      </c>
      <c r="AD115" s="6" t="b">
        <f>AND(LEFT(T115,1)=Rules!$D$8,LEN(T115)=Rules!$E$8)</f>
        <v>1</v>
      </c>
      <c r="AE115" s="6" t="b">
        <f>ISNUMBER(MATCH(U115,Rules!$B$9:$H$9,0))</f>
        <v>1</v>
      </c>
      <c r="AF115" s="6" t="b">
        <f>LEN(V115)=Rules!$E$10</f>
        <v>1</v>
      </c>
      <c r="AH115">
        <f>COUNTIF(P115:AF115,FALSE)</f>
        <v>0</v>
      </c>
    </row>
    <row r="116" spans="1:34" ht="17" x14ac:dyDescent="0.25">
      <c r="A116" s="3" t="s">
        <v>87</v>
      </c>
      <c r="B116" t="str">
        <f t="shared" si="12"/>
        <v>pid:18101245 hcl:z hgt:172in iyr:1947 byr:1956 ecl:grn eyr:1964</v>
      </c>
      <c r="C116" t="str">
        <f t="shared" si="13"/>
        <v>pid:18101245 hcl:z hgt:172in iyr:1947 byr:1956 ecl:grn eyr:1964</v>
      </c>
      <c r="D116" t="str">
        <v>eyr:2036 hgt:94 byr:2013 cid:162 hcl:37408d pid:527721797 ecl:dne iyr:2022</v>
      </c>
      <c r="F116" s="6">
        <f t="shared" si="23"/>
        <v>17</v>
      </c>
      <c r="G116" s="6">
        <f>IFERROR(FIND(G$2,$D116),-1)</f>
        <v>67</v>
      </c>
      <c r="H116" s="6">
        <f>IFERROR(FIND(H$2,$D116),-1)</f>
        <v>1</v>
      </c>
      <c r="I116" s="6">
        <f>IFERROR(FIND(I$2,$D116),-1)</f>
        <v>10</v>
      </c>
      <c r="J116" s="6">
        <f>IFERROR(FIND(J$2,$D116),-1)</f>
        <v>34</v>
      </c>
      <c r="K116" s="6">
        <f>IFERROR(FIND(K$2,$D116),-1)</f>
        <v>59</v>
      </c>
      <c r="L116" s="6">
        <f>IFERROR(FIND(L$2,$D116),-1)</f>
        <v>45</v>
      </c>
      <c r="M116" s="6">
        <f t="shared" si="14"/>
        <v>26</v>
      </c>
      <c r="N116" s="9">
        <f>IF(COUNTIF(F116:L116,-1)&gt;0,0,1)</f>
        <v>1</v>
      </c>
      <c r="P116" t="str">
        <f t="shared" si="15"/>
        <v>2013</v>
      </c>
      <c r="Q116" t="str">
        <f t="shared" si="16"/>
        <v>2022</v>
      </c>
      <c r="R116" t="str">
        <f t="shared" si="17"/>
        <v>2036</v>
      </c>
      <c r="S116" t="str">
        <f t="shared" si="18"/>
        <v>94</v>
      </c>
      <c r="T116" t="str">
        <f t="shared" si="19"/>
        <v>37408d</v>
      </c>
      <c r="U116" t="str">
        <f t="shared" si="20"/>
        <v>dne</v>
      </c>
      <c r="V116" t="str">
        <f t="shared" si="21"/>
        <v>527721797</v>
      </c>
      <c r="W116" t="e">
        <f t="shared" si="22"/>
        <v>#VALUE!</v>
      </c>
      <c r="X116" t="b" cm="1">
        <f t="array" ref="X116">IF(SUM(IF(IFERROR(MATCH(_xlfn.UNICODE(RIGHT(LEFT(T116,_xlfn.SEQUENCE(Rules!$E$8,1,2)),1)),Rules!$B$13:$Q$13,0),-1)=-1,1,0))&gt;0,FALSE,TRUE)</f>
        <v>1</v>
      </c>
      <c r="Z116" s="6" t="b">
        <f>AND(LEN(P116)=Rules!$E$2,P116*1&lt;=Rules!$C$2,P116*1&gt;=Rules!$B$2)</f>
        <v>0</v>
      </c>
      <c r="AA116" s="6" t="b">
        <f>AND(LEN(Q116)=Rules!$E$2,Q116*1&lt;=Rules!$C$3,Q116*1&gt;=Rules!$B$3)</f>
        <v>0</v>
      </c>
      <c r="AB116" s="6" t="b">
        <f>AND(LEN(R116)=Rules!$E$2,R116*1&lt;=Rules!$C$4,R116*1&gt;=Rules!$B$4)</f>
        <v>0</v>
      </c>
      <c r="AC116" s="6" t="b">
        <f>IF(RIGHT(S116,2)=Rules!$D$5,AND(W116&lt;=Rules!$C$5,W116&gt;=Rules!$B$5),IF(RIGHT(S116,2)=Rules!$D$6,AND(W116&lt;=Rules!$C$6,W116&gt;=Rules!$B$6),FALSE))</f>
        <v>0</v>
      </c>
      <c r="AD116" s="6" t="b">
        <f>AND(LEFT(T116,1)=Rules!$D$8,LEN(T116)=Rules!$E$8)</f>
        <v>0</v>
      </c>
      <c r="AE116" s="6" t="b">
        <f>ISNUMBER(MATCH(U116,Rules!$B$9:$H$9,0))</f>
        <v>0</v>
      </c>
      <c r="AF116" s="6" t="b">
        <f>LEN(V116)=Rules!$E$10</f>
        <v>1</v>
      </c>
      <c r="AH116">
        <f>COUNTIF(P116:AF116,FALSE)</f>
        <v>6</v>
      </c>
    </row>
    <row r="117" spans="1:34" x14ac:dyDescent="0.2">
      <c r="B117" t="str">
        <f t="shared" si="12"/>
        <v/>
      </c>
      <c r="C117" t="str">
        <f t="shared" si="13"/>
        <v/>
      </c>
      <c r="D117" t="str">
        <v>hcl:5e67df byr:1973 pid:48217944 hgt:65in eyr:2023 iyr:2001 ecl:gry</v>
      </c>
      <c r="F117" s="6">
        <f t="shared" si="23"/>
        <v>12</v>
      </c>
      <c r="G117" s="6">
        <f>IFERROR(FIND(G$2,$D117),-1)</f>
        <v>52</v>
      </c>
      <c r="H117" s="6">
        <f>IFERROR(FIND(H$2,$D117),-1)</f>
        <v>43</v>
      </c>
      <c r="I117" s="6">
        <f>IFERROR(FIND(I$2,$D117),-1)</f>
        <v>34</v>
      </c>
      <c r="J117" s="6">
        <f>IFERROR(FIND(J$2,$D117),-1)</f>
        <v>1</v>
      </c>
      <c r="K117" s="6">
        <f>IFERROR(FIND(K$2,$D117),-1)</f>
        <v>61</v>
      </c>
      <c r="L117" s="6">
        <f>IFERROR(FIND(L$2,$D117),-1)</f>
        <v>21</v>
      </c>
      <c r="M117" s="6">
        <f t="shared" si="14"/>
        <v>-1</v>
      </c>
      <c r="N117" s="9">
        <f>IF(COUNTIF(F117:L117,-1)&gt;0,0,1)</f>
        <v>1</v>
      </c>
      <c r="P117" t="str">
        <f t="shared" si="15"/>
        <v>1973</v>
      </c>
      <c r="Q117" t="str">
        <f t="shared" si="16"/>
        <v>2001</v>
      </c>
      <c r="R117" t="str">
        <f t="shared" si="17"/>
        <v>2023</v>
      </c>
      <c r="S117" t="str">
        <f t="shared" si="18"/>
        <v>65in</v>
      </c>
      <c r="T117" t="str">
        <f t="shared" si="19"/>
        <v>5e67df</v>
      </c>
      <c r="U117" t="str">
        <f t="shared" si="20"/>
        <v>gry</v>
      </c>
      <c r="V117" t="str">
        <f t="shared" si="21"/>
        <v>48217944</v>
      </c>
      <c r="W117">
        <f t="shared" si="22"/>
        <v>65</v>
      </c>
      <c r="X117" t="b" cm="1">
        <f t="array" ref="X117">IF(SUM(IF(IFERROR(MATCH(_xlfn.UNICODE(RIGHT(LEFT(T117,_xlfn.SEQUENCE(Rules!$E$8,1,2)),1)),Rules!$B$13:$Q$13,0),-1)=-1,1,0))&gt;0,FALSE,TRUE)</f>
        <v>1</v>
      </c>
      <c r="Z117" s="6" t="b">
        <f>AND(LEN(P117)=Rules!$E$2,P117*1&lt;=Rules!$C$2,P117*1&gt;=Rules!$B$2)</f>
        <v>1</v>
      </c>
      <c r="AA117" s="6" t="b">
        <f>AND(LEN(Q117)=Rules!$E$2,Q117*1&lt;=Rules!$C$3,Q117*1&gt;=Rules!$B$3)</f>
        <v>0</v>
      </c>
      <c r="AB117" s="6" t="b">
        <f>AND(LEN(R117)=Rules!$E$2,R117*1&lt;=Rules!$C$4,R117*1&gt;=Rules!$B$4)</f>
        <v>1</v>
      </c>
      <c r="AC117" s="6" t="b">
        <f>IF(RIGHT(S117,2)=Rules!$D$5,AND(W117&lt;=Rules!$C$5,W117&gt;=Rules!$B$5),IF(RIGHT(S117,2)=Rules!$D$6,AND(W117&lt;=Rules!$C$6,W117&gt;=Rules!$B$6),FALSE))</f>
        <v>1</v>
      </c>
      <c r="AD117" s="6" t="b">
        <f>AND(LEFT(T117,1)=Rules!$D$8,LEN(T117)=Rules!$E$8)</f>
        <v>0</v>
      </c>
      <c r="AE117" s="6" t="b">
        <f>ISNUMBER(MATCH(U117,Rules!$B$9:$H$9,0))</f>
        <v>1</v>
      </c>
      <c r="AF117" s="6" t="b">
        <f>LEN(V117)=Rules!$E$10</f>
        <v>0</v>
      </c>
      <c r="AH117">
        <f>COUNTIF(P117:AF117,FALSE)</f>
        <v>3</v>
      </c>
    </row>
    <row r="118" spans="1:34" ht="17" x14ac:dyDescent="0.25">
      <c r="A118" s="3" t="s">
        <v>88</v>
      </c>
      <c r="B118" t="str">
        <f t="shared" si="12"/>
        <v>eyr:1980 pid:#8d62b1 ecl:#3e8868 cid:235</v>
      </c>
      <c r="C118" t="str">
        <f t="shared" si="13"/>
        <v/>
      </c>
      <c r="D118" t="str">
        <v>hcl:717ef8 eyr:1996 pid:154cm ecl:#e2c90e iyr:2028 byr:2009 hgt:184cm</v>
      </c>
      <c r="F118" s="6">
        <f t="shared" si="23"/>
        <v>52</v>
      </c>
      <c r="G118" s="6">
        <f>IFERROR(FIND(G$2,$D118),-1)</f>
        <v>43</v>
      </c>
      <c r="H118" s="6">
        <f>IFERROR(FIND(H$2,$D118),-1)</f>
        <v>12</v>
      </c>
      <c r="I118" s="6">
        <f>IFERROR(FIND(I$2,$D118),-1)</f>
        <v>61</v>
      </c>
      <c r="J118" s="6">
        <f>IFERROR(FIND(J$2,$D118),-1)</f>
        <v>1</v>
      </c>
      <c r="K118" s="6">
        <f>IFERROR(FIND(K$2,$D118),-1)</f>
        <v>31</v>
      </c>
      <c r="L118" s="6">
        <f>IFERROR(FIND(L$2,$D118),-1)</f>
        <v>21</v>
      </c>
      <c r="M118" s="6">
        <f t="shared" si="14"/>
        <v>-1</v>
      </c>
      <c r="N118" s="9">
        <f>IF(COUNTIF(F118:L118,-1)&gt;0,0,1)</f>
        <v>1</v>
      </c>
      <c r="P118" t="str">
        <f t="shared" si="15"/>
        <v>2009</v>
      </c>
      <c r="Q118" t="str">
        <f t="shared" si="16"/>
        <v>2028</v>
      </c>
      <c r="R118" t="str">
        <f t="shared" si="17"/>
        <v>1996</v>
      </c>
      <c r="S118" t="str">
        <f t="shared" si="18"/>
        <v>184cm</v>
      </c>
      <c r="T118" t="str">
        <f t="shared" si="19"/>
        <v>717ef8</v>
      </c>
      <c r="U118" t="str">
        <f t="shared" si="20"/>
        <v>#e2c90e</v>
      </c>
      <c r="V118" t="str">
        <f t="shared" si="21"/>
        <v>154cm</v>
      </c>
      <c r="W118">
        <f t="shared" si="22"/>
        <v>184</v>
      </c>
      <c r="X118" t="b" cm="1">
        <f t="array" ref="X118">IF(SUM(IF(IFERROR(MATCH(_xlfn.UNICODE(RIGHT(LEFT(T118,_xlfn.SEQUENCE(Rules!$E$8,1,2)),1)),Rules!$B$13:$Q$13,0),-1)=-1,1,0))&gt;0,FALSE,TRUE)</f>
        <v>1</v>
      </c>
      <c r="Z118" s="6" t="b">
        <f>AND(LEN(P118)=Rules!$E$2,P118*1&lt;=Rules!$C$2,P118*1&gt;=Rules!$B$2)</f>
        <v>0</v>
      </c>
      <c r="AA118" s="6" t="b">
        <f>AND(LEN(Q118)=Rules!$E$2,Q118*1&lt;=Rules!$C$3,Q118*1&gt;=Rules!$B$3)</f>
        <v>0</v>
      </c>
      <c r="AB118" s="6" t="b">
        <f>AND(LEN(R118)=Rules!$E$2,R118*1&lt;=Rules!$C$4,R118*1&gt;=Rules!$B$4)</f>
        <v>0</v>
      </c>
      <c r="AC118" s="6" t="b">
        <f>IF(RIGHT(S118,2)=Rules!$D$5,AND(W118&lt;=Rules!$C$5,W118&gt;=Rules!$B$5),IF(RIGHT(S118,2)=Rules!$D$6,AND(W118&lt;=Rules!$C$6,W118&gt;=Rules!$B$6),FALSE))</f>
        <v>1</v>
      </c>
      <c r="AD118" s="6" t="b">
        <f>AND(LEFT(T118,1)=Rules!$D$8,LEN(T118)=Rules!$E$8)</f>
        <v>0</v>
      </c>
      <c r="AE118" s="6" t="b">
        <f>ISNUMBER(MATCH(U118,Rules!$B$9:$H$9,0))</f>
        <v>0</v>
      </c>
      <c r="AF118" s="6" t="b">
        <f>LEN(V118)=Rules!$E$10</f>
        <v>0</v>
      </c>
      <c r="AH118">
        <f>COUNTIF(P118:AF118,FALSE)</f>
        <v>6</v>
      </c>
    </row>
    <row r="119" spans="1:34" ht="17" x14ac:dyDescent="0.25">
      <c r="A119" s="3" t="s">
        <v>89</v>
      </c>
      <c r="B119" t="str">
        <f t="shared" si="12"/>
        <v>eyr:1980 pid:#8d62b1 ecl:#3e8868 cid:235 iyr:1978 hcl:#efcc98</v>
      </c>
      <c r="C119" t="str">
        <f t="shared" si="13"/>
        <v/>
      </c>
      <c r="D119" t="str">
        <v>iyr:2015 pid:549968053 hcl:#efcc98 hgt:151cm eyr:2025 byr:1993 ecl:gry</v>
      </c>
      <c r="F119" s="6">
        <f t="shared" si="23"/>
        <v>55</v>
      </c>
      <c r="G119" s="6">
        <f>IFERROR(FIND(G$2,$D119),-1)</f>
        <v>1</v>
      </c>
      <c r="H119" s="6">
        <f>IFERROR(FIND(H$2,$D119),-1)</f>
        <v>46</v>
      </c>
      <c r="I119" s="6">
        <f>IFERROR(FIND(I$2,$D119),-1)</f>
        <v>36</v>
      </c>
      <c r="J119" s="6">
        <f>IFERROR(FIND(J$2,$D119),-1)</f>
        <v>24</v>
      </c>
      <c r="K119" s="6">
        <f>IFERROR(FIND(K$2,$D119),-1)</f>
        <v>64</v>
      </c>
      <c r="L119" s="6">
        <f>IFERROR(FIND(L$2,$D119),-1)</f>
        <v>10</v>
      </c>
      <c r="M119" s="6">
        <f t="shared" si="14"/>
        <v>-1</v>
      </c>
      <c r="N119" s="9">
        <f>IF(COUNTIF(F119:L119,-1)&gt;0,0,1)</f>
        <v>1</v>
      </c>
      <c r="P119" t="str">
        <f t="shared" si="15"/>
        <v>1993</v>
      </c>
      <c r="Q119" t="str">
        <f t="shared" si="16"/>
        <v>2015</v>
      </c>
      <c r="R119" t="str">
        <f t="shared" si="17"/>
        <v>2025</v>
      </c>
      <c r="S119" t="str">
        <f t="shared" si="18"/>
        <v>151cm</v>
      </c>
      <c r="T119" t="str">
        <f t="shared" si="19"/>
        <v>#efcc98</v>
      </c>
      <c r="U119" t="str">
        <f t="shared" si="20"/>
        <v>gry</v>
      </c>
      <c r="V119" t="str">
        <f t="shared" si="21"/>
        <v>549968053</v>
      </c>
      <c r="W119">
        <f t="shared" si="22"/>
        <v>151</v>
      </c>
      <c r="X119" t="b" cm="1">
        <f t="array" ref="X119">IF(SUM(IF(IFERROR(MATCH(_xlfn.UNICODE(RIGHT(LEFT(T119,_xlfn.SEQUENCE(Rules!$E$8,1,2)),1)),Rules!$B$13:$Q$13,0),-1)=-1,1,0))&gt;0,FALSE,TRUE)</f>
        <v>1</v>
      </c>
      <c r="Z119" s="6" t="b">
        <f>AND(LEN(P119)=Rules!$E$2,P119*1&lt;=Rules!$C$2,P119*1&gt;=Rules!$B$2)</f>
        <v>1</v>
      </c>
      <c r="AA119" s="6" t="b">
        <f>AND(LEN(Q119)=Rules!$E$2,Q119*1&lt;=Rules!$C$3,Q119*1&gt;=Rules!$B$3)</f>
        <v>1</v>
      </c>
      <c r="AB119" s="6" t="b">
        <f>AND(LEN(R119)=Rules!$E$2,R119*1&lt;=Rules!$C$4,R119*1&gt;=Rules!$B$4)</f>
        <v>1</v>
      </c>
      <c r="AC119" s="6" t="b">
        <f>IF(RIGHT(S119,2)=Rules!$D$5,AND(W119&lt;=Rules!$C$5,W119&gt;=Rules!$B$5),IF(RIGHT(S119,2)=Rules!$D$6,AND(W119&lt;=Rules!$C$6,W119&gt;=Rules!$B$6),FALSE))</f>
        <v>1</v>
      </c>
      <c r="AD119" s="6" t="b">
        <f>AND(LEFT(T119,1)=Rules!$D$8,LEN(T119)=Rules!$E$8)</f>
        <v>1</v>
      </c>
      <c r="AE119" s="6" t="b">
        <f>ISNUMBER(MATCH(U119,Rules!$B$9:$H$9,0))</f>
        <v>1</v>
      </c>
      <c r="AF119" s="6" t="b">
        <f>LEN(V119)=Rules!$E$10</f>
        <v>1</v>
      </c>
      <c r="AH119">
        <f>COUNTIF(P119:AF119,FALSE)</f>
        <v>0</v>
      </c>
    </row>
    <row r="120" spans="1:34" ht="17" x14ac:dyDescent="0.25">
      <c r="A120" s="3" t="s">
        <v>90</v>
      </c>
      <c r="B120" t="str">
        <f t="shared" si="12"/>
        <v>eyr:1980 pid:#8d62b1 ecl:#3e8868 cid:235 iyr:1978 hcl:#efcc98 byr:2025 hgt:181in</v>
      </c>
      <c r="C120" t="str">
        <f t="shared" si="13"/>
        <v>eyr:1980 pid:#8d62b1 ecl:#3e8868 cid:235 iyr:1978 hcl:#efcc98 byr:2025 hgt:181in</v>
      </c>
      <c r="D120" t="str">
        <v>hgt:165cm ecl:gry iyr:2020 byr:1927 hcl:#602927 pid:278946330 eyr:2027</v>
      </c>
      <c r="F120" s="6">
        <f t="shared" si="23"/>
        <v>28</v>
      </c>
      <c r="G120" s="6">
        <f>IFERROR(FIND(G$2,$D120),-1)</f>
        <v>19</v>
      </c>
      <c r="H120" s="6">
        <f>IFERROR(FIND(H$2,$D120),-1)</f>
        <v>63</v>
      </c>
      <c r="I120" s="6">
        <f>IFERROR(FIND(I$2,$D120),-1)</f>
        <v>1</v>
      </c>
      <c r="J120" s="6">
        <f>IFERROR(FIND(J$2,$D120),-1)</f>
        <v>37</v>
      </c>
      <c r="K120" s="6">
        <f>IFERROR(FIND(K$2,$D120),-1)</f>
        <v>11</v>
      </c>
      <c r="L120" s="6">
        <f>IFERROR(FIND(L$2,$D120),-1)</f>
        <v>49</v>
      </c>
      <c r="M120" s="6">
        <f t="shared" si="14"/>
        <v>-1</v>
      </c>
      <c r="N120" s="9">
        <f>IF(COUNTIF(F120:L120,-1)&gt;0,0,1)</f>
        <v>1</v>
      </c>
      <c r="P120" t="str">
        <f t="shared" si="15"/>
        <v>1927</v>
      </c>
      <c r="Q120" t="str">
        <f t="shared" si="16"/>
        <v>2020</v>
      </c>
      <c r="R120" t="str">
        <f t="shared" si="17"/>
        <v>2027</v>
      </c>
      <c r="S120" t="str">
        <f t="shared" si="18"/>
        <v>165cm</v>
      </c>
      <c r="T120" t="str">
        <f t="shared" si="19"/>
        <v>#602927</v>
      </c>
      <c r="U120" t="str">
        <f t="shared" si="20"/>
        <v>gry</v>
      </c>
      <c r="V120" t="str">
        <f t="shared" si="21"/>
        <v>278946330</v>
      </c>
      <c r="W120">
        <f t="shared" si="22"/>
        <v>165</v>
      </c>
      <c r="X120" t="b" cm="1">
        <f t="array" ref="X120">IF(SUM(IF(IFERROR(MATCH(_xlfn.UNICODE(RIGHT(LEFT(T120,_xlfn.SEQUENCE(Rules!$E$8,1,2)),1)),Rules!$B$13:$Q$13,0),-1)=-1,1,0))&gt;0,FALSE,TRUE)</f>
        <v>1</v>
      </c>
      <c r="Z120" s="6" t="b">
        <f>AND(LEN(P120)=Rules!$E$2,P120*1&lt;=Rules!$C$2,P120*1&gt;=Rules!$B$2)</f>
        <v>1</v>
      </c>
      <c r="AA120" s="6" t="b">
        <f>AND(LEN(Q120)=Rules!$E$2,Q120*1&lt;=Rules!$C$3,Q120*1&gt;=Rules!$B$3)</f>
        <v>1</v>
      </c>
      <c r="AB120" s="6" t="b">
        <f>AND(LEN(R120)=Rules!$E$2,R120*1&lt;=Rules!$C$4,R120*1&gt;=Rules!$B$4)</f>
        <v>1</v>
      </c>
      <c r="AC120" s="6" t="b">
        <f>IF(RIGHT(S120,2)=Rules!$D$5,AND(W120&lt;=Rules!$C$5,W120&gt;=Rules!$B$5),IF(RIGHT(S120,2)=Rules!$D$6,AND(W120&lt;=Rules!$C$6,W120&gt;=Rules!$B$6),FALSE))</f>
        <v>1</v>
      </c>
      <c r="AD120" s="6" t="b">
        <f>AND(LEFT(T120,1)=Rules!$D$8,LEN(T120)=Rules!$E$8)</f>
        <v>1</v>
      </c>
      <c r="AE120" s="6" t="b">
        <f>ISNUMBER(MATCH(U120,Rules!$B$9:$H$9,0))</f>
        <v>1</v>
      </c>
      <c r="AF120" s="6" t="b">
        <f>LEN(V120)=Rules!$E$10</f>
        <v>1</v>
      </c>
      <c r="AH120">
        <f>COUNTIF(P120:AF120,FALSE)</f>
        <v>0</v>
      </c>
    </row>
    <row r="121" spans="1:34" x14ac:dyDescent="0.2">
      <c r="B121" t="str">
        <f t="shared" si="12"/>
        <v/>
      </c>
      <c r="C121" t="str">
        <f t="shared" si="13"/>
        <v/>
      </c>
      <c r="D121" t="str">
        <v>eyr:2031 ecl:#b01aae pid:151cm cid:188 iyr:2025 hgt:60cm byr:2015</v>
      </c>
      <c r="F121" s="6">
        <f t="shared" si="23"/>
        <v>58</v>
      </c>
      <c r="G121" s="6">
        <f>IFERROR(FIND(G$2,$D121),-1)</f>
        <v>40</v>
      </c>
      <c r="H121" s="6">
        <f>IFERROR(FIND(H$2,$D121),-1)</f>
        <v>1</v>
      </c>
      <c r="I121" s="6">
        <f>IFERROR(FIND(I$2,$D121),-1)</f>
        <v>49</v>
      </c>
      <c r="J121" s="6">
        <f>IFERROR(FIND(J$2,$D121),-1)</f>
        <v>-1</v>
      </c>
      <c r="K121" s="6">
        <f>IFERROR(FIND(K$2,$D121),-1)</f>
        <v>10</v>
      </c>
      <c r="L121" s="6">
        <f>IFERROR(FIND(L$2,$D121),-1)</f>
        <v>22</v>
      </c>
      <c r="M121" s="6">
        <f t="shared" si="14"/>
        <v>32</v>
      </c>
      <c r="N121" s="9">
        <f>IF(COUNTIF(F121:L121,-1)&gt;0,0,1)</f>
        <v>0</v>
      </c>
      <c r="P121" t="str">
        <f t="shared" si="15"/>
        <v>2015</v>
      </c>
      <c r="Q121" t="str">
        <f t="shared" si="16"/>
        <v>2025</v>
      </c>
      <c r="R121" t="str">
        <f t="shared" si="17"/>
        <v>2031</v>
      </c>
      <c r="S121" t="str">
        <f t="shared" si="18"/>
        <v>60cm</v>
      </c>
      <c r="T121" t="b">
        <f t="shared" si="19"/>
        <v>0</v>
      </c>
      <c r="U121" t="str">
        <f t="shared" si="20"/>
        <v>#b01aae</v>
      </c>
      <c r="V121" t="str">
        <f t="shared" si="21"/>
        <v>151cm</v>
      </c>
      <c r="W121">
        <f t="shared" si="22"/>
        <v>60</v>
      </c>
      <c r="X121" t="b" cm="1">
        <f t="array" ref="X121">IF(SUM(IF(IFERROR(MATCH(_xlfn.UNICODE(RIGHT(LEFT(T121,_xlfn.SEQUENCE(Rules!$E$8,1,2)),1)),Rules!$B$13:$Q$13,0),-1)=-1,1,0))&gt;0,FALSE,TRUE)</f>
        <v>0</v>
      </c>
      <c r="Z121" s="6" t="b">
        <f>AND(LEN(P121)=Rules!$E$2,P121*1&lt;=Rules!$C$2,P121*1&gt;=Rules!$B$2)</f>
        <v>0</v>
      </c>
      <c r="AA121" s="6" t="b">
        <f>AND(LEN(Q121)=Rules!$E$2,Q121*1&lt;=Rules!$C$3,Q121*1&gt;=Rules!$B$3)</f>
        <v>0</v>
      </c>
      <c r="AB121" s="6" t="b">
        <f>AND(LEN(R121)=Rules!$E$2,R121*1&lt;=Rules!$C$4,R121*1&gt;=Rules!$B$4)</f>
        <v>0</v>
      </c>
      <c r="AC121" s="6" t="b">
        <f>IF(RIGHT(S121,2)=Rules!$D$5,AND(W121&lt;=Rules!$C$5,W121&gt;=Rules!$B$5),IF(RIGHT(S121,2)=Rules!$D$6,AND(W121&lt;=Rules!$C$6,W121&gt;=Rules!$B$6),FALSE))</f>
        <v>0</v>
      </c>
      <c r="AD121" s="6" t="b">
        <f>AND(LEFT(T121,1)=Rules!$D$8,LEN(T121)=Rules!$E$8)</f>
        <v>0</v>
      </c>
      <c r="AE121" s="6" t="b">
        <f>ISNUMBER(MATCH(U121,Rules!$B$9:$H$9,0))</f>
        <v>0</v>
      </c>
      <c r="AF121" s="6" t="b">
        <f>LEN(V121)=Rules!$E$10</f>
        <v>0</v>
      </c>
      <c r="AH121">
        <f>COUNTIF(P121:AF121,FALSE)</f>
        <v>9</v>
      </c>
    </row>
    <row r="122" spans="1:34" ht="17" x14ac:dyDescent="0.25">
      <c r="A122" s="3" t="s">
        <v>91</v>
      </c>
      <c r="B122" t="str">
        <f t="shared" si="12"/>
        <v>hgt:64cm hcl:3bc533 iyr:2019 byr:2015 pid:158cm eyr:2027 ecl:#1abbd7</v>
      </c>
      <c r="C122" t="str">
        <f t="shared" si="13"/>
        <v>hgt:64cm hcl:3bc533 iyr:2019 byr:2015 pid:158cm eyr:2027 ecl:#1abbd7</v>
      </c>
      <c r="D122" t="str">
        <v>eyr:2028 pid:928740840 byr:1931 hgt:191cm iyr:2014 cid:305 hcl:#6b5442 ecl:oth</v>
      </c>
      <c r="F122" s="6">
        <f t="shared" si="23"/>
        <v>24</v>
      </c>
      <c r="G122" s="6">
        <f>IFERROR(FIND(G$2,$D122),-1)</f>
        <v>43</v>
      </c>
      <c r="H122" s="6">
        <f>IFERROR(FIND(H$2,$D122),-1)</f>
        <v>1</v>
      </c>
      <c r="I122" s="6">
        <f>IFERROR(FIND(I$2,$D122),-1)</f>
        <v>33</v>
      </c>
      <c r="J122" s="6">
        <f>IFERROR(FIND(J$2,$D122),-1)</f>
        <v>60</v>
      </c>
      <c r="K122" s="6">
        <f>IFERROR(FIND(K$2,$D122),-1)</f>
        <v>72</v>
      </c>
      <c r="L122" s="6">
        <f>IFERROR(FIND(L$2,$D122),-1)</f>
        <v>10</v>
      </c>
      <c r="M122" s="6">
        <f t="shared" si="14"/>
        <v>52</v>
      </c>
      <c r="N122" s="9">
        <f>IF(COUNTIF(F122:L122,-1)&gt;0,0,1)</f>
        <v>1</v>
      </c>
      <c r="P122" t="str">
        <f t="shared" si="15"/>
        <v>1931</v>
      </c>
      <c r="Q122" t="str">
        <f t="shared" si="16"/>
        <v>2014</v>
      </c>
      <c r="R122" t="str">
        <f t="shared" si="17"/>
        <v>2028</v>
      </c>
      <c r="S122" t="str">
        <f t="shared" si="18"/>
        <v>191cm</v>
      </c>
      <c r="T122" t="str">
        <f t="shared" si="19"/>
        <v>#6b5442</v>
      </c>
      <c r="U122" t="str">
        <f t="shared" si="20"/>
        <v>oth</v>
      </c>
      <c r="V122" t="str">
        <f t="shared" si="21"/>
        <v>928740840</v>
      </c>
      <c r="W122">
        <f t="shared" si="22"/>
        <v>191</v>
      </c>
      <c r="X122" t="b" cm="1">
        <f t="array" ref="X122">IF(SUM(IF(IFERROR(MATCH(_xlfn.UNICODE(RIGHT(LEFT(T122,_xlfn.SEQUENCE(Rules!$E$8,1,2)),1)),Rules!$B$13:$Q$13,0),-1)=-1,1,0))&gt;0,FALSE,TRUE)</f>
        <v>1</v>
      </c>
      <c r="Z122" s="6" t="b">
        <f>AND(LEN(P122)=Rules!$E$2,P122*1&lt;=Rules!$C$2,P122*1&gt;=Rules!$B$2)</f>
        <v>1</v>
      </c>
      <c r="AA122" s="6" t="b">
        <f>AND(LEN(Q122)=Rules!$E$2,Q122*1&lt;=Rules!$C$3,Q122*1&gt;=Rules!$B$3)</f>
        <v>1</v>
      </c>
      <c r="AB122" s="6" t="b">
        <f>AND(LEN(R122)=Rules!$E$2,R122*1&lt;=Rules!$C$4,R122*1&gt;=Rules!$B$4)</f>
        <v>1</v>
      </c>
      <c r="AC122" s="6" t="b">
        <f>IF(RIGHT(S122,2)=Rules!$D$5,AND(W122&lt;=Rules!$C$5,W122&gt;=Rules!$B$5),IF(RIGHT(S122,2)=Rules!$D$6,AND(W122&lt;=Rules!$C$6,W122&gt;=Rules!$B$6),FALSE))</f>
        <v>1</v>
      </c>
      <c r="AD122" s="6" t="b">
        <f>AND(LEFT(T122,1)=Rules!$D$8,LEN(T122)=Rules!$E$8)</f>
        <v>1</v>
      </c>
      <c r="AE122" s="6" t="b">
        <f>ISNUMBER(MATCH(U122,Rules!$B$9:$H$9,0))</f>
        <v>1</v>
      </c>
      <c r="AF122" s="6" t="b">
        <f>LEN(V122)=Rules!$E$10</f>
        <v>1</v>
      </c>
      <c r="AH122">
        <f>COUNTIF(P122:AF122,FALSE)</f>
        <v>0</v>
      </c>
    </row>
    <row r="123" spans="1:34" x14ac:dyDescent="0.2">
      <c r="B123" t="str">
        <f t="shared" si="12"/>
        <v/>
      </c>
      <c r="C123" t="str">
        <f t="shared" si="13"/>
        <v/>
      </c>
      <c r="D123" t="str">
        <v>hcl:#7d3b0c cid:283 byr:1923 ecl:amb pid:781290431 iyr:2019 eyr:2021 hgt:191cm</v>
      </c>
      <c r="F123" s="6">
        <f t="shared" si="23"/>
        <v>21</v>
      </c>
      <c r="G123" s="6">
        <f>IFERROR(FIND(G$2,$D123),-1)</f>
        <v>52</v>
      </c>
      <c r="H123" s="6">
        <f>IFERROR(FIND(H$2,$D123),-1)</f>
        <v>61</v>
      </c>
      <c r="I123" s="6">
        <f>IFERROR(FIND(I$2,$D123),-1)</f>
        <v>70</v>
      </c>
      <c r="J123" s="6">
        <f>IFERROR(FIND(J$2,$D123),-1)</f>
        <v>1</v>
      </c>
      <c r="K123" s="6">
        <f>IFERROR(FIND(K$2,$D123),-1)</f>
        <v>30</v>
      </c>
      <c r="L123" s="6">
        <f>IFERROR(FIND(L$2,$D123),-1)</f>
        <v>38</v>
      </c>
      <c r="M123" s="6">
        <f t="shared" si="14"/>
        <v>13</v>
      </c>
      <c r="N123" s="9">
        <f>IF(COUNTIF(F123:L123,-1)&gt;0,0,1)</f>
        <v>1</v>
      </c>
      <c r="P123" t="str">
        <f t="shared" si="15"/>
        <v>1923</v>
      </c>
      <c r="Q123" t="str">
        <f t="shared" si="16"/>
        <v>2019</v>
      </c>
      <c r="R123" t="str">
        <f t="shared" si="17"/>
        <v>2021</v>
      </c>
      <c r="S123" t="str">
        <f t="shared" si="18"/>
        <v>191cm</v>
      </c>
      <c r="T123" t="str">
        <f t="shared" si="19"/>
        <v>#7d3b0c</v>
      </c>
      <c r="U123" t="str">
        <f t="shared" si="20"/>
        <v>amb</v>
      </c>
      <c r="V123" t="str">
        <f t="shared" si="21"/>
        <v>781290431</v>
      </c>
      <c r="W123">
        <f t="shared" si="22"/>
        <v>191</v>
      </c>
      <c r="X123" t="b" cm="1">
        <f t="array" ref="X123">IF(SUM(IF(IFERROR(MATCH(_xlfn.UNICODE(RIGHT(LEFT(T123,_xlfn.SEQUENCE(Rules!$E$8,1,2)),1)),Rules!$B$13:$Q$13,0),-1)=-1,1,0))&gt;0,FALSE,TRUE)</f>
        <v>1</v>
      </c>
      <c r="Z123" s="6" t="b">
        <f>AND(LEN(P123)=Rules!$E$2,P123*1&lt;=Rules!$C$2,P123*1&gt;=Rules!$B$2)</f>
        <v>1</v>
      </c>
      <c r="AA123" s="6" t="b">
        <f>AND(LEN(Q123)=Rules!$E$2,Q123*1&lt;=Rules!$C$3,Q123*1&gt;=Rules!$B$3)</f>
        <v>1</v>
      </c>
      <c r="AB123" s="6" t="b">
        <f>AND(LEN(R123)=Rules!$E$2,R123*1&lt;=Rules!$C$4,R123*1&gt;=Rules!$B$4)</f>
        <v>1</v>
      </c>
      <c r="AC123" s="6" t="b">
        <f>IF(RIGHT(S123,2)=Rules!$D$5,AND(W123&lt;=Rules!$C$5,W123&gt;=Rules!$B$5),IF(RIGHT(S123,2)=Rules!$D$6,AND(W123&lt;=Rules!$C$6,W123&gt;=Rules!$B$6),FALSE))</f>
        <v>1</v>
      </c>
      <c r="AD123" s="6" t="b">
        <f>AND(LEFT(T123,1)=Rules!$D$8,LEN(T123)=Rules!$E$8)</f>
        <v>1</v>
      </c>
      <c r="AE123" s="6" t="b">
        <f>ISNUMBER(MATCH(U123,Rules!$B$9:$H$9,0))</f>
        <v>1</v>
      </c>
      <c r="AF123" s="6" t="b">
        <f>LEN(V123)=Rules!$E$10</f>
        <v>1</v>
      </c>
      <c r="AH123">
        <f>COUNTIF(P123:AF123,FALSE)</f>
        <v>0</v>
      </c>
    </row>
    <row r="124" spans="1:34" ht="17" x14ac:dyDescent="0.25">
      <c r="A124" s="3" t="s">
        <v>92</v>
      </c>
      <c r="B124" t="str">
        <f t="shared" si="12"/>
        <v>eyr:2020 iyr:2011</v>
      </c>
      <c r="C124" t="str">
        <f t="shared" si="13"/>
        <v/>
      </c>
      <c r="D124" t="str">
        <v>byr:2027 pid:51702036 iyr:2028 hgt:165in ecl:gry hcl:z eyr:2036</v>
      </c>
      <c r="F124" s="6">
        <f t="shared" si="23"/>
        <v>1</v>
      </c>
      <c r="G124" s="6">
        <f>IFERROR(FIND(G$2,$D124),-1)</f>
        <v>23</v>
      </c>
      <c r="H124" s="6">
        <f>IFERROR(FIND(H$2,$D124),-1)</f>
        <v>56</v>
      </c>
      <c r="I124" s="6">
        <f>IFERROR(FIND(I$2,$D124),-1)</f>
        <v>32</v>
      </c>
      <c r="J124" s="6">
        <f>IFERROR(FIND(J$2,$D124),-1)</f>
        <v>50</v>
      </c>
      <c r="K124" s="6">
        <f>IFERROR(FIND(K$2,$D124),-1)</f>
        <v>42</v>
      </c>
      <c r="L124" s="6">
        <f>IFERROR(FIND(L$2,$D124),-1)</f>
        <v>10</v>
      </c>
      <c r="M124" s="6">
        <f t="shared" si="14"/>
        <v>-1</v>
      </c>
      <c r="N124" s="9">
        <f>IF(COUNTIF(F124:L124,-1)&gt;0,0,1)</f>
        <v>1</v>
      </c>
      <c r="P124" t="str">
        <f t="shared" si="15"/>
        <v>2027</v>
      </c>
      <c r="Q124" t="str">
        <f t="shared" si="16"/>
        <v>2028</v>
      </c>
      <c r="R124" t="str">
        <f t="shared" si="17"/>
        <v>2036</v>
      </c>
      <c r="S124" t="str">
        <f t="shared" si="18"/>
        <v>165in</v>
      </c>
      <c r="T124" t="str">
        <f t="shared" si="19"/>
        <v>z</v>
      </c>
      <c r="U124" t="str">
        <f t="shared" si="20"/>
        <v>gry</v>
      </c>
      <c r="V124" t="str">
        <f t="shared" si="21"/>
        <v>51702036</v>
      </c>
      <c r="W124">
        <f t="shared" si="22"/>
        <v>165</v>
      </c>
      <c r="X124" t="b" cm="1">
        <f t="array" ref="X124">IF(SUM(IF(IFERROR(MATCH(_xlfn.UNICODE(RIGHT(LEFT(T124,_xlfn.SEQUENCE(Rules!$E$8,1,2)),1)),Rules!$B$13:$Q$13,0),-1)=-1,1,0))&gt;0,FALSE,TRUE)</f>
        <v>0</v>
      </c>
      <c r="Z124" s="6" t="b">
        <f>AND(LEN(P124)=Rules!$E$2,P124*1&lt;=Rules!$C$2,P124*1&gt;=Rules!$B$2)</f>
        <v>0</v>
      </c>
      <c r="AA124" s="6" t="b">
        <f>AND(LEN(Q124)=Rules!$E$2,Q124*1&lt;=Rules!$C$3,Q124*1&gt;=Rules!$B$3)</f>
        <v>0</v>
      </c>
      <c r="AB124" s="6" t="b">
        <f>AND(LEN(R124)=Rules!$E$2,R124*1&lt;=Rules!$C$4,R124*1&gt;=Rules!$B$4)</f>
        <v>0</v>
      </c>
      <c r="AC124" s="6" t="b">
        <f>IF(RIGHT(S124,2)=Rules!$D$5,AND(W124&lt;=Rules!$C$5,W124&gt;=Rules!$B$5),IF(RIGHT(S124,2)=Rules!$D$6,AND(W124&lt;=Rules!$C$6,W124&gt;=Rules!$B$6),FALSE))</f>
        <v>0</v>
      </c>
      <c r="AD124" s="6" t="b">
        <f>AND(LEFT(T124,1)=Rules!$D$8,LEN(T124)=Rules!$E$8)</f>
        <v>0</v>
      </c>
      <c r="AE124" s="6" t="b">
        <f>ISNUMBER(MATCH(U124,Rules!$B$9:$H$9,0))</f>
        <v>1</v>
      </c>
      <c r="AF124" s="6" t="b">
        <f>LEN(V124)=Rules!$E$10</f>
        <v>0</v>
      </c>
      <c r="AH124">
        <f>COUNTIF(P124:AF124,FALSE)</f>
        <v>7</v>
      </c>
    </row>
    <row r="125" spans="1:34" ht="17" x14ac:dyDescent="0.25">
      <c r="A125" s="3" t="s">
        <v>93</v>
      </c>
      <c r="B125" t="str">
        <f t="shared" si="12"/>
        <v>eyr:2020 iyr:2011 pid:739854643 byr:1941 hgt:179cm hcl:#602927 ecl:gry cid:330</v>
      </c>
      <c r="C125" t="str">
        <f t="shared" si="13"/>
        <v>eyr:2020 iyr:2011 pid:739854643 byr:1941 hgt:179cm hcl:#602927 ecl:gry cid:330</v>
      </c>
      <c r="D125" t="str">
        <v>byr:1971 ecl:blu iyr:2012 pid:986042111 eyr:2021 hcl:#888785 hgt:68in</v>
      </c>
      <c r="F125" s="6">
        <f t="shared" si="23"/>
        <v>1</v>
      </c>
      <c r="G125" s="6">
        <f>IFERROR(FIND(G$2,$D125),-1)</f>
        <v>18</v>
      </c>
      <c r="H125" s="6">
        <f>IFERROR(FIND(H$2,$D125),-1)</f>
        <v>41</v>
      </c>
      <c r="I125" s="6">
        <f>IFERROR(FIND(I$2,$D125),-1)</f>
        <v>62</v>
      </c>
      <c r="J125" s="6">
        <f>IFERROR(FIND(J$2,$D125),-1)</f>
        <v>50</v>
      </c>
      <c r="K125" s="6">
        <f>IFERROR(FIND(K$2,$D125),-1)</f>
        <v>10</v>
      </c>
      <c r="L125" s="6">
        <f>IFERROR(FIND(L$2,$D125),-1)</f>
        <v>27</v>
      </c>
      <c r="M125" s="6">
        <f t="shared" si="14"/>
        <v>-1</v>
      </c>
      <c r="N125" s="9">
        <f>IF(COUNTIF(F125:L125,-1)&gt;0,0,1)</f>
        <v>1</v>
      </c>
      <c r="P125" t="str">
        <f t="shared" si="15"/>
        <v>1971</v>
      </c>
      <c r="Q125" t="str">
        <f t="shared" si="16"/>
        <v>2012</v>
      </c>
      <c r="R125" t="str">
        <f t="shared" si="17"/>
        <v>2021</v>
      </c>
      <c r="S125" t="str">
        <f t="shared" si="18"/>
        <v>68in</v>
      </c>
      <c r="T125" t="str">
        <f t="shared" si="19"/>
        <v>#888785</v>
      </c>
      <c r="U125" t="str">
        <f t="shared" si="20"/>
        <v>blu</v>
      </c>
      <c r="V125" t="str">
        <f t="shared" si="21"/>
        <v>986042111</v>
      </c>
      <c r="W125">
        <f t="shared" si="22"/>
        <v>68</v>
      </c>
      <c r="X125" t="b" cm="1">
        <f t="array" ref="X125">IF(SUM(IF(IFERROR(MATCH(_xlfn.UNICODE(RIGHT(LEFT(T125,_xlfn.SEQUENCE(Rules!$E$8,1,2)),1)),Rules!$B$13:$Q$13,0),-1)=-1,1,0))&gt;0,FALSE,TRUE)</f>
        <v>1</v>
      </c>
      <c r="Z125" s="6" t="b">
        <f>AND(LEN(P125)=Rules!$E$2,P125*1&lt;=Rules!$C$2,P125*1&gt;=Rules!$B$2)</f>
        <v>1</v>
      </c>
      <c r="AA125" s="6" t="b">
        <f>AND(LEN(Q125)=Rules!$E$2,Q125*1&lt;=Rules!$C$3,Q125*1&gt;=Rules!$B$3)</f>
        <v>1</v>
      </c>
      <c r="AB125" s="6" t="b">
        <f>AND(LEN(R125)=Rules!$E$2,R125*1&lt;=Rules!$C$4,R125*1&gt;=Rules!$B$4)</f>
        <v>1</v>
      </c>
      <c r="AC125" s="6" t="b">
        <f>IF(RIGHT(S125,2)=Rules!$D$5,AND(W125&lt;=Rules!$C$5,W125&gt;=Rules!$B$5),IF(RIGHT(S125,2)=Rules!$D$6,AND(W125&lt;=Rules!$C$6,W125&gt;=Rules!$B$6),FALSE))</f>
        <v>1</v>
      </c>
      <c r="AD125" s="6" t="b">
        <f>AND(LEFT(T125,1)=Rules!$D$8,LEN(T125)=Rules!$E$8)</f>
        <v>1</v>
      </c>
      <c r="AE125" s="6" t="b">
        <f>ISNUMBER(MATCH(U125,Rules!$B$9:$H$9,0))</f>
        <v>1</v>
      </c>
      <c r="AF125" s="6" t="b">
        <f>LEN(V125)=Rules!$E$10</f>
        <v>1</v>
      </c>
      <c r="AH125">
        <f>COUNTIF(P125:AF125,FALSE)</f>
        <v>0</v>
      </c>
    </row>
    <row r="126" spans="1:34" x14ac:dyDescent="0.2">
      <c r="B126" t="str">
        <f t="shared" si="12"/>
        <v/>
      </c>
      <c r="C126" t="str">
        <f t="shared" si="13"/>
        <v/>
      </c>
      <c r="D126" t="str">
        <v>hgt:183cm byr:2030 iyr:2013 cid:209 pid:989002507 ecl:hzl eyr:2028 hcl:59c2ce</v>
      </c>
      <c r="F126" s="6">
        <f t="shared" si="23"/>
        <v>11</v>
      </c>
      <c r="G126" s="6">
        <f>IFERROR(FIND(G$2,$D126),-1)</f>
        <v>20</v>
      </c>
      <c r="H126" s="6">
        <f>IFERROR(FIND(H$2,$D126),-1)</f>
        <v>59</v>
      </c>
      <c r="I126" s="6">
        <f>IFERROR(FIND(I$2,$D126),-1)</f>
        <v>1</v>
      </c>
      <c r="J126" s="6">
        <f>IFERROR(FIND(J$2,$D126),-1)</f>
        <v>68</v>
      </c>
      <c r="K126" s="6">
        <f>IFERROR(FIND(K$2,$D126),-1)</f>
        <v>51</v>
      </c>
      <c r="L126" s="6">
        <f>IFERROR(FIND(L$2,$D126),-1)</f>
        <v>37</v>
      </c>
      <c r="M126" s="6">
        <f t="shared" si="14"/>
        <v>29</v>
      </c>
      <c r="N126" s="9">
        <f>IF(COUNTIF(F126:L126,-1)&gt;0,0,1)</f>
        <v>1</v>
      </c>
      <c r="P126" t="str">
        <f t="shared" si="15"/>
        <v>2030</v>
      </c>
      <c r="Q126" t="str">
        <f t="shared" si="16"/>
        <v>2013</v>
      </c>
      <c r="R126" t="str">
        <f t="shared" si="17"/>
        <v>2028</v>
      </c>
      <c r="S126" t="str">
        <f t="shared" si="18"/>
        <v>183cm</v>
      </c>
      <c r="T126" t="str">
        <f t="shared" si="19"/>
        <v>59c2ce</v>
      </c>
      <c r="U126" t="str">
        <f t="shared" si="20"/>
        <v>hzl</v>
      </c>
      <c r="V126" t="str">
        <f t="shared" si="21"/>
        <v>989002507</v>
      </c>
      <c r="W126">
        <f t="shared" si="22"/>
        <v>183</v>
      </c>
      <c r="X126" t="b" cm="1">
        <f t="array" ref="X126">IF(SUM(IF(IFERROR(MATCH(_xlfn.UNICODE(RIGHT(LEFT(T126,_xlfn.SEQUENCE(Rules!$E$8,1,2)),1)),Rules!$B$13:$Q$13,0),-1)=-1,1,0))&gt;0,FALSE,TRUE)</f>
        <v>1</v>
      </c>
      <c r="Z126" s="6" t="b">
        <f>AND(LEN(P126)=Rules!$E$2,P126*1&lt;=Rules!$C$2,P126*1&gt;=Rules!$B$2)</f>
        <v>0</v>
      </c>
      <c r="AA126" s="6" t="b">
        <f>AND(LEN(Q126)=Rules!$E$2,Q126*1&lt;=Rules!$C$3,Q126*1&gt;=Rules!$B$3)</f>
        <v>1</v>
      </c>
      <c r="AB126" s="6" t="b">
        <f>AND(LEN(R126)=Rules!$E$2,R126*1&lt;=Rules!$C$4,R126*1&gt;=Rules!$B$4)</f>
        <v>1</v>
      </c>
      <c r="AC126" s="6" t="b">
        <f>IF(RIGHT(S126,2)=Rules!$D$5,AND(W126&lt;=Rules!$C$5,W126&gt;=Rules!$B$5),IF(RIGHT(S126,2)=Rules!$D$6,AND(W126&lt;=Rules!$C$6,W126&gt;=Rules!$B$6),FALSE))</f>
        <v>1</v>
      </c>
      <c r="AD126" s="6" t="b">
        <f>AND(LEFT(T126,1)=Rules!$D$8,LEN(T126)=Rules!$E$8)</f>
        <v>0</v>
      </c>
      <c r="AE126" s="6" t="b">
        <f>ISNUMBER(MATCH(U126,Rules!$B$9:$H$9,0))</f>
        <v>1</v>
      </c>
      <c r="AF126" s="6" t="b">
        <f>LEN(V126)=Rules!$E$10</f>
        <v>1</v>
      </c>
      <c r="AH126">
        <f>COUNTIF(P126:AF126,FALSE)</f>
        <v>2</v>
      </c>
    </row>
    <row r="127" spans="1:34" ht="17" x14ac:dyDescent="0.25">
      <c r="A127" s="3" t="s">
        <v>94</v>
      </c>
      <c r="B127" t="str">
        <f t="shared" si="12"/>
        <v>hcl:#a97842 iyr:2011 hgt:167cm pid:527353688 byr:1927 cid:256 eyr:2026 ecl:grn</v>
      </c>
      <c r="C127" t="str">
        <f t="shared" si="13"/>
        <v>hcl:#a97842 iyr:2011 hgt:167cm pid:527353688 byr:1927 cid:256 eyr:2026 ecl:grn</v>
      </c>
      <c r="D127" t="str">
        <v>ecl:gry iyr:2020 pid:895856989 hcl:#888785 hgt:185cm byr:1964 eyr:2025</v>
      </c>
      <c r="F127" s="6">
        <f t="shared" si="23"/>
        <v>54</v>
      </c>
      <c r="G127" s="6">
        <f>IFERROR(FIND(G$2,$D127),-1)</f>
        <v>9</v>
      </c>
      <c r="H127" s="6">
        <f>IFERROR(FIND(H$2,$D127),-1)</f>
        <v>63</v>
      </c>
      <c r="I127" s="6">
        <f>IFERROR(FIND(I$2,$D127),-1)</f>
        <v>44</v>
      </c>
      <c r="J127" s="6">
        <f>IFERROR(FIND(J$2,$D127),-1)</f>
        <v>32</v>
      </c>
      <c r="K127" s="6">
        <f>IFERROR(FIND(K$2,$D127),-1)</f>
        <v>1</v>
      </c>
      <c r="L127" s="6">
        <f>IFERROR(FIND(L$2,$D127),-1)</f>
        <v>18</v>
      </c>
      <c r="M127" s="6">
        <f t="shared" si="14"/>
        <v>-1</v>
      </c>
      <c r="N127" s="9">
        <f>IF(COUNTIF(F127:L127,-1)&gt;0,0,1)</f>
        <v>1</v>
      </c>
      <c r="P127" t="str">
        <f t="shared" si="15"/>
        <v>1964</v>
      </c>
      <c r="Q127" t="str">
        <f t="shared" si="16"/>
        <v>2020</v>
      </c>
      <c r="R127" t="str">
        <f t="shared" si="17"/>
        <v>2025</v>
      </c>
      <c r="S127" t="str">
        <f t="shared" si="18"/>
        <v>185cm</v>
      </c>
      <c r="T127" t="str">
        <f t="shared" si="19"/>
        <v>#888785</v>
      </c>
      <c r="U127" t="str">
        <f t="shared" si="20"/>
        <v>gry</v>
      </c>
      <c r="V127" t="str">
        <f t="shared" si="21"/>
        <v>895856989</v>
      </c>
      <c r="W127">
        <f t="shared" si="22"/>
        <v>185</v>
      </c>
      <c r="X127" t="b" cm="1">
        <f t="array" ref="X127">IF(SUM(IF(IFERROR(MATCH(_xlfn.UNICODE(RIGHT(LEFT(T127,_xlfn.SEQUENCE(Rules!$E$8,1,2)),1)),Rules!$B$13:$Q$13,0),-1)=-1,1,0))&gt;0,FALSE,TRUE)</f>
        <v>1</v>
      </c>
      <c r="Z127" s="6" t="b">
        <f>AND(LEN(P127)=Rules!$E$2,P127*1&lt;=Rules!$C$2,P127*1&gt;=Rules!$B$2)</f>
        <v>1</v>
      </c>
      <c r="AA127" s="6" t="b">
        <f>AND(LEN(Q127)=Rules!$E$2,Q127*1&lt;=Rules!$C$3,Q127*1&gt;=Rules!$B$3)</f>
        <v>1</v>
      </c>
      <c r="AB127" s="6" t="b">
        <f>AND(LEN(R127)=Rules!$E$2,R127*1&lt;=Rules!$C$4,R127*1&gt;=Rules!$B$4)</f>
        <v>1</v>
      </c>
      <c r="AC127" s="6" t="b">
        <f>IF(RIGHT(S127,2)=Rules!$D$5,AND(W127&lt;=Rules!$C$5,W127&gt;=Rules!$B$5),IF(RIGHT(S127,2)=Rules!$D$6,AND(W127&lt;=Rules!$C$6,W127&gt;=Rules!$B$6),FALSE))</f>
        <v>1</v>
      </c>
      <c r="AD127" s="6" t="b">
        <f>AND(LEFT(T127,1)=Rules!$D$8,LEN(T127)=Rules!$E$8)</f>
        <v>1</v>
      </c>
      <c r="AE127" s="6" t="b">
        <f>ISNUMBER(MATCH(U127,Rules!$B$9:$H$9,0))</f>
        <v>1</v>
      </c>
      <c r="AF127" s="6" t="b">
        <f>LEN(V127)=Rules!$E$10</f>
        <v>1</v>
      </c>
      <c r="AH127">
        <f>COUNTIF(P127:AF127,FALSE)</f>
        <v>0</v>
      </c>
    </row>
    <row r="128" spans="1:34" x14ac:dyDescent="0.2">
      <c r="B128" t="str">
        <f t="shared" si="12"/>
        <v/>
      </c>
      <c r="C128" t="str">
        <f t="shared" si="13"/>
        <v/>
      </c>
      <c r="D128" t="str">
        <v>ecl:gry hgt:183cm cid:97 hcl:#93be9b eyr:2021 byr:1995 pid:668647173</v>
      </c>
      <c r="F128" s="6">
        <f t="shared" si="23"/>
        <v>47</v>
      </c>
      <c r="G128" s="6">
        <f>IFERROR(FIND(G$2,$D128),-1)</f>
        <v>-1</v>
      </c>
      <c r="H128" s="6">
        <f>IFERROR(FIND(H$2,$D128),-1)</f>
        <v>38</v>
      </c>
      <c r="I128" s="6">
        <f>IFERROR(FIND(I$2,$D128),-1)</f>
        <v>9</v>
      </c>
      <c r="J128" s="6">
        <f>IFERROR(FIND(J$2,$D128),-1)</f>
        <v>26</v>
      </c>
      <c r="K128" s="6">
        <f>IFERROR(FIND(K$2,$D128),-1)</f>
        <v>1</v>
      </c>
      <c r="L128" s="6">
        <f>IFERROR(FIND(L$2,$D128),-1)</f>
        <v>56</v>
      </c>
      <c r="M128" s="6">
        <f t="shared" si="14"/>
        <v>19</v>
      </c>
      <c r="N128" s="9">
        <f>IF(COUNTIF(F128:L128,-1)&gt;0,0,1)</f>
        <v>0</v>
      </c>
      <c r="P128" t="str">
        <f t="shared" si="15"/>
        <v>1995</v>
      </c>
      <c r="Q128" t="b">
        <f t="shared" si="16"/>
        <v>0</v>
      </c>
      <c r="R128" t="str">
        <f t="shared" si="17"/>
        <v>2021</v>
      </c>
      <c r="S128" t="str">
        <f t="shared" si="18"/>
        <v>183cm</v>
      </c>
      <c r="T128" t="str">
        <f t="shared" si="19"/>
        <v>#93be9b</v>
      </c>
      <c r="U128" t="str">
        <f t="shared" si="20"/>
        <v>gry</v>
      </c>
      <c r="V128" t="str">
        <f t="shared" si="21"/>
        <v>668647173</v>
      </c>
      <c r="W128">
        <f t="shared" si="22"/>
        <v>183</v>
      </c>
      <c r="X128" t="b" cm="1">
        <f t="array" ref="X128">IF(SUM(IF(IFERROR(MATCH(_xlfn.UNICODE(RIGHT(LEFT(T128,_xlfn.SEQUENCE(Rules!$E$8,1,2)),1)),Rules!$B$13:$Q$13,0),-1)=-1,1,0))&gt;0,FALSE,TRUE)</f>
        <v>1</v>
      </c>
      <c r="Z128" s="6" t="b">
        <f>AND(LEN(P128)=Rules!$E$2,P128*1&lt;=Rules!$C$2,P128*1&gt;=Rules!$B$2)</f>
        <v>1</v>
      </c>
      <c r="AA128" s="6" t="b">
        <f>AND(LEN(Q128)=Rules!$E$2,Q128*1&lt;=Rules!$C$3,Q128*1&gt;=Rules!$B$3)</f>
        <v>0</v>
      </c>
      <c r="AB128" s="6" t="b">
        <f>AND(LEN(R128)=Rules!$E$2,R128*1&lt;=Rules!$C$4,R128*1&gt;=Rules!$B$4)</f>
        <v>1</v>
      </c>
      <c r="AC128" s="6" t="b">
        <f>IF(RIGHT(S128,2)=Rules!$D$5,AND(W128&lt;=Rules!$C$5,W128&gt;=Rules!$B$5),IF(RIGHT(S128,2)=Rules!$D$6,AND(W128&lt;=Rules!$C$6,W128&gt;=Rules!$B$6),FALSE))</f>
        <v>1</v>
      </c>
      <c r="AD128" s="6" t="b">
        <f>AND(LEFT(T128,1)=Rules!$D$8,LEN(T128)=Rules!$E$8)</f>
        <v>1</v>
      </c>
      <c r="AE128" s="6" t="b">
        <f>ISNUMBER(MATCH(U128,Rules!$B$9:$H$9,0))</f>
        <v>1</v>
      </c>
      <c r="AF128" s="6" t="b">
        <f>LEN(V128)=Rules!$E$10</f>
        <v>1</v>
      </c>
      <c r="AH128">
        <f>COUNTIF(P128:AF128,FALSE)</f>
        <v>2</v>
      </c>
    </row>
    <row r="129" spans="1:34" ht="17" x14ac:dyDescent="0.25">
      <c r="A129" s="3" t="s">
        <v>95</v>
      </c>
      <c r="B129" t="str">
        <f t="shared" si="12"/>
        <v>iyr:2011 pid:350783151 hgt:168cm</v>
      </c>
      <c r="C129" t="str">
        <f t="shared" si="13"/>
        <v/>
      </c>
      <c r="D129" t="str">
        <v>hcl:#733820 eyr:2027 byr:1977 pid:242773849 hgt:184cm iyr:2017 cid:76 ecl:brn</v>
      </c>
      <c r="F129" s="6">
        <f t="shared" si="23"/>
        <v>22</v>
      </c>
      <c r="G129" s="6">
        <f>IFERROR(FIND(G$2,$D129),-1)</f>
        <v>55</v>
      </c>
      <c r="H129" s="6">
        <f>IFERROR(FIND(H$2,$D129),-1)</f>
        <v>13</v>
      </c>
      <c r="I129" s="6">
        <f>IFERROR(FIND(I$2,$D129),-1)</f>
        <v>45</v>
      </c>
      <c r="J129" s="6">
        <f>IFERROR(FIND(J$2,$D129),-1)</f>
        <v>1</v>
      </c>
      <c r="K129" s="6">
        <f>IFERROR(FIND(K$2,$D129),-1)</f>
        <v>71</v>
      </c>
      <c r="L129" s="6">
        <f>IFERROR(FIND(L$2,$D129),-1)</f>
        <v>31</v>
      </c>
      <c r="M129" s="6">
        <f t="shared" si="14"/>
        <v>64</v>
      </c>
      <c r="N129" s="9">
        <f>IF(COUNTIF(F129:L129,-1)&gt;0,0,1)</f>
        <v>1</v>
      </c>
      <c r="P129" t="str">
        <f t="shared" si="15"/>
        <v>1977</v>
      </c>
      <c r="Q129" t="str">
        <f t="shared" si="16"/>
        <v>2017</v>
      </c>
      <c r="R129" t="str">
        <f t="shared" si="17"/>
        <v>2027</v>
      </c>
      <c r="S129" t="str">
        <f t="shared" si="18"/>
        <v>184cm</v>
      </c>
      <c r="T129" t="str">
        <f t="shared" si="19"/>
        <v>#733820</v>
      </c>
      <c r="U129" t="str">
        <f t="shared" si="20"/>
        <v>brn</v>
      </c>
      <c r="V129" t="str">
        <f t="shared" si="21"/>
        <v>242773849</v>
      </c>
      <c r="W129">
        <f t="shared" si="22"/>
        <v>184</v>
      </c>
      <c r="X129" t="b" cm="1">
        <f t="array" ref="X129">IF(SUM(IF(IFERROR(MATCH(_xlfn.UNICODE(RIGHT(LEFT(T129,_xlfn.SEQUENCE(Rules!$E$8,1,2)),1)),Rules!$B$13:$Q$13,0),-1)=-1,1,0))&gt;0,FALSE,TRUE)</f>
        <v>1</v>
      </c>
      <c r="Z129" s="6" t="b">
        <f>AND(LEN(P129)=Rules!$E$2,P129*1&lt;=Rules!$C$2,P129*1&gt;=Rules!$B$2)</f>
        <v>1</v>
      </c>
      <c r="AA129" s="6" t="b">
        <f>AND(LEN(Q129)=Rules!$E$2,Q129*1&lt;=Rules!$C$3,Q129*1&gt;=Rules!$B$3)</f>
        <v>1</v>
      </c>
      <c r="AB129" s="6" t="b">
        <f>AND(LEN(R129)=Rules!$E$2,R129*1&lt;=Rules!$C$4,R129*1&gt;=Rules!$B$4)</f>
        <v>1</v>
      </c>
      <c r="AC129" s="6" t="b">
        <f>IF(RIGHT(S129,2)=Rules!$D$5,AND(W129&lt;=Rules!$C$5,W129&gt;=Rules!$B$5),IF(RIGHT(S129,2)=Rules!$D$6,AND(W129&lt;=Rules!$C$6,W129&gt;=Rules!$B$6),FALSE))</f>
        <v>1</v>
      </c>
      <c r="AD129" s="6" t="b">
        <f>AND(LEFT(T129,1)=Rules!$D$8,LEN(T129)=Rules!$E$8)</f>
        <v>1</v>
      </c>
      <c r="AE129" s="6" t="b">
        <f>ISNUMBER(MATCH(U129,Rules!$B$9:$H$9,0))</f>
        <v>1</v>
      </c>
      <c r="AF129" s="6" t="b">
        <f>LEN(V129)=Rules!$E$10</f>
        <v>1</v>
      </c>
      <c r="AH129">
        <f>COUNTIF(P129:AF129,FALSE)</f>
        <v>0</v>
      </c>
    </row>
    <row r="130" spans="1:34" ht="17" x14ac:dyDescent="0.25">
      <c r="A130" s="3" t="s">
        <v>96</v>
      </c>
      <c r="B130" t="str">
        <f t="shared" si="12"/>
        <v>iyr:2011 pid:350783151 hgt:168cm byr:1961 ecl:amb hcl:#341e13</v>
      </c>
      <c r="C130" t="str">
        <f t="shared" si="13"/>
        <v/>
      </c>
      <c r="D130" t="str">
        <v>hgt:167 hcl:z byr:2012 eyr:2027 pid:590438786 ecl:hzl cid:101 iyr:1994</v>
      </c>
      <c r="F130" s="6">
        <f t="shared" si="23"/>
        <v>15</v>
      </c>
      <c r="G130" s="6">
        <f>IFERROR(FIND(G$2,$D130),-1)</f>
        <v>63</v>
      </c>
      <c r="H130" s="6">
        <f>IFERROR(FIND(H$2,$D130),-1)</f>
        <v>24</v>
      </c>
      <c r="I130" s="6">
        <f>IFERROR(FIND(I$2,$D130),-1)</f>
        <v>1</v>
      </c>
      <c r="J130" s="6">
        <f>IFERROR(FIND(J$2,$D130),-1)</f>
        <v>9</v>
      </c>
      <c r="K130" s="6">
        <f>IFERROR(FIND(K$2,$D130),-1)</f>
        <v>47</v>
      </c>
      <c r="L130" s="6">
        <f>IFERROR(FIND(L$2,$D130),-1)</f>
        <v>33</v>
      </c>
      <c r="M130" s="6">
        <f t="shared" si="14"/>
        <v>55</v>
      </c>
      <c r="N130" s="9">
        <f>IF(COUNTIF(F130:L130,-1)&gt;0,0,1)</f>
        <v>1</v>
      </c>
      <c r="P130" t="str">
        <f t="shared" si="15"/>
        <v>2012</v>
      </c>
      <c r="Q130" t="str">
        <f t="shared" si="16"/>
        <v>1994</v>
      </c>
      <c r="R130" t="str">
        <f t="shared" si="17"/>
        <v>2027</v>
      </c>
      <c r="S130" t="str">
        <f t="shared" si="18"/>
        <v>167</v>
      </c>
      <c r="T130" t="str">
        <f t="shared" si="19"/>
        <v>z</v>
      </c>
      <c r="U130" t="str">
        <f t="shared" si="20"/>
        <v>hzl</v>
      </c>
      <c r="V130" t="str">
        <f t="shared" si="21"/>
        <v>590438786</v>
      </c>
      <c r="W130">
        <f t="shared" si="22"/>
        <v>1</v>
      </c>
      <c r="X130" t="b" cm="1">
        <f t="array" ref="X130">IF(SUM(IF(IFERROR(MATCH(_xlfn.UNICODE(RIGHT(LEFT(T130,_xlfn.SEQUENCE(Rules!$E$8,1,2)),1)),Rules!$B$13:$Q$13,0),-1)=-1,1,0))&gt;0,FALSE,TRUE)</f>
        <v>0</v>
      </c>
      <c r="Z130" s="6" t="b">
        <f>AND(LEN(P130)=Rules!$E$2,P130*1&lt;=Rules!$C$2,P130*1&gt;=Rules!$B$2)</f>
        <v>0</v>
      </c>
      <c r="AA130" s="6" t="b">
        <f>AND(LEN(Q130)=Rules!$E$2,Q130*1&lt;=Rules!$C$3,Q130*1&gt;=Rules!$B$3)</f>
        <v>0</v>
      </c>
      <c r="AB130" s="6" t="b">
        <f>AND(LEN(R130)=Rules!$E$2,R130*1&lt;=Rules!$C$4,R130*1&gt;=Rules!$B$4)</f>
        <v>1</v>
      </c>
      <c r="AC130" s="6" t="b">
        <f>IF(RIGHT(S130,2)=Rules!$D$5,AND(W130&lt;=Rules!$C$5,W130&gt;=Rules!$B$5),IF(RIGHT(S130,2)=Rules!$D$6,AND(W130&lt;=Rules!$C$6,W130&gt;=Rules!$B$6),FALSE))</f>
        <v>0</v>
      </c>
      <c r="AD130" s="6" t="b">
        <f>AND(LEFT(T130,1)=Rules!$D$8,LEN(T130)=Rules!$E$8)</f>
        <v>0</v>
      </c>
      <c r="AE130" s="6" t="b">
        <f>ISNUMBER(MATCH(U130,Rules!$B$9:$H$9,0))</f>
        <v>1</v>
      </c>
      <c r="AF130" s="6" t="b">
        <f>LEN(V130)=Rules!$E$10</f>
        <v>1</v>
      </c>
      <c r="AH130">
        <f>COUNTIF(P130:AF130,FALSE)</f>
        <v>5</v>
      </c>
    </row>
    <row r="131" spans="1:34" ht="17" x14ac:dyDescent="0.25">
      <c r="A131" s="3" t="s">
        <v>97</v>
      </c>
      <c r="B131" t="str">
        <f t="shared" si="12"/>
        <v>iyr:2011 pid:350783151 hgt:168cm byr:1961 ecl:amb hcl:#341e13 cid:181</v>
      </c>
      <c r="C131" t="str">
        <f t="shared" si="13"/>
        <v>iyr:2011 pid:350783151 hgt:168cm byr:1961 ecl:amb hcl:#341e13 cid:181</v>
      </c>
      <c r="D131" t="str">
        <v>iyr:2015 hcl:#888785 eyr:2024 ecl:blu pid:279218875 cid:178 byr:1944 hgt:74in</v>
      </c>
      <c r="F131" s="6">
        <f t="shared" si="23"/>
        <v>61</v>
      </c>
      <c r="G131" s="6">
        <f>IFERROR(FIND(G$2,$D131),-1)</f>
        <v>1</v>
      </c>
      <c r="H131" s="6">
        <f>IFERROR(FIND(H$2,$D131),-1)</f>
        <v>22</v>
      </c>
      <c r="I131" s="6">
        <f>IFERROR(FIND(I$2,$D131),-1)</f>
        <v>70</v>
      </c>
      <c r="J131" s="6">
        <f>IFERROR(FIND(J$2,$D131),-1)</f>
        <v>10</v>
      </c>
      <c r="K131" s="6">
        <f>IFERROR(FIND(K$2,$D131),-1)</f>
        <v>31</v>
      </c>
      <c r="L131" s="6">
        <f>IFERROR(FIND(L$2,$D131),-1)</f>
        <v>39</v>
      </c>
      <c r="M131" s="6">
        <f t="shared" si="14"/>
        <v>53</v>
      </c>
      <c r="N131" s="9">
        <f>IF(COUNTIF(F131:L131,-1)&gt;0,0,1)</f>
        <v>1</v>
      </c>
      <c r="P131" t="str">
        <f t="shared" si="15"/>
        <v>1944</v>
      </c>
      <c r="Q131" t="str">
        <f t="shared" si="16"/>
        <v>2015</v>
      </c>
      <c r="R131" t="str">
        <f t="shared" si="17"/>
        <v>2024</v>
      </c>
      <c r="S131" t="str">
        <f t="shared" si="18"/>
        <v>74in</v>
      </c>
      <c r="T131" t="str">
        <f t="shared" si="19"/>
        <v>#888785</v>
      </c>
      <c r="U131" t="str">
        <f t="shared" si="20"/>
        <v>blu</v>
      </c>
      <c r="V131" t="str">
        <f t="shared" si="21"/>
        <v>279218875</v>
      </c>
      <c r="W131">
        <f t="shared" si="22"/>
        <v>74</v>
      </c>
      <c r="X131" t="b" cm="1">
        <f t="array" ref="X131">IF(SUM(IF(IFERROR(MATCH(_xlfn.UNICODE(RIGHT(LEFT(T131,_xlfn.SEQUENCE(Rules!$E$8,1,2)),1)),Rules!$B$13:$Q$13,0),-1)=-1,1,0))&gt;0,FALSE,TRUE)</f>
        <v>1</v>
      </c>
      <c r="Z131" s="6" t="b">
        <f>AND(LEN(P131)=Rules!$E$2,P131*1&lt;=Rules!$C$2,P131*1&gt;=Rules!$B$2)</f>
        <v>1</v>
      </c>
      <c r="AA131" s="6" t="b">
        <f>AND(LEN(Q131)=Rules!$E$2,Q131*1&lt;=Rules!$C$3,Q131*1&gt;=Rules!$B$3)</f>
        <v>1</v>
      </c>
      <c r="AB131" s="6" t="b">
        <f>AND(LEN(R131)=Rules!$E$2,R131*1&lt;=Rules!$C$4,R131*1&gt;=Rules!$B$4)</f>
        <v>1</v>
      </c>
      <c r="AC131" s="6" t="b">
        <f>IF(RIGHT(S131,2)=Rules!$D$5,AND(W131&lt;=Rules!$C$5,W131&gt;=Rules!$B$5),IF(RIGHT(S131,2)=Rules!$D$6,AND(W131&lt;=Rules!$C$6,W131&gt;=Rules!$B$6),FALSE))</f>
        <v>1</v>
      </c>
      <c r="AD131" s="6" t="b">
        <f>AND(LEFT(T131,1)=Rules!$D$8,LEN(T131)=Rules!$E$8)</f>
        <v>1</v>
      </c>
      <c r="AE131" s="6" t="b">
        <f>ISNUMBER(MATCH(U131,Rules!$B$9:$H$9,0))</f>
        <v>1</v>
      </c>
      <c r="AF131" s="6" t="b">
        <f>LEN(V131)=Rules!$E$10</f>
        <v>1</v>
      </c>
      <c r="AH131">
        <f>COUNTIF(P131:AF131,FALSE)</f>
        <v>0</v>
      </c>
    </row>
    <row r="132" spans="1:34" x14ac:dyDescent="0.2">
      <c r="B132" t="str">
        <f t="shared" ref="B132:B195" si="24">IF(A132="","",IF(A131="",A132,B131&amp;" "&amp;A132))</f>
        <v/>
      </c>
      <c r="C132" t="str">
        <f t="shared" ref="C132:C195" si="25">TRIM(IF(B133="",B132,""))</f>
        <v/>
      </c>
      <c r="D132" t="str">
        <v>ecl:oth cid:334 pid:169599381 hcl:#7d3b0c eyr:2028 hgt:172cm iyr:2010</v>
      </c>
      <c r="F132" s="6">
        <f t="shared" si="23"/>
        <v>-1</v>
      </c>
      <c r="G132" s="6">
        <f>IFERROR(FIND(G$2,$D132),-1)</f>
        <v>62</v>
      </c>
      <c r="H132" s="6">
        <f>IFERROR(FIND(H$2,$D132),-1)</f>
        <v>43</v>
      </c>
      <c r="I132" s="6">
        <f>IFERROR(FIND(I$2,$D132),-1)</f>
        <v>52</v>
      </c>
      <c r="J132" s="6">
        <f>IFERROR(FIND(J$2,$D132),-1)</f>
        <v>31</v>
      </c>
      <c r="K132" s="6">
        <f>IFERROR(FIND(K$2,$D132),-1)</f>
        <v>1</v>
      </c>
      <c r="L132" s="6">
        <f>IFERROR(FIND(L$2,$D132),-1)</f>
        <v>17</v>
      </c>
      <c r="M132" s="6">
        <f t="shared" ref="M132:M195" si="26">IFERROR(FIND(M$2,$D132),-1)</f>
        <v>9</v>
      </c>
      <c r="N132" s="9">
        <f>IF(COUNTIF(F132:L132,-1)&gt;0,0,1)</f>
        <v>0</v>
      </c>
      <c r="P132" t="b">
        <f t="shared" ref="P132:P195" si="27">IF(F132=MAX($F132:$M132),RIGHT($D132,LEN($D132)-F132-3),IFERROR(MID($D132,F132+4,FIND(" ",$D132,F132)-F132-4),FALSE))</f>
        <v>0</v>
      </c>
      <c r="Q132" t="str">
        <f t="shared" ref="Q132:Q195" si="28">IF(G132=MAX($F132:$M132),RIGHT($D132,LEN($D132)-G132-3),IFERROR(MID($D132,G132+4,FIND(" ",$D132,G132)-G132-4),FALSE))</f>
        <v>2010</v>
      </c>
      <c r="R132" t="str">
        <f t="shared" ref="R132:R195" si="29">IF(H132=MAX($F132:$M132),RIGHT($D132,LEN($D132)-H132-3),IFERROR(MID($D132,H132+4,FIND(" ",$D132,H132)-H132-4),FALSE))</f>
        <v>2028</v>
      </c>
      <c r="S132" t="str">
        <f t="shared" ref="S132:S195" si="30">IF(I132=MAX($F132:$M132),RIGHT($D132,LEN($D132)-I132-3),IFERROR(MID($D132,I132+4,FIND(" ",$D132,I132)-I132-4),FALSE))</f>
        <v>172cm</v>
      </c>
      <c r="T132" t="str">
        <f t="shared" ref="T132:T195" si="31">IF(J132=MAX($F132:$M132),RIGHT($D132,LEN($D132)-J132-3),IFERROR(MID($D132,J132+4,FIND(" ",$D132,J132)-J132-4),FALSE))</f>
        <v>#7d3b0c</v>
      </c>
      <c r="U132" t="str">
        <f t="shared" ref="U132:U195" si="32">IF(K132=MAX($F132:$M132),RIGHT($D132,LEN($D132)-K132-3),IFERROR(MID($D132,K132+4,FIND(" ",$D132,K132)-K132-4),FALSE))</f>
        <v>oth</v>
      </c>
      <c r="V132" t="str">
        <f t="shared" ref="V132:V195" si="33">IF(L132=MAX($F132:$M132),RIGHT($D132,LEN($D132)-L132-3),IFERROR(MID($D132,L132+4,FIND(" ",$D132,L132)-L132-4),FALSE))</f>
        <v>169599381</v>
      </c>
      <c r="W132">
        <f t="shared" ref="W132:W195" si="34">LEFT(S132,LEN(S132)-2)*1</f>
        <v>172</v>
      </c>
      <c r="X132" t="b" cm="1">
        <f t="array" ref="X132">IF(SUM(IF(IFERROR(MATCH(_xlfn.UNICODE(RIGHT(LEFT(T132,_xlfn.SEQUENCE(Rules!$E$8,1,2)),1)),Rules!$B$13:$Q$13,0),-1)=-1,1,0))&gt;0,FALSE,TRUE)</f>
        <v>1</v>
      </c>
      <c r="Z132" s="6" t="b">
        <f>AND(LEN(P132)=Rules!$E$2,P132*1&lt;=Rules!$C$2,P132*1&gt;=Rules!$B$2)</f>
        <v>0</v>
      </c>
      <c r="AA132" s="6" t="b">
        <f>AND(LEN(Q132)=Rules!$E$2,Q132*1&lt;=Rules!$C$3,Q132*1&gt;=Rules!$B$3)</f>
        <v>1</v>
      </c>
      <c r="AB132" s="6" t="b">
        <f>AND(LEN(R132)=Rules!$E$2,R132*1&lt;=Rules!$C$4,R132*1&gt;=Rules!$B$4)</f>
        <v>1</v>
      </c>
      <c r="AC132" s="6" t="b">
        <f>IF(RIGHT(S132,2)=Rules!$D$5,AND(W132&lt;=Rules!$C$5,W132&gt;=Rules!$B$5),IF(RIGHT(S132,2)=Rules!$D$6,AND(W132&lt;=Rules!$C$6,W132&gt;=Rules!$B$6),FALSE))</f>
        <v>1</v>
      </c>
      <c r="AD132" s="6" t="b">
        <f>AND(LEFT(T132,1)=Rules!$D$8,LEN(T132)=Rules!$E$8)</f>
        <v>1</v>
      </c>
      <c r="AE132" s="6" t="b">
        <f>ISNUMBER(MATCH(U132,Rules!$B$9:$H$9,0))</f>
        <v>1</v>
      </c>
      <c r="AF132" s="6" t="b">
        <f>LEN(V132)=Rules!$E$10</f>
        <v>1</v>
      </c>
      <c r="AH132">
        <f>COUNTIF(P132:AF132,FALSE)</f>
        <v>2</v>
      </c>
    </row>
    <row r="133" spans="1:34" ht="17" x14ac:dyDescent="0.25">
      <c r="A133" s="3" t="s">
        <v>98</v>
      </c>
      <c r="B133" t="str">
        <f t="shared" si="24"/>
        <v>eyr:2025 hgt:160cm</v>
      </c>
      <c r="C133" t="str">
        <f t="shared" si="25"/>
        <v/>
      </c>
      <c r="D133" t="str">
        <v>eyr:2033 byr:1973 cid:333 iyr:2019 hcl:z ecl:utc hgt:178cm pid:#e7abc0</v>
      </c>
      <c r="F133" s="6">
        <f t="shared" si="23"/>
        <v>10</v>
      </c>
      <c r="G133" s="6">
        <f>IFERROR(FIND(G$2,$D133),-1)</f>
        <v>27</v>
      </c>
      <c r="H133" s="6">
        <f>IFERROR(FIND(H$2,$D133),-1)</f>
        <v>1</v>
      </c>
      <c r="I133" s="6">
        <f>IFERROR(FIND(I$2,$D133),-1)</f>
        <v>50</v>
      </c>
      <c r="J133" s="6">
        <f>IFERROR(FIND(J$2,$D133),-1)</f>
        <v>36</v>
      </c>
      <c r="K133" s="6">
        <f>IFERROR(FIND(K$2,$D133),-1)</f>
        <v>42</v>
      </c>
      <c r="L133" s="6">
        <f>IFERROR(FIND(L$2,$D133),-1)</f>
        <v>60</v>
      </c>
      <c r="M133" s="6">
        <f t="shared" si="26"/>
        <v>19</v>
      </c>
      <c r="N133" s="9">
        <f>IF(COUNTIF(F133:L133,-1)&gt;0,0,1)</f>
        <v>1</v>
      </c>
      <c r="P133" t="str">
        <f t="shared" si="27"/>
        <v>1973</v>
      </c>
      <c r="Q133" t="str">
        <f t="shared" si="28"/>
        <v>2019</v>
      </c>
      <c r="R133" t="str">
        <f t="shared" si="29"/>
        <v>2033</v>
      </c>
      <c r="S133" t="str">
        <f t="shared" si="30"/>
        <v>178cm</v>
      </c>
      <c r="T133" t="str">
        <f t="shared" si="31"/>
        <v>z</v>
      </c>
      <c r="U133" t="str">
        <f t="shared" si="32"/>
        <v>utc</v>
      </c>
      <c r="V133" t="str">
        <f t="shared" si="33"/>
        <v>#e7abc0</v>
      </c>
      <c r="W133">
        <f t="shared" si="34"/>
        <v>178</v>
      </c>
      <c r="X133" t="b" cm="1">
        <f t="array" ref="X133">IF(SUM(IF(IFERROR(MATCH(_xlfn.UNICODE(RIGHT(LEFT(T133,_xlfn.SEQUENCE(Rules!$E$8,1,2)),1)),Rules!$B$13:$Q$13,0),-1)=-1,1,0))&gt;0,FALSE,TRUE)</f>
        <v>0</v>
      </c>
      <c r="Z133" s="6" t="b">
        <f>AND(LEN(P133)=Rules!$E$2,P133*1&lt;=Rules!$C$2,P133*1&gt;=Rules!$B$2)</f>
        <v>1</v>
      </c>
      <c r="AA133" s="6" t="b">
        <f>AND(LEN(Q133)=Rules!$E$2,Q133*1&lt;=Rules!$C$3,Q133*1&gt;=Rules!$B$3)</f>
        <v>1</v>
      </c>
      <c r="AB133" s="6" t="b">
        <f>AND(LEN(R133)=Rules!$E$2,R133*1&lt;=Rules!$C$4,R133*1&gt;=Rules!$B$4)</f>
        <v>0</v>
      </c>
      <c r="AC133" s="6" t="b">
        <f>IF(RIGHT(S133,2)=Rules!$D$5,AND(W133&lt;=Rules!$C$5,W133&gt;=Rules!$B$5),IF(RIGHT(S133,2)=Rules!$D$6,AND(W133&lt;=Rules!$C$6,W133&gt;=Rules!$B$6),FALSE))</f>
        <v>1</v>
      </c>
      <c r="AD133" s="6" t="b">
        <f>AND(LEFT(T133,1)=Rules!$D$8,LEN(T133)=Rules!$E$8)</f>
        <v>0</v>
      </c>
      <c r="AE133" s="6" t="b">
        <f>ISNUMBER(MATCH(U133,Rules!$B$9:$H$9,0))</f>
        <v>0</v>
      </c>
      <c r="AF133" s="6" t="b">
        <f>LEN(V133)=Rules!$E$10</f>
        <v>0</v>
      </c>
      <c r="AH133">
        <f>COUNTIF(P133:AF133,FALSE)</f>
        <v>5</v>
      </c>
    </row>
    <row r="134" spans="1:34" ht="17" x14ac:dyDescent="0.25">
      <c r="A134" s="3" t="s">
        <v>99</v>
      </c>
      <c r="B134" t="str">
        <f t="shared" si="24"/>
        <v>eyr:2025 hgt:160cm ecl:brn hcl:#cfa07d pid:136929481</v>
      </c>
      <c r="C134" t="str">
        <f t="shared" si="25"/>
        <v/>
      </c>
      <c r="D134" t="str">
        <v>eyr:2026 ecl:blu cid:264 byr:1998 hgt:177cm hcl:#602927 pid:770052780 iyr:2019</v>
      </c>
      <c r="F134" s="6">
        <f t="shared" si="23"/>
        <v>26</v>
      </c>
      <c r="G134" s="6">
        <f>IFERROR(FIND(G$2,$D134),-1)</f>
        <v>71</v>
      </c>
      <c r="H134" s="6">
        <f>IFERROR(FIND(H$2,$D134),-1)</f>
        <v>1</v>
      </c>
      <c r="I134" s="6">
        <f>IFERROR(FIND(I$2,$D134),-1)</f>
        <v>35</v>
      </c>
      <c r="J134" s="6">
        <f>IFERROR(FIND(J$2,$D134),-1)</f>
        <v>45</v>
      </c>
      <c r="K134" s="6">
        <f>IFERROR(FIND(K$2,$D134),-1)</f>
        <v>10</v>
      </c>
      <c r="L134" s="6">
        <f>IFERROR(FIND(L$2,$D134),-1)</f>
        <v>57</v>
      </c>
      <c r="M134" s="6">
        <f t="shared" si="26"/>
        <v>18</v>
      </c>
      <c r="N134" s="9">
        <f>IF(COUNTIF(F134:L134,-1)&gt;0,0,1)</f>
        <v>1</v>
      </c>
      <c r="P134" t="str">
        <f t="shared" si="27"/>
        <v>1998</v>
      </c>
      <c r="Q134" t="str">
        <f t="shared" si="28"/>
        <v>2019</v>
      </c>
      <c r="R134" t="str">
        <f t="shared" si="29"/>
        <v>2026</v>
      </c>
      <c r="S134" t="str">
        <f t="shared" si="30"/>
        <v>177cm</v>
      </c>
      <c r="T134" t="str">
        <f t="shared" si="31"/>
        <v>#602927</v>
      </c>
      <c r="U134" t="str">
        <f t="shared" si="32"/>
        <v>blu</v>
      </c>
      <c r="V134" t="str">
        <f t="shared" si="33"/>
        <v>770052780</v>
      </c>
      <c r="W134">
        <f t="shared" si="34"/>
        <v>177</v>
      </c>
      <c r="X134" t="b" cm="1">
        <f t="array" ref="X134">IF(SUM(IF(IFERROR(MATCH(_xlfn.UNICODE(RIGHT(LEFT(T134,_xlfn.SEQUENCE(Rules!$E$8,1,2)),1)),Rules!$B$13:$Q$13,0),-1)=-1,1,0))&gt;0,FALSE,TRUE)</f>
        <v>1</v>
      </c>
      <c r="Z134" s="6" t="b">
        <f>AND(LEN(P134)=Rules!$E$2,P134*1&lt;=Rules!$C$2,P134*1&gt;=Rules!$B$2)</f>
        <v>1</v>
      </c>
      <c r="AA134" s="6" t="b">
        <f>AND(LEN(Q134)=Rules!$E$2,Q134*1&lt;=Rules!$C$3,Q134*1&gt;=Rules!$B$3)</f>
        <v>1</v>
      </c>
      <c r="AB134" s="6" t="b">
        <f>AND(LEN(R134)=Rules!$E$2,R134*1&lt;=Rules!$C$4,R134*1&gt;=Rules!$B$4)</f>
        <v>1</v>
      </c>
      <c r="AC134" s="6" t="b">
        <f>IF(RIGHT(S134,2)=Rules!$D$5,AND(W134&lt;=Rules!$C$5,W134&gt;=Rules!$B$5),IF(RIGHT(S134,2)=Rules!$D$6,AND(W134&lt;=Rules!$C$6,W134&gt;=Rules!$B$6),FALSE))</f>
        <v>1</v>
      </c>
      <c r="AD134" s="6" t="b">
        <f>AND(LEFT(T134,1)=Rules!$D$8,LEN(T134)=Rules!$E$8)</f>
        <v>1</v>
      </c>
      <c r="AE134" s="6" t="b">
        <f>ISNUMBER(MATCH(U134,Rules!$B$9:$H$9,0))</f>
        <v>1</v>
      </c>
      <c r="AF134" s="6" t="b">
        <f>LEN(V134)=Rules!$E$10</f>
        <v>1</v>
      </c>
      <c r="AH134">
        <f>COUNTIF(P134:AF134,FALSE)</f>
        <v>0</v>
      </c>
    </row>
    <row r="135" spans="1:34" ht="17" x14ac:dyDescent="0.25">
      <c r="A135" s="3" t="s">
        <v>60</v>
      </c>
      <c r="B135" t="str">
        <f t="shared" si="24"/>
        <v>eyr:2025 hgt:160cm ecl:brn hcl:#cfa07d pid:136929481 iyr:2017</v>
      </c>
      <c r="C135" t="str">
        <f t="shared" si="25"/>
        <v>eyr:2025 hgt:160cm ecl:brn hcl:#cfa07d pid:136929481 iyr:2017</v>
      </c>
      <c r="D135" t="str">
        <v>ecl:blu iyr:2016 cid:232 eyr:2023 pid:643597545 hgt:167cm byr:1986 hcl:#cfa07d</v>
      </c>
      <c r="F135" s="6">
        <f t="shared" si="23"/>
        <v>59</v>
      </c>
      <c r="G135" s="6">
        <f>IFERROR(FIND(G$2,$D135),-1)</f>
        <v>9</v>
      </c>
      <c r="H135" s="6">
        <f>IFERROR(FIND(H$2,$D135),-1)</f>
        <v>26</v>
      </c>
      <c r="I135" s="6">
        <f>IFERROR(FIND(I$2,$D135),-1)</f>
        <v>49</v>
      </c>
      <c r="J135" s="6">
        <f>IFERROR(FIND(J$2,$D135),-1)</f>
        <v>68</v>
      </c>
      <c r="K135" s="6">
        <f>IFERROR(FIND(K$2,$D135),-1)</f>
        <v>1</v>
      </c>
      <c r="L135" s="6">
        <f>IFERROR(FIND(L$2,$D135),-1)</f>
        <v>35</v>
      </c>
      <c r="M135" s="6">
        <f t="shared" si="26"/>
        <v>18</v>
      </c>
      <c r="N135" s="9">
        <f>IF(COUNTIF(F135:L135,-1)&gt;0,0,1)</f>
        <v>1</v>
      </c>
      <c r="P135" t="str">
        <f t="shared" si="27"/>
        <v>1986</v>
      </c>
      <c r="Q135" t="str">
        <f t="shared" si="28"/>
        <v>2016</v>
      </c>
      <c r="R135" t="str">
        <f t="shared" si="29"/>
        <v>2023</v>
      </c>
      <c r="S135" t="str">
        <f t="shared" si="30"/>
        <v>167cm</v>
      </c>
      <c r="T135" t="str">
        <f t="shared" si="31"/>
        <v>#cfa07d</v>
      </c>
      <c r="U135" t="str">
        <f t="shared" si="32"/>
        <v>blu</v>
      </c>
      <c r="V135" t="str">
        <f t="shared" si="33"/>
        <v>643597545</v>
      </c>
      <c r="W135">
        <f t="shared" si="34"/>
        <v>167</v>
      </c>
      <c r="X135" t="b" cm="1">
        <f t="array" ref="X135">IF(SUM(IF(IFERROR(MATCH(_xlfn.UNICODE(RIGHT(LEFT(T135,_xlfn.SEQUENCE(Rules!$E$8,1,2)),1)),Rules!$B$13:$Q$13,0),-1)=-1,1,0))&gt;0,FALSE,TRUE)</f>
        <v>1</v>
      </c>
      <c r="Z135" s="6" t="b">
        <f>AND(LEN(P135)=Rules!$E$2,P135*1&lt;=Rules!$C$2,P135*1&gt;=Rules!$B$2)</f>
        <v>1</v>
      </c>
      <c r="AA135" s="6" t="b">
        <f>AND(LEN(Q135)=Rules!$E$2,Q135*1&lt;=Rules!$C$3,Q135*1&gt;=Rules!$B$3)</f>
        <v>1</v>
      </c>
      <c r="AB135" s="6" t="b">
        <f>AND(LEN(R135)=Rules!$E$2,R135*1&lt;=Rules!$C$4,R135*1&gt;=Rules!$B$4)</f>
        <v>1</v>
      </c>
      <c r="AC135" s="6" t="b">
        <f>IF(RIGHT(S135,2)=Rules!$D$5,AND(W135&lt;=Rules!$C$5,W135&gt;=Rules!$B$5),IF(RIGHT(S135,2)=Rules!$D$6,AND(W135&lt;=Rules!$C$6,W135&gt;=Rules!$B$6),FALSE))</f>
        <v>1</v>
      </c>
      <c r="AD135" s="6" t="b">
        <f>AND(LEFT(T135,1)=Rules!$D$8,LEN(T135)=Rules!$E$8)</f>
        <v>1</v>
      </c>
      <c r="AE135" s="6" t="b">
        <f>ISNUMBER(MATCH(U135,Rules!$B$9:$H$9,0))</f>
        <v>1</v>
      </c>
      <c r="AF135" s="6" t="b">
        <f>LEN(V135)=Rules!$E$10</f>
        <v>1</v>
      </c>
      <c r="AH135">
        <f>COUNTIF(P135:AF135,FALSE)</f>
        <v>0</v>
      </c>
    </row>
    <row r="136" spans="1:34" x14ac:dyDescent="0.2">
      <c r="B136" t="str">
        <f t="shared" si="24"/>
        <v/>
      </c>
      <c r="C136" t="str">
        <f t="shared" si="25"/>
        <v/>
      </c>
      <c r="D136" t="str">
        <v>pid:017818204 iyr:2017 eyr:2028 hgt:168cm hcl:#602927 byr:1931 ecl:oth</v>
      </c>
      <c r="F136" s="6">
        <f t="shared" si="23"/>
        <v>55</v>
      </c>
      <c r="G136" s="6">
        <f>IFERROR(FIND(G$2,$D136),-1)</f>
        <v>15</v>
      </c>
      <c r="H136" s="6">
        <f>IFERROR(FIND(H$2,$D136),-1)</f>
        <v>24</v>
      </c>
      <c r="I136" s="6">
        <f>IFERROR(FIND(I$2,$D136),-1)</f>
        <v>33</v>
      </c>
      <c r="J136" s="6">
        <f>IFERROR(FIND(J$2,$D136),-1)</f>
        <v>43</v>
      </c>
      <c r="K136" s="6">
        <f>IFERROR(FIND(K$2,$D136),-1)</f>
        <v>64</v>
      </c>
      <c r="L136" s="6">
        <f>IFERROR(FIND(L$2,$D136),-1)</f>
        <v>1</v>
      </c>
      <c r="M136" s="6">
        <f t="shared" si="26"/>
        <v>-1</v>
      </c>
      <c r="N136" s="9">
        <f>IF(COUNTIF(F136:L136,-1)&gt;0,0,1)</f>
        <v>1</v>
      </c>
      <c r="P136" t="str">
        <f t="shared" si="27"/>
        <v>1931</v>
      </c>
      <c r="Q136" t="str">
        <f t="shared" si="28"/>
        <v>2017</v>
      </c>
      <c r="R136" t="str">
        <f t="shared" si="29"/>
        <v>2028</v>
      </c>
      <c r="S136" t="str">
        <f t="shared" si="30"/>
        <v>168cm</v>
      </c>
      <c r="T136" t="str">
        <f t="shared" si="31"/>
        <v>#602927</v>
      </c>
      <c r="U136" t="str">
        <f t="shared" si="32"/>
        <v>oth</v>
      </c>
      <c r="V136" t="str">
        <f t="shared" si="33"/>
        <v>017818204</v>
      </c>
      <c r="W136">
        <f t="shared" si="34"/>
        <v>168</v>
      </c>
      <c r="X136" t="b" cm="1">
        <f t="array" ref="X136">IF(SUM(IF(IFERROR(MATCH(_xlfn.UNICODE(RIGHT(LEFT(T136,_xlfn.SEQUENCE(Rules!$E$8,1,2)),1)),Rules!$B$13:$Q$13,0),-1)=-1,1,0))&gt;0,FALSE,TRUE)</f>
        <v>1</v>
      </c>
      <c r="Z136" s="6" t="b">
        <f>AND(LEN(P136)=Rules!$E$2,P136*1&lt;=Rules!$C$2,P136*1&gt;=Rules!$B$2)</f>
        <v>1</v>
      </c>
      <c r="AA136" s="6" t="b">
        <f>AND(LEN(Q136)=Rules!$E$2,Q136*1&lt;=Rules!$C$3,Q136*1&gt;=Rules!$B$3)</f>
        <v>1</v>
      </c>
      <c r="AB136" s="6" t="b">
        <f>AND(LEN(R136)=Rules!$E$2,R136*1&lt;=Rules!$C$4,R136*1&gt;=Rules!$B$4)</f>
        <v>1</v>
      </c>
      <c r="AC136" s="6" t="b">
        <f>IF(RIGHT(S136,2)=Rules!$D$5,AND(W136&lt;=Rules!$C$5,W136&gt;=Rules!$B$5),IF(RIGHT(S136,2)=Rules!$D$6,AND(W136&lt;=Rules!$C$6,W136&gt;=Rules!$B$6),FALSE))</f>
        <v>1</v>
      </c>
      <c r="AD136" s="6" t="b">
        <f>AND(LEFT(T136,1)=Rules!$D$8,LEN(T136)=Rules!$E$8)</f>
        <v>1</v>
      </c>
      <c r="AE136" s="6" t="b">
        <f>ISNUMBER(MATCH(U136,Rules!$B$9:$H$9,0))</f>
        <v>1</v>
      </c>
      <c r="AF136" s="6" t="b">
        <f>LEN(V136)=Rules!$E$10</f>
        <v>1</v>
      </c>
      <c r="AH136">
        <f>COUNTIF(P136:AF136,FALSE)</f>
        <v>0</v>
      </c>
    </row>
    <row r="137" spans="1:34" ht="17" x14ac:dyDescent="0.25">
      <c r="A137" s="3" t="s">
        <v>100</v>
      </c>
      <c r="B137" t="str">
        <f t="shared" si="24"/>
        <v>ecl:oth byr:1994 iyr:2020 hgt:162cm pid:578918570 eyr:2027 hcl:#fffffd</v>
      </c>
      <c r="C137" t="str">
        <f t="shared" si="25"/>
        <v/>
      </c>
      <c r="D137" t="str">
        <v>byr:1984 ecl:grn hgt:191cm hcl:#efcc98 pid:408382086 iyr:2010 eyr:2025</v>
      </c>
      <c r="F137" s="6">
        <f t="shared" si="23"/>
        <v>1</v>
      </c>
      <c r="G137" s="6">
        <f>IFERROR(FIND(G$2,$D137),-1)</f>
        <v>54</v>
      </c>
      <c r="H137" s="6">
        <f>IFERROR(FIND(H$2,$D137),-1)</f>
        <v>63</v>
      </c>
      <c r="I137" s="6">
        <f>IFERROR(FIND(I$2,$D137),-1)</f>
        <v>18</v>
      </c>
      <c r="J137" s="6">
        <f>IFERROR(FIND(J$2,$D137),-1)</f>
        <v>28</v>
      </c>
      <c r="K137" s="6">
        <f>IFERROR(FIND(K$2,$D137),-1)</f>
        <v>10</v>
      </c>
      <c r="L137" s="6">
        <f>IFERROR(FIND(L$2,$D137),-1)</f>
        <v>40</v>
      </c>
      <c r="M137" s="6">
        <f t="shared" si="26"/>
        <v>-1</v>
      </c>
      <c r="N137" s="9">
        <f>IF(COUNTIF(F137:L137,-1)&gt;0,0,1)</f>
        <v>1</v>
      </c>
      <c r="P137" t="str">
        <f t="shared" si="27"/>
        <v>1984</v>
      </c>
      <c r="Q137" t="str">
        <f t="shared" si="28"/>
        <v>2010</v>
      </c>
      <c r="R137" t="str">
        <f t="shared" si="29"/>
        <v>2025</v>
      </c>
      <c r="S137" t="str">
        <f t="shared" si="30"/>
        <v>191cm</v>
      </c>
      <c r="T137" t="str">
        <f t="shared" si="31"/>
        <v>#efcc98</v>
      </c>
      <c r="U137" t="str">
        <f t="shared" si="32"/>
        <v>grn</v>
      </c>
      <c r="V137" t="str">
        <f t="shared" si="33"/>
        <v>408382086</v>
      </c>
      <c r="W137">
        <f t="shared" si="34"/>
        <v>191</v>
      </c>
      <c r="X137" t="b" cm="1">
        <f t="array" ref="X137">IF(SUM(IF(IFERROR(MATCH(_xlfn.UNICODE(RIGHT(LEFT(T137,_xlfn.SEQUENCE(Rules!$E$8,1,2)),1)),Rules!$B$13:$Q$13,0),-1)=-1,1,0))&gt;0,FALSE,TRUE)</f>
        <v>1</v>
      </c>
      <c r="Z137" s="6" t="b">
        <f>AND(LEN(P137)=Rules!$E$2,P137*1&lt;=Rules!$C$2,P137*1&gt;=Rules!$B$2)</f>
        <v>1</v>
      </c>
      <c r="AA137" s="6" t="b">
        <f>AND(LEN(Q137)=Rules!$E$2,Q137*1&lt;=Rules!$C$3,Q137*1&gt;=Rules!$B$3)</f>
        <v>1</v>
      </c>
      <c r="AB137" s="6" t="b">
        <f>AND(LEN(R137)=Rules!$E$2,R137*1&lt;=Rules!$C$4,R137*1&gt;=Rules!$B$4)</f>
        <v>1</v>
      </c>
      <c r="AC137" s="6" t="b">
        <f>IF(RIGHT(S137,2)=Rules!$D$5,AND(W137&lt;=Rules!$C$5,W137&gt;=Rules!$B$5),IF(RIGHT(S137,2)=Rules!$D$6,AND(W137&lt;=Rules!$C$6,W137&gt;=Rules!$B$6),FALSE))</f>
        <v>1</v>
      </c>
      <c r="AD137" s="6" t="b">
        <f>AND(LEFT(T137,1)=Rules!$D$8,LEN(T137)=Rules!$E$8)</f>
        <v>1</v>
      </c>
      <c r="AE137" s="6" t="b">
        <f>ISNUMBER(MATCH(U137,Rules!$B$9:$H$9,0))</f>
        <v>1</v>
      </c>
      <c r="AF137" s="6" t="b">
        <f>LEN(V137)=Rules!$E$10</f>
        <v>1</v>
      </c>
      <c r="AH137">
        <f>COUNTIF(P137:AF137,FALSE)</f>
        <v>0</v>
      </c>
    </row>
    <row r="138" spans="1:34" ht="17" x14ac:dyDescent="0.25">
      <c r="A138" s="3" t="s">
        <v>101</v>
      </c>
      <c r="B138" t="str">
        <f t="shared" si="24"/>
        <v>ecl:oth byr:1994 iyr:2020 hgt:162cm pid:578918570 eyr:2027 hcl:#fffffd cid:325</v>
      </c>
      <c r="C138" t="str">
        <f t="shared" si="25"/>
        <v>ecl:oth byr:1994 iyr:2020 hgt:162cm pid:578918570 eyr:2027 hcl:#fffffd cid:325</v>
      </c>
      <c r="D138" t="str">
        <v>hgt:158cm ecl:#25e195 byr:1929 pid:0367744553 eyr:1957 iyr:2017 hcl:z</v>
      </c>
      <c r="F138" s="6">
        <f t="shared" si="23"/>
        <v>23</v>
      </c>
      <c r="G138" s="6">
        <f>IFERROR(FIND(G$2,$D138),-1)</f>
        <v>56</v>
      </c>
      <c r="H138" s="6">
        <f>IFERROR(FIND(H$2,$D138),-1)</f>
        <v>47</v>
      </c>
      <c r="I138" s="6">
        <f>IFERROR(FIND(I$2,$D138),-1)</f>
        <v>1</v>
      </c>
      <c r="J138" s="6">
        <f>IFERROR(FIND(J$2,$D138),-1)</f>
        <v>65</v>
      </c>
      <c r="K138" s="6">
        <f>IFERROR(FIND(K$2,$D138),-1)</f>
        <v>11</v>
      </c>
      <c r="L138" s="6">
        <f>IFERROR(FIND(L$2,$D138),-1)</f>
        <v>32</v>
      </c>
      <c r="M138" s="6">
        <f t="shared" si="26"/>
        <v>-1</v>
      </c>
      <c r="N138" s="9">
        <f>IF(COUNTIF(F138:L138,-1)&gt;0,0,1)</f>
        <v>1</v>
      </c>
      <c r="P138" t="str">
        <f t="shared" si="27"/>
        <v>1929</v>
      </c>
      <c r="Q138" t="str">
        <f t="shared" si="28"/>
        <v>2017</v>
      </c>
      <c r="R138" t="str">
        <f t="shared" si="29"/>
        <v>1957</v>
      </c>
      <c r="S138" t="str">
        <f t="shared" si="30"/>
        <v>158cm</v>
      </c>
      <c r="T138" t="str">
        <f t="shared" si="31"/>
        <v>z</v>
      </c>
      <c r="U138" t="str">
        <f t="shared" si="32"/>
        <v>#25e195</v>
      </c>
      <c r="V138" t="str">
        <f t="shared" si="33"/>
        <v>0367744553</v>
      </c>
      <c r="W138">
        <f t="shared" si="34"/>
        <v>158</v>
      </c>
      <c r="X138" t="b" cm="1">
        <f t="array" ref="X138">IF(SUM(IF(IFERROR(MATCH(_xlfn.UNICODE(RIGHT(LEFT(T138,_xlfn.SEQUENCE(Rules!$E$8,1,2)),1)),Rules!$B$13:$Q$13,0),-1)=-1,1,0))&gt;0,FALSE,TRUE)</f>
        <v>0</v>
      </c>
      <c r="Z138" s="6" t="b">
        <f>AND(LEN(P138)=Rules!$E$2,P138*1&lt;=Rules!$C$2,P138*1&gt;=Rules!$B$2)</f>
        <v>1</v>
      </c>
      <c r="AA138" s="6" t="b">
        <f>AND(LEN(Q138)=Rules!$E$2,Q138*1&lt;=Rules!$C$3,Q138*1&gt;=Rules!$B$3)</f>
        <v>1</v>
      </c>
      <c r="AB138" s="6" t="b">
        <f>AND(LEN(R138)=Rules!$E$2,R138*1&lt;=Rules!$C$4,R138*1&gt;=Rules!$B$4)</f>
        <v>0</v>
      </c>
      <c r="AC138" s="6" t="b">
        <f>IF(RIGHT(S138,2)=Rules!$D$5,AND(W138&lt;=Rules!$C$5,W138&gt;=Rules!$B$5),IF(RIGHT(S138,2)=Rules!$D$6,AND(W138&lt;=Rules!$C$6,W138&gt;=Rules!$B$6),FALSE))</f>
        <v>1</v>
      </c>
      <c r="AD138" s="6" t="b">
        <f>AND(LEFT(T138,1)=Rules!$D$8,LEN(T138)=Rules!$E$8)</f>
        <v>0</v>
      </c>
      <c r="AE138" s="6" t="b">
        <f>ISNUMBER(MATCH(U138,Rules!$B$9:$H$9,0))</f>
        <v>0</v>
      </c>
      <c r="AF138" s="6" t="b">
        <f>LEN(V138)=Rules!$E$10</f>
        <v>0</v>
      </c>
      <c r="AH138">
        <f>COUNTIF(P138:AF138,FALSE)</f>
        <v>5</v>
      </c>
    </row>
    <row r="139" spans="1:34" x14ac:dyDescent="0.2">
      <c r="B139" t="str">
        <f t="shared" si="24"/>
        <v/>
      </c>
      <c r="C139" t="str">
        <f t="shared" si="25"/>
        <v/>
      </c>
      <c r="D139" t="str">
        <v>hgt:168cm byr:1977 pid:006609828 eyr:2024 iyr:2015 ecl:amb hcl:#b6652a</v>
      </c>
      <c r="F139" s="6">
        <f t="shared" si="23"/>
        <v>11</v>
      </c>
      <c r="G139" s="6">
        <f>IFERROR(FIND(G$2,$D139),-1)</f>
        <v>43</v>
      </c>
      <c r="H139" s="6">
        <f>IFERROR(FIND(H$2,$D139),-1)</f>
        <v>34</v>
      </c>
      <c r="I139" s="6">
        <f>IFERROR(FIND(I$2,$D139),-1)</f>
        <v>1</v>
      </c>
      <c r="J139" s="6">
        <f>IFERROR(FIND(J$2,$D139),-1)</f>
        <v>60</v>
      </c>
      <c r="K139" s="6">
        <f>IFERROR(FIND(K$2,$D139),-1)</f>
        <v>52</v>
      </c>
      <c r="L139" s="6">
        <f>IFERROR(FIND(L$2,$D139),-1)</f>
        <v>20</v>
      </c>
      <c r="M139" s="6">
        <f t="shared" si="26"/>
        <v>-1</v>
      </c>
      <c r="N139" s="9">
        <f>IF(COUNTIF(F139:L139,-1)&gt;0,0,1)</f>
        <v>1</v>
      </c>
      <c r="P139" t="str">
        <f t="shared" si="27"/>
        <v>1977</v>
      </c>
      <c r="Q139" t="str">
        <f t="shared" si="28"/>
        <v>2015</v>
      </c>
      <c r="R139" t="str">
        <f t="shared" si="29"/>
        <v>2024</v>
      </c>
      <c r="S139" t="str">
        <f t="shared" si="30"/>
        <v>168cm</v>
      </c>
      <c r="T139" t="str">
        <f t="shared" si="31"/>
        <v>#b6652a</v>
      </c>
      <c r="U139" t="str">
        <f t="shared" si="32"/>
        <v>amb</v>
      </c>
      <c r="V139" t="str">
        <f t="shared" si="33"/>
        <v>006609828</v>
      </c>
      <c r="W139">
        <f t="shared" si="34"/>
        <v>168</v>
      </c>
      <c r="X139" t="b" cm="1">
        <f t="array" ref="X139">IF(SUM(IF(IFERROR(MATCH(_xlfn.UNICODE(RIGHT(LEFT(T139,_xlfn.SEQUENCE(Rules!$E$8,1,2)),1)),Rules!$B$13:$Q$13,0),-1)=-1,1,0))&gt;0,FALSE,TRUE)</f>
        <v>1</v>
      </c>
      <c r="Z139" s="6" t="b">
        <f>AND(LEN(P139)=Rules!$E$2,P139*1&lt;=Rules!$C$2,P139*1&gt;=Rules!$B$2)</f>
        <v>1</v>
      </c>
      <c r="AA139" s="6" t="b">
        <f>AND(LEN(Q139)=Rules!$E$2,Q139*1&lt;=Rules!$C$3,Q139*1&gt;=Rules!$B$3)</f>
        <v>1</v>
      </c>
      <c r="AB139" s="6" t="b">
        <f>AND(LEN(R139)=Rules!$E$2,R139*1&lt;=Rules!$C$4,R139*1&gt;=Rules!$B$4)</f>
        <v>1</v>
      </c>
      <c r="AC139" s="6" t="b">
        <f>IF(RIGHT(S139,2)=Rules!$D$5,AND(W139&lt;=Rules!$C$5,W139&gt;=Rules!$B$5),IF(RIGHT(S139,2)=Rules!$D$6,AND(W139&lt;=Rules!$C$6,W139&gt;=Rules!$B$6),FALSE))</f>
        <v>1</v>
      </c>
      <c r="AD139" s="6" t="b">
        <f>AND(LEFT(T139,1)=Rules!$D$8,LEN(T139)=Rules!$E$8)</f>
        <v>1</v>
      </c>
      <c r="AE139" s="6" t="b">
        <f>ISNUMBER(MATCH(U139,Rules!$B$9:$H$9,0))</f>
        <v>1</v>
      </c>
      <c r="AF139" s="6" t="b">
        <f>LEN(V139)=Rules!$E$10</f>
        <v>1</v>
      </c>
      <c r="AH139">
        <f>COUNTIF(P139:AF139,FALSE)</f>
        <v>0</v>
      </c>
    </row>
    <row r="140" spans="1:34" ht="17" x14ac:dyDescent="0.25">
      <c r="A140" s="3" t="s">
        <v>102</v>
      </c>
      <c r="B140" t="str">
        <f t="shared" si="24"/>
        <v>hgt:63in byr:1925</v>
      </c>
      <c r="C140" t="str">
        <f t="shared" si="25"/>
        <v/>
      </c>
      <c r="D140" t="str">
        <v>pid:635167847 iyr:2010 hcl:#18171d hgt:163cm ecl:grn eyr:2026</v>
      </c>
      <c r="F140" s="6">
        <f t="shared" si="23"/>
        <v>-1</v>
      </c>
      <c r="G140" s="6">
        <f>IFERROR(FIND(G$2,$D140),-1)</f>
        <v>15</v>
      </c>
      <c r="H140" s="6">
        <f>IFERROR(FIND(H$2,$D140),-1)</f>
        <v>54</v>
      </c>
      <c r="I140" s="6">
        <f>IFERROR(FIND(I$2,$D140),-1)</f>
        <v>36</v>
      </c>
      <c r="J140" s="6">
        <f>IFERROR(FIND(J$2,$D140),-1)</f>
        <v>24</v>
      </c>
      <c r="K140" s="6">
        <f>IFERROR(FIND(K$2,$D140),-1)</f>
        <v>46</v>
      </c>
      <c r="L140" s="6">
        <f>IFERROR(FIND(L$2,$D140),-1)</f>
        <v>1</v>
      </c>
      <c r="M140" s="6">
        <f t="shared" si="26"/>
        <v>-1</v>
      </c>
      <c r="N140" s="9">
        <f>IF(COUNTIF(F140:L140,-1)&gt;0,0,1)</f>
        <v>0</v>
      </c>
      <c r="P140" t="b">
        <f t="shared" si="27"/>
        <v>0</v>
      </c>
      <c r="Q140" t="str">
        <f t="shared" si="28"/>
        <v>2010</v>
      </c>
      <c r="R140" t="str">
        <f t="shared" si="29"/>
        <v>2026</v>
      </c>
      <c r="S140" t="str">
        <f t="shared" si="30"/>
        <v>163cm</v>
      </c>
      <c r="T140" t="str">
        <f t="shared" si="31"/>
        <v>#18171d</v>
      </c>
      <c r="U140" t="str">
        <f t="shared" si="32"/>
        <v>grn</v>
      </c>
      <c r="V140" t="str">
        <f t="shared" si="33"/>
        <v>635167847</v>
      </c>
      <c r="W140">
        <f t="shared" si="34"/>
        <v>163</v>
      </c>
      <c r="X140" t="b" cm="1">
        <f t="array" ref="X140">IF(SUM(IF(IFERROR(MATCH(_xlfn.UNICODE(RIGHT(LEFT(T140,_xlfn.SEQUENCE(Rules!$E$8,1,2)),1)),Rules!$B$13:$Q$13,0),-1)=-1,1,0))&gt;0,FALSE,TRUE)</f>
        <v>1</v>
      </c>
      <c r="Z140" s="6" t="b">
        <f>AND(LEN(P140)=Rules!$E$2,P140*1&lt;=Rules!$C$2,P140*1&gt;=Rules!$B$2)</f>
        <v>0</v>
      </c>
      <c r="AA140" s="6" t="b">
        <f>AND(LEN(Q140)=Rules!$E$2,Q140*1&lt;=Rules!$C$3,Q140*1&gt;=Rules!$B$3)</f>
        <v>1</v>
      </c>
      <c r="AB140" s="6" t="b">
        <f>AND(LEN(R140)=Rules!$E$2,R140*1&lt;=Rules!$C$4,R140*1&gt;=Rules!$B$4)</f>
        <v>1</v>
      </c>
      <c r="AC140" s="6" t="b">
        <f>IF(RIGHT(S140,2)=Rules!$D$5,AND(W140&lt;=Rules!$C$5,W140&gt;=Rules!$B$5),IF(RIGHT(S140,2)=Rules!$D$6,AND(W140&lt;=Rules!$C$6,W140&gt;=Rules!$B$6),FALSE))</f>
        <v>1</v>
      </c>
      <c r="AD140" s="6" t="b">
        <f>AND(LEFT(T140,1)=Rules!$D$8,LEN(T140)=Rules!$E$8)</f>
        <v>1</v>
      </c>
      <c r="AE140" s="6" t="b">
        <f>ISNUMBER(MATCH(U140,Rules!$B$9:$H$9,0))</f>
        <v>1</v>
      </c>
      <c r="AF140" s="6" t="b">
        <f>LEN(V140)=Rules!$E$10</f>
        <v>1</v>
      </c>
      <c r="AH140">
        <f>COUNTIF(P140:AF140,FALSE)</f>
        <v>2</v>
      </c>
    </row>
    <row r="141" spans="1:34" ht="17" x14ac:dyDescent="0.25">
      <c r="A141" s="3" t="s">
        <v>103</v>
      </c>
      <c r="B141" t="str">
        <f t="shared" si="24"/>
        <v>hgt:63in byr:1925 ecl:amb iyr:2014 cid:224</v>
      </c>
      <c r="C141" t="str">
        <f t="shared" si="25"/>
        <v/>
      </c>
      <c r="D141" t="str">
        <v>pid:423029177 byr:1995 iyr:2014 ecl:hzl hgt:185cm hcl:#c0946f eyr:2024 cid:230</v>
      </c>
      <c r="F141" s="6">
        <f t="shared" si="23"/>
        <v>15</v>
      </c>
      <c r="G141" s="6">
        <f>IFERROR(FIND(G$2,$D141),-1)</f>
        <v>24</v>
      </c>
      <c r="H141" s="6">
        <f>IFERROR(FIND(H$2,$D141),-1)</f>
        <v>63</v>
      </c>
      <c r="I141" s="6">
        <f>IFERROR(FIND(I$2,$D141),-1)</f>
        <v>41</v>
      </c>
      <c r="J141" s="6">
        <f>IFERROR(FIND(J$2,$D141),-1)</f>
        <v>51</v>
      </c>
      <c r="K141" s="6">
        <f>IFERROR(FIND(K$2,$D141),-1)</f>
        <v>33</v>
      </c>
      <c r="L141" s="6">
        <f>IFERROR(FIND(L$2,$D141),-1)</f>
        <v>1</v>
      </c>
      <c r="M141" s="6">
        <f t="shared" si="26"/>
        <v>72</v>
      </c>
      <c r="N141" s="9">
        <f>IF(COUNTIF(F141:L141,-1)&gt;0,0,1)</f>
        <v>1</v>
      </c>
      <c r="P141" t="str">
        <f t="shared" si="27"/>
        <v>1995</v>
      </c>
      <c r="Q141" t="str">
        <f t="shared" si="28"/>
        <v>2014</v>
      </c>
      <c r="R141" t="str">
        <f t="shared" si="29"/>
        <v>2024</v>
      </c>
      <c r="S141" t="str">
        <f t="shared" si="30"/>
        <v>185cm</v>
      </c>
      <c r="T141" t="str">
        <f t="shared" si="31"/>
        <v>#c0946f</v>
      </c>
      <c r="U141" t="str">
        <f t="shared" si="32"/>
        <v>hzl</v>
      </c>
      <c r="V141" t="str">
        <f t="shared" si="33"/>
        <v>423029177</v>
      </c>
      <c r="W141">
        <f t="shared" si="34"/>
        <v>185</v>
      </c>
      <c r="X141" t="b" cm="1">
        <f t="array" ref="X141">IF(SUM(IF(IFERROR(MATCH(_xlfn.UNICODE(RIGHT(LEFT(T141,_xlfn.SEQUENCE(Rules!$E$8,1,2)),1)),Rules!$B$13:$Q$13,0),-1)=-1,1,0))&gt;0,FALSE,TRUE)</f>
        <v>1</v>
      </c>
      <c r="Z141" s="6" t="b">
        <f>AND(LEN(P141)=Rules!$E$2,P141*1&lt;=Rules!$C$2,P141*1&gt;=Rules!$B$2)</f>
        <v>1</v>
      </c>
      <c r="AA141" s="6" t="b">
        <f>AND(LEN(Q141)=Rules!$E$2,Q141*1&lt;=Rules!$C$3,Q141*1&gt;=Rules!$B$3)</f>
        <v>1</v>
      </c>
      <c r="AB141" s="6" t="b">
        <f>AND(LEN(R141)=Rules!$E$2,R141*1&lt;=Rules!$C$4,R141*1&gt;=Rules!$B$4)</f>
        <v>1</v>
      </c>
      <c r="AC141" s="6" t="b">
        <f>IF(RIGHT(S141,2)=Rules!$D$5,AND(W141&lt;=Rules!$C$5,W141&gt;=Rules!$B$5),IF(RIGHT(S141,2)=Rules!$D$6,AND(W141&lt;=Rules!$C$6,W141&gt;=Rules!$B$6),FALSE))</f>
        <v>1</v>
      </c>
      <c r="AD141" s="6" t="b">
        <f>AND(LEFT(T141,1)=Rules!$D$8,LEN(T141)=Rules!$E$8)</f>
        <v>1</v>
      </c>
      <c r="AE141" s="6" t="b">
        <f>ISNUMBER(MATCH(U141,Rules!$B$9:$H$9,0))</f>
        <v>1</v>
      </c>
      <c r="AF141" s="6" t="b">
        <f>LEN(V141)=Rules!$E$10</f>
        <v>1</v>
      </c>
      <c r="AH141">
        <f>COUNTIF(P141:AF141,FALSE)</f>
        <v>0</v>
      </c>
    </row>
    <row r="142" spans="1:34" ht="17" x14ac:dyDescent="0.25">
      <c r="A142" s="3" t="s">
        <v>104</v>
      </c>
      <c r="B142" t="str">
        <f t="shared" si="24"/>
        <v>hgt:63in byr:1925 ecl:amb iyr:2014 cid:224 hcl:#341e13 pid:208286938</v>
      </c>
      <c r="C142" t="str">
        <f t="shared" si="25"/>
        <v>hgt:63in byr:1925 ecl:amb iyr:2014 cid:224 hcl:#341e13 pid:208286938</v>
      </c>
      <c r="D142" t="str">
        <v>pid:#3e3109 ecl:#a8a0aa iyr:2020 hcl:#733820 eyr:2021 byr:2010 hgt:179in</v>
      </c>
      <c r="F142" s="6">
        <f t="shared" si="23"/>
        <v>55</v>
      </c>
      <c r="G142" s="6">
        <f>IFERROR(FIND(G$2,$D142),-1)</f>
        <v>25</v>
      </c>
      <c r="H142" s="6">
        <f>IFERROR(FIND(H$2,$D142),-1)</f>
        <v>46</v>
      </c>
      <c r="I142" s="6">
        <f>IFERROR(FIND(I$2,$D142),-1)</f>
        <v>64</v>
      </c>
      <c r="J142" s="6">
        <f>IFERROR(FIND(J$2,$D142),-1)</f>
        <v>34</v>
      </c>
      <c r="K142" s="6">
        <f>IFERROR(FIND(K$2,$D142),-1)</f>
        <v>13</v>
      </c>
      <c r="L142" s="6">
        <f>IFERROR(FIND(L$2,$D142),-1)</f>
        <v>1</v>
      </c>
      <c r="M142" s="6">
        <f t="shared" si="26"/>
        <v>-1</v>
      </c>
      <c r="N142" s="9">
        <f>IF(COUNTIF(F142:L142,-1)&gt;0,0,1)</f>
        <v>1</v>
      </c>
      <c r="P142" t="str">
        <f t="shared" si="27"/>
        <v>2010</v>
      </c>
      <c r="Q142" t="str">
        <f t="shared" si="28"/>
        <v>2020</v>
      </c>
      <c r="R142" t="str">
        <f t="shared" si="29"/>
        <v>2021</v>
      </c>
      <c r="S142" t="str">
        <f t="shared" si="30"/>
        <v>179in</v>
      </c>
      <c r="T142" t="str">
        <f t="shared" si="31"/>
        <v>#733820</v>
      </c>
      <c r="U142" t="str">
        <f t="shared" si="32"/>
        <v>#a8a0aa</v>
      </c>
      <c r="V142" t="str">
        <f t="shared" si="33"/>
        <v>#3e3109</v>
      </c>
      <c r="W142">
        <f t="shared" si="34"/>
        <v>179</v>
      </c>
      <c r="X142" t="b" cm="1">
        <f t="array" ref="X142">IF(SUM(IF(IFERROR(MATCH(_xlfn.UNICODE(RIGHT(LEFT(T142,_xlfn.SEQUENCE(Rules!$E$8,1,2)),1)),Rules!$B$13:$Q$13,0),-1)=-1,1,0))&gt;0,FALSE,TRUE)</f>
        <v>1</v>
      </c>
      <c r="Z142" s="6" t="b">
        <f>AND(LEN(P142)=Rules!$E$2,P142*1&lt;=Rules!$C$2,P142*1&gt;=Rules!$B$2)</f>
        <v>0</v>
      </c>
      <c r="AA142" s="6" t="b">
        <f>AND(LEN(Q142)=Rules!$E$2,Q142*1&lt;=Rules!$C$3,Q142*1&gt;=Rules!$B$3)</f>
        <v>1</v>
      </c>
      <c r="AB142" s="6" t="b">
        <f>AND(LEN(R142)=Rules!$E$2,R142*1&lt;=Rules!$C$4,R142*1&gt;=Rules!$B$4)</f>
        <v>1</v>
      </c>
      <c r="AC142" s="6" t="b">
        <f>IF(RIGHT(S142,2)=Rules!$D$5,AND(W142&lt;=Rules!$C$5,W142&gt;=Rules!$B$5),IF(RIGHT(S142,2)=Rules!$D$6,AND(W142&lt;=Rules!$C$6,W142&gt;=Rules!$B$6),FALSE))</f>
        <v>0</v>
      </c>
      <c r="AD142" s="6" t="b">
        <f>AND(LEFT(T142,1)=Rules!$D$8,LEN(T142)=Rules!$E$8)</f>
        <v>1</v>
      </c>
      <c r="AE142" s="6" t="b">
        <f>ISNUMBER(MATCH(U142,Rules!$B$9:$H$9,0))</f>
        <v>0</v>
      </c>
      <c r="AF142" s="6" t="b">
        <f>LEN(V142)=Rules!$E$10</f>
        <v>0</v>
      </c>
      <c r="AH142">
        <f>COUNTIF(P142:AF142,FALSE)</f>
        <v>4</v>
      </c>
    </row>
    <row r="143" spans="1:34" x14ac:dyDescent="0.2">
      <c r="B143" t="str">
        <f t="shared" si="24"/>
        <v/>
      </c>
      <c r="C143" t="str">
        <f t="shared" si="25"/>
        <v/>
      </c>
      <c r="D143" t="str">
        <v>iyr:2017 byr:1938 eyr:2022 hcl:#733820 ecl:amb hgt:157cm pid:162425330</v>
      </c>
      <c r="F143" s="6">
        <f t="shared" si="23"/>
        <v>10</v>
      </c>
      <c r="G143" s="6">
        <f>IFERROR(FIND(G$2,$D143),-1)</f>
        <v>1</v>
      </c>
      <c r="H143" s="6">
        <f>IFERROR(FIND(H$2,$D143),-1)</f>
        <v>19</v>
      </c>
      <c r="I143" s="6">
        <f>IFERROR(FIND(I$2,$D143),-1)</f>
        <v>48</v>
      </c>
      <c r="J143" s="6">
        <f>IFERROR(FIND(J$2,$D143),-1)</f>
        <v>28</v>
      </c>
      <c r="K143" s="6">
        <f>IFERROR(FIND(K$2,$D143),-1)</f>
        <v>40</v>
      </c>
      <c r="L143" s="6">
        <f>IFERROR(FIND(L$2,$D143),-1)</f>
        <v>58</v>
      </c>
      <c r="M143" s="6">
        <f t="shared" si="26"/>
        <v>-1</v>
      </c>
      <c r="N143" s="9">
        <f>IF(COUNTIF(F143:L143,-1)&gt;0,0,1)</f>
        <v>1</v>
      </c>
      <c r="P143" t="str">
        <f t="shared" si="27"/>
        <v>1938</v>
      </c>
      <c r="Q143" t="str">
        <f t="shared" si="28"/>
        <v>2017</v>
      </c>
      <c r="R143" t="str">
        <f t="shared" si="29"/>
        <v>2022</v>
      </c>
      <c r="S143" t="str">
        <f t="shared" si="30"/>
        <v>157cm</v>
      </c>
      <c r="T143" t="str">
        <f t="shared" si="31"/>
        <v>#733820</v>
      </c>
      <c r="U143" t="str">
        <f t="shared" si="32"/>
        <v>amb</v>
      </c>
      <c r="V143" t="str">
        <f t="shared" si="33"/>
        <v>162425330</v>
      </c>
      <c r="W143">
        <f t="shared" si="34"/>
        <v>157</v>
      </c>
      <c r="X143" t="b" cm="1">
        <f t="array" ref="X143">IF(SUM(IF(IFERROR(MATCH(_xlfn.UNICODE(RIGHT(LEFT(T143,_xlfn.SEQUENCE(Rules!$E$8,1,2)),1)),Rules!$B$13:$Q$13,0),-1)=-1,1,0))&gt;0,FALSE,TRUE)</f>
        <v>1</v>
      </c>
      <c r="Z143" s="6" t="b">
        <f>AND(LEN(P143)=Rules!$E$2,P143*1&lt;=Rules!$C$2,P143*1&gt;=Rules!$B$2)</f>
        <v>1</v>
      </c>
      <c r="AA143" s="6" t="b">
        <f>AND(LEN(Q143)=Rules!$E$2,Q143*1&lt;=Rules!$C$3,Q143*1&gt;=Rules!$B$3)</f>
        <v>1</v>
      </c>
      <c r="AB143" s="6" t="b">
        <f>AND(LEN(R143)=Rules!$E$2,R143*1&lt;=Rules!$C$4,R143*1&gt;=Rules!$B$4)</f>
        <v>1</v>
      </c>
      <c r="AC143" s="6" t="b">
        <f>IF(RIGHT(S143,2)=Rules!$D$5,AND(W143&lt;=Rules!$C$5,W143&gt;=Rules!$B$5),IF(RIGHT(S143,2)=Rules!$D$6,AND(W143&lt;=Rules!$C$6,W143&gt;=Rules!$B$6),FALSE))</f>
        <v>1</v>
      </c>
      <c r="AD143" s="6" t="b">
        <f>AND(LEFT(T143,1)=Rules!$D$8,LEN(T143)=Rules!$E$8)</f>
        <v>1</v>
      </c>
      <c r="AE143" s="6" t="b">
        <f>ISNUMBER(MATCH(U143,Rules!$B$9:$H$9,0))</f>
        <v>1</v>
      </c>
      <c r="AF143" s="6" t="b">
        <f>LEN(V143)=Rules!$E$10</f>
        <v>1</v>
      </c>
      <c r="AH143">
        <f>COUNTIF(P143:AF143,FALSE)</f>
        <v>0</v>
      </c>
    </row>
    <row r="144" spans="1:34" ht="17" x14ac:dyDescent="0.25">
      <c r="A144" s="3" t="s">
        <v>105</v>
      </c>
      <c r="B144" t="str">
        <f t="shared" si="24"/>
        <v>ecl:#76434f hgt:97</v>
      </c>
      <c r="C144" t="str">
        <f t="shared" si="25"/>
        <v/>
      </c>
      <c r="D144" t="str">
        <v>hgt:160cm cid:339 byr:1938 hcl:#341e13 eyr:2025 iyr:2015 pid:562755634</v>
      </c>
      <c r="F144" s="6">
        <f t="shared" si="23"/>
        <v>19</v>
      </c>
      <c r="G144" s="6">
        <f>IFERROR(FIND(G$2,$D144),-1)</f>
        <v>49</v>
      </c>
      <c r="H144" s="6">
        <f>IFERROR(FIND(H$2,$D144),-1)</f>
        <v>40</v>
      </c>
      <c r="I144" s="6">
        <f>IFERROR(FIND(I$2,$D144),-1)</f>
        <v>1</v>
      </c>
      <c r="J144" s="6">
        <f>IFERROR(FIND(J$2,$D144),-1)</f>
        <v>28</v>
      </c>
      <c r="K144" s="6">
        <f>IFERROR(FIND(K$2,$D144),-1)</f>
        <v>-1</v>
      </c>
      <c r="L144" s="6">
        <f>IFERROR(FIND(L$2,$D144),-1)</f>
        <v>58</v>
      </c>
      <c r="M144" s="6">
        <f t="shared" si="26"/>
        <v>11</v>
      </c>
      <c r="N144" s="9">
        <f>IF(COUNTIF(F144:L144,-1)&gt;0,0,1)</f>
        <v>0</v>
      </c>
      <c r="P144" t="str">
        <f t="shared" si="27"/>
        <v>1938</v>
      </c>
      <c r="Q144" t="str">
        <f t="shared" si="28"/>
        <v>2015</v>
      </c>
      <c r="R144" t="str">
        <f t="shared" si="29"/>
        <v>2025</v>
      </c>
      <c r="S144" t="str">
        <f t="shared" si="30"/>
        <v>160cm</v>
      </c>
      <c r="T144" t="str">
        <f t="shared" si="31"/>
        <v>#341e13</v>
      </c>
      <c r="U144" t="b">
        <f t="shared" si="32"/>
        <v>0</v>
      </c>
      <c r="V144" t="str">
        <f t="shared" si="33"/>
        <v>562755634</v>
      </c>
      <c r="W144">
        <f t="shared" si="34"/>
        <v>160</v>
      </c>
      <c r="X144" t="b" cm="1">
        <f t="array" ref="X144">IF(SUM(IF(IFERROR(MATCH(_xlfn.UNICODE(RIGHT(LEFT(T144,_xlfn.SEQUENCE(Rules!$E$8,1,2)),1)),Rules!$B$13:$Q$13,0),-1)=-1,1,0))&gt;0,FALSE,TRUE)</f>
        <v>1</v>
      </c>
      <c r="Z144" s="6" t="b">
        <f>AND(LEN(P144)=Rules!$E$2,P144*1&lt;=Rules!$C$2,P144*1&gt;=Rules!$B$2)</f>
        <v>1</v>
      </c>
      <c r="AA144" s="6" t="b">
        <f>AND(LEN(Q144)=Rules!$E$2,Q144*1&lt;=Rules!$C$3,Q144*1&gt;=Rules!$B$3)</f>
        <v>1</v>
      </c>
      <c r="AB144" s="6" t="b">
        <f>AND(LEN(R144)=Rules!$E$2,R144*1&lt;=Rules!$C$4,R144*1&gt;=Rules!$B$4)</f>
        <v>1</v>
      </c>
      <c r="AC144" s="6" t="b">
        <f>IF(RIGHT(S144,2)=Rules!$D$5,AND(W144&lt;=Rules!$C$5,W144&gt;=Rules!$B$5),IF(RIGHT(S144,2)=Rules!$D$6,AND(W144&lt;=Rules!$C$6,W144&gt;=Rules!$B$6),FALSE))</f>
        <v>1</v>
      </c>
      <c r="AD144" s="6" t="b">
        <f>AND(LEFT(T144,1)=Rules!$D$8,LEN(T144)=Rules!$E$8)</f>
        <v>1</v>
      </c>
      <c r="AE144" s="6" t="b">
        <f>ISNUMBER(MATCH(U144,Rules!$B$9:$H$9,0))</f>
        <v>0</v>
      </c>
      <c r="AF144" s="6" t="b">
        <f>LEN(V144)=Rules!$E$10</f>
        <v>1</v>
      </c>
      <c r="AH144">
        <f>COUNTIF(P144:AF144,FALSE)</f>
        <v>2</v>
      </c>
    </row>
    <row r="145" spans="1:34" ht="17" x14ac:dyDescent="0.25">
      <c r="A145" s="3" t="s">
        <v>106</v>
      </c>
      <c r="B145" t="str">
        <f t="shared" si="24"/>
        <v>ecl:#76434f hgt:97 hcl:z eyr:1968 pid:#871dc8 iyr:1955</v>
      </c>
      <c r="C145" t="str">
        <f t="shared" si="25"/>
        <v/>
      </c>
      <c r="D145" t="str">
        <v>cid:283 byr:1954 ecl:blu hcl:#ceb3a1 hgt:169cm iyr:2013 pid:616439723</v>
      </c>
      <c r="F145" s="6">
        <f t="shared" ref="F145:F208" si="35">IFERROR(FIND(F$2,$D145),-1)</f>
        <v>9</v>
      </c>
      <c r="G145" s="6">
        <f>IFERROR(FIND(G$2,$D145),-1)</f>
        <v>48</v>
      </c>
      <c r="H145" s="6">
        <f>IFERROR(FIND(H$2,$D145),-1)</f>
        <v>-1</v>
      </c>
      <c r="I145" s="6">
        <f>IFERROR(FIND(I$2,$D145),-1)</f>
        <v>38</v>
      </c>
      <c r="J145" s="6">
        <f>IFERROR(FIND(J$2,$D145),-1)</f>
        <v>26</v>
      </c>
      <c r="K145" s="6">
        <f>IFERROR(FIND(K$2,$D145),-1)</f>
        <v>18</v>
      </c>
      <c r="L145" s="6">
        <f>IFERROR(FIND(L$2,$D145),-1)</f>
        <v>57</v>
      </c>
      <c r="M145" s="6">
        <f t="shared" si="26"/>
        <v>1</v>
      </c>
      <c r="N145" s="9">
        <f>IF(COUNTIF(F145:L145,-1)&gt;0,0,1)</f>
        <v>0</v>
      </c>
      <c r="P145" t="str">
        <f t="shared" si="27"/>
        <v>1954</v>
      </c>
      <c r="Q145" t="str">
        <f t="shared" si="28"/>
        <v>2013</v>
      </c>
      <c r="R145" t="b">
        <f t="shared" si="29"/>
        <v>0</v>
      </c>
      <c r="S145" t="str">
        <f t="shared" si="30"/>
        <v>169cm</v>
      </c>
      <c r="T145" t="str">
        <f t="shared" si="31"/>
        <v>#ceb3a1</v>
      </c>
      <c r="U145" t="str">
        <f t="shared" si="32"/>
        <v>blu</v>
      </c>
      <c r="V145" t="str">
        <f t="shared" si="33"/>
        <v>616439723</v>
      </c>
      <c r="W145">
        <f t="shared" si="34"/>
        <v>169</v>
      </c>
      <c r="X145" t="b" cm="1">
        <f t="array" ref="X145">IF(SUM(IF(IFERROR(MATCH(_xlfn.UNICODE(RIGHT(LEFT(T145,_xlfn.SEQUENCE(Rules!$E$8,1,2)),1)),Rules!$B$13:$Q$13,0),-1)=-1,1,0))&gt;0,FALSE,TRUE)</f>
        <v>1</v>
      </c>
      <c r="Z145" s="6" t="b">
        <f>AND(LEN(P145)=Rules!$E$2,P145*1&lt;=Rules!$C$2,P145*1&gt;=Rules!$B$2)</f>
        <v>1</v>
      </c>
      <c r="AA145" s="6" t="b">
        <f>AND(LEN(Q145)=Rules!$E$2,Q145*1&lt;=Rules!$C$3,Q145*1&gt;=Rules!$B$3)</f>
        <v>1</v>
      </c>
      <c r="AB145" s="6" t="b">
        <f>AND(LEN(R145)=Rules!$E$2,R145*1&lt;=Rules!$C$4,R145*1&gt;=Rules!$B$4)</f>
        <v>0</v>
      </c>
      <c r="AC145" s="6" t="b">
        <f>IF(RIGHT(S145,2)=Rules!$D$5,AND(W145&lt;=Rules!$C$5,W145&gt;=Rules!$B$5),IF(RIGHT(S145,2)=Rules!$D$6,AND(W145&lt;=Rules!$C$6,W145&gt;=Rules!$B$6),FALSE))</f>
        <v>1</v>
      </c>
      <c r="AD145" s="6" t="b">
        <f>AND(LEFT(T145,1)=Rules!$D$8,LEN(T145)=Rules!$E$8)</f>
        <v>1</v>
      </c>
      <c r="AE145" s="6" t="b">
        <f>ISNUMBER(MATCH(U145,Rules!$B$9:$H$9,0))</f>
        <v>1</v>
      </c>
      <c r="AF145" s="6" t="b">
        <f>LEN(V145)=Rules!$E$10</f>
        <v>1</v>
      </c>
      <c r="AH145">
        <f>COUNTIF(P145:AF145,FALSE)</f>
        <v>2</v>
      </c>
    </row>
    <row r="146" spans="1:34" ht="17" x14ac:dyDescent="0.25">
      <c r="A146" s="3" t="s">
        <v>107</v>
      </c>
      <c r="B146" t="str">
        <f t="shared" si="24"/>
        <v>ecl:#76434f hgt:97 hcl:z eyr:1968 pid:#871dc8 iyr:1955 byr:2007</v>
      </c>
      <c r="C146" t="str">
        <f t="shared" si="25"/>
        <v>ecl:#76434f hgt:97 hcl:z eyr:1968 pid:#871dc8 iyr:1955 byr:2007</v>
      </c>
      <c r="D146" t="str">
        <v>pid:830940520 eyr:2022 byr:1981 hgt:193cm hcl:#18171d iyr:2013 cid:117</v>
      </c>
      <c r="F146" s="6">
        <f t="shared" si="35"/>
        <v>24</v>
      </c>
      <c r="G146" s="6">
        <f>IFERROR(FIND(G$2,$D146),-1)</f>
        <v>55</v>
      </c>
      <c r="H146" s="6">
        <f>IFERROR(FIND(H$2,$D146),-1)</f>
        <v>15</v>
      </c>
      <c r="I146" s="6">
        <f>IFERROR(FIND(I$2,$D146),-1)</f>
        <v>33</v>
      </c>
      <c r="J146" s="6">
        <f>IFERROR(FIND(J$2,$D146),-1)</f>
        <v>43</v>
      </c>
      <c r="K146" s="6">
        <f>IFERROR(FIND(K$2,$D146),-1)</f>
        <v>-1</v>
      </c>
      <c r="L146" s="6">
        <f>IFERROR(FIND(L$2,$D146),-1)</f>
        <v>1</v>
      </c>
      <c r="M146" s="6">
        <f t="shared" si="26"/>
        <v>64</v>
      </c>
      <c r="N146" s="9">
        <f>IF(COUNTIF(F146:L146,-1)&gt;0,0,1)</f>
        <v>0</v>
      </c>
      <c r="P146" t="str">
        <f t="shared" si="27"/>
        <v>1981</v>
      </c>
      <c r="Q146" t="str">
        <f t="shared" si="28"/>
        <v>2013</v>
      </c>
      <c r="R146" t="str">
        <f t="shared" si="29"/>
        <v>2022</v>
      </c>
      <c r="S146" t="str">
        <f t="shared" si="30"/>
        <v>193cm</v>
      </c>
      <c r="T146" t="str">
        <f t="shared" si="31"/>
        <v>#18171d</v>
      </c>
      <c r="U146" t="b">
        <f t="shared" si="32"/>
        <v>0</v>
      </c>
      <c r="V146" t="str">
        <f t="shared" si="33"/>
        <v>830940520</v>
      </c>
      <c r="W146">
        <f t="shared" si="34"/>
        <v>193</v>
      </c>
      <c r="X146" t="b" cm="1">
        <f t="array" ref="X146">IF(SUM(IF(IFERROR(MATCH(_xlfn.UNICODE(RIGHT(LEFT(T146,_xlfn.SEQUENCE(Rules!$E$8,1,2)),1)),Rules!$B$13:$Q$13,0),-1)=-1,1,0))&gt;0,FALSE,TRUE)</f>
        <v>1</v>
      </c>
      <c r="Z146" s="6" t="b">
        <f>AND(LEN(P146)=Rules!$E$2,P146*1&lt;=Rules!$C$2,P146*1&gt;=Rules!$B$2)</f>
        <v>1</v>
      </c>
      <c r="AA146" s="6" t="b">
        <f>AND(LEN(Q146)=Rules!$E$2,Q146*1&lt;=Rules!$C$3,Q146*1&gt;=Rules!$B$3)</f>
        <v>1</v>
      </c>
      <c r="AB146" s="6" t="b">
        <f>AND(LEN(R146)=Rules!$E$2,R146*1&lt;=Rules!$C$4,R146*1&gt;=Rules!$B$4)</f>
        <v>1</v>
      </c>
      <c r="AC146" s="6" t="b">
        <f>IF(RIGHT(S146,2)=Rules!$D$5,AND(W146&lt;=Rules!$C$5,W146&gt;=Rules!$B$5),IF(RIGHT(S146,2)=Rules!$D$6,AND(W146&lt;=Rules!$C$6,W146&gt;=Rules!$B$6),FALSE))</f>
        <v>1</v>
      </c>
      <c r="AD146" s="6" t="b">
        <f>AND(LEFT(T146,1)=Rules!$D$8,LEN(T146)=Rules!$E$8)</f>
        <v>1</v>
      </c>
      <c r="AE146" s="6" t="b">
        <f>ISNUMBER(MATCH(U146,Rules!$B$9:$H$9,0))</f>
        <v>0</v>
      </c>
      <c r="AF146" s="6" t="b">
        <f>LEN(V146)=Rules!$E$10</f>
        <v>1</v>
      </c>
      <c r="AH146">
        <f>COUNTIF(P146:AF146,FALSE)</f>
        <v>2</v>
      </c>
    </row>
    <row r="147" spans="1:34" x14ac:dyDescent="0.2">
      <c r="B147" t="str">
        <f t="shared" si="24"/>
        <v/>
      </c>
      <c r="C147" t="str">
        <f t="shared" si="25"/>
        <v/>
      </c>
      <c r="D147" t="str">
        <v>hcl:#866857 iyr:2019 ecl:hzl byr:1962 hgt:72in eyr:2020</v>
      </c>
      <c r="F147" s="6">
        <f t="shared" si="35"/>
        <v>30</v>
      </c>
      <c r="G147" s="6">
        <f>IFERROR(FIND(G$2,$D147),-1)</f>
        <v>13</v>
      </c>
      <c r="H147" s="6">
        <f>IFERROR(FIND(H$2,$D147),-1)</f>
        <v>48</v>
      </c>
      <c r="I147" s="6">
        <f>IFERROR(FIND(I$2,$D147),-1)</f>
        <v>39</v>
      </c>
      <c r="J147" s="6">
        <f>IFERROR(FIND(J$2,$D147),-1)</f>
        <v>1</v>
      </c>
      <c r="K147" s="6">
        <f>IFERROR(FIND(K$2,$D147),-1)</f>
        <v>22</v>
      </c>
      <c r="L147" s="6">
        <f>IFERROR(FIND(L$2,$D147),-1)</f>
        <v>-1</v>
      </c>
      <c r="M147" s="6">
        <f t="shared" si="26"/>
        <v>-1</v>
      </c>
      <c r="N147" s="9">
        <f>IF(COUNTIF(F147:L147,-1)&gt;0,0,1)</f>
        <v>0</v>
      </c>
      <c r="P147" t="str">
        <f t="shared" si="27"/>
        <v>1962</v>
      </c>
      <c r="Q147" t="str">
        <f t="shared" si="28"/>
        <v>2019</v>
      </c>
      <c r="R147" t="str">
        <f t="shared" si="29"/>
        <v>2020</v>
      </c>
      <c r="S147" t="str">
        <f t="shared" si="30"/>
        <v>72in</v>
      </c>
      <c r="T147" t="str">
        <f t="shared" si="31"/>
        <v>#866857</v>
      </c>
      <c r="U147" t="str">
        <f t="shared" si="32"/>
        <v>hzl</v>
      </c>
      <c r="V147" t="b">
        <f t="shared" si="33"/>
        <v>0</v>
      </c>
      <c r="W147">
        <f t="shared" si="34"/>
        <v>72</v>
      </c>
      <c r="X147" t="b" cm="1">
        <f t="array" ref="X147">IF(SUM(IF(IFERROR(MATCH(_xlfn.UNICODE(RIGHT(LEFT(T147,_xlfn.SEQUENCE(Rules!$E$8,1,2)),1)),Rules!$B$13:$Q$13,0),-1)=-1,1,0))&gt;0,FALSE,TRUE)</f>
        <v>1</v>
      </c>
      <c r="Z147" s="6" t="b">
        <f>AND(LEN(P147)=Rules!$E$2,P147*1&lt;=Rules!$C$2,P147*1&gt;=Rules!$B$2)</f>
        <v>1</v>
      </c>
      <c r="AA147" s="6" t="b">
        <f>AND(LEN(Q147)=Rules!$E$2,Q147*1&lt;=Rules!$C$3,Q147*1&gt;=Rules!$B$3)</f>
        <v>1</v>
      </c>
      <c r="AB147" s="6" t="b">
        <f>AND(LEN(R147)=Rules!$E$2,R147*1&lt;=Rules!$C$4,R147*1&gt;=Rules!$B$4)</f>
        <v>1</v>
      </c>
      <c r="AC147" s="6" t="b">
        <f>IF(RIGHT(S147,2)=Rules!$D$5,AND(W147&lt;=Rules!$C$5,W147&gt;=Rules!$B$5),IF(RIGHT(S147,2)=Rules!$D$6,AND(W147&lt;=Rules!$C$6,W147&gt;=Rules!$B$6),FALSE))</f>
        <v>1</v>
      </c>
      <c r="AD147" s="6" t="b">
        <f>AND(LEFT(T147,1)=Rules!$D$8,LEN(T147)=Rules!$E$8)</f>
        <v>1</v>
      </c>
      <c r="AE147" s="6" t="b">
        <f>ISNUMBER(MATCH(U147,Rules!$B$9:$H$9,0))</f>
        <v>1</v>
      </c>
      <c r="AF147" s="6" t="b">
        <f>LEN(V147)=Rules!$E$10</f>
        <v>0</v>
      </c>
      <c r="AH147">
        <f>COUNTIF(P147:AF147,FALSE)</f>
        <v>2</v>
      </c>
    </row>
    <row r="148" spans="1:34" ht="17" x14ac:dyDescent="0.25">
      <c r="A148" s="3" t="s">
        <v>108</v>
      </c>
      <c r="B148" t="str">
        <f t="shared" si="24"/>
        <v>byr:2011</v>
      </c>
      <c r="C148" t="str">
        <f t="shared" si="25"/>
        <v/>
      </c>
      <c r="D148" t="str">
        <v>byr:2015 pid:4530685490 ecl:#c7604e hcl:z hgt:151 eyr:1972 iyr:1948</v>
      </c>
      <c r="F148" s="6">
        <f t="shared" si="35"/>
        <v>1</v>
      </c>
      <c r="G148" s="6">
        <f>IFERROR(FIND(G$2,$D148),-1)</f>
        <v>60</v>
      </c>
      <c r="H148" s="6">
        <f>IFERROR(FIND(H$2,$D148),-1)</f>
        <v>51</v>
      </c>
      <c r="I148" s="6">
        <f>IFERROR(FIND(I$2,$D148),-1)</f>
        <v>43</v>
      </c>
      <c r="J148" s="6">
        <f>IFERROR(FIND(J$2,$D148),-1)</f>
        <v>37</v>
      </c>
      <c r="K148" s="6">
        <f>IFERROR(FIND(K$2,$D148),-1)</f>
        <v>25</v>
      </c>
      <c r="L148" s="6">
        <f>IFERROR(FIND(L$2,$D148),-1)</f>
        <v>10</v>
      </c>
      <c r="M148" s="6">
        <f t="shared" si="26"/>
        <v>-1</v>
      </c>
      <c r="N148" s="9">
        <f>IF(COUNTIF(F148:L148,-1)&gt;0,0,1)</f>
        <v>1</v>
      </c>
      <c r="P148" t="str">
        <f t="shared" si="27"/>
        <v>2015</v>
      </c>
      <c r="Q148" t="str">
        <f t="shared" si="28"/>
        <v>1948</v>
      </c>
      <c r="R148" t="str">
        <f t="shared" si="29"/>
        <v>1972</v>
      </c>
      <c r="S148" t="str">
        <f t="shared" si="30"/>
        <v>151</v>
      </c>
      <c r="T148" t="str">
        <f t="shared" si="31"/>
        <v>z</v>
      </c>
      <c r="U148" t="str">
        <f t="shared" si="32"/>
        <v>#c7604e</v>
      </c>
      <c r="V148" t="str">
        <f t="shared" si="33"/>
        <v>4530685490</v>
      </c>
      <c r="W148">
        <f t="shared" si="34"/>
        <v>1</v>
      </c>
      <c r="X148" t="b" cm="1">
        <f t="array" ref="X148">IF(SUM(IF(IFERROR(MATCH(_xlfn.UNICODE(RIGHT(LEFT(T148,_xlfn.SEQUENCE(Rules!$E$8,1,2)),1)),Rules!$B$13:$Q$13,0),-1)=-1,1,0))&gt;0,FALSE,TRUE)</f>
        <v>0</v>
      </c>
      <c r="Z148" s="6" t="b">
        <f>AND(LEN(P148)=Rules!$E$2,P148*1&lt;=Rules!$C$2,P148*1&gt;=Rules!$B$2)</f>
        <v>0</v>
      </c>
      <c r="AA148" s="6" t="b">
        <f>AND(LEN(Q148)=Rules!$E$2,Q148*1&lt;=Rules!$C$3,Q148*1&gt;=Rules!$B$3)</f>
        <v>0</v>
      </c>
      <c r="AB148" s="6" t="b">
        <f>AND(LEN(R148)=Rules!$E$2,R148*1&lt;=Rules!$C$4,R148*1&gt;=Rules!$B$4)</f>
        <v>0</v>
      </c>
      <c r="AC148" s="6" t="b">
        <f>IF(RIGHT(S148,2)=Rules!$D$5,AND(W148&lt;=Rules!$C$5,W148&gt;=Rules!$B$5),IF(RIGHT(S148,2)=Rules!$D$6,AND(W148&lt;=Rules!$C$6,W148&gt;=Rules!$B$6),FALSE))</f>
        <v>0</v>
      </c>
      <c r="AD148" s="6" t="b">
        <f>AND(LEFT(T148,1)=Rules!$D$8,LEN(T148)=Rules!$E$8)</f>
        <v>0</v>
      </c>
      <c r="AE148" s="6" t="b">
        <f>ISNUMBER(MATCH(U148,Rules!$B$9:$H$9,0))</f>
        <v>0</v>
      </c>
      <c r="AF148" s="6" t="b">
        <f>LEN(V148)=Rules!$E$10</f>
        <v>0</v>
      </c>
      <c r="AH148">
        <f>COUNTIF(P148:AF148,FALSE)</f>
        <v>8</v>
      </c>
    </row>
    <row r="149" spans="1:34" ht="17" x14ac:dyDescent="0.25">
      <c r="A149" s="3" t="s">
        <v>109</v>
      </c>
      <c r="B149" t="str">
        <f t="shared" si="24"/>
        <v>byr:2011 eyr:1962 hcl:9ac7b8 pid:6836105558</v>
      </c>
      <c r="C149" t="str">
        <f t="shared" si="25"/>
        <v/>
      </c>
      <c r="D149" t="str">
        <v>pid:0800674852 hcl:z ecl:#2a275e hgt:61cm iyr:1950 eyr:1938</v>
      </c>
      <c r="F149" s="6">
        <f t="shared" si="35"/>
        <v>-1</v>
      </c>
      <c r="G149" s="6">
        <f>IFERROR(FIND(G$2,$D149),-1)</f>
        <v>43</v>
      </c>
      <c r="H149" s="6">
        <f>IFERROR(FIND(H$2,$D149),-1)</f>
        <v>52</v>
      </c>
      <c r="I149" s="6">
        <f>IFERROR(FIND(I$2,$D149),-1)</f>
        <v>34</v>
      </c>
      <c r="J149" s="6">
        <f>IFERROR(FIND(J$2,$D149),-1)</f>
        <v>16</v>
      </c>
      <c r="K149" s="6">
        <f>IFERROR(FIND(K$2,$D149),-1)</f>
        <v>22</v>
      </c>
      <c r="L149" s="6">
        <f>IFERROR(FIND(L$2,$D149),-1)</f>
        <v>1</v>
      </c>
      <c r="M149" s="6">
        <f t="shared" si="26"/>
        <v>-1</v>
      </c>
      <c r="N149" s="9">
        <f>IF(COUNTIF(F149:L149,-1)&gt;0,0,1)</f>
        <v>0</v>
      </c>
      <c r="P149" t="b">
        <f t="shared" si="27"/>
        <v>0</v>
      </c>
      <c r="Q149" t="str">
        <f t="shared" si="28"/>
        <v>1950</v>
      </c>
      <c r="R149" t="str">
        <f t="shared" si="29"/>
        <v>1938</v>
      </c>
      <c r="S149" t="str">
        <f t="shared" si="30"/>
        <v>61cm</v>
      </c>
      <c r="T149" t="str">
        <f t="shared" si="31"/>
        <v>z</v>
      </c>
      <c r="U149" t="str">
        <f t="shared" si="32"/>
        <v>#2a275e</v>
      </c>
      <c r="V149" t="str">
        <f t="shared" si="33"/>
        <v>0800674852</v>
      </c>
      <c r="W149">
        <f t="shared" si="34"/>
        <v>61</v>
      </c>
      <c r="X149" t="b" cm="1">
        <f t="array" ref="X149">IF(SUM(IF(IFERROR(MATCH(_xlfn.UNICODE(RIGHT(LEFT(T149,_xlfn.SEQUENCE(Rules!$E$8,1,2)),1)),Rules!$B$13:$Q$13,0),-1)=-1,1,0))&gt;0,FALSE,TRUE)</f>
        <v>0</v>
      </c>
      <c r="Z149" s="6" t="b">
        <f>AND(LEN(P149)=Rules!$E$2,P149*1&lt;=Rules!$C$2,P149*1&gt;=Rules!$B$2)</f>
        <v>0</v>
      </c>
      <c r="AA149" s="6" t="b">
        <f>AND(LEN(Q149)=Rules!$E$2,Q149*1&lt;=Rules!$C$3,Q149*1&gt;=Rules!$B$3)</f>
        <v>0</v>
      </c>
      <c r="AB149" s="6" t="b">
        <f>AND(LEN(R149)=Rules!$E$2,R149*1&lt;=Rules!$C$4,R149*1&gt;=Rules!$B$4)</f>
        <v>0</v>
      </c>
      <c r="AC149" s="6" t="b">
        <f>IF(RIGHT(S149,2)=Rules!$D$5,AND(W149&lt;=Rules!$C$5,W149&gt;=Rules!$B$5),IF(RIGHT(S149,2)=Rules!$D$6,AND(W149&lt;=Rules!$C$6,W149&gt;=Rules!$B$6),FALSE))</f>
        <v>0</v>
      </c>
      <c r="AD149" s="6" t="b">
        <f>AND(LEFT(T149,1)=Rules!$D$8,LEN(T149)=Rules!$E$8)</f>
        <v>0</v>
      </c>
      <c r="AE149" s="6" t="b">
        <f>ISNUMBER(MATCH(U149,Rules!$B$9:$H$9,0))</f>
        <v>0</v>
      </c>
      <c r="AF149" s="6" t="b">
        <f>LEN(V149)=Rules!$E$10</f>
        <v>0</v>
      </c>
      <c r="AH149">
        <f>COUNTIF(P149:AF149,FALSE)</f>
        <v>9</v>
      </c>
    </row>
    <row r="150" spans="1:34" ht="17" x14ac:dyDescent="0.25">
      <c r="A150" s="3" t="s">
        <v>110</v>
      </c>
      <c r="B150" t="str">
        <f t="shared" si="24"/>
        <v>byr:2011 eyr:1962 hcl:9ac7b8 pid:6836105558 ecl:#d7084f</v>
      </c>
      <c r="C150" t="str">
        <f t="shared" si="25"/>
        <v/>
      </c>
      <c r="D150" t="str">
        <v>iyr:2028 eyr:1998 pid:#c604ca hgt:122 hcl:z ecl:dne cid:160 byr:2018</v>
      </c>
      <c r="F150" s="6">
        <f t="shared" si="35"/>
        <v>61</v>
      </c>
      <c r="G150" s="6">
        <f>IFERROR(FIND(G$2,$D150),-1)</f>
        <v>1</v>
      </c>
      <c r="H150" s="6">
        <f>IFERROR(FIND(H$2,$D150),-1)</f>
        <v>10</v>
      </c>
      <c r="I150" s="6">
        <f>IFERROR(FIND(I$2,$D150),-1)</f>
        <v>31</v>
      </c>
      <c r="J150" s="6">
        <f>IFERROR(FIND(J$2,$D150),-1)</f>
        <v>39</v>
      </c>
      <c r="K150" s="6">
        <f>IFERROR(FIND(K$2,$D150),-1)</f>
        <v>45</v>
      </c>
      <c r="L150" s="6">
        <f>IFERROR(FIND(L$2,$D150),-1)</f>
        <v>19</v>
      </c>
      <c r="M150" s="6">
        <f t="shared" si="26"/>
        <v>53</v>
      </c>
      <c r="N150" s="9">
        <f>IF(COUNTIF(F150:L150,-1)&gt;0,0,1)</f>
        <v>1</v>
      </c>
      <c r="P150" t="str">
        <f t="shared" si="27"/>
        <v>2018</v>
      </c>
      <c r="Q150" t="str">
        <f t="shared" si="28"/>
        <v>2028</v>
      </c>
      <c r="R150" t="str">
        <f t="shared" si="29"/>
        <v>1998</v>
      </c>
      <c r="S150" t="str">
        <f t="shared" si="30"/>
        <v>122</v>
      </c>
      <c r="T150" t="str">
        <f t="shared" si="31"/>
        <v>z</v>
      </c>
      <c r="U150" t="str">
        <f t="shared" si="32"/>
        <v>dne</v>
      </c>
      <c r="V150" t="str">
        <f t="shared" si="33"/>
        <v>#c604ca</v>
      </c>
      <c r="W150">
        <f t="shared" si="34"/>
        <v>1</v>
      </c>
      <c r="X150" t="b" cm="1">
        <f t="array" ref="X150">IF(SUM(IF(IFERROR(MATCH(_xlfn.UNICODE(RIGHT(LEFT(T150,_xlfn.SEQUENCE(Rules!$E$8,1,2)),1)),Rules!$B$13:$Q$13,0),-1)=-1,1,0))&gt;0,FALSE,TRUE)</f>
        <v>0</v>
      </c>
      <c r="Z150" s="6" t="b">
        <f>AND(LEN(P150)=Rules!$E$2,P150*1&lt;=Rules!$C$2,P150*1&gt;=Rules!$B$2)</f>
        <v>0</v>
      </c>
      <c r="AA150" s="6" t="b">
        <f>AND(LEN(Q150)=Rules!$E$2,Q150*1&lt;=Rules!$C$3,Q150*1&gt;=Rules!$B$3)</f>
        <v>0</v>
      </c>
      <c r="AB150" s="6" t="b">
        <f>AND(LEN(R150)=Rules!$E$2,R150*1&lt;=Rules!$C$4,R150*1&gt;=Rules!$B$4)</f>
        <v>0</v>
      </c>
      <c r="AC150" s="6" t="b">
        <f>IF(RIGHT(S150,2)=Rules!$D$5,AND(W150&lt;=Rules!$C$5,W150&gt;=Rules!$B$5),IF(RIGHT(S150,2)=Rules!$D$6,AND(W150&lt;=Rules!$C$6,W150&gt;=Rules!$B$6),FALSE))</f>
        <v>0</v>
      </c>
      <c r="AD150" s="6" t="b">
        <f>AND(LEFT(T150,1)=Rules!$D$8,LEN(T150)=Rules!$E$8)</f>
        <v>0</v>
      </c>
      <c r="AE150" s="6" t="b">
        <f>ISNUMBER(MATCH(U150,Rules!$B$9:$H$9,0))</f>
        <v>0</v>
      </c>
      <c r="AF150" s="6" t="b">
        <f>LEN(V150)=Rules!$E$10</f>
        <v>0</v>
      </c>
      <c r="AH150">
        <f>COUNTIF(P150:AF150,FALSE)</f>
        <v>8</v>
      </c>
    </row>
    <row r="151" spans="1:34" ht="17" x14ac:dyDescent="0.25">
      <c r="A151" s="3" t="s">
        <v>111</v>
      </c>
      <c r="B151" t="str">
        <f t="shared" si="24"/>
        <v>byr:2011 eyr:1962 hcl:9ac7b8 pid:6836105558 ecl:#d7084f iyr:2023 hgt:76cm</v>
      </c>
      <c r="C151" t="str">
        <f t="shared" si="25"/>
        <v>byr:2011 eyr:1962 hcl:9ac7b8 pid:6836105558 ecl:#d7084f iyr:2023 hgt:76cm</v>
      </c>
      <c r="D151" t="str">
        <v>hcl:z cid:67 iyr:2029 byr:1973 ecl:amb eyr:2030 hgt:66</v>
      </c>
      <c r="F151" s="6">
        <f t="shared" si="35"/>
        <v>23</v>
      </c>
      <c r="G151" s="6">
        <f>IFERROR(FIND(G$2,$D151),-1)</f>
        <v>14</v>
      </c>
      <c r="H151" s="6">
        <f>IFERROR(FIND(H$2,$D151),-1)</f>
        <v>40</v>
      </c>
      <c r="I151" s="6">
        <f>IFERROR(FIND(I$2,$D151),-1)</f>
        <v>49</v>
      </c>
      <c r="J151" s="6">
        <f>IFERROR(FIND(J$2,$D151),-1)</f>
        <v>1</v>
      </c>
      <c r="K151" s="6">
        <f>IFERROR(FIND(K$2,$D151),-1)</f>
        <v>32</v>
      </c>
      <c r="L151" s="6">
        <f>IFERROR(FIND(L$2,$D151),-1)</f>
        <v>-1</v>
      </c>
      <c r="M151" s="6">
        <f t="shared" si="26"/>
        <v>7</v>
      </c>
      <c r="N151" s="9">
        <f>IF(COUNTIF(F151:L151,-1)&gt;0,0,1)</f>
        <v>0</v>
      </c>
      <c r="P151" t="str">
        <f t="shared" si="27"/>
        <v>1973</v>
      </c>
      <c r="Q151" t="str">
        <f t="shared" si="28"/>
        <v>2029</v>
      </c>
      <c r="R151" t="str">
        <f t="shared" si="29"/>
        <v>2030</v>
      </c>
      <c r="S151" t="str">
        <f t="shared" si="30"/>
        <v>66</v>
      </c>
      <c r="T151" t="str">
        <f t="shared" si="31"/>
        <v>z</v>
      </c>
      <c r="U151" t="str">
        <f t="shared" si="32"/>
        <v>amb</v>
      </c>
      <c r="V151" t="b">
        <f t="shared" si="33"/>
        <v>0</v>
      </c>
      <c r="W151" t="e">
        <f t="shared" si="34"/>
        <v>#VALUE!</v>
      </c>
      <c r="X151" t="b" cm="1">
        <f t="array" ref="X151">IF(SUM(IF(IFERROR(MATCH(_xlfn.UNICODE(RIGHT(LEFT(T151,_xlfn.SEQUENCE(Rules!$E$8,1,2)),1)),Rules!$B$13:$Q$13,0),-1)=-1,1,0))&gt;0,FALSE,TRUE)</f>
        <v>0</v>
      </c>
      <c r="Z151" s="6" t="b">
        <f>AND(LEN(P151)=Rules!$E$2,P151*1&lt;=Rules!$C$2,P151*1&gt;=Rules!$B$2)</f>
        <v>1</v>
      </c>
      <c r="AA151" s="6" t="b">
        <f>AND(LEN(Q151)=Rules!$E$2,Q151*1&lt;=Rules!$C$3,Q151*1&gt;=Rules!$B$3)</f>
        <v>0</v>
      </c>
      <c r="AB151" s="6" t="b">
        <f>AND(LEN(R151)=Rules!$E$2,R151*1&lt;=Rules!$C$4,R151*1&gt;=Rules!$B$4)</f>
        <v>1</v>
      </c>
      <c r="AC151" s="6" t="b">
        <f>IF(RIGHT(S151,2)=Rules!$D$5,AND(W151&lt;=Rules!$C$5,W151&gt;=Rules!$B$5),IF(RIGHT(S151,2)=Rules!$D$6,AND(W151&lt;=Rules!$C$6,W151&gt;=Rules!$B$6),FALSE))</f>
        <v>0</v>
      </c>
      <c r="AD151" s="6" t="b">
        <f>AND(LEFT(T151,1)=Rules!$D$8,LEN(T151)=Rules!$E$8)</f>
        <v>0</v>
      </c>
      <c r="AE151" s="6" t="b">
        <f>ISNUMBER(MATCH(U151,Rules!$B$9:$H$9,0))</f>
        <v>1</v>
      </c>
      <c r="AF151" s="6" t="b">
        <f>LEN(V151)=Rules!$E$10</f>
        <v>0</v>
      </c>
      <c r="AH151">
        <f>COUNTIF(P151:AF151,FALSE)</f>
        <v>6</v>
      </c>
    </row>
    <row r="152" spans="1:34" x14ac:dyDescent="0.2">
      <c r="B152" t="str">
        <f t="shared" si="24"/>
        <v/>
      </c>
      <c r="C152" t="str">
        <f t="shared" si="25"/>
        <v/>
      </c>
      <c r="D152" t="str">
        <v>ecl:hzl pid:483557353 eyr:2021 hgt:172cm iyr:2011 hcl:#888785 byr:1963</v>
      </c>
      <c r="F152" s="6">
        <f t="shared" si="35"/>
        <v>63</v>
      </c>
      <c r="G152" s="6">
        <f>IFERROR(FIND(G$2,$D152),-1)</f>
        <v>42</v>
      </c>
      <c r="H152" s="6">
        <f>IFERROR(FIND(H$2,$D152),-1)</f>
        <v>23</v>
      </c>
      <c r="I152" s="6">
        <f>IFERROR(FIND(I$2,$D152),-1)</f>
        <v>32</v>
      </c>
      <c r="J152" s="6">
        <f>IFERROR(FIND(J$2,$D152),-1)</f>
        <v>51</v>
      </c>
      <c r="K152" s="6">
        <f>IFERROR(FIND(K$2,$D152),-1)</f>
        <v>1</v>
      </c>
      <c r="L152" s="6">
        <f>IFERROR(FIND(L$2,$D152),-1)</f>
        <v>9</v>
      </c>
      <c r="M152" s="6">
        <f t="shared" si="26"/>
        <v>-1</v>
      </c>
      <c r="N152" s="9">
        <f>IF(COUNTIF(F152:L152,-1)&gt;0,0,1)</f>
        <v>1</v>
      </c>
      <c r="P152" t="str">
        <f t="shared" si="27"/>
        <v>1963</v>
      </c>
      <c r="Q152" t="str">
        <f t="shared" si="28"/>
        <v>2011</v>
      </c>
      <c r="R152" t="str">
        <f t="shared" si="29"/>
        <v>2021</v>
      </c>
      <c r="S152" t="str">
        <f t="shared" si="30"/>
        <v>172cm</v>
      </c>
      <c r="T152" t="str">
        <f t="shared" si="31"/>
        <v>#888785</v>
      </c>
      <c r="U152" t="str">
        <f t="shared" si="32"/>
        <v>hzl</v>
      </c>
      <c r="V152" t="str">
        <f t="shared" si="33"/>
        <v>483557353</v>
      </c>
      <c r="W152">
        <f t="shared" si="34"/>
        <v>172</v>
      </c>
      <c r="X152" t="b" cm="1">
        <f t="array" ref="X152">IF(SUM(IF(IFERROR(MATCH(_xlfn.UNICODE(RIGHT(LEFT(T152,_xlfn.SEQUENCE(Rules!$E$8,1,2)),1)),Rules!$B$13:$Q$13,0),-1)=-1,1,0))&gt;0,FALSE,TRUE)</f>
        <v>1</v>
      </c>
      <c r="Z152" s="6" t="b">
        <f>AND(LEN(P152)=Rules!$E$2,P152*1&lt;=Rules!$C$2,P152*1&gt;=Rules!$B$2)</f>
        <v>1</v>
      </c>
      <c r="AA152" s="6" t="b">
        <f>AND(LEN(Q152)=Rules!$E$2,Q152*1&lt;=Rules!$C$3,Q152*1&gt;=Rules!$B$3)</f>
        <v>1</v>
      </c>
      <c r="AB152" s="6" t="b">
        <f>AND(LEN(R152)=Rules!$E$2,R152*1&lt;=Rules!$C$4,R152*1&gt;=Rules!$B$4)</f>
        <v>1</v>
      </c>
      <c r="AC152" s="6" t="b">
        <f>IF(RIGHT(S152,2)=Rules!$D$5,AND(W152&lt;=Rules!$C$5,W152&gt;=Rules!$B$5),IF(RIGHT(S152,2)=Rules!$D$6,AND(W152&lt;=Rules!$C$6,W152&gt;=Rules!$B$6),FALSE))</f>
        <v>1</v>
      </c>
      <c r="AD152" s="6" t="b">
        <f>AND(LEFT(T152,1)=Rules!$D$8,LEN(T152)=Rules!$E$8)</f>
        <v>1</v>
      </c>
      <c r="AE152" s="6" t="b">
        <f>ISNUMBER(MATCH(U152,Rules!$B$9:$H$9,0))</f>
        <v>1</v>
      </c>
      <c r="AF152" s="6" t="b">
        <f>LEN(V152)=Rules!$E$10</f>
        <v>1</v>
      </c>
      <c r="AH152">
        <f>COUNTIF(P152:AF152,FALSE)</f>
        <v>0</v>
      </c>
    </row>
    <row r="153" spans="1:34" ht="17" x14ac:dyDescent="0.25">
      <c r="A153" s="3" t="s">
        <v>112</v>
      </c>
      <c r="B153" t="str">
        <f t="shared" si="24"/>
        <v>eyr:2016 iyr:2030 hgt:107 pid:948192703 byr:2013</v>
      </c>
      <c r="C153" t="str">
        <f t="shared" si="25"/>
        <v/>
      </c>
      <c r="D153" t="str">
        <v>eyr:2030 ecl:brn hcl:#fffffd byr:1969 hgt:161cm pid:632930895 iyr:2017</v>
      </c>
      <c r="F153" s="6">
        <f t="shared" si="35"/>
        <v>30</v>
      </c>
      <c r="G153" s="6">
        <f>IFERROR(FIND(G$2,$D153),-1)</f>
        <v>63</v>
      </c>
      <c r="H153" s="6">
        <f>IFERROR(FIND(H$2,$D153),-1)</f>
        <v>1</v>
      </c>
      <c r="I153" s="6">
        <f>IFERROR(FIND(I$2,$D153),-1)</f>
        <v>39</v>
      </c>
      <c r="J153" s="6">
        <f>IFERROR(FIND(J$2,$D153),-1)</f>
        <v>18</v>
      </c>
      <c r="K153" s="6">
        <f>IFERROR(FIND(K$2,$D153),-1)</f>
        <v>10</v>
      </c>
      <c r="L153" s="6">
        <f>IFERROR(FIND(L$2,$D153),-1)</f>
        <v>49</v>
      </c>
      <c r="M153" s="6">
        <f t="shared" si="26"/>
        <v>-1</v>
      </c>
      <c r="N153" s="9">
        <f>IF(COUNTIF(F153:L153,-1)&gt;0,0,1)</f>
        <v>1</v>
      </c>
      <c r="P153" t="str">
        <f t="shared" si="27"/>
        <v>1969</v>
      </c>
      <c r="Q153" t="str">
        <f t="shared" si="28"/>
        <v>2017</v>
      </c>
      <c r="R153" t="str">
        <f t="shared" si="29"/>
        <v>2030</v>
      </c>
      <c r="S153" t="str">
        <f t="shared" si="30"/>
        <v>161cm</v>
      </c>
      <c r="T153" t="str">
        <f t="shared" si="31"/>
        <v>#fffffd</v>
      </c>
      <c r="U153" t="str">
        <f t="shared" si="32"/>
        <v>brn</v>
      </c>
      <c r="V153" t="str">
        <f t="shared" si="33"/>
        <v>632930895</v>
      </c>
      <c r="W153">
        <f t="shared" si="34"/>
        <v>161</v>
      </c>
      <c r="X153" t="b" cm="1">
        <f t="array" ref="X153">IF(SUM(IF(IFERROR(MATCH(_xlfn.UNICODE(RIGHT(LEFT(T153,_xlfn.SEQUENCE(Rules!$E$8,1,2)),1)),Rules!$B$13:$Q$13,0),-1)=-1,1,0))&gt;0,FALSE,TRUE)</f>
        <v>1</v>
      </c>
      <c r="Z153" s="6" t="b">
        <f>AND(LEN(P153)=Rules!$E$2,P153*1&lt;=Rules!$C$2,P153*1&gt;=Rules!$B$2)</f>
        <v>1</v>
      </c>
      <c r="AA153" s="6" t="b">
        <f>AND(LEN(Q153)=Rules!$E$2,Q153*1&lt;=Rules!$C$3,Q153*1&gt;=Rules!$B$3)</f>
        <v>1</v>
      </c>
      <c r="AB153" s="6" t="b">
        <f>AND(LEN(R153)=Rules!$E$2,R153*1&lt;=Rules!$C$4,R153*1&gt;=Rules!$B$4)</f>
        <v>1</v>
      </c>
      <c r="AC153" s="6" t="b">
        <f>IF(RIGHT(S153,2)=Rules!$D$5,AND(W153&lt;=Rules!$C$5,W153&gt;=Rules!$B$5),IF(RIGHT(S153,2)=Rules!$D$6,AND(W153&lt;=Rules!$C$6,W153&gt;=Rules!$B$6),FALSE))</f>
        <v>1</v>
      </c>
      <c r="AD153" s="6" t="b">
        <f>AND(LEFT(T153,1)=Rules!$D$8,LEN(T153)=Rules!$E$8)</f>
        <v>1</v>
      </c>
      <c r="AE153" s="6" t="b">
        <f>ISNUMBER(MATCH(U153,Rules!$B$9:$H$9,0))</f>
        <v>1</v>
      </c>
      <c r="AF153" s="6" t="b">
        <f>LEN(V153)=Rules!$E$10</f>
        <v>1</v>
      </c>
      <c r="AH153">
        <f>COUNTIF(P153:AF153,FALSE)</f>
        <v>0</v>
      </c>
    </row>
    <row r="154" spans="1:34" ht="17" x14ac:dyDescent="0.25">
      <c r="A154" s="3" t="s">
        <v>113</v>
      </c>
      <c r="B154" t="str">
        <f t="shared" si="24"/>
        <v>eyr:2016 iyr:2030 hgt:107 pid:948192703 byr:2013 hcl:b80af7 ecl:#d47439</v>
      </c>
      <c r="C154" t="str">
        <f t="shared" si="25"/>
        <v>eyr:2016 iyr:2030 hgt:107 pid:948192703 byr:2013 hcl:b80af7 ecl:#d47439</v>
      </c>
      <c r="D154" t="str">
        <v>iyr:2015 byr:2000 pid:525557240 hgt:156cm eyr:2029 ecl:brn hcl:#64bf85</v>
      </c>
      <c r="F154" s="6">
        <f t="shared" si="35"/>
        <v>10</v>
      </c>
      <c r="G154" s="6">
        <f>IFERROR(FIND(G$2,$D154),-1)</f>
        <v>1</v>
      </c>
      <c r="H154" s="6">
        <f>IFERROR(FIND(H$2,$D154),-1)</f>
        <v>43</v>
      </c>
      <c r="I154" s="6">
        <f>IFERROR(FIND(I$2,$D154),-1)</f>
        <v>33</v>
      </c>
      <c r="J154" s="6">
        <f>IFERROR(FIND(J$2,$D154),-1)</f>
        <v>60</v>
      </c>
      <c r="K154" s="6">
        <f>IFERROR(FIND(K$2,$D154),-1)</f>
        <v>52</v>
      </c>
      <c r="L154" s="6">
        <f>IFERROR(FIND(L$2,$D154),-1)</f>
        <v>19</v>
      </c>
      <c r="M154" s="6">
        <f t="shared" si="26"/>
        <v>-1</v>
      </c>
      <c r="N154" s="9">
        <f>IF(COUNTIF(F154:L154,-1)&gt;0,0,1)</f>
        <v>1</v>
      </c>
      <c r="P154" t="str">
        <f t="shared" si="27"/>
        <v>2000</v>
      </c>
      <c r="Q154" t="str">
        <f t="shared" si="28"/>
        <v>2015</v>
      </c>
      <c r="R154" t="str">
        <f t="shared" si="29"/>
        <v>2029</v>
      </c>
      <c r="S154" t="str">
        <f t="shared" si="30"/>
        <v>156cm</v>
      </c>
      <c r="T154" t="str">
        <f t="shared" si="31"/>
        <v>#64bf85</v>
      </c>
      <c r="U154" t="str">
        <f t="shared" si="32"/>
        <v>brn</v>
      </c>
      <c r="V154" t="str">
        <f t="shared" si="33"/>
        <v>525557240</v>
      </c>
      <c r="W154">
        <f t="shared" si="34"/>
        <v>156</v>
      </c>
      <c r="X154" t="b" cm="1">
        <f t="array" ref="X154">IF(SUM(IF(IFERROR(MATCH(_xlfn.UNICODE(RIGHT(LEFT(T154,_xlfn.SEQUENCE(Rules!$E$8,1,2)),1)),Rules!$B$13:$Q$13,0),-1)=-1,1,0))&gt;0,FALSE,TRUE)</f>
        <v>1</v>
      </c>
      <c r="Z154" s="6" t="b">
        <f>AND(LEN(P154)=Rules!$E$2,P154*1&lt;=Rules!$C$2,P154*1&gt;=Rules!$B$2)</f>
        <v>1</v>
      </c>
      <c r="AA154" s="6" t="b">
        <f>AND(LEN(Q154)=Rules!$E$2,Q154*1&lt;=Rules!$C$3,Q154*1&gt;=Rules!$B$3)</f>
        <v>1</v>
      </c>
      <c r="AB154" s="6" t="b">
        <f>AND(LEN(R154)=Rules!$E$2,R154*1&lt;=Rules!$C$4,R154*1&gt;=Rules!$B$4)</f>
        <v>1</v>
      </c>
      <c r="AC154" s="6" t="b">
        <f>IF(RIGHT(S154,2)=Rules!$D$5,AND(W154&lt;=Rules!$C$5,W154&gt;=Rules!$B$5),IF(RIGHT(S154,2)=Rules!$D$6,AND(W154&lt;=Rules!$C$6,W154&gt;=Rules!$B$6),FALSE))</f>
        <v>1</v>
      </c>
      <c r="AD154" s="6" t="b">
        <f>AND(LEFT(T154,1)=Rules!$D$8,LEN(T154)=Rules!$E$8)</f>
        <v>1</v>
      </c>
      <c r="AE154" s="6" t="b">
        <f>ISNUMBER(MATCH(U154,Rules!$B$9:$H$9,0))</f>
        <v>1</v>
      </c>
      <c r="AF154" s="6" t="b">
        <f>LEN(V154)=Rules!$E$10</f>
        <v>1</v>
      </c>
      <c r="AH154">
        <f>COUNTIF(P154:AF154,FALSE)</f>
        <v>0</v>
      </c>
    </row>
    <row r="155" spans="1:34" x14ac:dyDescent="0.2">
      <c r="B155" t="str">
        <f t="shared" si="24"/>
        <v/>
      </c>
      <c r="C155" t="str">
        <f t="shared" si="25"/>
        <v/>
      </c>
      <c r="D155" t="str">
        <v>byr:2007 iyr:2012 eyr:2029 ecl:#7c1d6f pid:612320497 hgt:165in</v>
      </c>
      <c r="F155" s="6">
        <f t="shared" si="35"/>
        <v>1</v>
      </c>
      <c r="G155" s="6">
        <f>IFERROR(FIND(G$2,$D155),-1)</f>
        <v>10</v>
      </c>
      <c r="H155" s="6">
        <f>IFERROR(FIND(H$2,$D155),-1)</f>
        <v>19</v>
      </c>
      <c r="I155" s="6">
        <f>IFERROR(FIND(I$2,$D155),-1)</f>
        <v>54</v>
      </c>
      <c r="J155" s="6">
        <f>IFERROR(FIND(J$2,$D155),-1)</f>
        <v>-1</v>
      </c>
      <c r="K155" s="6">
        <f>IFERROR(FIND(K$2,$D155),-1)</f>
        <v>28</v>
      </c>
      <c r="L155" s="6">
        <f>IFERROR(FIND(L$2,$D155),-1)</f>
        <v>40</v>
      </c>
      <c r="M155" s="6">
        <f t="shared" si="26"/>
        <v>-1</v>
      </c>
      <c r="N155" s="9">
        <f>IF(COUNTIF(F155:L155,-1)&gt;0,0,1)</f>
        <v>0</v>
      </c>
      <c r="P155" t="str">
        <f t="shared" si="27"/>
        <v>2007</v>
      </c>
      <c r="Q155" t="str">
        <f t="shared" si="28"/>
        <v>2012</v>
      </c>
      <c r="R155" t="str">
        <f t="shared" si="29"/>
        <v>2029</v>
      </c>
      <c r="S155" t="str">
        <f t="shared" si="30"/>
        <v>165in</v>
      </c>
      <c r="T155" t="b">
        <f t="shared" si="31"/>
        <v>0</v>
      </c>
      <c r="U155" t="str">
        <f t="shared" si="32"/>
        <v>#7c1d6f</v>
      </c>
      <c r="V155" t="str">
        <f t="shared" si="33"/>
        <v>612320497</v>
      </c>
      <c r="W155">
        <f t="shared" si="34"/>
        <v>165</v>
      </c>
      <c r="X155" t="b" cm="1">
        <f t="array" ref="X155">IF(SUM(IF(IFERROR(MATCH(_xlfn.UNICODE(RIGHT(LEFT(T155,_xlfn.SEQUENCE(Rules!$E$8,1,2)),1)),Rules!$B$13:$Q$13,0),-1)=-1,1,0))&gt;0,FALSE,TRUE)</f>
        <v>0</v>
      </c>
      <c r="Z155" s="6" t="b">
        <f>AND(LEN(P155)=Rules!$E$2,P155*1&lt;=Rules!$C$2,P155*1&gt;=Rules!$B$2)</f>
        <v>0</v>
      </c>
      <c r="AA155" s="6" t="b">
        <f>AND(LEN(Q155)=Rules!$E$2,Q155*1&lt;=Rules!$C$3,Q155*1&gt;=Rules!$B$3)</f>
        <v>1</v>
      </c>
      <c r="AB155" s="6" t="b">
        <f>AND(LEN(R155)=Rules!$E$2,R155*1&lt;=Rules!$C$4,R155*1&gt;=Rules!$B$4)</f>
        <v>1</v>
      </c>
      <c r="AC155" s="6" t="b">
        <f>IF(RIGHT(S155,2)=Rules!$D$5,AND(W155&lt;=Rules!$C$5,W155&gt;=Rules!$B$5),IF(RIGHT(S155,2)=Rules!$D$6,AND(W155&lt;=Rules!$C$6,W155&gt;=Rules!$B$6),FALSE))</f>
        <v>0</v>
      </c>
      <c r="AD155" s="6" t="b">
        <f>AND(LEFT(T155,1)=Rules!$D$8,LEN(T155)=Rules!$E$8)</f>
        <v>0</v>
      </c>
      <c r="AE155" s="6" t="b">
        <f>ISNUMBER(MATCH(U155,Rules!$B$9:$H$9,0))</f>
        <v>0</v>
      </c>
      <c r="AF155" s="6" t="b">
        <f>LEN(V155)=Rules!$E$10</f>
        <v>1</v>
      </c>
      <c r="AH155">
        <f>COUNTIF(P155:AF155,FALSE)</f>
        <v>6</v>
      </c>
    </row>
    <row r="156" spans="1:34" ht="17" x14ac:dyDescent="0.25">
      <c r="A156" s="3" t="s">
        <v>114</v>
      </c>
      <c r="B156" t="str">
        <f t="shared" si="24"/>
        <v>eyr:2027 iyr:2017</v>
      </c>
      <c r="C156" t="str">
        <f t="shared" si="25"/>
        <v/>
      </c>
      <c r="D156" t="str">
        <v>eyr:2026 ecl:grn cid:93 hcl:#888785 hgt:134 pid:745552484 iyr:2019 byr:1999</v>
      </c>
      <c r="F156" s="6">
        <f t="shared" si="35"/>
        <v>68</v>
      </c>
      <c r="G156" s="6">
        <f>IFERROR(FIND(G$2,$D156),-1)</f>
        <v>59</v>
      </c>
      <c r="H156" s="6">
        <f>IFERROR(FIND(H$2,$D156),-1)</f>
        <v>1</v>
      </c>
      <c r="I156" s="6">
        <f>IFERROR(FIND(I$2,$D156),-1)</f>
        <v>37</v>
      </c>
      <c r="J156" s="6">
        <f>IFERROR(FIND(J$2,$D156),-1)</f>
        <v>25</v>
      </c>
      <c r="K156" s="6">
        <f>IFERROR(FIND(K$2,$D156),-1)</f>
        <v>10</v>
      </c>
      <c r="L156" s="6">
        <f>IFERROR(FIND(L$2,$D156),-1)</f>
        <v>45</v>
      </c>
      <c r="M156" s="6">
        <f t="shared" si="26"/>
        <v>18</v>
      </c>
      <c r="N156" s="9">
        <f>IF(COUNTIF(F156:L156,-1)&gt;0,0,1)</f>
        <v>1</v>
      </c>
      <c r="P156" t="str">
        <f t="shared" si="27"/>
        <v>1999</v>
      </c>
      <c r="Q156" t="str">
        <f t="shared" si="28"/>
        <v>2019</v>
      </c>
      <c r="R156" t="str">
        <f t="shared" si="29"/>
        <v>2026</v>
      </c>
      <c r="S156" t="str">
        <f t="shared" si="30"/>
        <v>134</v>
      </c>
      <c r="T156" t="str">
        <f t="shared" si="31"/>
        <v>#888785</v>
      </c>
      <c r="U156" t="str">
        <f t="shared" si="32"/>
        <v>grn</v>
      </c>
      <c r="V156" t="str">
        <f t="shared" si="33"/>
        <v>745552484</v>
      </c>
      <c r="W156">
        <f t="shared" si="34"/>
        <v>1</v>
      </c>
      <c r="X156" t="b" cm="1">
        <f t="array" ref="X156">IF(SUM(IF(IFERROR(MATCH(_xlfn.UNICODE(RIGHT(LEFT(T156,_xlfn.SEQUENCE(Rules!$E$8,1,2)),1)),Rules!$B$13:$Q$13,0),-1)=-1,1,0))&gt;0,FALSE,TRUE)</f>
        <v>1</v>
      </c>
      <c r="Z156" s="6" t="b">
        <f>AND(LEN(P156)=Rules!$E$2,P156*1&lt;=Rules!$C$2,P156*1&gt;=Rules!$B$2)</f>
        <v>1</v>
      </c>
      <c r="AA156" s="6" t="b">
        <f>AND(LEN(Q156)=Rules!$E$2,Q156*1&lt;=Rules!$C$3,Q156*1&gt;=Rules!$B$3)</f>
        <v>1</v>
      </c>
      <c r="AB156" s="6" t="b">
        <f>AND(LEN(R156)=Rules!$E$2,R156*1&lt;=Rules!$C$4,R156*1&gt;=Rules!$B$4)</f>
        <v>1</v>
      </c>
      <c r="AC156" s="6" t="b">
        <f>IF(RIGHT(S156,2)=Rules!$D$5,AND(W156&lt;=Rules!$C$5,W156&gt;=Rules!$B$5),IF(RIGHT(S156,2)=Rules!$D$6,AND(W156&lt;=Rules!$C$6,W156&gt;=Rules!$B$6),FALSE))</f>
        <v>0</v>
      </c>
      <c r="AD156" s="6" t="b">
        <f>AND(LEFT(T156,1)=Rules!$D$8,LEN(T156)=Rules!$E$8)</f>
        <v>1</v>
      </c>
      <c r="AE156" s="6" t="b">
        <f>ISNUMBER(MATCH(U156,Rules!$B$9:$H$9,0))</f>
        <v>1</v>
      </c>
      <c r="AF156" s="6" t="b">
        <f>LEN(V156)=Rules!$E$10</f>
        <v>1</v>
      </c>
      <c r="AH156">
        <f>COUNTIF(P156:AF156,FALSE)</f>
        <v>1</v>
      </c>
    </row>
    <row r="157" spans="1:34" ht="17" x14ac:dyDescent="0.25">
      <c r="A157" s="3" t="s">
        <v>115</v>
      </c>
      <c r="B157" t="str">
        <f t="shared" si="24"/>
        <v>eyr:2027 iyr:2017 pid:#27d2a6 byr:1921 ecl:brn hcl:#c0946f hgt:59in</v>
      </c>
      <c r="C157" t="str">
        <f t="shared" si="25"/>
        <v>eyr:2027 iyr:2017 pid:#27d2a6 byr:1921 ecl:brn hcl:#c0946f hgt:59in</v>
      </c>
      <c r="D157" t="str">
        <v>byr:2001 pid:984678649 hgt:173cm ecl:oth iyr:2012 cid:345 hcl:#fffffd eyr:2028</v>
      </c>
      <c r="F157" s="6">
        <f t="shared" si="35"/>
        <v>1</v>
      </c>
      <c r="G157" s="6">
        <f>IFERROR(FIND(G$2,$D157),-1)</f>
        <v>42</v>
      </c>
      <c r="H157" s="6">
        <f>IFERROR(FIND(H$2,$D157),-1)</f>
        <v>71</v>
      </c>
      <c r="I157" s="6">
        <f>IFERROR(FIND(I$2,$D157),-1)</f>
        <v>24</v>
      </c>
      <c r="J157" s="6">
        <f>IFERROR(FIND(J$2,$D157),-1)</f>
        <v>59</v>
      </c>
      <c r="K157" s="6">
        <f>IFERROR(FIND(K$2,$D157),-1)</f>
        <v>34</v>
      </c>
      <c r="L157" s="6">
        <f>IFERROR(FIND(L$2,$D157),-1)</f>
        <v>10</v>
      </c>
      <c r="M157" s="6">
        <f t="shared" si="26"/>
        <v>51</v>
      </c>
      <c r="N157" s="9">
        <f>IF(COUNTIF(F157:L157,-1)&gt;0,0,1)</f>
        <v>1</v>
      </c>
      <c r="P157" t="str">
        <f t="shared" si="27"/>
        <v>2001</v>
      </c>
      <c r="Q157" t="str">
        <f t="shared" si="28"/>
        <v>2012</v>
      </c>
      <c r="R157" t="str">
        <f t="shared" si="29"/>
        <v>2028</v>
      </c>
      <c r="S157" t="str">
        <f t="shared" si="30"/>
        <v>173cm</v>
      </c>
      <c r="T157" t="str">
        <f t="shared" si="31"/>
        <v>#fffffd</v>
      </c>
      <c r="U157" t="str">
        <f t="shared" si="32"/>
        <v>oth</v>
      </c>
      <c r="V157" t="str">
        <f t="shared" si="33"/>
        <v>984678649</v>
      </c>
      <c r="W157">
        <f t="shared" si="34"/>
        <v>173</v>
      </c>
      <c r="X157" t="b" cm="1">
        <f t="array" ref="X157">IF(SUM(IF(IFERROR(MATCH(_xlfn.UNICODE(RIGHT(LEFT(T157,_xlfn.SEQUENCE(Rules!$E$8,1,2)),1)),Rules!$B$13:$Q$13,0),-1)=-1,1,0))&gt;0,FALSE,TRUE)</f>
        <v>1</v>
      </c>
      <c r="Z157" s="6" t="b">
        <f>AND(LEN(P157)=Rules!$E$2,P157*1&lt;=Rules!$C$2,P157*1&gt;=Rules!$B$2)</f>
        <v>1</v>
      </c>
      <c r="AA157" s="6" t="b">
        <f>AND(LEN(Q157)=Rules!$E$2,Q157*1&lt;=Rules!$C$3,Q157*1&gt;=Rules!$B$3)</f>
        <v>1</v>
      </c>
      <c r="AB157" s="6" t="b">
        <f>AND(LEN(R157)=Rules!$E$2,R157*1&lt;=Rules!$C$4,R157*1&gt;=Rules!$B$4)</f>
        <v>1</v>
      </c>
      <c r="AC157" s="6" t="b">
        <f>IF(RIGHT(S157,2)=Rules!$D$5,AND(W157&lt;=Rules!$C$5,W157&gt;=Rules!$B$5),IF(RIGHT(S157,2)=Rules!$D$6,AND(W157&lt;=Rules!$C$6,W157&gt;=Rules!$B$6),FALSE))</f>
        <v>1</v>
      </c>
      <c r="AD157" s="6" t="b">
        <f>AND(LEFT(T157,1)=Rules!$D$8,LEN(T157)=Rules!$E$8)</f>
        <v>1</v>
      </c>
      <c r="AE157" s="6" t="b">
        <f>ISNUMBER(MATCH(U157,Rules!$B$9:$H$9,0))</f>
        <v>1</v>
      </c>
      <c r="AF157" s="6" t="b">
        <f>LEN(V157)=Rules!$E$10</f>
        <v>1</v>
      </c>
      <c r="AH157">
        <f>COUNTIF(P157:AF157,FALSE)</f>
        <v>0</v>
      </c>
    </row>
    <row r="158" spans="1:34" x14ac:dyDescent="0.2">
      <c r="B158" t="str">
        <f t="shared" si="24"/>
        <v/>
      </c>
      <c r="C158" t="str">
        <f t="shared" si="25"/>
        <v/>
      </c>
      <c r="D158" t="str">
        <v>hcl:#341e13 pid:308853935 byr:1972 hgt:160cm iyr:2012 eyr:2026 ecl:amb cid:97</v>
      </c>
      <c r="F158" s="6">
        <f t="shared" si="35"/>
        <v>27</v>
      </c>
      <c r="G158" s="6">
        <f>IFERROR(FIND(G$2,$D158),-1)</f>
        <v>46</v>
      </c>
      <c r="H158" s="6">
        <f>IFERROR(FIND(H$2,$D158),-1)</f>
        <v>55</v>
      </c>
      <c r="I158" s="6">
        <f>IFERROR(FIND(I$2,$D158),-1)</f>
        <v>36</v>
      </c>
      <c r="J158" s="6">
        <f>IFERROR(FIND(J$2,$D158),-1)</f>
        <v>1</v>
      </c>
      <c r="K158" s="6">
        <f>IFERROR(FIND(K$2,$D158),-1)</f>
        <v>64</v>
      </c>
      <c r="L158" s="6">
        <f>IFERROR(FIND(L$2,$D158),-1)</f>
        <v>13</v>
      </c>
      <c r="M158" s="6">
        <f t="shared" si="26"/>
        <v>72</v>
      </c>
      <c r="N158" s="9">
        <f>IF(COUNTIF(F158:L158,-1)&gt;0,0,1)</f>
        <v>1</v>
      </c>
      <c r="P158" t="str">
        <f t="shared" si="27"/>
        <v>1972</v>
      </c>
      <c r="Q158" t="str">
        <f t="shared" si="28"/>
        <v>2012</v>
      </c>
      <c r="R158" t="str">
        <f t="shared" si="29"/>
        <v>2026</v>
      </c>
      <c r="S158" t="str">
        <f t="shared" si="30"/>
        <v>160cm</v>
      </c>
      <c r="T158" t="str">
        <f t="shared" si="31"/>
        <v>#341e13</v>
      </c>
      <c r="U158" t="str">
        <f t="shared" si="32"/>
        <v>amb</v>
      </c>
      <c r="V158" t="str">
        <f t="shared" si="33"/>
        <v>308853935</v>
      </c>
      <c r="W158">
        <f t="shared" si="34"/>
        <v>160</v>
      </c>
      <c r="X158" t="b" cm="1">
        <f t="array" ref="X158">IF(SUM(IF(IFERROR(MATCH(_xlfn.UNICODE(RIGHT(LEFT(T158,_xlfn.SEQUENCE(Rules!$E$8,1,2)),1)),Rules!$B$13:$Q$13,0),-1)=-1,1,0))&gt;0,FALSE,TRUE)</f>
        <v>1</v>
      </c>
      <c r="Z158" s="6" t="b">
        <f>AND(LEN(P158)=Rules!$E$2,P158*1&lt;=Rules!$C$2,P158*1&gt;=Rules!$B$2)</f>
        <v>1</v>
      </c>
      <c r="AA158" s="6" t="b">
        <f>AND(LEN(Q158)=Rules!$E$2,Q158*1&lt;=Rules!$C$3,Q158*1&gt;=Rules!$B$3)</f>
        <v>1</v>
      </c>
      <c r="AB158" s="6" t="b">
        <f>AND(LEN(R158)=Rules!$E$2,R158*1&lt;=Rules!$C$4,R158*1&gt;=Rules!$B$4)</f>
        <v>1</v>
      </c>
      <c r="AC158" s="6" t="b">
        <f>IF(RIGHT(S158,2)=Rules!$D$5,AND(W158&lt;=Rules!$C$5,W158&gt;=Rules!$B$5),IF(RIGHT(S158,2)=Rules!$D$6,AND(W158&lt;=Rules!$C$6,W158&gt;=Rules!$B$6),FALSE))</f>
        <v>1</v>
      </c>
      <c r="AD158" s="6" t="b">
        <f>AND(LEFT(T158,1)=Rules!$D$8,LEN(T158)=Rules!$E$8)</f>
        <v>1</v>
      </c>
      <c r="AE158" s="6" t="b">
        <f>ISNUMBER(MATCH(U158,Rules!$B$9:$H$9,0))</f>
        <v>1</v>
      </c>
      <c r="AF158" s="6" t="b">
        <f>LEN(V158)=Rules!$E$10</f>
        <v>1</v>
      </c>
      <c r="AH158">
        <f>COUNTIF(P158:AF158,FALSE)</f>
        <v>0</v>
      </c>
    </row>
    <row r="159" spans="1:34" ht="17" x14ac:dyDescent="0.25">
      <c r="A159" s="3" t="s">
        <v>116</v>
      </c>
      <c r="B159" t="str">
        <f t="shared" si="24"/>
        <v>byr:1982 hcl:#ceb3a1 ecl:brn eyr:2020 hgt:63in</v>
      </c>
      <c r="C159" t="str">
        <f t="shared" si="25"/>
        <v/>
      </c>
      <c r="D159" t="str">
        <v>hcl:z hgt:151 ecl:grn pid:132866718 iyr:2021 byr:1932 eyr:2024</v>
      </c>
      <c r="F159" s="6">
        <f t="shared" si="35"/>
        <v>46</v>
      </c>
      <c r="G159" s="6">
        <f>IFERROR(FIND(G$2,$D159),-1)</f>
        <v>37</v>
      </c>
      <c r="H159" s="6">
        <f>IFERROR(FIND(H$2,$D159),-1)</f>
        <v>55</v>
      </c>
      <c r="I159" s="6">
        <f>IFERROR(FIND(I$2,$D159),-1)</f>
        <v>7</v>
      </c>
      <c r="J159" s="6">
        <f>IFERROR(FIND(J$2,$D159),-1)</f>
        <v>1</v>
      </c>
      <c r="K159" s="6">
        <f>IFERROR(FIND(K$2,$D159),-1)</f>
        <v>15</v>
      </c>
      <c r="L159" s="6">
        <f>IFERROR(FIND(L$2,$D159),-1)</f>
        <v>23</v>
      </c>
      <c r="M159" s="6">
        <f t="shared" si="26"/>
        <v>-1</v>
      </c>
      <c r="N159" s="9">
        <f>IF(COUNTIF(F159:L159,-1)&gt;0,0,1)</f>
        <v>1</v>
      </c>
      <c r="P159" t="str">
        <f t="shared" si="27"/>
        <v>1932</v>
      </c>
      <c r="Q159" t="str">
        <f t="shared" si="28"/>
        <v>2021</v>
      </c>
      <c r="R159" t="str">
        <f t="shared" si="29"/>
        <v>2024</v>
      </c>
      <c r="S159" t="str">
        <f t="shared" si="30"/>
        <v>151</v>
      </c>
      <c r="T159" t="str">
        <f t="shared" si="31"/>
        <v>z</v>
      </c>
      <c r="U159" t="str">
        <f t="shared" si="32"/>
        <v>grn</v>
      </c>
      <c r="V159" t="str">
        <f t="shared" si="33"/>
        <v>132866718</v>
      </c>
      <c r="W159">
        <f t="shared" si="34"/>
        <v>1</v>
      </c>
      <c r="X159" t="b" cm="1">
        <f t="array" ref="X159">IF(SUM(IF(IFERROR(MATCH(_xlfn.UNICODE(RIGHT(LEFT(T159,_xlfn.SEQUENCE(Rules!$E$8,1,2)),1)),Rules!$B$13:$Q$13,0),-1)=-1,1,0))&gt;0,FALSE,TRUE)</f>
        <v>0</v>
      </c>
      <c r="Z159" s="6" t="b">
        <f>AND(LEN(P159)=Rules!$E$2,P159*1&lt;=Rules!$C$2,P159*1&gt;=Rules!$B$2)</f>
        <v>1</v>
      </c>
      <c r="AA159" s="6" t="b">
        <f>AND(LEN(Q159)=Rules!$E$2,Q159*1&lt;=Rules!$C$3,Q159*1&gt;=Rules!$B$3)</f>
        <v>0</v>
      </c>
      <c r="AB159" s="6" t="b">
        <f>AND(LEN(R159)=Rules!$E$2,R159*1&lt;=Rules!$C$4,R159*1&gt;=Rules!$B$4)</f>
        <v>1</v>
      </c>
      <c r="AC159" s="6" t="b">
        <f>IF(RIGHT(S159,2)=Rules!$D$5,AND(W159&lt;=Rules!$C$5,W159&gt;=Rules!$B$5),IF(RIGHT(S159,2)=Rules!$D$6,AND(W159&lt;=Rules!$C$6,W159&gt;=Rules!$B$6),FALSE))</f>
        <v>0</v>
      </c>
      <c r="AD159" s="6" t="b">
        <f>AND(LEFT(T159,1)=Rules!$D$8,LEN(T159)=Rules!$E$8)</f>
        <v>0</v>
      </c>
      <c r="AE159" s="6" t="b">
        <f>ISNUMBER(MATCH(U159,Rules!$B$9:$H$9,0))</f>
        <v>1</v>
      </c>
      <c r="AF159" s="6" t="b">
        <f>LEN(V159)=Rules!$E$10</f>
        <v>1</v>
      </c>
      <c r="AH159">
        <f>COUNTIF(P159:AF159,FALSE)</f>
        <v>4</v>
      </c>
    </row>
    <row r="160" spans="1:34" ht="17" x14ac:dyDescent="0.25">
      <c r="A160" s="3" t="s">
        <v>60</v>
      </c>
      <c r="B160" t="str">
        <f t="shared" si="24"/>
        <v>byr:1982 hcl:#ceb3a1 ecl:brn eyr:2020 hgt:63in iyr:2017</v>
      </c>
      <c r="C160" t="str">
        <f t="shared" si="25"/>
        <v>byr:1982 hcl:#ceb3a1 ecl:brn eyr:2020 hgt:63in iyr:2017</v>
      </c>
      <c r="D160" t="str">
        <v>eyr:2027 byr:1923 ecl:oth hgt:174cm hcl:#733820 pid:099185839 iyr:2017</v>
      </c>
      <c r="F160" s="6">
        <f t="shared" si="35"/>
        <v>10</v>
      </c>
      <c r="G160" s="6">
        <f>IFERROR(FIND(G$2,$D160),-1)</f>
        <v>63</v>
      </c>
      <c r="H160" s="6">
        <f>IFERROR(FIND(H$2,$D160),-1)</f>
        <v>1</v>
      </c>
      <c r="I160" s="6">
        <f>IFERROR(FIND(I$2,$D160),-1)</f>
        <v>27</v>
      </c>
      <c r="J160" s="6">
        <f>IFERROR(FIND(J$2,$D160),-1)</f>
        <v>37</v>
      </c>
      <c r="K160" s="6">
        <f>IFERROR(FIND(K$2,$D160),-1)</f>
        <v>19</v>
      </c>
      <c r="L160" s="6">
        <f>IFERROR(FIND(L$2,$D160),-1)</f>
        <v>49</v>
      </c>
      <c r="M160" s="6">
        <f t="shared" si="26"/>
        <v>-1</v>
      </c>
      <c r="N160" s="9">
        <f>IF(COUNTIF(F160:L160,-1)&gt;0,0,1)</f>
        <v>1</v>
      </c>
      <c r="P160" t="str">
        <f t="shared" si="27"/>
        <v>1923</v>
      </c>
      <c r="Q160" t="str">
        <f t="shared" si="28"/>
        <v>2017</v>
      </c>
      <c r="R160" t="str">
        <f t="shared" si="29"/>
        <v>2027</v>
      </c>
      <c r="S160" t="str">
        <f t="shared" si="30"/>
        <v>174cm</v>
      </c>
      <c r="T160" t="str">
        <f t="shared" si="31"/>
        <v>#733820</v>
      </c>
      <c r="U160" t="str">
        <f t="shared" si="32"/>
        <v>oth</v>
      </c>
      <c r="V160" t="str">
        <f t="shared" si="33"/>
        <v>099185839</v>
      </c>
      <c r="W160">
        <f t="shared" si="34"/>
        <v>174</v>
      </c>
      <c r="X160" t="b" cm="1">
        <f t="array" ref="X160">IF(SUM(IF(IFERROR(MATCH(_xlfn.UNICODE(RIGHT(LEFT(T160,_xlfn.SEQUENCE(Rules!$E$8,1,2)),1)),Rules!$B$13:$Q$13,0),-1)=-1,1,0))&gt;0,FALSE,TRUE)</f>
        <v>1</v>
      </c>
      <c r="Z160" s="6" t="b">
        <f>AND(LEN(P160)=Rules!$E$2,P160*1&lt;=Rules!$C$2,P160*1&gt;=Rules!$B$2)</f>
        <v>1</v>
      </c>
      <c r="AA160" s="6" t="b">
        <f>AND(LEN(Q160)=Rules!$E$2,Q160*1&lt;=Rules!$C$3,Q160*1&gt;=Rules!$B$3)</f>
        <v>1</v>
      </c>
      <c r="AB160" s="6" t="b">
        <f>AND(LEN(R160)=Rules!$E$2,R160*1&lt;=Rules!$C$4,R160*1&gt;=Rules!$B$4)</f>
        <v>1</v>
      </c>
      <c r="AC160" s="6" t="b">
        <f>IF(RIGHT(S160,2)=Rules!$D$5,AND(W160&lt;=Rules!$C$5,W160&gt;=Rules!$B$5),IF(RIGHT(S160,2)=Rules!$D$6,AND(W160&lt;=Rules!$C$6,W160&gt;=Rules!$B$6),FALSE))</f>
        <v>1</v>
      </c>
      <c r="AD160" s="6" t="b">
        <f>AND(LEFT(T160,1)=Rules!$D$8,LEN(T160)=Rules!$E$8)</f>
        <v>1</v>
      </c>
      <c r="AE160" s="6" t="b">
        <f>ISNUMBER(MATCH(U160,Rules!$B$9:$H$9,0))</f>
        <v>1</v>
      </c>
      <c r="AF160" s="6" t="b">
        <f>LEN(V160)=Rules!$E$10</f>
        <v>1</v>
      </c>
      <c r="AH160">
        <f>COUNTIF(P160:AF160,FALSE)</f>
        <v>0</v>
      </c>
    </row>
    <row r="161" spans="1:34" x14ac:dyDescent="0.2">
      <c r="B161" t="str">
        <f t="shared" si="24"/>
        <v/>
      </c>
      <c r="C161" t="str">
        <f t="shared" si="25"/>
        <v/>
      </c>
      <c r="D161" t="str">
        <v>iyr:2017 ecl:gry byr:1941 hgt:74in pid:540930352 hcl:#888785 eyr:2023</v>
      </c>
      <c r="F161" s="6">
        <f t="shared" si="35"/>
        <v>18</v>
      </c>
      <c r="G161" s="6">
        <f>IFERROR(FIND(G$2,$D161),-1)</f>
        <v>1</v>
      </c>
      <c r="H161" s="6">
        <f>IFERROR(FIND(H$2,$D161),-1)</f>
        <v>62</v>
      </c>
      <c r="I161" s="6">
        <f>IFERROR(FIND(I$2,$D161),-1)</f>
        <v>27</v>
      </c>
      <c r="J161" s="6">
        <f>IFERROR(FIND(J$2,$D161),-1)</f>
        <v>50</v>
      </c>
      <c r="K161" s="6">
        <f>IFERROR(FIND(K$2,$D161),-1)</f>
        <v>10</v>
      </c>
      <c r="L161" s="6">
        <f>IFERROR(FIND(L$2,$D161),-1)</f>
        <v>36</v>
      </c>
      <c r="M161" s="6">
        <f t="shared" si="26"/>
        <v>-1</v>
      </c>
      <c r="N161" s="9">
        <f>IF(COUNTIF(F161:L161,-1)&gt;0,0,1)</f>
        <v>1</v>
      </c>
      <c r="P161" t="str">
        <f t="shared" si="27"/>
        <v>1941</v>
      </c>
      <c r="Q161" t="str">
        <f t="shared" si="28"/>
        <v>2017</v>
      </c>
      <c r="R161" t="str">
        <f t="shared" si="29"/>
        <v>2023</v>
      </c>
      <c r="S161" t="str">
        <f t="shared" si="30"/>
        <v>74in</v>
      </c>
      <c r="T161" t="str">
        <f t="shared" si="31"/>
        <v>#888785</v>
      </c>
      <c r="U161" t="str">
        <f t="shared" si="32"/>
        <v>gry</v>
      </c>
      <c r="V161" t="str">
        <f t="shared" si="33"/>
        <v>540930352</v>
      </c>
      <c r="W161">
        <f t="shared" si="34"/>
        <v>74</v>
      </c>
      <c r="X161" t="b" cm="1">
        <f t="array" ref="X161">IF(SUM(IF(IFERROR(MATCH(_xlfn.UNICODE(RIGHT(LEFT(T161,_xlfn.SEQUENCE(Rules!$E$8,1,2)),1)),Rules!$B$13:$Q$13,0),-1)=-1,1,0))&gt;0,FALSE,TRUE)</f>
        <v>1</v>
      </c>
      <c r="Z161" s="6" t="b">
        <f>AND(LEN(P161)=Rules!$E$2,P161*1&lt;=Rules!$C$2,P161*1&gt;=Rules!$B$2)</f>
        <v>1</v>
      </c>
      <c r="AA161" s="6" t="b">
        <f>AND(LEN(Q161)=Rules!$E$2,Q161*1&lt;=Rules!$C$3,Q161*1&gt;=Rules!$B$3)</f>
        <v>1</v>
      </c>
      <c r="AB161" s="6" t="b">
        <f>AND(LEN(R161)=Rules!$E$2,R161*1&lt;=Rules!$C$4,R161*1&gt;=Rules!$B$4)</f>
        <v>1</v>
      </c>
      <c r="AC161" s="6" t="b">
        <f>IF(RIGHT(S161,2)=Rules!$D$5,AND(W161&lt;=Rules!$C$5,W161&gt;=Rules!$B$5),IF(RIGHT(S161,2)=Rules!$D$6,AND(W161&lt;=Rules!$C$6,W161&gt;=Rules!$B$6),FALSE))</f>
        <v>1</v>
      </c>
      <c r="AD161" s="6" t="b">
        <f>AND(LEFT(T161,1)=Rules!$D$8,LEN(T161)=Rules!$E$8)</f>
        <v>1</v>
      </c>
      <c r="AE161" s="6" t="b">
        <f>ISNUMBER(MATCH(U161,Rules!$B$9:$H$9,0))</f>
        <v>1</v>
      </c>
      <c r="AF161" s="6" t="b">
        <f>LEN(V161)=Rules!$E$10</f>
        <v>1</v>
      </c>
      <c r="AH161">
        <f>COUNTIF(P161:AF161,FALSE)</f>
        <v>0</v>
      </c>
    </row>
    <row r="162" spans="1:34" ht="17" x14ac:dyDescent="0.25">
      <c r="A162" s="3" t="s">
        <v>117</v>
      </c>
      <c r="B162" t="str">
        <f t="shared" si="24"/>
        <v>ecl:brn hgt:152cm byr:1962</v>
      </c>
      <c r="C162" t="str">
        <f t="shared" si="25"/>
        <v/>
      </c>
      <c r="D162" t="str">
        <v>hgt:161cm cid:277 hcl:#866857 byr:1928 eyr:2030 ecl:blu iyr:2020 pid:358953579</v>
      </c>
      <c r="F162" s="6">
        <f t="shared" si="35"/>
        <v>31</v>
      </c>
      <c r="G162" s="6">
        <f>IFERROR(FIND(G$2,$D162),-1)</f>
        <v>57</v>
      </c>
      <c r="H162" s="6">
        <f>IFERROR(FIND(H$2,$D162),-1)</f>
        <v>40</v>
      </c>
      <c r="I162" s="6">
        <f>IFERROR(FIND(I$2,$D162),-1)</f>
        <v>1</v>
      </c>
      <c r="J162" s="6">
        <f>IFERROR(FIND(J$2,$D162),-1)</f>
        <v>19</v>
      </c>
      <c r="K162" s="6">
        <f>IFERROR(FIND(K$2,$D162),-1)</f>
        <v>49</v>
      </c>
      <c r="L162" s="6">
        <f>IFERROR(FIND(L$2,$D162),-1)</f>
        <v>66</v>
      </c>
      <c r="M162" s="6">
        <f t="shared" si="26"/>
        <v>11</v>
      </c>
      <c r="N162" s="9">
        <f>IF(COUNTIF(F162:L162,-1)&gt;0,0,1)</f>
        <v>1</v>
      </c>
      <c r="P162" t="str">
        <f t="shared" si="27"/>
        <v>1928</v>
      </c>
      <c r="Q162" t="str">
        <f t="shared" si="28"/>
        <v>2020</v>
      </c>
      <c r="R162" t="str">
        <f t="shared" si="29"/>
        <v>2030</v>
      </c>
      <c r="S162" t="str">
        <f t="shared" si="30"/>
        <v>161cm</v>
      </c>
      <c r="T162" t="str">
        <f t="shared" si="31"/>
        <v>#866857</v>
      </c>
      <c r="U162" t="str">
        <f t="shared" si="32"/>
        <v>blu</v>
      </c>
      <c r="V162" t="str">
        <f t="shared" si="33"/>
        <v>358953579</v>
      </c>
      <c r="W162">
        <f t="shared" si="34"/>
        <v>161</v>
      </c>
      <c r="X162" t="b" cm="1">
        <f t="array" ref="X162">IF(SUM(IF(IFERROR(MATCH(_xlfn.UNICODE(RIGHT(LEFT(T162,_xlfn.SEQUENCE(Rules!$E$8,1,2)),1)),Rules!$B$13:$Q$13,0),-1)=-1,1,0))&gt;0,FALSE,TRUE)</f>
        <v>1</v>
      </c>
      <c r="Z162" s="6" t="b">
        <f>AND(LEN(P162)=Rules!$E$2,P162*1&lt;=Rules!$C$2,P162*1&gt;=Rules!$B$2)</f>
        <v>1</v>
      </c>
      <c r="AA162" s="6" t="b">
        <f>AND(LEN(Q162)=Rules!$E$2,Q162*1&lt;=Rules!$C$3,Q162*1&gt;=Rules!$B$3)</f>
        <v>1</v>
      </c>
      <c r="AB162" s="6" t="b">
        <f>AND(LEN(R162)=Rules!$E$2,R162*1&lt;=Rules!$C$4,R162*1&gt;=Rules!$B$4)</f>
        <v>1</v>
      </c>
      <c r="AC162" s="6" t="b">
        <f>IF(RIGHT(S162,2)=Rules!$D$5,AND(W162&lt;=Rules!$C$5,W162&gt;=Rules!$B$5),IF(RIGHT(S162,2)=Rules!$D$6,AND(W162&lt;=Rules!$C$6,W162&gt;=Rules!$B$6),FALSE))</f>
        <v>1</v>
      </c>
      <c r="AD162" s="6" t="b">
        <f>AND(LEFT(T162,1)=Rules!$D$8,LEN(T162)=Rules!$E$8)</f>
        <v>1</v>
      </c>
      <c r="AE162" s="6" t="b">
        <f>ISNUMBER(MATCH(U162,Rules!$B$9:$H$9,0))</f>
        <v>1</v>
      </c>
      <c r="AF162" s="6" t="b">
        <f>LEN(V162)=Rules!$E$10</f>
        <v>1</v>
      </c>
      <c r="AH162">
        <f>COUNTIF(P162:AF162,FALSE)</f>
        <v>0</v>
      </c>
    </row>
    <row r="163" spans="1:34" ht="17" x14ac:dyDescent="0.25">
      <c r="A163" s="3" t="s">
        <v>118</v>
      </c>
      <c r="B163" t="str">
        <f t="shared" si="24"/>
        <v>ecl:brn hgt:152cm byr:1962 iyr:2013</v>
      </c>
      <c r="C163" t="str">
        <f t="shared" si="25"/>
        <v/>
      </c>
      <c r="D163" t="str">
        <v>hgt:155cm eyr:1930 iyr:2015 ecl:utc pid:163cm byr:2008 hcl:#733820 cid:156</v>
      </c>
      <c r="F163" s="6">
        <f t="shared" si="35"/>
        <v>47</v>
      </c>
      <c r="G163" s="6">
        <f>IFERROR(FIND(G$2,$D163),-1)</f>
        <v>20</v>
      </c>
      <c r="H163" s="6">
        <f>IFERROR(FIND(H$2,$D163),-1)</f>
        <v>11</v>
      </c>
      <c r="I163" s="6">
        <f>IFERROR(FIND(I$2,$D163),-1)</f>
        <v>1</v>
      </c>
      <c r="J163" s="6">
        <f>IFERROR(FIND(J$2,$D163),-1)</f>
        <v>56</v>
      </c>
      <c r="K163" s="6">
        <f>IFERROR(FIND(K$2,$D163),-1)</f>
        <v>29</v>
      </c>
      <c r="L163" s="6">
        <f>IFERROR(FIND(L$2,$D163),-1)</f>
        <v>37</v>
      </c>
      <c r="M163" s="6">
        <f t="shared" si="26"/>
        <v>68</v>
      </c>
      <c r="N163" s="9">
        <f>IF(COUNTIF(F163:L163,-1)&gt;0,0,1)</f>
        <v>1</v>
      </c>
      <c r="P163" t="str">
        <f t="shared" si="27"/>
        <v>2008</v>
      </c>
      <c r="Q163" t="str">
        <f t="shared" si="28"/>
        <v>2015</v>
      </c>
      <c r="R163" t="str">
        <f t="shared" si="29"/>
        <v>1930</v>
      </c>
      <c r="S163" t="str">
        <f t="shared" si="30"/>
        <v>155cm</v>
      </c>
      <c r="T163" t="str">
        <f t="shared" si="31"/>
        <v>#733820</v>
      </c>
      <c r="U163" t="str">
        <f t="shared" si="32"/>
        <v>utc</v>
      </c>
      <c r="V163" t="str">
        <f t="shared" si="33"/>
        <v>163cm</v>
      </c>
      <c r="W163">
        <f t="shared" si="34"/>
        <v>155</v>
      </c>
      <c r="X163" t="b" cm="1">
        <f t="array" ref="X163">IF(SUM(IF(IFERROR(MATCH(_xlfn.UNICODE(RIGHT(LEFT(T163,_xlfn.SEQUENCE(Rules!$E$8,1,2)),1)),Rules!$B$13:$Q$13,0),-1)=-1,1,0))&gt;0,FALSE,TRUE)</f>
        <v>1</v>
      </c>
      <c r="Z163" s="6" t="b">
        <f>AND(LEN(P163)=Rules!$E$2,P163*1&lt;=Rules!$C$2,P163*1&gt;=Rules!$B$2)</f>
        <v>0</v>
      </c>
      <c r="AA163" s="6" t="b">
        <f>AND(LEN(Q163)=Rules!$E$2,Q163*1&lt;=Rules!$C$3,Q163*1&gt;=Rules!$B$3)</f>
        <v>1</v>
      </c>
      <c r="AB163" s="6" t="b">
        <f>AND(LEN(R163)=Rules!$E$2,R163*1&lt;=Rules!$C$4,R163*1&gt;=Rules!$B$4)</f>
        <v>0</v>
      </c>
      <c r="AC163" s="6" t="b">
        <f>IF(RIGHT(S163,2)=Rules!$D$5,AND(W163&lt;=Rules!$C$5,W163&gt;=Rules!$B$5),IF(RIGHT(S163,2)=Rules!$D$6,AND(W163&lt;=Rules!$C$6,W163&gt;=Rules!$B$6),FALSE))</f>
        <v>1</v>
      </c>
      <c r="AD163" s="6" t="b">
        <f>AND(LEFT(T163,1)=Rules!$D$8,LEN(T163)=Rules!$E$8)</f>
        <v>1</v>
      </c>
      <c r="AE163" s="6" t="b">
        <f>ISNUMBER(MATCH(U163,Rules!$B$9:$H$9,0))</f>
        <v>0</v>
      </c>
      <c r="AF163" s="6" t="b">
        <f>LEN(V163)=Rules!$E$10</f>
        <v>0</v>
      </c>
      <c r="AH163">
        <f>COUNTIF(P163:AF163,FALSE)</f>
        <v>4</v>
      </c>
    </row>
    <row r="164" spans="1:34" ht="17" x14ac:dyDescent="0.25">
      <c r="A164" s="3" t="s">
        <v>119</v>
      </c>
      <c r="B164" t="str">
        <f t="shared" si="24"/>
        <v>ecl:brn hgt:152cm byr:1962 iyr:2013 pid:381950515 hcl:#2afabd eyr:2020</v>
      </c>
      <c r="C164" t="str">
        <f t="shared" si="25"/>
        <v>ecl:brn hgt:152cm byr:1962 iyr:2013 pid:381950515 hcl:#2afabd eyr:2020</v>
      </c>
      <c r="D164" t="str">
        <v>byr:1946 hgt:164cm cid:234 iyr:2015 pid:168804387 eyr:2025 ecl:hzl hcl:#a97842</v>
      </c>
      <c r="F164" s="6">
        <f t="shared" si="35"/>
        <v>1</v>
      </c>
      <c r="G164" s="6">
        <f>IFERROR(FIND(G$2,$D164),-1)</f>
        <v>28</v>
      </c>
      <c r="H164" s="6">
        <f>IFERROR(FIND(H$2,$D164),-1)</f>
        <v>51</v>
      </c>
      <c r="I164" s="6">
        <f>IFERROR(FIND(I$2,$D164),-1)</f>
        <v>10</v>
      </c>
      <c r="J164" s="6">
        <f>IFERROR(FIND(J$2,$D164),-1)</f>
        <v>68</v>
      </c>
      <c r="K164" s="6">
        <f>IFERROR(FIND(K$2,$D164),-1)</f>
        <v>60</v>
      </c>
      <c r="L164" s="6">
        <f>IFERROR(FIND(L$2,$D164),-1)</f>
        <v>37</v>
      </c>
      <c r="M164" s="6">
        <f t="shared" si="26"/>
        <v>20</v>
      </c>
      <c r="N164" s="9">
        <f>IF(COUNTIF(F164:L164,-1)&gt;0,0,1)</f>
        <v>1</v>
      </c>
      <c r="P164" t="str">
        <f t="shared" si="27"/>
        <v>1946</v>
      </c>
      <c r="Q164" t="str">
        <f t="shared" si="28"/>
        <v>2015</v>
      </c>
      <c r="R164" t="str">
        <f t="shared" si="29"/>
        <v>2025</v>
      </c>
      <c r="S164" t="str">
        <f t="shared" si="30"/>
        <v>164cm</v>
      </c>
      <c r="T164" t="str">
        <f t="shared" si="31"/>
        <v>#a97842</v>
      </c>
      <c r="U164" t="str">
        <f t="shared" si="32"/>
        <v>hzl</v>
      </c>
      <c r="V164" t="str">
        <f t="shared" si="33"/>
        <v>168804387</v>
      </c>
      <c r="W164">
        <f t="shared" si="34"/>
        <v>164</v>
      </c>
      <c r="X164" t="b" cm="1">
        <f t="array" ref="X164">IF(SUM(IF(IFERROR(MATCH(_xlfn.UNICODE(RIGHT(LEFT(T164,_xlfn.SEQUENCE(Rules!$E$8,1,2)),1)),Rules!$B$13:$Q$13,0),-1)=-1,1,0))&gt;0,FALSE,TRUE)</f>
        <v>1</v>
      </c>
      <c r="Z164" s="6" t="b">
        <f>AND(LEN(P164)=Rules!$E$2,P164*1&lt;=Rules!$C$2,P164*1&gt;=Rules!$B$2)</f>
        <v>1</v>
      </c>
      <c r="AA164" s="6" t="b">
        <f>AND(LEN(Q164)=Rules!$E$2,Q164*1&lt;=Rules!$C$3,Q164*1&gt;=Rules!$B$3)</f>
        <v>1</v>
      </c>
      <c r="AB164" s="6" t="b">
        <f>AND(LEN(R164)=Rules!$E$2,R164*1&lt;=Rules!$C$4,R164*1&gt;=Rules!$B$4)</f>
        <v>1</v>
      </c>
      <c r="AC164" s="6" t="b">
        <f>IF(RIGHT(S164,2)=Rules!$D$5,AND(W164&lt;=Rules!$C$5,W164&gt;=Rules!$B$5),IF(RIGHT(S164,2)=Rules!$D$6,AND(W164&lt;=Rules!$C$6,W164&gt;=Rules!$B$6),FALSE))</f>
        <v>1</v>
      </c>
      <c r="AD164" s="6" t="b">
        <f>AND(LEFT(T164,1)=Rules!$D$8,LEN(T164)=Rules!$E$8)</f>
        <v>1</v>
      </c>
      <c r="AE164" s="6" t="b">
        <f>ISNUMBER(MATCH(U164,Rules!$B$9:$H$9,0))</f>
        <v>1</v>
      </c>
      <c r="AF164" s="6" t="b">
        <f>LEN(V164)=Rules!$E$10</f>
        <v>1</v>
      </c>
      <c r="AH164">
        <f>COUNTIF(P164:AF164,FALSE)</f>
        <v>0</v>
      </c>
    </row>
    <row r="165" spans="1:34" x14ac:dyDescent="0.2">
      <c r="B165" t="str">
        <f t="shared" si="24"/>
        <v/>
      </c>
      <c r="C165" t="str">
        <f t="shared" si="25"/>
        <v/>
      </c>
      <c r="D165" t="str">
        <v>hgt:184cm hcl:#7d3b0c byr:1996 cid:193 iyr:2011 ecl:amb eyr:2030 pid:940497049</v>
      </c>
      <c r="F165" s="6">
        <f t="shared" si="35"/>
        <v>23</v>
      </c>
      <c r="G165" s="6">
        <f>IFERROR(FIND(G$2,$D165),-1)</f>
        <v>40</v>
      </c>
      <c r="H165" s="6">
        <f>IFERROR(FIND(H$2,$D165),-1)</f>
        <v>57</v>
      </c>
      <c r="I165" s="6">
        <f>IFERROR(FIND(I$2,$D165),-1)</f>
        <v>1</v>
      </c>
      <c r="J165" s="6">
        <f>IFERROR(FIND(J$2,$D165),-1)</f>
        <v>11</v>
      </c>
      <c r="K165" s="6">
        <f>IFERROR(FIND(K$2,$D165),-1)</f>
        <v>49</v>
      </c>
      <c r="L165" s="6">
        <f>IFERROR(FIND(L$2,$D165),-1)</f>
        <v>66</v>
      </c>
      <c r="M165" s="6">
        <f t="shared" si="26"/>
        <v>32</v>
      </c>
      <c r="N165" s="9">
        <f>IF(COUNTIF(F165:L165,-1)&gt;0,0,1)</f>
        <v>1</v>
      </c>
      <c r="P165" t="str">
        <f t="shared" si="27"/>
        <v>1996</v>
      </c>
      <c r="Q165" t="str">
        <f t="shared" si="28"/>
        <v>2011</v>
      </c>
      <c r="R165" t="str">
        <f t="shared" si="29"/>
        <v>2030</v>
      </c>
      <c r="S165" t="str">
        <f t="shared" si="30"/>
        <v>184cm</v>
      </c>
      <c r="T165" t="str">
        <f t="shared" si="31"/>
        <v>#7d3b0c</v>
      </c>
      <c r="U165" t="str">
        <f t="shared" si="32"/>
        <v>amb</v>
      </c>
      <c r="V165" t="str">
        <f t="shared" si="33"/>
        <v>940497049</v>
      </c>
      <c r="W165">
        <f t="shared" si="34"/>
        <v>184</v>
      </c>
      <c r="X165" t="b" cm="1">
        <f t="array" ref="X165">IF(SUM(IF(IFERROR(MATCH(_xlfn.UNICODE(RIGHT(LEFT(T165,_xlfn.SEQUENCE(Rules!$E$8,1,2)),1)),Rules!$B$13:$Q$13,0),-1)=-1,1,0))&gt;0,FALSE,TRUE)</f>
        <v>1</v>
      </c>
      <c r="Z165" s="6" t="b">
        <f>AND(LEN(P165)=Rules!$E$2,P165*1&lt;=Rules!$C$2,P165*1&gt;=Rules!$B$2)</f>
        <v>1</v>
      </c>
      <c r="AA165" s="6" t="b">
        <f>AND(LEN(Q165)=Rules!$E$2,Q165*1&lt;=Rules!$C$3,Q165*1&gt;=Rules!$B$3)</f>
        <v>1</v>
      </c>
      <c r="AB165" s="6" t="b">
        <f>AND(LEN(R165)=Rules!$E$2,R165*1&lt;=Rules!$C$4,R165*1&gt;=Rules!$B$4)</f>
        <v>1</v>
      </c>
      <c r="AC165" s="6" t="b">
        <f>IF(RIGHT(S165,2)=Rules!$D$5,AND(W165&lt;=Rules!$C$5,W165&gt;=Rules!$B$5),IF(RIGHT(S165,2)=Rules!$D$6,AND(W165&lt;=Rules!$C$6,W165&gt;=Rules!$B$6),FALSE))</f>
        <v>1</v>
      </c>
      <c r="AD165" s="6" t="b">
        <f>AND(LEFT(T165,1)=Rules!$D$8,LEN(T165)=Rules!$E$8)</f>
        <v>1</v>
      </c>
      <c r="AE165" s="6" t="b">
        <f>ISNUMBER(MATCH(U165,Rules!$B$9:$H$9,0))</f>
        <v>1</v>
      </c>
      <c r="AF165" s="6" t="b">
        <f>LEN(V165)=Rules!$E$10</f>
        <v>1</v>
      </c>
      <c r="AH165">
        <f>COUNTIF(P165:AF165,FALSE)</f>
        <v>0</v>
      </c>
    </row>
    <row r="166" spans="1:34" ht="17" x14ac:dyDescent="0.25">
      <c r="A166" s="3" t="s">
        <v>120</v>
      </c>
      <c r="B166" t="str">
        <f t="shared" si="24"/>
        <v>hgt:158cm ecl:gry pid:252068098</v>
      </c>
      <c r="C166" t="str">
        <f t="shared" si="25"/>
        <v/>
      </c>
      <c r="D166" t="str">
        <v>hcl:#733820 iyr:2016 hgt:168 eyr:2020 cid:118 pid:9871436 ecl:gry</v>
      </c>
      <c r="F166" s="6">
        <f t="shared" si="35"/>
        <v>-1</v>
      </c>
      <c r="G166" s="6">
        <f>IFERROR(FIND(G$2,$D166),-1)</f>
        <v>13</v>
      </c>
      <c r="H166" s="6">
        <f>IFERROR(FIND(H$2,$D166),-1)</f>
        <v>30</v>
      </c>
      <c r="I166" s="6">
        <f>IFERROR(FIND(I$2,$D166),-1)</f>
        <v>22</v>
      </c>
      <c r="J166" s="6">
        <f>IFERROR(FIND(J$2,$D166),-1)</f>
        <v>1</v>
      </c>
      <c r="K166" s="6">
        <f>IFERROR(FIND(K$2,$D166),-1)</f>
        <v>59</v>
      </c>
      <c r="L166" s="6">
        <f>IFERROR(FIND(L$2,$D166),-1)</f>
        <v>47</v>
      </c>
      <c r="M166" s="6">
        <f t="shared" si="26"/>
        <v>39</v>
      </c>
      <c r="N166" s="9">
        <f>IF(COUNTIF(F166:L166,-1)&gt;0,0,1)</f>
        <v>0</v>
      </c>
      <c r="P166" t="b">
        <f t="shared" si="27"/>
        <v>0</v>
      </c>
      <c r="Q166" t="str">
        <f t="shared" si="28"/>
        <v>2016</v>
      </c>
      <c r="R166" t="str">
        <f t="shared" si="29"/>
        <v>2020</v>
      </c>
      <c r="S166" t="str">
        <f t="shared" si="30"/>
        <v>168</v>
      </c>
      <c r="T166" t="str">
        <f t="shared" si="31"/>
        <v>#733820</v>
      </c>
      <c r="U166" t="str">
        <f t="shared" si="32"/>
        <v>gry</v>
      </c>
      <c r="V166" t="str">
        <f t="shared" si="33"/>
        <v>9871436</v>
      </c>
      <c r="W166">
        <f t="shared" si="34"/>
        <v>1</v>
      </c>
      <c r="X166" t="b" cm="1">
        <f t="array" ref="X166">IF(SUM(IF(IFERROR(MATCH(_xlfn.UNICODE(RIGHT(LEFT(T166,_xlfn.SEQUENCE(Rules!$E$8,1,2)),1)),Rules!$B$13:$Q$13,0),-1)=-1,1,0))&gt;0,FALSE,TRUE)</f>
        <v>1</v>
      </c>
      <c r="Z166" s="6" t="b">
        <f>AND(LEN(P166)=Rules!$E$2,P166*1&lt;=Rules!$C$2,P166*1&gt;=Rules!$B$2)</f>
        <v>0</v>
      </c>
      <c r="AA166" s="6" t="b">
        <f>AND(LEN(Q166)=Rules!$E$2,Q166*1&lt;=Rules!$C$3,Q166*1&gt;=Rules!$B$3)</f>
        <v>1</v>
      </c>
      <c r="AB166" s="6" t="b">
        <f>AND(LEN(R166)=Rules!$E$2,R166*1&lt;=Rules!$C$4,R166*1&gt;=Rules!$B$4)</f>
        <v>1</v>
      </c>
      <c r="AC166" s="6" t="b">
        <f>IF(RIGHT(S166,2)=Rules!$D$5,AND(W166&lt;=Rules!$C$5,W166&gt;=Rules!$B$5),IF(RIGHT(S166,2)=Rules!$D$6,AND(W166&lt;=Rules!$C$6,W166&gt;=Rules!$B$6),FALSE))</f>
        <v>0</v>
      </c>
      <c r="AD166" s="6" t="b">
        <f>AND(LEFT(T166,1)=Rules!$D$8,LEN(T166)=Rules!$E$8)</f>
        <v>1</v>
      </c>
      <c r="AE166" s="6" t="b">
        <f>ISNUMBER(MATCH(U166,Rules!$B$9:$H$9,0))</f>
        <v>1</v>
      </c>
      <c r="AF166" s="6" t="b">
        <f>LEN(V166)=Rules!$E$10</f>
        <v>0</v>
      </c>
      <c r="AH166">
        <f>COUNTIF(P166:AF166,FALSE)</f>
        <v>4</v>
      </c>
    </row>
    <row r="167" spans="1:34" ht="17" x14ac:dyDescent="0.25">
      <c r="A167" s="3" t="s">
        <v>121</v>
      </c>
      <c r="B167" t="str">
        <f t="shared" si="24"/>
        <v>hgt:158cm ecl:gry pid:252068098 cid:281 eyr:2023 byr:1950 iyr:2016</v>
      </c>
      <c r="C167" t="str">
        <f t="shared" si="25"/>
        <v/>
      </c>
      <c r="D167" t="str">
        <v>pid:416683862 hgt:162in hcl:#602927 byr:2027 eyr:2027 ecl:gmt</v>
      </c>
      <c r="F167" s="6">
        <f t="shared" si="35"/>
        <v>37</v>
      </c>
      <c r="G167" s="6">
        <f>IFERROR(FIND(G$2,$D167),-1)</f>
        <v>-1</v>
      </c>
      <c r="H167" s="6">
        <f>IFERROR(FIND(H$2,$D167),-1)</f>
        <v>46</v>
      </c>
      <c r="I167" s="6">
        <f>IFERROR(FIND(I$2,$D167),-1)</f>
        <v>15</v>
      </c>
      <c r="J167" s="6">
        <f>IFERROR(FIND(J$2,$D167),-1)</f>
        <v>25</v>
      </c>
      <c r="K167" s="6">
        <f>IFERROR(FIND(K$2,$D167),-1)</f>
        <v>55</v>
      </c>
      <c r="L167" s="6">
        <f>IFERROR(FIND(L$2,$D167),-1)</f>
        <v>1</v>
      </c>
      <c r="M167" s="6">
        <f t="shared" si="26"/>
        <v>-1</v>
      </c>
      <c r="N167" s="9">
        <f>IF(COUNTIF(F167:L167,-1)&gt;0,0,1)</f>
        <v>0</v>
      </c>
      <c r="P167" t="str">
        <f t="shared" si="27"/>
        <v>2027</v>
      </c>
      <c r="Q167" t="b">
        <f t="shared" si="28"/>
        <v>0</v>
      </c>
      <c r="R167" t="str">
        <f t="shared" si="29"/>
        <v>2027</v>
      </c>
      <c r="S167" t="str">
        <f t="shared" si="30"/>
        <v>162in</v>
      </c>
      <c r="T167" t="str">
        <f t="shared" si="31"/>
        <v>#602927</v>
      </c>
      <c r="U167" t="str">
        <f t="shared" si="32"/>
        <v>gmt</v>
      </c>
      <c r="V167" t="str">
        <f t="shared" si="33"/>
        <v>416683862</v>
      </c>
      <c r="W167">
        <f t="shared" si="34"/>
        <v>162</v>
      </c>
      <c r="X167" t="b" cm="1">
        <f t="array" ref="X167">IF(SUM(IF(IFERROR(MATCH(_xlfn.UNICODE(RIGHT(LEFT(T167,_xlfn.SEQUENCE(Rules!$E$8,1,2)),1)),Rules!$B$13:$Q$13,0),-1)=-1,1,0))&gt;0,FALSE,TRUE)</f>
        <v>1</v>
      </c>
      <c r="Z167" s="6" t="b">
        <f>AND(LEN(P167)=Rules!$E$2,P167*1&lt;=Rules!$C$2,P167*1&gt;=Rules!$B$2)</f>
        <v>0</v>
      </c>
      <c r="AA167" s="6" t="b">
        <f>AND(LEN(Q167)=Rules!$E$2,Q167*1&lt;=Rules!$C$3,Q167*1&gt;=Rules!$B$3)</f>
        <v>0</v>
      </c>
      <c r="AB167" s="6" t="b">
        <f>AND(LEN(R167)=Rules!$E$2,R167*1&lt;=Rules!$C$4,R167*1&gt;=Rules!$B$4)</f>
        <v>1</v>
      </c>
      <c r="AC167" s="6" t="b">
        <f>IF(RIGHT(S167,2)=Rules!$D$5,AND(W167&lt;=Rules!$C$5,W167&gt;=Rules!$B$5),IF(RIGHT(S167,2)=Rules!$D$6,AND(W167&lt;=Rules!$C$6,W167&gt;=Rules!$B$6),FALSE))</f>
        <v>0</v>
      </c>
      <c r="AD167" s="6" t="b">
        <f>AND(LEFT(T167,1)=Rules!$D$8,LEN(T167)=Rules!$E$8)</f>
        <v>1</v>
      </c>
      <c r="AE167" s="6" t="b">
        <f>ISNUMBER(MATCH(U167,Rules!$B$9:$H$9,0))</f>
        <v>0</v>
      </c>
      <c r="AF167" s="6" t="b">
        <f>LEN(V167)=Rules!$E$10</f>
        <v>1</v>
      </c>
      <c r="AH167">
        <f>COUNTIF(P167:AF167,FALSE)</f>
        <v>5</v>
      </c>
    </row>
    <row r="168" spans="1:34" ht="17" x14ac:dyDescent="0.25">
      <c r="A168" s="3" t="s">
        <v>122</v>
      </c>
      <c r="B168" t="str">
        <f t="shared" si="24"/>
        <v>hgt:158cm ecl:gry pid:252068098 cid:281 eyr:2023 byr:1950 iyr:2016 hcl:#ceb3a1</v>
      </c>
      <c r="C168" t="str">
        <f t="shared" si="25"/>
        <v>hgt:158cm ecl:gry pid:252068098 cid:281 eyr:2023 byr:1950 iyr:2016 hcl:#ceb3a1</v>
      </c>
      <c r="D168" t="str">
        <v>ecl:#771e11 iyr:2024 cid:81 pid:741843390 hcl:#866857 byr:2012 eyr:1964 hgt:157in</v>
      </c>
      <c r="F168" s="6">
        <f t="shared" si="35"/>
        <v>55</v>
      </c>
      <c r="G168" s="6">
        <f>IFERROR(FIND(G$2,$D168),-1)</f>
        <v>13</v>
      </c>
      <c r="H168" s="6">
        <f>IFERROR(FIND(H$2,$D168),-1)</f>
        <v>64</v>
      </c>
      <c r="I168" s="6">
        <f>IFERROR(FIND(I$2,$D168),-1)</f>
        <v>73</v>
      </c>
      <c r="J168" s="6">
        <f>IFERROR(FIND(J$2,$D168),-1)</f>
        <v>43</v>
      </c>
      <c r="K168" s="6">
        <f>IFERROR(FIND(K$2,$D168),-1)</f>
        <v>1</v>
      </c>
      <c r="L168" s="6">
        <f>IFERROR(FIND(L$2,$D168),-1)</f>
        <v>29</v>
      </c>
      <c r="M168" s="6">
        <f t="shared" si="26"/>
        <v>22</v>
      </c>
      <c r="N168" s="9">
        <f>IF(COUNTIF(F168:L168,-1)&gt;0,0,1)</f>
        <v>1</v>
      </c>
      <c r="P168" t="str">
        <f t="shared" si="27"/>
        <v>2012</v>
      </c>
      <c r="Q168" t="str">
        <f t="shared" si="28"/>
        <v>2024</v>
      </c>
      <c r="R168" t="str">
        <f t="shared" si="29"/>
        <v>1964</v>
      </c>
      <c r="S168" t="str">
        <f t="shared" si="30"/>
        <v>157in</v>
      </c>
      <c r="T168" t="str">
        <f t="shared" si="31"/>
        <v>#866857</v>
      </c>
      <c r="U168" t="str">
        <f t="shared" si="32"/>
        <v>#771e11</v>
      </c>
      <c r="V168" t="str">
        <f t="shared" si="33"/>
        <v>741843390</v>
      </c>
      <c r="W168">
        <f t="shared" si="34"/>
        <v>157</v>
      </c>
      <c r="X168" t="b" cm="1">
        <f t="array" ref="X168">IF(SUM(IF(IFERROR(MATCH(_xlfn.UNICODE(RIGHT(LEFT(T168,_xlfn.SEQUENCE(Rules!$E$8,1,2)),1)),Rules!$B$13:$Q$13,0),-1)=-1,1,0))&gt;0,FALSE,TRUE)</f>
        <v>1</v>
      </c>
      <c r="Z168" s="6" t="b">
        <f>AND(LEN(P168)=Rules!$E$2,P168*1&lt;=Rules!$C$2,P168*1&gt;=Rules!$B$2)</f>
        <v>0</v>
      </c>
      <c r="AA168" s="6" t="b">
        <f>AND(LEN(Q168)=Rules!$E$2,Q168*1&lt;=Rules!$C$3,Q168*1&gt;=Rules!$B$3)</f>
        <v>0</v>
      </c>
      <c r="AB168" s="6" t="b">
        <f>AND(LEN(R168)=Rules!$E$2,R168*1&lt;=Rules!$C$4,R168*1&gt;=Rules!$B$4)</f>
        <v>0</v>
      </c>
      <c r="AC168" s="6" t="b">
        <f>IF(RIGHT(S168,2)=Rules!$D$5,AND(W168&lt;=Rules!$C$5,W168&gt;=Rules!$B$5),IF(RIGHT(S168,2)=Rules!$D$6,AND(W168&lt;=Rules!$C$6,W168&gt;=Rules!$B$6),FALSE))</f>
        <v>0</v>
      </c>
      <c r="AD168" s="6" t="b">
        <f>AND(LEFT(T168,1)=Rules!$D$8,LEN(T168)=Rules!$E$8)</f>
        <v>1</v>
      </c>
      <c r="AE168" s="6" t="b">
        <f>ISNUMBER(MATCH(U168,Rules!$B$9:$H$9,0))</f>
        <v>0</v>
      </c>
      <c r="AF168" s="6" t="b">
        <f>LEN(V168)=Rules!$E$10</f>
        <v>1</v>
      </c>
      <c r="AH168">
        <f>COUNTIF(P168:AF168,FALSE)</f>
        <v>5</v>
      </c>
    </row>
    <row r="169" spans="1:34" x14ac:dyDescent="0.2">
      <c r="B169" t="str">
        <f t="shared" si="24"/>
        <v/>
      </c>
      <c r="C169" t="str">
        <f t="shared" si="25"/>
        <v/>
      </c>
      <c r="D169" t="str">
        <v>pid:720946735 byr:2002 hcl:#18171d iyr:2026 hgt:70cm ecl:brn eyr:2025</v>
      </c>
      <c r="F169" s="6">
        <f t="shared" si="35"/>
        <v>15</v>
      </c>
      <c r="G169" s="6">
        <f>IFERROR(FIND(G$2,$D169),-1)</f>
        <v>36</v>
      </c>
      <c r="H169" s="6">
        <f>IFERROR(FIND(H$2,$D169),-1)</f>
        <v>62</v>
      </c>
      <c r="I169" s="6">
        <f>IFERROR(FIND(I$2,$D169),-1)</f>
        <v>45</v>
      </c>
      <c r="J169" s="6">
        <f>IFERROR(FIND(J$2,$D169),-1)</f>
        <v>24</v>
      </c>
      <c r="K169" s="6">
        <f>IFERROR(FIND(K$2,$D169),-1)</f>
        <v>54</v>
      </c>
      <c r="L169" s="6">
        <f>IFERROR(FIND(L$2,$D169),-1)</f>
        <v>1</v>
      </c>
      <c r="M169" s="6">
        <f t="shared" si="26"/>
        <v>-1</v>
      </c>
      <c r="N169" s="9">
        <f>IF(COUNTIF(F169:L169,-1)&gt;0,0,1)</f>
        <v>1</v>
      </c>
      <c r="P169" t="str">
        <f t="shared" si="27"/>
        <v>2002</v>
      </c>
      <c r="Q169" t="str">
        <f t="shared" si="28"/>
        <v>2026</v>
      </c>
      <c r="R169" t="str">
        <f t="shared" si="29"/>
        <v>2025</v>
      </c>
      <c r="S169" t="str">
        <f t="shared" si="30"/>
        <v>70cm</v>
      </c>
      <c r="T169" t="str">
        <f t="shared" si="31"/>
        <v>#18171d</v>
      </c>
      <c r="U169" t="str">
        <f t="shared" si="32"/>
        <v>brn</v>
      </c>
      <c r="V169" t="str">
        <f t="shared" si="33"/>
        <v>720946735</v>
      </c>
      <c r="W169">
        <f t="shared" si="34"/>
        <v>70</v>
      </c>
      <c r="X169" t="b" cm="1">
        <f t="array" ref="X169">IF(SUM(IF(IFERROR(MATCH(_xlfn.UNICODE(RIGHT(LEFT(T169,_xlfn.SEQUENCE(Rules!$E$8,1,2)),1)),Rules!$B$13:$Q$13,0),-1)=-1,1,0))&gt;0,FALSE,TRUE)</f>
        <v>1</v>
      </c>
      <c r="Z169" s="6" t="b">
        <f>AND(LEN(P169)=Rules!$E$2,P169*1&lt;=Rules!$C$2,P169*1&gt;=Rules!$B$2)</f>
        <v>1</v>
      </c>
      <c r="AA169" s="6" t="b">
        <f>AND(LEN(Q169)=Rules!$E$2,Q169*1&lt;=Rules!$C$3,Q169*1&gt;=Rules!$B$3)</f>
        <v>0</v>
      </c>
      <c r="AB169" s="6" t="b">
        <f>AND(LEN(R169)=Rules!$E$2,R169*1&lt;=Rules!$C$4,R169*1&gt;=Rules!$B$4)</f>
        <v>1</v>
      </c>
      <c r="AC169" s="6" t="b">
        <f>IF(RIGHT(S169,2)=Rules!$D$5,AND(W169&lt;=Rules!$C$5,W169&gt;=Rules!$B$5),IF(RIGHT(S169,2)=Rules!$D$6,AND(W169&lt;=Rules!$C$6,W169&gt;=Rules!$B$6),FALSE))</f>
        <v>0</v>
      </c>
      <c r="AD169" s="6" t="b">
        <f>AND(LEFT(T169,1)=Rules!$D$8,LEN(T169)=Rules!$E$8)</f>
        <v>1</v>
      </c>
      <c r="AE169" s="6" t="b">
        <f>ISNUMBER(MATCH(U169,Rules!$B$9:$H$9,0))</f>
        <v>1</v>
      </c>
      <c r="AF169" s="6" t="b">
        <f>LEN(V169)=Rules!$E$10</f>
        <v>1</v>
      </c>
      <c r="AH169">
        <f>COUNTIF(P169:AF169,FALSE)</f>
        <v>2</v>
      </c>
    </row>
    <row r="170" spans="1:34" ht="17" x14ac:dyDescent="0.25">
      <c r="A170" s="3" t="s">
        <v>123</v>
      </c>
      <c r="B170" t="str">
        <f t="shared" si="24"/>
        <v>byr:1922</v>
      </c>
      <c r="C170" t="str">
        <f t="shared" si="25"/>
        <v/>
      </c>
      <c r="D170" t="str">
        <v>byr:1987 hcl:#623a2f hgt:165cm pid:087526326 ecl:grn iyr:2017 eyr:2021</v>
      </c>
      <c r="F170" s="6">
        <f t="shared" si="35"/>
        <v>1</v>
      </c>
      <c r="G170" s="6">
        <f>IFERROR(FIND(G$2,$D170),-1)</f>
        <v>54</v>
      </c>
      <c r="H170" s="6">
        <f>IFERROR(FIND(H$2,$D170),-1)</f>
        <v>63</v>
      </c>
      <c r="I170" s="6">
        <f>IFERROR(FIND(I$2,$D170),-1)</f>
        <v>22</v>
      </c>
      <c r="J170" s="6">
        <f>IFERROR(FIND(J$2,$D170),-1)</f>
        <v>10</v>
      </c>
      <c r="K170" s="6">
        <f>IFERROR(FIND(K$2,$D170),-1)</f>
        <v>46</v>
      </c>
      <c r="L170" s="6">
        <f>IFERROR(FIND(L$2,$D170),-1)</f>
        <v>32</v>
      </c>
      <c r="M170" s="6">
        <f t="shared" si="26"/>
        <v>-1</v>
      </c>
      <c r="N170" s="9">
        <f>IF(COUNTIF(F170:L170,-1)&gt;0,0,1)</f>
        <v>1</v>
      </c>
      <c r="P170" t="str">
        <f t="shared" si="27"/>
        <v>1987</v>
      </c>
      <c r="Q170" t="str">
        <f t="shared" si="28"/>
        <v>2017</v>
      </c>
      <c r="R170" t="str">
        <f t="shared" si="29"/>
        <v>2021</v>
      </c>
      <c r="S170" t="str">
        <f t="shared" si="30"/>
        <v>165cm</v>
      </c>
      <c r="T170" t="str">
        <f t="shared" si="31"/>
        <v>#623a2f</v>
      </c>
      <c r="U170" t="str">
        <f t="shared" si="32"/>
        <v>grn</v>
      </c>
      <c r="V170" t="str">
        <f t="shared" si="33"/>
        <v>087526326</v>
      </c>
      <c r="W170">
        <f t="shared" si="34"/>
        <v>165</v>
      </c>
      <c r="X170" t="b" cm="1">
        <f t="array" ref="X170">IF(SUM(IF(IFERROR(MATCH(_xlfn.UNICODE(RIGHT(LEFT(T170,_xlfn.SEQUENCE(Rules!$E$8,1,2)),1)),Rules!$B$13:$Q$13,0),-1)=-1,1,0))&gt;0,FALSE,TRUE)</f>
        <v>1</v>
      </c>
      <c r="Z170" s="6" t="b">
        <f>AND(LEN(P170)=Rules!$E$2,P170*1&lt;=Rules!$C$2,P170*1&gt;=Rules!$B$2)</f>
        <v>1</v>
      </c>
      <c r="AA170" s="6" t="b">
        <f>AND(LEN(Q170)=Rules!$E$2,Q170*1&lt;=Rules!$C$3,Q170*1&gt;=Rules!$B$3)</f>
        <v>1</v>
      </c>
      <c r="AB170" s="6" t="b">
        <f>AND(LEN(R170)=Rules!$E$2,R170*1&lt;=Rules!$C$4,R170*1&gt;=Rules!$B$4)</f>
        <v>1</v>
      </c>
      <c r="AC170" s="6" t="b">
        <f>IF(RIGHT(S170,2)=Rules!$D$5,AND(W170&lt;=Rules!$C$5,W170&gt;=Rules!$B$5),IF(RIGHT(S170,2)=Rules!$D$6,AND(W170&lt;=Rules!$C$6,W170&gt;=Rules!$B$6),FALSE))</f>
        <v>1</v>
      </c>
      <c r="AD170" s="6" t="b">
        <f>AND(LEFT(T170,1)=Rules!$D$8,LEN(T170)=Rules!$E$8)</f>
        <v>1</v>
      </c>
      <c r="AE170" s="6" t="b">
        <f>ISNUMBER(MATCH(U170,Rules!$B$9:$H$9,0))</f>
        <v>1</v>
      </c>
      <c r="AF170" s="6" t="b">
        <f>LEN(V170)=Rules!$E$10</f>
        <v>1</v>
      </c>
      <c r="AH170">
        <f>COUNTIF(P170:AF170,FALSE)</f>
        <v>0</v>
      </c>
    </row>
    <row r="171" spans="1:34" ht="17" x14ac:dyDescent="0.25">
      <c r="A171" s="3" t="s">
        <v>124</v>
      </c>
      <c r="B171" t="str">
        <f t="shared" si="24"/>
        <v>byr:1922 hgt:187cm cid:74</v>
      </c>
      <c r="C171" t="str">
        <f t="shared" si="25"/>
        <v/>
      </c>
      <c r="D171" t="str">
        <v>byr:2014 hgt:193cm iyr:2018 hcl:z eyr:2027 pid:792398819</v>
      </c>
      <c r="F171" s="6">
        <f t="shared" si="35"/>
        <v>1</v>
      </c>
      <c r="G171" s="6">
        <f>IFERROR(FIND(G$2,$D171),-1)</f>
        <v>20</v>
      </c>
      <c r="H171" s="6">
        <f>IFERROR(FIND(H$2,$D171),-1)</f>
        <v>35</v>
      </c>
      <c r="I171" s="6">
        <f>IFERROR(FIND(I$2,$D171),-1)</f>
        <v>10</v>
      </c>
      <c r="J171" s="6">
        <f>IFERROR(FIND(J$2,$D171),-1)</f>
        <v>29</v>
      </c>
      <c r="K171" s="6">
        <f>IFERROR(FIND(K$2,$D171),-1)</f>
        <v>-1</v>
      </c>
      <c r="L171" s="6">
        <f>IFERROR(FIND(L$2,$D171),-1)</f>
        <v>44</v>
      </c>
      <c r="M171" s="6">
        <f t="shared" si="26"/>
        <v>-1</v>
      </c>
      <c r="N171" s="9">
        <f>IF(COUNTIF(F171:L171,-1)&gt;0,0,1)</f>
        <v>0</v>
      </c>
      <c r="P171" t="str">
        <f t="shared" si="27"/>
        <v>2014</v>
      </c>
      <c r="Q171" t="str">
        <f t="shared" si="28"/>
        <v>2018</v>
      </c>
      <c r="R171" t="str">
        <f t="shared" si="29"/>
        <v>2027</v>
      </c>
      <c r="S171" t="str">
        <f t="shared" si="30"/>
        <v>193cm</v>
      </c>
      <c r="T171" t="str">
        <f t="shared" si="31"/>
        <v>z</v>
      </c>
      <c r="U171" t="b">
        <f t="shared" si="32"/>
        <v>0</v>
      </c>
      <c r="V171" t="str">
        <f t="shared" si="33"/>
        <v>792398819</v>
      </c>
      <c r="W171">
        <f t="shared" si="34"/>
        <v>193</v>
      </c>
      <c r="X171" t="b" cm="1">
        <f t="array" ref="X171">IF(SUM(IF(IFERROR(MATCH(_xlfn.UNICODE(RIGHT(LEFT(T171,_xlfn.SEQUENCE(Rules!$E$8,1,2)),1)),Rules!$B$13:$Q$13,0),-1)=-1,1,0))&gt;0,FALSE,TRUE)</f>
        <v>0</v>
      </c>
      <c r="Z171" s="6" t="b">
        <f>AND(LEN(P171)=Rules!$E$2,P171*1&lt;=Rules!$C$2,P171*1&gt;=Rules!$B$2)</f>
        <v>0</v>
      </c>
      <c r="AA171" s="6" t="b">
        <f>AND(LEN(Q171)=Rules!$E$2,Q171*1&lt;=Rules!$C$3,Q171*1&gt;=Rules!$B$3)</f>
        <v>1</v>
      </c>
      <c r="AB171" s="6" t="b">
        <f>AND(LEN(R171)=Rules!$E$2,R171*1&lt;=Rules!$C$4,R171*1&gt;=Rules!$B$4)</f>
        <v>1</v>
      </c>
      <c r="AC171" s="6" t="b">
        <f>IF(RIGHT(S171,2)=Rules!$D$5,AND(W171&lt;=Rules!$C$5,W171&gt;=Rules!$B$5),IF(RIGHT(S171,2)=Rules!$D$6,AND(W171&lt;=Rules!$C$6,W171&gt;=Rules!$B$6),FALSE))</f>
        <v>1</v>
      </c>
      <c r="AD171" s="6" t="b">
        <f>AND(LEFT(T171,1)=Rules!$D$8,LEN(T171)=Rules!$E$8)</f>
        <v>0</v>
      </c>
      <c r="AE171" s="6" t="b">
        <f>ISNUMBER(MATCH(U171,Rules!$B$9:$H$9,0))</f>
        <v>0</v>
      </c>
      <c r="AF171" s="6" t="b">
        <f>LEN(V171)=Rules!$E$10</f>
        <v>1</v>
      </c>
      <c r="AH171">
        <f>COUNTIF(P171:AF171,FALSE)</f>
        <v>5</v>
      </c>
    </row>
    <row r="172" spans="1:34" ht="17" x14ac:dyDescent="0.25">
      <c r="A172" s="3" t="s">
        <v>125</v>
      </c>
      <c r="B172" t="str">
        <f t="shared" si="24"/>
        <v>byr:1922 hgt:187cm cid:74 hcl:#a97842</v>
      </c>
      <c r="C172" t="str">
        <f t="shared" si="25"/>
        <v/>
      </c>
      <c r="D172" t="str">
        <v>cid:233 hcl:z ecl:#18002d hgt:174cm iyr:2027 eyr:1944</v>
      </c>
      <c r="F172" s="6">
        <f t="shared" si="35"/>
        <v>-1</v>
      </c>
      <c r="G172" s="6">
        <f>IFERROR(FIND(G$2,$D172),-1)</f>
        <v>37</v>
      </c>
      <c r="H172" s="6">
        <f>IFERROR(FIND(H$2,$D172),-1)</f>
        <v>46</v>
      </c>
      <c r="I172" s="6">
        <f>IFERROR(FIND(I$2,$D172),-1)</f>
        <v>27</v>
      </c>
      <c r="J172" s="6">
        <f>IFERROR(FIND(J$2,$D172),-1)</f>
        <v>9</v>
      </c>
      <c r="K172" s="6">
        <f>IFERROR(FIND(K$2,$D172),-1)</f>
        <v>15</v>
      </c>
      <c r="L172" s="6">
        <f>IFERROR(FIND(L$2,$D172),-1)</f>
        <v>-1</v>
      </c>
      <c r="M172" s="6">
        <f t="shared" si="26"/>
        <v>1</v>
      </c>
      <c r="N172" s="9">
        <f>IF(COUNTIF(F172:L172,-1)&gt;0,0,1)</f>
        <v>0</v>
      </c>
      <c r="P172" t="b">
        <f t="shared" si="27"/>
        <v>0</v>
      </c>
      <c r="Q172" t="str">
        <f t="shared" si="28"/>
        <v>2027</v>
      </c>
      <c r="R172" t="str">
        <f t="shared" si="29"/>
        <v>1944</v>
      </c>
      <c r="S172" t="str">
        <f t="shared" si="30"/>
        <v>174cm</v>
      </c>
      <c r="T172" t="str">
        <f t="shared" si="31"/>
        <v>z</v>
      </c>
      <c r="U172" t="str">
        <f t="shared" si="32"/>
        <v>#18002d</v>
      </c>
      <c r="V172" t="b">
        <f t="shared" si="33"/>
        <v>0</v>
      </c>
      <c r="W172">
        <f t="shared" si="34"/>
        <v>174</v>
      </c>
      <c r="X172" t="b" cm="1">
        <f t="array" ref="X172">IF(SUM(IF(IFERROR(MATCH(_xlfn.UNICODE(RIGHT(LEFT(T172,_xlfn.SEQUENCE(Rules!$E$8,1,2)),1)),Rules!$B$13:$Q$13,0),-1)=-1,1,0))&gt;0,FALSE,TRUE)</f>
        <v>0</v>
      </c>
      <c r="Z172" s="6" t="b">
        <f>AND(LEN(P172)=Rules!$E$2,P172*1&lt;=Rules!$C$2,P172*1&gt;=Rules!$B$2)</f>
        <v>0</v>
      </c>
      <c r="AA172" s="6" t="b">
        <f>AND(LEN(Q172)=Rules!$E$2,Q172*1&lt;=Rules!$C$3,Q172*1&gt;=Rules!$B$3)</f>
        <v>0</v>
      </c>
      <c r="AB172" s="6" t="b">
        <f>AND(LEN(R172)=Rules!$E$2,R172*1&lt;=Rules!$C$4,R172*1&gt;=Rules!$B$4)</f>
        <v>0</v>
      </c>
      <c r="AC172" s="6" t="b">
        <f>IF(RIGHT(S172,2)=Rules!$D$5,AND(W172&lt;=Rules!$C$5,W172&gt;=Rules!$B$5),IF(RIGHT(S172,2)=Rules!$D$6,AND(W172&lt;=Rules!$C$6,W172&gt;=Rules!$B$6),FALSE))</f>
        <v>1</v>
      </c>
      <c r="AD172" s="6" t="b">
        <f>AND(LEFT(T172,1)=Rules!$D$8,LEN(T172)=Rules!$E$8)</f>
        <v>0</v>
      </c>
      <c r="AE172" s="6" t="b">
        <f>ISNUMBER(MATCH(U172,Rules!$B$9:$H$9,0))</f>
        <v>0</v>
      </c>
      <c r="AF172" s="6" t="b">
        <f>LEN(V172)=Rules!$E$10</f>
        <v>0</v>
      </c>
      <c r="AH172">
        <f>COUNTIF(P172:AF172,FALSE)</f>
        <v>9</v>
      </c>
    </row>
    <row r="173" spans="1:34" ht="17" x14ac:dyDescent="0.25">
      <c r="A173" s="3" t="s">
        <v>126</v>
      </c>
      <c r="B173" t="str">
        <f t="shared" si="24"/>
        <v>byr:1922 hgt:187cm cid:74 hcl:#a97842 ecl:amb</v>
      </c>
      <c r="C173" t="str">
        <f t="shared" si="25"/>
        <v/>
      </c>
      <c r="D173" t="str">
        <v>pid:142615460 ecl:blu eyr:2021 hcl:#c88693 iyr:2017 cid:182 hgt:152cm byr:1966</v>
      </c>
      <c r="F173" s="6">
        <f t="shared" si="35"/>
        <v>71</v>
      </c>
      <c r="G173" s="6">
        <f>IFERROR(FIND(G$2,$D173),-1)</f>
        <v>44</v>
      </c>
      <c r="H173" s="6">
        <f>IFERROR(FIND(H$2,$D173),-1)</f>
        <v>23</v>
      </c>
      <c r="I173" s="6">
        <f>IFERROR(FIND(I$2,$D173),-1)</f>
        <v>61</v>
      </c>
      <c r="J173" s="6">
        <f>IFERROR(FIND(J$2,$D173),-1)</f>
        <v>32</v>
      </c>
      <c r="K173" s="6">
        <f>IFERROR(FIND(K$2,$D173),-1)</f>
        <v>15</v>
      </c>
      <c r="L173" s="6">
        <f>IFERROR(FIND(L$2,$D173),-1)</f>
        <v>1</v>
      </c>
      <c r="M173" s="6">
        <f t="shared" si="26"/>
        <v>53</v>
      </c>
      <c r="N173" s="9">
        <f>IF(COUNTIF(F173:L173,-1)&gt;0,0,1)</f>
        <v>1</v>
      </c>
      <c r="P173" t="str">
        <f t="shared" si="27"/>
        <v>1966</v>
      </c>
      <c r="Q173" t="str">
        <f t="shared" si="28"/>
        <v>2017</v>
      </c>
      <c r="R173" t="str">
        <f t="shared" si="29"/>
        <v>2021</v>
      </c>
      <c r="S173" t="str">
        <f t="shared" si="30"/>
        <v>152cm</v>
      </c>
      <c r="T173" t="str">
        <f t="shared" si="31"/>
        <v>#c88693</v>
      </c>
      <c r="U173" t="str">
        <f t="shared" si="32"/>
        <v>blu</v>
      </c>
      <c r="V173" t="str">
        <f t="shared" si="33"/>
        <v>142615460</v>
      </c>
      <c r="W173">
        <f t="shared" si="34"/>
        <v>152</v>
      </c>
      <c r="X173" t="b" cm="1">
        <f t="array" ref="X173">IF(SUM(IF(IFERROR(MATCH(_xlfn.UNICODE(RIGHT(LEFT(T173,_xlfn.SEQUENCE(Rules!$E$8,1,2)),1)),Rules!$B$13:$Q$13,0),-1)=-1,1,0))&gt;0,FALSE,TRUE)</f>
        <v>1</v>
      </c>
      <c r="Z173" s="6" t="b">
        <f>AND(LEN(P173)=Rules!$E$2,P173*1&lt;=Rules!$C$2,P173*1&gt;=Rules!$B$2)</f>
        <v>1</v>
      </c>
      <c r="AA173" s="6" t="b">
        <f>AND(LEN(Q173)=Rules!$E$2,Q173*1&lt;=Rules!$C$3,Q173*1&gt;=Rules!$B$3)</f>
        <v>1</v>
      </c>
      <c r="AB173" s="6" t="b">
        <f>AND(LEN(R173)=Rules!$E$2,R173*1&lt;=Rules!$C$4,R173*1&gt;=Rules!$B$4)</f>
        <v>1</v>
      </c>
      <c r="AC173" s="6" t="b">
        <f>IF(RIGHT(S173,2)=Rules!$D$5,AND(W173&lt;=Rules!$C$5,W173&gt;=Rules!$B$5),IF(RIGHT(S173,2)=Rules!$D$6,AND(W173&lt;=Rules!$C$6,W173&gt;=Rules!$B$6),FALSE))</f>
        <v>1</v>
      </c>
      <c r="AD173" s="6" t="b">
        <f>AND(LEFT(T173,1)=Rules!$D$8,LEN(T173)=Rules!$E$8)</f>
        <v>1</v>
      </c>
      <c r="AE173" s="6" t="b">
        <f>ISNUMBER(MATCH(U173,Rules!$B$9:$H$9,0))</f>
        <v>1</v>
      </c>
      <c r="AF173" s="6" t="b">
        <f>LEN(V173)=Rules!$E$10</f>
        <v>1</v>
      </c>
      <c r="AH173">
        <f>COUNTIF(P173:AF173,FALSE)</f>
        <v>0</v>
      </c>
    </row>
    <row r="174" spans="1:34" ht="17" x14ac:dyDescent="0.25">
      <c r="A174" s="3" t="s">
        <v>127</v>
      </c>
      <c r="B174" t="str">
        <f t="shared" si="24"/>
        <v>byr:1922 hgt:187cm cid:74 hcl:#a97842 ecl:amb pid:045338811</v>
      </c>
      <c r="C174" t="str">
        <f t="shared" si="25"/>
        <v/>
      </c>
      <c r="D174" t="str">
        <v>hcl:z hgt:65cm eyr:1944 ecl:dne byr:2029 pid:1066768764 iyr:2015 cid:149</v>
      </c>
      <c r="F174" s="6">
        <f t="shared" si="35"/>
        <v>33</v>
      </c>
      <c r="G174" s="6">
        <f>IFERROR(FIND(G$2,$D174),-1)</f>
        <v>57</v>
      </c>
      <c r="H174" s="6">
        <f>IFERROR(FIND(H$2,$D174),-1)</f>
        <v>16</v>
      </c>
      <c r="I174" s="6">
        <f>IFERROR(FIND(I$2,$D174),-1)</f>
        <v>7</v>
      </c>
      <c r="J174" s="6">
        <f>IFERROR(FIND(J$2,$D174),-1)</f>
        <v>1</v>
      </c>
      <c r="K174" s="6">
        <f>IFERROR(FIND(K$2,$D174),-1)</f>
        <v>25</v>
      </c>
      <c r="L174" s="6">
        <f>IFERROR(FIND(L$2,$D174),-1)</f>
        <v>42</v>
      </c>
      <c r="M174" s="6">
        <f t="shared" si="26"/>
        <v>66</v>
      </c>
      <c r="N174" s="9">
        <f>IF(COUNTIF(F174:L174,-1)&gt;0,0,1)</f>
        <v>1</v>
      </c>
      <c r="P174" t="str">
        <f t="shared" si="27"/>
        <v>2029</v>
      </c>
      <c r="Q174" t="str">
        <f t="shared" si="28"/>
        <v>2015</v>
      </c>
      <c r="R174" t="str">
        <f t="shared" si="29"/>
        <v>1944</v>
      </c>
      <c r="S174" t="str">
        <f t="shared" si="30"/>
        <v>65cm</v>
      </c>
      <c r="T174" t="str">
        <f t="shared" si="31"/>
        <v>z</v>
      </c>
      <c r="U174" t="str">
        <f t="shared" si="32"/>
        <v>dne</v>
      </c>
      <c r="V174" t="str">
        <f t="shared" si="33"/>
        <v>1066768764</v>
      </c>
      <c r="W174">
        <f t="shared" si="34"/>
        <v>65</v>
      </c>
      <c r="X174" t="b" cm="1">
        <f t="array" ref="X174">IF(SUM(IF(IFERROR(MATCH(_xlfn.UNICODE(RIGHT(LEFT(T174,_xlfn.SEQUENCE(Rules!$E$8,1,2)),1)),Rules!$B$13:$Q$13,0),-1)=-1,1,0))&gt;0,FALSE,TRUE)</f>
        <v>0</v>
      </c>
      <c r="Z174" s="6" t="b">
        <f>AND(LEN(P174)=Rules!$E$2,P174*1&lt;=Rules!$C$2,P174*1&gt;=Rules!$B$2)</f>
        <v>0</v>
      </c>
      <c r="AA174" s="6" t="b">
        <f>AND(LEN(Q174)=Rules!$E$2,Q174*1&lt;=Rules!$C$3,Q174*1&gt;=Rules!$B$3)</f>
        <v>1</v>
      </c>
      <c r="AB174" s="6" t="b">
        <f>AND(LEN(R174)=Rules!$E$2,R174*1&lt;=Rules!$C$4,R174*1&gt;=Rules!$B$4)</f>
        <v>0</v>
      </c>
      <c r="AC174" s="6" t="b">
        <f>IF(RIGHT(S174,2)=Rules!$D$5,AND(W174&lt;=Rules!$C$5,W174&gt;=Rules!$B$5),IF(RIGHT(S174,2)=Rules!$D$6,AND(W174&lt;=Rules!$C$6,W174&gt;=Rules!$B$6),FALSE))</f>
        <v>0</v>
      </c>
      <c r="AD174" s="6" t="b">
        <f>AND(LEFT(T174,1)=Rules!$D$8,LEN(T174)=Rules!$E$8)</f>
        <v>0</v>
      </c>
      <c r="AE174" s="6" t="b">
        <f>ISNUMBER(MATCH(U174,Rules!$B$9:$H$9,0))</f>
        <v>0</v>
      </c>
      <c r="AF174" s="6" t="b">
        <f>LEN(V174)=Rules!$E$10</f>
        <v>0</v>
      </c>
      <c r="AH174">
        <f>COUNTIF(P174:AF174,FALSE)</f>
        <v>7</v>
      </c>
    </row>
    <row r="175" spans="1:34" ht="17" x14ac:dyDescent="0.25">
      <c r="A175" s="3" t="s">
        <v>128</v>
      </c>
      <c r="B175" t="str">
        <f t="shared" si="24"/>
        <v>byr:1922 hgt:187cm cid:74 hcl:#a97842 ecl:amb pid:045338811 eyr:2025 iyr:2019</v>
      </c>
      <c r="C175" t="str">
        <f t="shared" si="25"/>
        <v>byr:1922 hgt:187cm cid:74 hcl:#a97842 ecl:amb pid:045338811 eyr:2025 iyr:2019</v>
      </c>
      <c r="D175" t="str">
        <v>hcl:z pid:25144284 hgt:152in byr:2009 cid:276 eyr:2037 iyr:2010 ecl:gmt</v>
      </c>
      <c r="F175" s="6">
        <f t="shared" si="35"/>
        <v>30</v>
      </c>
      <c r="G175" s="6">
        <f>IFERROR(FIND(G$2,$D175),-1)</f>
        <v>56</v>
      </c>
      <c r="H175" s="6">
        <f>IFERROR(FIND(H$2,$D175),-1)</f>
        <v>47</v>
      </c>
      <c r="I175" s="6">
        <f>IFERROR(FIND(I$2,$D175),-1)</f>
        <v>20</v>
      </c>
      <c r="J175" s="6">
        <f>IFERROR(FIND(J$2,$D175),-1)</f>
        <v>1</v>
      </c>
      <c r="K175" s="6">
        <f>IFERROR(FIND(K$2,$D175),-1)</f>
        <v>65</v>
      </c>
      <c r="L175" s="6">
        <f>IFERROR(FIND(L$2,$D175),-1)</f>
        <v>7</v>
      </c>
      <c r="M175" s="6">
        <f t="shared" si="26"/>
        <v>39</v>
      </c>
      <c r="N175" s="9">
        <f>IF(COUNTIF(F175:L175,-1)&gt;0,0,1)</f>
        <v>1</v>
      </c>
      <c r="P175" t="str">
        <f t="shared" si="27"/>
        <v>2009</v>
      </c>
      <c r="Q175" t="str">
        <f t="shared" si="28"/>
        <v>2010</v>
      </c>
      <c r="R175" t="str">
        <f t="shared" si="29"/>
        <v>2037</v>
      </c>
      <c r="S175" t="str">
        <f t="shared" si="30"/>
        <v>152in</v>
      </c>
      <c r="T175" t="str">
        <f t="shared" si="31"/>
        <v>z</v>
      </c>
      <c r="U175" t="str">
        <f t="shared" si="32"/>
        <v>gmt</v>
      </c>
      <c r="V175" t="str">
        <f t="shared" si="33"/>
        <v>25144284</v>
      </c>
      <c r="W175">
        <f t="shared" si="34"/>
        <v>152</v>
      </c>
      <c r="X175" t="b" cm="1">
        <f t="array" ref="X175">IF(SUM(IF(IFERROR(MATCH(_xlfn.UNICODE(RIGHT(LEFT(T175,_xlfn.SEQUENCE(Rules!$E$8,1,2)),1)),Rules!$B$13:$Q$13,0),-1)=-1,1,0))&gt;0,FALSE,TRUE)</f>
        <v>0</v>
      </c>
      <c r="Z175" s="6" t="b">
        <f>AND(LEN(P175)=Rules!$E$2,P175*1&lt;=Rules!$C$2,P175*1&gt;=Rules!$B$2)</f>
        <v>0</v>
      </c>
      <c r="AA175" s="6" t="b">
        <f>AND(LEN(Q175)=Rules!$E$2,Q175*1&lt;=Rules!$C$3,Q175*1&gt;=Rules!$B$3)</f>
        <v>1</v>
      </c>
      <c r="AB175" s="6" t="b">
        <f>AND(LEN(R175)=Rules!$E$2,R175*1&lt;=Rules!$C$4,R175*1&gt;=Rules!$B$4)</f>
        <v>0</v>
      </c>
      <c r="AC175" s="6" t="b">
        <f>IF(RIGHT(S175,2)=Rules!$D$5,AND(W175&lt;=Rules!$C$5,W175&gt;=Rules!$B$5),IF(RIGHT(S175,2)=Rules!$D$6,AND(W175&lt;=Rules!$C$6,W175&gt;=Rules!$B$6),FALSE))</f>
        <v>0</v>
      </c>
      <c r="AD175" s="6" t="b">
        <f>AND(LEFT(T175,1)=Rules!$D$8,LEN(T175)=Rules!$E$8)</f>
        <v>0</v>
      </c>
      <c r="AE175" s="6" t="b">
        <f>ISNUMBER(MATCH(U175,Rules!$B$9:$H$9,0))</f>
        <v>0</v>
      </c>
      <c r="AF175" s="6" t="b">
        <f>LEN(V175)=Rules!$E$10</f>
        <v>0</v>
      </c>
      <c r="AH175">
        <f>COUNTIF(P175:AF175,FALSE)</f>
        <v>7</v>
      </c>
    </row>
    <row r="176" spans="1:34" x14ac:dyDescent="0.2">
      <c r="B176" t="str">
        <f t="shared" si="24"/>
        <v/>
      </c>
      <c r="C176" t="str">
        <f t="shared" si="25"/>
        <v/>
      </c>
      <c r="D176" t="str">
        <v>cid:88 hcl:ed6b8a ecl:xry hgt:178in pid:36832491 byr:2020 iyr:2012 eyr:1993</v>
      </c>
      <c r="F176" s="6">
        <f t="shared" si="35"/>
        <v>50</v>
      </c>
      <c r="G176" s="6">
        <f>IFERROR(FIND(G$2,$D176),-1)</f>
        <v>59</v>
      </c>
      <c r="H176" s="6">
        <f>IFERROR(FIND(H$2,$D176),-1)</f>
        <v>68</v>
      </c>
      <c r="I176" s="6">
        <f>IFERROR(FIND(I$2,$D176),-1)</f>
        <v>27</v>
      </c>
      <c r="J176" s="6">
        <f>IFERROR(FIND(J$2,$D176),-1)</f>
        <v>8</v>
      </c>
      <c r="K176" s="6">
        <f>IFERROR(FIND(K$2,$D176),-1)</f>
        <v>19</v>
      </c>
      <c r="L176" s="6">
        <f>IFERROR(FIND(L$2,$D176),-1)</f>
        <v>37</v>
      </c>
      <c r="M176" s="6">
        <f t="shared" si="26"/>
        <v>1</v>
      </c>
      <c r="N176" s="9">
        <f>IF(COUNTIF(F176:L176,-1)&gt;0,0,1)</f>
        <v>1</v>
      </c>
      <c r="P176" t="str">
        <f t="shared" si="27"/>
        <v>2020</v>
      </c>
      <c r="Q176" t="str">
        <f t="shared" si="28"/>
        <v>2012</v>
      </c>
      <c r="R176" t="str">
        <f t="shared" si="29"/>
        <v>1993</v>
      </c>
      <c r="S176" t="str">
        <f t="shared" si="30"/>
        <v>178in</v>
      </c>
      <c r="T176" t="str">
        <f t="shared" si="31"/>
        <v>ed6b8a</v>
      </c>
      <c r="U176" t="str">
        <f t="shared" si="32"/>
        <v>xry</v>
      </c>
      <c r="V176" t="str">
        <f t="shared" si="33"/>
        <v>36832491</v>
      </c>
      <c r="W176">
        <f t="shared" si="34"/>
        <v>178</v>
      </c>
      <c r="X176" t="b" cm="1">
        <f t="array" ref="X176">IF(SUM(IF(IFERROR(MATCH(_xlfn.UNICODE(RIGHT(LEFT(T176,_xlfn.SEQUENCE(Rules!$E$8,1,2)),1)),Rules!$B$13:$Q$13,0),-1)=-1,1,0))&gt;0,FALSE,TRUE)</f>
        <v>1</v>
      </c>
      <c r="Z176" s="6" t="b">
        <f>AND(LEN(P176)=Rules!$E$2,P176*1&lt;=Rules!$C$2,P176*1&gt;=Rules!$B$2)</f>
        <v>0</v>
      </c>
      <c r="AA176" s="6" t="b">
        <f>AND(LEN(Q176)=Rules!$E$2,Q176*1&lt;=Rules!$C$3,Q176*1&gt;=Rules!$B$3)</f>
        <v>1</v>
      </c>
      <c r="AB176" s="6" t="b">
        <f>AND(LEN(R176)=Rules!$E$2,R176*1&lt;=Rules!$C$4,R176*1&gt;=Rules!$B$4)</f>
        <v>0</v>
      </c>
      <c r="AC176" s="6" t="b">
        <f>IF(RIGHT(S176,2)=Rules!$D$5,AND(W176&lt;=Rules!$C$5,W176&gt;=Rules!$B$5),IF(RIGHT(S176,2)=Rules!$D$6,AND(W176&lt;=Rules!$C$6,W176&gt;=Rules!$B$6),FALSE))</f>
        <v>0</v>
      </c>
      <c r="AD176" s="6" t="b">
        <f>AND(LEFT(T176,1)=Rules!$D$8,LEN(T176)=Rules!$E$8)</f>
        <v>0</v>
      </c>
      <c r="AE176" s="6" t="b">
        <f>ISNUMBER(MATCH(U176,Rules!$B$9:$H$9,0))</f>
        <v>0</v>
      </c>
      <c r="AF176" s="6" t="b">
        <f>LEN(V176)=Rules!$E$10</f>
        <v>0</v>
      </c>
      <c r="AH176">
        <f>COUNTIF(P176:AF176,FALSE)</f>
        <v>6</v>
      </c>
    </row>
    <row r="177" spans="1:34" ht="17" x14ac:dyDescent="0.25">
      <c r="A177" s="3" t="s">
        <v>129</v>
      </c>
      <c r="B177" t="str">
        <f t="shared" si="24"/>
        <v>hgt:176cm eyr:2022 iyr:2019 byr:1938 ecl:blu pid:610286298</v>
      </c>
      <c r="C177" t="str">
        <f t="shared" si="25"/>
        <v/>
      </c>
      <c r="D177" t="str">
        <v>byr:1972 iyr:2009 pid:324213657 hgt:160 hcl:z cid:259 eyr:2021 ecl:grn</v>
      </c>
      <c r="F177" s="6">
        <f t="shared" si="35"/>
        <v>1</v>
      </c>
      <c r="G177" s="6">
        <f>IFERROR(FIND(G$2,$D177),-1)</f>
        <v>10</v>
      </c>
      <c r="H177" s="6">
        <f>IFERROR(FIND(H$2,$D177),-1)</f>
        <v>55</v>
      </c>
      <c r="I177" s="6">
        <f>IFERROR(FIND(I$2,$D177),-1)</f>
        <v>33</v>
      </c>
      <c r="J177" s="6">
        <f>IFERROR(FIND(J$2,$D177),-1)</f>
        <v>41</v>
      </c>
      <c r="K177" s="6">
        <f>IFERROR(FIND(K$2,$D177),-1)</f>
        <v>64</v>
      </c>
      <c r="L177" s="6">
        <f>IFERROR(FIND(L$2,$D177),-1)</f>
        <v>19</v>
      </c>
      <c r="M177" s="6">
        <f t="shared" si="26"/>
        <v>47</v>
      </c>
      <c r="N177" s="9">
        <f>IF(COUNTIF(F177:L177,-1)&gt;0,0,1)</f>
        <v>1</v>
      </c>
      <c r="P177" t="str">
        <f t="shared" si="27"/>
        <v>1972</v>
      </c>
      <c r="Q177" t="str">
        <f t="shared" si="28"/>
        <v>2009</v>
      </c>
      <c r="R177" t="str">
        <f t="shared" si="29"/>
        <v>2021</v>
      </c>
      <c r="S177" t="str">
        <f t="shared" si="30"/>
        <v>160</v>
      </c>
      <c r="T177" t="str">
        <f t="shared" si="31"/>
        <v>z</v>
      </c>
      <c r="U177" t="str">
        <f t="shared" si="32"/>
        <v>grn</v>
      </c>
      <c r="V177" t="str">
        <f t="shared" si="33"/>
        <v>324213657</v>
      </c>
      <c r="W177">
        <f t="shared" si="34"/>
        <v>1</v>
      </c>
      <c r="X177" t="b" cm="1">
        <f t="array" ref="X177">IF(SUM(IF(IFERROR(MATCH(_xlfn.UNICODE(RIGHT(LEFT(T177,_xlfn.SEQUENCE(Rules!$E$8,1,2)),1)),Rules!$B$13:$Q$13,0),-1)=-1,1,0))&gt;0,FALSE,TRUE)</f>
        <v>0</v>
      </c>
      <c r="Z177" s="6" t="b">
        <f>AND(LEN(P177)=Rules!$E$2,P177*1&lt;=Rules!$C$2,P177*1&gt;=Rules!$B$2)</f>
        <v>1</v>
      </c>
      <c r="AA177" s="6" t="b">
        <f>AND(LEN(Q177)=Rules!$E$2,Q177*1&lt;=Rules!$C$3,Q177*1&gt;=Rules!$B$3)</f>
        <v>0</v>
      </c>
      <c r="AB177" s="6" t="b">
        <f>AND(LEN(R177)=Rules!$E$2,R177*1&lt;=Rules!$C$4,R177*1&gt;=Rules!$B$4)</f>
        <v>1</v>
      </c>
      <c r="AC177" s="6" t="b">
        <f>IF(RIGHT(S177,2)=Rules!$D$5,AND(W177&lt;=Rules!$C$5,W177&gt;=Rules!$B$5),IF(RIGHT(S177,2)=Rules!$D$6,AND(W177&lt;=Rules!$C$6,W177&gt;=Rules!$B$6),FALSE))</f>
        <v>0</v>
      </c>
      <c r="AD177" s="6" t="b">
        <f>AND(LEFT(T177,1)=Rules!$D$8,LEN(T177)=Rules!$E$8)</f>
        <v>0</v>
      </c>
      <c r="AE177" s="6" t="b">
        <f>ISNUMBER(MATCH(U177,Rules!$B$9:$H$9,0))</f>
        <v>1</v>
      </c>
      <c r="AF177" s="6" t="b">
        <f>LEN(V177)=Rules!$E$10</f>
        <v>1</v>
      </c>
      <c r="AH177">
        <f>COUNTIF(P177:AF177,FALSE)</f>
        <v>4</v>
      </c>
    </row>
    <row r="178" spans="1:34" ht="17" x14ac:dyDescent="0.25">
      <c r="A178" s="3" t="s">
        <v>125</v>
      </c>
      <c r="B178" t="str">
        <f t="shared" si="24"/>
        <v>hgt:176cm eyr:2022 iyr:2019 byr:1938 ecl:blu pid:610286298 hcl:#a97842</v>
      </c>
      <c r="C178" t="str">
        <f t="shared" si="25"/>
        <v>hgt:176cm eyr:2022 iyr:2019 byr:1938 ecl:blu pid:610286298 hcl:#a97842</v>
      </c>
      <c r="D178" t="str">
        <v>hcl:#7d3b0c pid:164496070 eyr:2024 ecl:brn hgt:165cm</v>
      </c>
      <c r="F178" s="6">
        <f t="shared" si="35"/>
        <v>-1</v>
      </c>
      <c r="G178" s="6">
        <f>IFERROR(FIND(G$2,$D178),-1)</f>
        <v>-1</v>
      </c>
      <c r="H178" s="6">
        <f>IFERROR(FIND(H$2,$D178),-1)</f>
        <v>27</v>
      </c>
      <c r="I178" s="6">
        <f>IFERROR(FIND(I$2,$D178),-1)</f>
        <v>44</v>
      </c>
      <c r="J178" s="6">
        <f>IFERROR(FIND(J$2,$D178),-1)</f>
        <v>1</v>
      </c>
      <c r="K178" s="6">
        <f>IFERROR(FIND(K$2,$D178),-1)</f>
        <v>36</v>
      </c>
      <c r="L178" s="6">
        <f>IFERROR(FIND(L$2,$D178),-1)</f>
        <v>13</v>
      </c>
      <c r="M178" s="6">
        <f t="shared" si="26"/>
        <v>-1</v>
      </c>
      <c r="N178" s="9">
        <f>IF(COUNTIF(F178:L178,-1)&gt;0,0,1)</f>
        <v>0</v>
      </c>
      <c r="P178" t="b">
        <f t="shared" si="27"/>
        <v>0</v>
      </c>
      <c r="Q178" t="b">
        <f t="shared" si="28"/>
        <v>0</v>
      </c>
      <c r="R178" t="str">
        <f t="shared" si="29"/>
        <v>2024</v>
      </c>
      <c r="S178" t="str">
        <f t="shared" si="30"/>
        <v>165cm</v>
      </c>
      <c r="T178" t="str">
        <f t="shared" si="31"/>
        <v>#7d3b0c</v>
      </c>
      <c r="U178" t="str">
        <f t="shared" si="32"/>
        <v>brn</v>
      </c>
      <c r="V178" t="str">
        <f t="shared" si="33"/>
        <v>164496070</v>
      </c>
      <c r="W178">
        <f t="shared" si="34"/>
        <v>165</v>
      </c>
      <c r="X178" t="b" cm="1">
        <f t="array" ref="X178">IF(SUM(IF(IFERROR(MATCH(_xlfn.UNICODE(RIGHT(LEFT(T178,_xlfn.SEQUENCE(Rules!$E$8,1,2)),1)),Rules!$B$13:$Q$13,0),-1)=-1,1,0))&gt;0,FALSE,TRUE)</f>
        <v>1</v>
      </c>
      <c r="Z178" s="6" t="b">
        <f>AND(LEN(P178)=Rules!$E$2,P178*1&lt;=Rules!$C$2,P178*1&gt;=Rules!$B$2)</f>
        <v>0</v>
      </c>
      <c r="AA178" s="6" t="b">
        <f>AND(LEN(Q178)=Rules!$E$2,Q178*1&lt;=Rules!$C$3,Q178*1&gt;=Rules!$B$3)</f>
        <v>0</v>
      </c>
      <c r="AB178" s="6" t="b">
        <f>AND(LEN(R178)=Rules!$E$2,R178*1&lt;=Rules!$C$4,R178*1&gt;=Rules!$B$4)</f>
        <v>1</v>
      </c>
      <c r="AC178" s="6" t="b">
        <f>IF(RIGHT(S178,2)=Rules!$D$5,AND(W178&lt;=Rules!$C$5,W178&gt;=Rules!$B$5),IF(RIGHT(S178,2)=Rules!$D$6,AND(W178&lt;=Rules!$C$6,W178&gt;=Rules!$B$6),FALSE))</f>
        <v>1</v>
      </c>
      <c r="AD178" s="6" t="b">
        <f>AND(LEFT(T178,1)=Rules!$D$8,LEN(T178)=Rules!$E$8)</f>
        <v>1</v>
      </c>
      <c r="AE178" s="6" t="b">
        <f>ISNUMBER(MATCH(U178,Rules!$B$9:$H$9,0))</f>
        <v>1</v>
      </c>
      <c r="AF178" s="6" t="b">
        <f>LEN(V178)=Rules!$E$10</f>
        <v>1</v>
      </c>
      <c r="AH178">
        <f>COUNTIF(P178:AF178,FALSE)</f>
        <v>4</v>
      </c>
    </row>
    <row r="179" spans="1:34" x14ac:dyDescent="0.2">
      <c r="B179" t="str">
        <f t="shared" si="24"/>
        <v/>
      </c>
      <c r="C179" t="str">
        <f t="shared" si="25"/>
        <v/>
      </c>
      <c r="D179" t="str">
        <v>pid:955035528 byr:1967 eyr:2021 iyr:2015 hcl:#fffffd hgt:156cm cid:237 ecl:blu</v>
      </c>
      <c r="F179" s="6">
        <f t="shared" si="35"/>
        <v>15</v>
      </c>
      <c r="G179" s="6">
        <f>IFERROR(FIND(G$2,$D179),-1)</f>
        <v>33</v>
      </c>
      <c r="H179" s="6">
        <f>IFERROR(FIND(H$2,$D179),-1)</f>
        <v>24</v>
      </c>
      <c r="I179" s="6">
        <f>IFERROR(FIND(I$2,$D179),-1)</f>
        <v>54</v>
      </c>
      <c r="J179" s="6">
        <f>IFERROR(FIND(J$2,$D179),-1)</f>
        <v>42</v>
      </c>
      <c r="K179" s="6">
        <f>IFERROR(FIND(K$2,$D179),-1)</f>
        <v>72</v>
      </c>
      <c r="L179" s="6">
        <f>IFERROR(FIND(L$2,$D179),-1)</f>
        <v>1</v>
      </c>
      <c r="M179" s="6">
        <f t="shared" si="26"/>
        <v>64</v>
      </c>
      <c r="N179" s="9">
        <f>IF(COUNTIF(F179:L179,-1)&gt;0,0,1)</f>
        <v>1</v>
      </c>
      <c r="P179" t="str">
        <f t="shared" si="27"/>
        <v>1967</v>
      </c>
      <c r="Q179" t="str">
        <f t="shared" si="28"/>
        <v>2015</v>
      </c>
      <c r="R179" t="str">
        <f t="shared" si="29"/>
        <v>2021</v>
      </c>
      <c r="S179" t="str">
        <f t="shared" si="30"/>
        <v>156cm</v>
      </c>
      <c r="T179" t="str">
        <f t="shared" si="31"/>
        <v>#fffffd</v>
      </c>
      <c r="U179" t="str">
        <f t="shared" si="32"/>
        <v>blu</v>
      </c>
      <c r="V179" t="str">
        <f t="shared" si="33"/>
        <v>955035528</v>
      </c>
      <c r="W179">
        <f t="shared" si="34"/>
        <v>156</v>
      </c>
      <c r="X179" t="b" cm="1">
        <f t="array" ref="X179">IF(SUM(IF(IFERROR(MATCH(_xlfn.UNICODE(RIGHT(LEFT(T179,_xlfn.SEQUENCE(Rules!$E$8,1,2)),1)),Rules!$B$13:$Q$13,0),-1)=-1,1,0))&gt;0,FALSE,TRUE)</f>
        <v>1</v>
      </c>
      <c r="Z179" s="6" t="b">
        <f>AND(LEN(P179)=Rules!$E$2,P179*1&lt;=Rules!$C$2,P179*1&gt;=Rules!$B$2)</f>
        <v>1</v>
      </c>
      <c r="AA179" s="6" t="b">
        <f>AND(LEN(Q179)=Rules!$E$2,Q179*1&lt;=Rules!$C$3,Q179*1&gt;=Rules!$B$3)</f>
        <v>1</v>
      </c>
      <c r="AB179" s="6" t="b">
        <f>AND(LEN(R179)=Rules!$E$2,R179*1&lt;=Rules!$C$4,R179*1&gt;=Rules!$B$4)</f>
        <v>1</v>
      </c>
      <c r="AC179" s="6" t="b">
        <f>IF(RIGHT(S179,2)=Rules!$D$5,AND(W179&lt;=Rules!$C$5,W179&gt;=Rules!$B$5),IF(RIGHT(S179,2)=Rules!$D$6,AND(W179&lt;=Rules!$C$6,W179&gt;=Rules!$B$6),FALSE))</f>
        <v>1</v>
      </c>
      <c r="AD179" s="6" t="b">
        <f>AND(LEFT(T179,1)=Rules!$D$8,LEN(T179)=Rules!$E$8)</f>
        <v>1</v>
      </c>
      <c r="AE179" s="6" t="b">
        <f>ISNUMBER(MATCH(U179,Rules!$B$9:$H$9,0))</f>
        <v>1</v>
      </c>
      <c r="AF179" s="6" t="b">
        <f>LEN(V179)=Rules!$E$10</f>
        <v>1</v>
      </c>
      <c r="AH179">
        <f>COUNTIF(P179:AF179,FALSE)</f>
        <v>0</v>
      </c>
    </row>
    <row r="180" spans="1:34" ht="17" x14ac:dyDescent="0.25">
      <c r="A180" s="3" t="s">
        <v>130</v>
      </c>
      <c r="B180" t="str">
        <f t="shared" si="24"/>
        <v>iyr:2028 byr:2025</v>
      </c>
      <c r="C180" t="str">
        <f t="shared" si="25"/>
        <v/>
      </c>
      <c r="D180" t="str">
        <v>hcl:z eyr:2038 iyr:1973 ecl:grt hgt:193in pid:41385449 byr:2011 cid:119</v>
      </c>
      <c r="F180" s="6">
        <f t="shared" si="35"/>
        <v>56</v>
      </c>
      <c r="G180" s="6">
        <f>IFERROR(FIND(G$2,$D180),-1)</f>
        <v>16</v>
      </c>
      <c r="H180" s="6">
        <f>IFERROR(FIND(H$2,$D180),-1)</f>
        <v>7</v>
      </c>
      <c r="I180" s="6">
        <f>IFERROR(FIND(I$2,$D180),-1)</f>
        <v>33</v>
      </c>
      <c r="J180" s="6">
        <f>IFERROR(FIND(J$2,$D180),-1)</f>
        <v>1</v>
      </c>
      <c r="K180" s="6">
        <f>IFERROR(FIND(K$2,$D180),-1)</f>
        <v>25</v>
      </c>
      <c r="L180" s="6">
        <f>IFERROR(FIND(L$2,$D180),-1)</f>
        <v>43</v>
      </c>
      <c r="M180" s="6">
        <f t="shared" si="26"/>
        <v>65</v>
      </c>
      <c r="N180" s="9">
        <f>IF(COUNTIF(F180:L180,-1)&gt;0,0,1)</f>
        <v>1</v>
      </c>
      <c r="P180" t="str">
        <f t="shared" si="27"/>
        <v>2011</v>
      </c>
      <c r="Q180" t="str">
        <f t="shared" si="28"/>
        <v>1973</v>
      </c>
      <c r="R180" t="str">
        <f t="shared" si="29"/>
        <v>2038</v>
      </c>
      <c r="S180" t="str">
        <f t="shared" si="30"/>
        <v>193in</v>
      </c>
      <c r="T180" t="str">
        <f t="shared" si="31"/>
        <v>z</v>
      </c>
      <c r="U180" t="str">
        <f t="shared" si="32"/>
        <v>grt</v>
      </c>
      <c r="V180" t="str">
        <f t="shared" si="33"/>
        <v>41385449</v>
      </c>
      <c r="W180">
        <f t="shared" si="34"/>
        <v>193</v>
      </c>
      <c r="X180" t="b" cm="1">
        <f t="array" ref="X180">IF(SUM(IF(IFERROR(MATCH(_xlfn.UNICODE(RIGHT(LEFT(T180,_xlfn.SEQUENCE(Rules!$E$8,1,2)),1)),Rules!$B$13:$Q$13,0),-1)=-1,1,0))&gt;0,FALSE,TRUE)</f>
        <v>0</v>
      </c>
      <c r="Z180" s="6" t="b">
        <f>AND(LEN(P180)=Rules!$E$2,P180*1&lt;=Rules!$C$2,P180*1&gt;=Rules!$B$2)</f>
        <v>0</v>
      </c>
      <c r="AA180" s="6" t="b">
        <f>AND(LEN(Q180)=Rules!$E$2,Q180*1&lt;=Rules!$C$3,Q180*1&gt;=Rules!$B$3)</f>
        <v>0</v>
      </c>
      <c r="AB180" s="6" t="b">
        <f>AND(LEN(R180)=Rules!$E$2,R180*1&lt;=Rules!$C$4,R180*1&gt;=Rules!$B$4)</f>
        <v>0</v>
      </c>
      <c r="AC180" s="6" t="b">
        <f>IF(RIGHT(S180,2)=Rules!$D$5,AND(W180&lt;=Rules!$C$5,W180&gt;=Rules!$B$5),IF(RIGHT(S180,2)=Rules!$D$6,AND(W180&lt;=Rules!$C$6,W180&gt;=Rules!$B$6),FALSE))</f>
        <v>0</v>
      </c>
      <c r="AD180" s="6" t="b">
        <f>AND(LEFT(T180,1)=Rules!$D$8,LEN(T180)=Rules!$E$8)</f>
        <v>0</v>
      </c>
      <c r="AE180" s="6" t="b">
        <f>ISNUMBER(MATCH(U180,Rules!$B$9:$H$9,0))</f>
        <v>0</v>
      </c>
      <c r="AF180" s="6" t="b">
        <f>LEN(V180)=Rules!$E$10</f>
        <v>0</v>
      </c>
      <c r="AH180">
        <f>COUNTIF(P180:AF180,FALSE)</f>
        <v>8</v>
      </c>
    </row>
    <row r="181" spans="1:34" ht="17" x14ac:dyDescent="0.25">
      <c r="A181" s="3" t="s">
        <v>131</v>
      </c>
      <c r="B181" t="str">
        <f t="shared" si="24"/>
        <v>iyr:2028 byr:2025 eyr:2039 pid:72530856 ecl:#a819ad hgt:69 hcl:z</v>
      </c>
      <c r="C181" t="str">
        <f t="shared" si="25"/>
        <v>iyr:2028 byr:2025 eyr:2039 pid:72530856 ecl:#a819ad hgt:69 hcl:z</v>
      </c>
      <c r="D181" t="str">
        <v>byr:1934 pid:713339056 hgt:157cm cid:250 iyr:2016 ecl:blu hcl:#866857 eyr:2026</v>
      </c>
      <c r="F181" s="6">
        <f t="shared" si="35"/>
        <v>1</v>
      </c>
      <c r="G181" s="6">
        <f>IFERROR(FIND(G$2,$D181),-1)</f>
        <v>42</v>
      </c>
      <c r="H181" s="6">
        <f>IFERROR(FIND(H$2,$D181),-1)</f>
        <v>71</v>
      </c>
      <c r="I181" s="6">
        <f>IFERROR(FIND(I$2,$D181),-1)</f>
        <v>24</v>
      </c>
      <c r="J181" s="6">
        <f>IFERROR(FIND(J$2,$D181),-1)</f>
        <v>59</v>
      </c>
      <c r="K181" s="6">
        <f>IFERROR(FIND(K$2,$D181),-1)</f>
        <v>51</v>
      </c>
      <c r="L181" s="6">
        <f>IFERROR(FIND(L$2,$D181),-1)</f>
        <v>10</v>
      </c>
      <c r="M181" s="6">
        <f t="shared" si="26"/>
        <v>34</v>
      </c>
      <c r="N181" s="9">
        <f>IF(COUNTIF(F181:L181,-1)&gt;0,0,1)</f>
        <v>1</v>
      </c>
      <c r="P181" t="str">
        <f t="shared" si="27"/>
        <v>1934</v>
      </c>
      <c r="Q181" t="str">
        <f t="shared" si="28"/>
        <v>2016</v>
      </c>
      <c r="R181" t="str">
        <f t="shared" si="29"/>
        <v>2026</v>
      </c>
      <c r="S181" t="str">
        <f t="shared" si="30"/>
        <v>157cm</v>
      </c>
      <c r="T181" t="str">
        <f t="shared" si="31"/>
        <v>#866857</v>
      </c>
      <c r="U181" t="str">
        <f t="shared" si="32"/>
        <v>blu</v>
      </c>
      <c r="V181" t="str">
        <f t="shared" si="33"/>
        <v>713339056</v>
      </c>
      <c r="W181">
        <f t="shared" si="34"/>
        <v>157</v>
      </c>
      <c r="X181" t="b" cm="1">
        <f t="array" ref="X181">IF(SUM(IF(IFERROR(MATCH(_xlfn.UNICODE(RIGHT(LEFT(T181,_xlfn.SEQUENCE(Rules!$E$8,1,2)),1)),Rules!$B$13:$Q$13,0),-1)=-1,1,0))&gt;0,FALSE,TRUE)</f>
        <v>1</v>
      </c>
      <c r="Z181" s="6" t="b">
        <f>AND(LEN(P181)=Rules!$E$2,P181*1&lt;=Rules!$C$2,P181*1&gt;=Rules!$B$2)</f>
        <v>1</v>
      </c>
      <c r="AA181" s="6" t="b">
        <f>AND(LEN(Q181)=Rules!$E$2,Q181*1&lt;=Rules!$C$3,Q181*1&gt;=Rules!$B$3)</f>
        <v>1</v>
      </c>
      <c r="AB181" s="6" t="b">
        <f>AND(LEN(R181)=Rules!$E$2,R181*1&lt;=Rules!$C$4,R181*1&gt;=Rules!$B$4)</f>
        <v>1</v>
      </c>
      <c r="AC181" s="6" t="b">
        <f>IF(RIGHT(S181,2)=Rules!$D$5,AND(W181&lt;=Rules!$C$5,W181&gt;=Rules!$B$5),IF(RIGHT(S181,2)=Rules!$D$6,AND(W181&lt;=Rules!$C$6,W181&gt;=Rules!$B$6),FALSE))</f>
        <v>1</v>
      </c>
      <c r="AD181" s="6" t="b">
        <f>AND(LEFT(T181,1)=Rules!$D$8,LEN(T181)=Rules!$E$8)</f>
        <v>1</v>
      </c>
      <c r="AE181" s="6" t="b">
        <f>ISNUMBER(MATCH(U181,Rules!$B$9:$H$9,0))</f>
        <v>1</v>
      </c>
      <c r="AF181" s="6" t="b">
        <f>LEN(V181)=Rules!$E$10</f>
        <v>1</v>
      </c>
      <c r="AH181">
        <f>COUNTIF(P181:AF181,FALSE)</f>
        <v>0</v>
      </c>
    </row>
    <row r="182" spans="1:34" x14ac:dyDescent="0.2">
      <c r="B182" t="str">
        <f t="shared" si="24"/>
        <v/>
      </c>
      <c r="C182" t="str">
        <f t="shared" si="25"/>
        <v/>
      </c>
      <c r="D182" t="str">
        <v>hgt:186cm byr:2012 eyr:2022 iyr:2013 hcl:#733820 pid:226693031 ecl:hzl</v>
      </c>
      <c r="F182" s="6">
        <f t="shared" si="35"/>
        <v>11</v>
      </c>
      <c r="G182" s="6">
        <f>IFERROR(FIND(G$2,$D182),-1)</f>
        <v>29</v>
      </c>
      <c r="H182" s="6">
        <f>IFERROR(FIND(H$2,$D182),-1)</f>
        <v>20</v>
      </c>
      <c r="I182" s="6">
        <f>IFERROR(FIND(I$2,$D182),-1)</f>
        <v>1</v>
      </c>
      <c r="J182" s="6">
        <f>IFERROR(FIND(J$2,$D182),-1)</f>
        <v>38</v>
      </c>
      <c r="K182" s="6">
        <f>IFERROR(FIND(K$2,$D182),-1)</f>
        <v>64</v>
      </c>
      <c r="L182" s="6">
        <f>IFERROR(FIND(L$2,$D182),-1)</f>
        <v>50</v>
      </c>
      <c r="M182" s="6">
        <f t="shared" si="26"/>
        <v>-1</v>
      </c>
      <c r="N182" s="9">
        <f>IF(COUNTIF(F182:L182,-1)&gt;0,0,1)</f>
        <v>1</v>
      </c>
      <c r="P182" t="str">
        <f t="shared" si="27"/>
        <v>2012</v>
      </c>
      <c r="Q182" t="str">
        <f t="shared" si="28"/>
        <v>2013</v>
      </c>
      <c r="R182" t="str">
        <f t="shared" si="29"/>
        <v>2022</v>
      </c>
      <c r="S182" t="str">
        <f t="shared" si="30"/>
        <v>186cm</v>
      </c>
      <c r="T182" t="str">
        <f t="shared" si="31"/>
        <v>#733820</v>
      </c>
      <c r="U182" t="str">
        <f t="shared" si="32"/>
        <v>hzl</v>
      </c>
      <c r="V182" t="str">
        <f t="shared" si="33"/>
        <v>226693031</v>
      </c>
      <c r="W182">
        <f t="shared" si="34"/>
        <v>186</v>
      </c>
      <c r="X182" t="b" cm="1">
        <f t="array" ref="X182">IF(SUM(IF(IFERROR(MATCH(_xlfn.UNICODE(RIGHT(LEFT(T182,_xlfn.SEQUENCE(Rules!$E$8,1,2)),1)),Rules!$B$13:$Q$13,0),-1)=-1,1,0))&gt;0,FALSE,TRUE)</f>
        <v>1</v>
      </c>
      <c r="Z182" s="6" t="b">
        <f>AND(LEN(P182)=Rules!$E$2,P182*1&lt;=Rules!$C$2,P182*1&gt;=Rules!$B$2)</f>
        <v>0</v>
      </c>
      <c r="AA182" s="6" t="b">
        <f>AND(LEN(Q182)=Rules!$E$2,Q182*1&lt;=Rules!$C$3,Q182*1&gt;=Rules!$B$3)</f>
        <v>1</v>
      </c>
      <c r="AB182" s="6" t="b">
        <f>AND(LEN(R182)=Rules!$E$2,R182*1&lt;=Rules!$C$4,R182*1&gt;=Rules!$B$4)</f>
        <v>1</v>
      </c>
      <c r="AC182" s="6" t="b">
        <f>IF(RIGHT(S182,2)=Rules!$D$5,AND(W182&lt;=Rules!$C$5,W182&gt;=Rules!$B$5),IF(RIGHT(S182,2)=Rules!$D$6,AND(W182&lt;=Rules!$C$6,W182&gt;=Rules!$B$6),FALSE))</f>
        <v>1</v>
      </c>
      <c r="AD182" s="6" t="b">
        <f>AND(LEFT(T182,1)=Rules!$D$8,LEN(T182)=Rules!$E$8)</f>
        <v>1</v>
      </c>
      <c r="AE182" s="6" t="b">
        <f>ISNUMBER(MATCH(U182,Rules!$B$9:$H$9,0))</f>
        <v>1</v>
      </c>
      <c r="AF182" s="6" t="b">
        <f>LEN(V182)=Rules!$E$10</f>
        <v>1</v>
      </c>
      <c r="AH182">
        <f>COUNTIF(P182:AF182,FALSE)</f>
        <v>1</v>
      </c>
    </row>
    <row r="183" spans="1:34" ht="17" x14ac:dyDescent="0.25">
      <c r="A183" s="3" t="s">
        <v>132</v>
      </c>
      <c r="B183" t="str">
        <f t="shared" si="24"/>
        <v>iyr:2018 eyr:2030</v>
      </c>
      <c r="C183" t="str">
        <f t="shared" si="25"/>
        <v/>
      </c>
      <c r="D183" t="str">
        <v>cid:118 pid:56750275 hcl:#cfa07d iyr:2028 eyr:2033 byr:1933 hgt:166cm</v>
      </c>
      <c r="F183" s="6">
        <f t="shared" si="35"/>
        <v>52</v>
      </c>
      <c r="G183" s="6">
        <f>IFERROR(FIND(G$2,$D183),-1)</f>
        <v>34</v>
      </c>
      <c r="H183" s="6">
        <f>IFERROR(FIND(H$2,$D183),-1)</f>
        <v>43</v>
      </c>
      <c r="I183" s="6">
        <f>IFERROR(FIND(I$2,$D183),-1)</f>
        <v>61</v>
      </c>
      <c r="J183" s="6">
        <f>IFERROR(FIND(J$2,$D183),-1)</f>
        <v>22</v>
      </c>
      <c r="K183" s="6">
        <f>IFERROR(FIND(K$2,$D183),-1)</f>
        <v>-1</v>
      </c>
      <c r="L183" s="6">
        <f>IFERROR(FIND(L$2,$D183),-1)</f>
        <v>9</v>
      </c>
      <c r="M183" s="6">
        <f t="shared" si="26"/>
        <v>1</v>
      </c>
      <c r="N183" s="9">
        <f>IF(COUNTIF(F183:L183,-1)&gt;0,0,1)</f>
        <v>0</v>
      </c>
      <c r="P183" t="str">
        <f t="shared" si="27"/>
        <v>1933</v>
      </c>
      <c r="Q183" t="str">
        <f t="shared" si="28"/>
        <v>2028</v>
      </c>
      <c r="R183" t="str">
        <f t="shared" si="29"/>
        <v>2033</v>
      </c>
      <c r="S183" t="str">
        <f t="shared" si="30"/>
        <v>166cm</v>
      </c>
      <c r="T183" t="str">
        <f t="shared" si="31"/>
        <v>#cfa07d</v>
      </c>
      <c r="U183" t="b">
        <f t="shared" si="32"/>
        <v>0</v>
      </c>
      <c r="V183" t="str">
        <f t="shared" si="33"/>
        <v>56750275</v>
      </c>
      <c r="W183">
        <f t="shared" si="34"/>
        <v>166</v>
      </c>
      <c r="X183" t="b" cm="1">
        <f t="array" ref="X183">IF(SUM(IF(IFERROR(MATCH(_xlfn.UNICODE(RIGHT(LEFT(T183,_xlfn.SEQUENCE(Rules!$E$8,1,2)),1)),Rules!$B$13:$Q$13,0),-1)=-1,1,0))&gt;0,FALSE,TRUE)</f>
        <v>1</v>
      </c>
      <c r="Z183" s="6" t="b">
        <f>AND(LEN(P183)=Rules!$E$2,P183*1&lt;=Rules!$C$2,P183*1&gt;=Rules!$B$2)</f>
        <v>1</v>
      </c>
      <c r="AA183" s="6" t="b">
        <f>AND(LEN(Q183)=Rules!$E$2,Q183*1&lt;=Rules!$C$3,Q183*1&gt;=Rules!$B$3)</f>
        <v>0</v>
      </c>
      <c r="AB183" s="6" t="b">
        <f>AND(LEN(R183)=Rules!$E$2,R183*1&lt;=Rules!$C$4,R183*1&gt;=Rules!$B$4)</f>
        <v>0</v>
      </c>
      <c r="AC183" s="6" t="b">
        <f>IF(RIGHT(S183,2)=Rules!$D$5,AND(W183&lt;=Rules!$C$5,W183&gt;=Rules!$B$5),IF(RIGHT(S183,2)=Rules!$D$6,AND(W183&lt;=Rules!$C$6,W183&gt;=Rules!$B$6),FALSE))</f>
        <v>1</v>
      </c>
      <c r="AD183" s="6" t="b">
        <f>AND(LEFT(T183,1)=Rules!$D$8,LEN(T183)=Rules!$E$8)</f>
        <v>1</v>
      </c>
      <c r="AE183" s="6" t="b">
        <f>ISNUMBER(MATCH(U183,Rules!$B$9:$H$9,0))</f>
        <v>0</v>
      </c>
      <c r="AF183" s="6" t="b">
        <f>LEN(V183)=Rules!$E$10</f>
        <v>0</v>
      </c>
      <c r="AH183">
        <f>COUNTIF(P183:AF183,FALSE)</f>
        <v>5</v>
      </c>
    </row>
    <row r="184" spans="1:34" ht="17" x14ac:dyDescent="0.25">
      <c r="A184" s="3" t="s">
        <v>133</v>
      </c>
      <c r="B184" t="str">
        <f t="shared" si="24"/>
        <v>iyr:2018 eyr:2030 hcl:#8b1e1f ecl:hzl byr:1971</v>
      </c>
      <c r="C184" t="str">
        <f t="shared" si="25"/>
        <v/>
      </c>
      <c r="D184" t="str">
        <v>byr:1973 ecl:hzl hgt:167 hcl:z iyr:2015 pid:70648423</v>
      </c>
      <c r="F184" s="6">
        <f t="shared" si="35"/>
        <v>1</v>
      </c>
      <c r="G184" s="6">
        <f>IFERROR(FIND(G$2,$D184),-1)</f>
        <v>32</v>
      </c>
      <c r="H184" s="6">
        <f>IFERROR(FIND(H$2,$D184),-1)</f>
        <v>-1</v>
      </c>
      <c r="I184" s="6">
        <f>IFERROR(FIND(I$2,$D184),-1)</f>
        <v>18</v>
      </c>
      <c r="J184" s="6">
        <f>IFERROR(FIND(J$2,$D184),-1)</f>
        <v>26</v>
      </c>
      <c r="K184" s="6">
        <f>IFERROR(FIND(K$2,$D184),-1)</f>
        <v>10</v>
      </c>
      <c r="L184" s="6">
        <f>IFERROR(FIND(L$2,$D184),-1)</f>
        <v>41</v>
      </c>
      <c r="M184" s="6">
        <f t="shared" si="26"/>
        <v>-1</v>
      </c>
      <c r="N184" s="9">
        <f>IF(COUNTIF(F184:L184,-1)&gt;0,0,1)</f>
        <v>0</v>
      </c>
      <c r="P184" t="str">
        <f t="shared" si="27"/>
        <v>1973</v>
      </c>
      <c r="Q184" t="str">
        <f t="shared" si="28"/>
        <v>2015</v>
      </c>
      <c r="R184" t="b">
        <f t="shared" si="29"/>
        <v>0</v>
      </c>
      <c r="S184" t="str">
        <f t="shared" si="30"/>
        <v>167</v>
      </c>
      <c r="T184" t="str">
        <f t="shared" si="31"/>
        <v>z</v>
      </c>
      <c r="U184" t="str">
        <f t="shared" si="32"/>
        <v>hzl</v>
      </c>
      <c r="V184" t="str">
        <f t="shared" si="33"/>
        <v>70648423</v>
      </c>
      <c r="W184">
        <f t="shared" si="34"/>
        <v>1</v>
      </c>
      <c r="X184" t="b" cm="1">
        <f t="array" ref="X184">IF(SUM(IF(IFERROR(MATCH(_xlfn.UNICODE(RIGHT(LEFT(T184,_xlfn.SEQUENCE(Rules!$E$8,1,2)),1)),Rules!$B$13:$Q$13,0),-1)=-1,1,0))&gt;0,FALSE,TRUE)</f>
        <v>0</v>
      </c>
      <c r="Z184" s="6" t="b">
        <f>AND(LEN(P184)=Rules!$E$2,P184*1&lt;=Rules!$C$2,P184*1&gt;=Rules!$B$2)</f>
        <v>1</v>
      </c>
      <c r="AA184" s="6" t="b">
        <f>AND(LEN(Q184)=Rules!$E$2,Q184*1&lt;=Rules!$C$3,Q184*1&gt;=Rules!$B$3)</f>
        <v>1</v>
      </c>
      <c r="AB184" s="6" t="b">
        <f>AND(LEN(R184)=Rules!$E$2,R184*1&lt;=Rules!$C$4,R184*1&gt;=Rules!$B$4)</f>
        <v>0</v>
      </c>
      <c r="AC184" s="6" t="b">
        <f>IF(RIGHT(S184,2)=Rules!$D$5,AND(W184&lt;=Rules!$C$5,W184&gt;=Rules!$B$5),IF(RIGHT(S184,2)=Rules!$D$6,AND(W184&lt;=Rules!$C$6,W184&gt;=Rules!$B$6),FALSE))</f>
        <v>0</v>
      </c>
      <c r="AD184" s="6" t="b">
        <f>AND(LEFT(T184,1)=Rules!$D$8,LEN(T184)=Rules!$E$8)</f>
        <v>0</v>
      </c>
      <c r="AE184" s="6" t="b">
        <f>ISNUMBER(MATCH(U184,Rules!$B$9:$H$9,0))</f>
        <v>1</v>
      </c>
      <c r="AF184" s="6" t="b">
        <f>LEN(V184)=Rules!$E$10</f>
        <v>0</v>
      </c>
      <c r="AH184">
        <f>COUNTIF(P184:AF184,FALSE)</f>
        <v>6</v>
      </c>
    </row>
    <row r="185" spans="1:34" ht="17" x14ac:dyDescent="0.25">
      <c r="A185" s="3" t="s">
        <v>134</v>
      </c>
      <c r="B185" t="str">
        <f t="shared" si="24"/>
        <v>iyr:2018 eyr:2030 hcl:#8b1e1f ecl:hzl byr:1971 pid:189005628</v>
      </c>
      <c r="C185" t="str">
        <f t="shared" si="25"/>
        <v>iyr:2018 eyr:2030 hcl:#8b1e1f ecl:hzl byr:1971 pid:189005628</v>
      </c>
      <c r="D185" t="str">
        <v>byr:1929 iyr:2012 pid:083005744 ecl:brn hgt:162cm eyr:2024 hcl:#cfa07d</v>
      </c>
      <c r="F185" s="6">
        <f t="shared" si="35"/>
        <v>1</v>
      </c>
      <c r="G185" s="6">
        <f>IFERROR(FIND(G$2,$D185),-1)</f>
        <v>10</v>
      </c>
      <c r="H185" s="6">
        <f>IFERROR(FIND(H$2,$D185),-1)</f>
        <v>51</v>
      </c>
      <c r="I185" s="6">
        <f>IFERROR(FIND(I$2,$D185),-1)</f>
        <v>41</v>
      </c>
      <c r="J185" s="6">
        <f>IFERROR(FIND(J$2,$D185),-1)</f>
        <v>60</v>
      </c>
      <c r="K185" s="6">
        <f>IFERROR(FIND(K$2,$D185),-1)</f>
        <v>33</v>
      </c>
      <c r="L185" s="6">
        <f>IFERROR(FIND(L$2,$D185),-1)</f>
        <v>19</v>
      </c>
      <c r="M185" s="6">
        <f t="shared" si="26"/>
        <v>-1</v>
      </c>
      <c r="N185" s="9">
        <f>IF(COUNTIF(F185:L185,-1)&gt;0,0,1)</f>
        <v>1</v>
      </c>
      <c r="P185" t="str">
        <f t="shared" si="27"/>
        <v>1929</v>
      </c>
      <c r="Q185" t="str">
        <f t="shared" si="28"/>
        <v>2012</v>
      </c>
      <c r="R185" t="str">
        <f t="shared" si="29"/>
        <v>2024</v>
      </c>
      <c r="S185" t="str">
        <f t="shared" si="30"/>
        <v>162cm</v>
      </c>
      <c r="T185" t="str">
        <f t="shared" si="31"/>
        <v>#cfa07d</v>
      </c>
      <c r="U185" t="str">
        <f t="shared" si="32"/>
        <v>brn</v>
      </c>
      <c r="V185" t="str">
        <f t="shared" si="33"/>
        <v>083005744</v>
      </c>
      <c r="W185">
        <f t="shared" si="34"/>
        <v>162</v>
      </c>
      <c r="X185" t="b" cm="1">
        <f t="array" ref="X185">IF(SUM(IF(IFERROR(MATCH(_xlfn.UNICODE(RIGHT(LEFT(T185,_xlfn.SEQUENCE(Rules!$E$8,1,2)),1)),Rules!$B$13:$Q$13,0),-1)=-1,1,0))&gt;0,FALSE,TRUE)</f>
        <v>1</v>
      </c>
      <c r="Z185" s="6" t="b">
        <f>AND(LEN(P185)=Rules!$E$2,P185*1&lt;=Rules!$C$2,P185*1&gt;=Rules!$B$2)</f>
        <v>1</v>
      </c>
      <c r="AA185" s="6" t="b">
        <f>AND(LEN(Q185)=Rules!$E$2,Q185*1&lt;=Rules!$C$3,Q185*1&gt;=Rules!$B$3)</f>
        <v>1</v>
      </c>
      <c r="AB185" s="6" t="b">
        <f>AND(LEN(R185)=Rules!$E$2,R185*1&lt;=Rules!$C$4,R185*1&gt;=Rules!$B$4)</f>
        <v>1</v>
      </c>
      <c r="AC185" s="6" t="b">
        <f>IF(RIGHT(S185,2)=Rules!$D$5,AND(W185&lt;=Rules!$C$5,W185&gt;=Rules!$B$5),IF(RIGHT(S185,2)=Rules!$D$6,AND(W185&lt;=Rules!$C$6,W185&gt;=Rules!$B$6),FALSE))</f>
        <v>1</v>
      </c>
      <c r="AD185" s="6" t="b">
        <f>AND(LEFT(T185,1)=Rules!$D$8,LEN(T185)=Rules!$E$8)</f>
        <v>1</v>
      </c>
      <c r="AE185" s="6" t="b">
        <f>ISNUMBER(MATCH(U185,Rules!$B$9:$H$9,0))</f>
        <v>1</v>
      </c>
      <c r="AF185" s="6" t="b">
        <f>LEN(V185)=Rules!$E$10</f>
        <v>1</v>
      </c>
      <c r="AH185">
        <f>COUNTIF(P185:AF185,FALSE)</f>
        <v>0</v>
      </c>
    </row>
    <row r="186" spans="1:34" x14ac:dyDescent="0.2">
      <c r="B186" t="str">
        <f t="shared" si="24"/>
        <v/>
      </c>
      <c r="C186" t="str">
        <f t="shared" si="25"/>
        <v/>
      </c>
      <c r="D186" t="str">
        <v>hcl:#623a2f hgt:174cm eyr:2026 iyr:2020 ecl:grn byr:1981</v>
      </c>
      <c r="F186" s="6">
        <f t="shared" si="35"/>
        <v>49</v>
      </c>
      <c r="G186" s="6">
        <f>IFERROR(FIND(G$2,$D186),-1)</f>
        <v>32</v>
      </c>
      <c r="H186" s="6">
        <f>IFERROR(FIND(H$2,$D186),-1)</f>
        <v>23</v>
      </c>
      <c r="I186" s="6">
        <f>IFERROR(FIND(I$2,$D186),-1)</f>
        <v>13</v>
      </c>
      <c r="J186" s="6">
        <f>IFERROR(FIND(J$2,$D186),-1)</f>
        <v>1</v>
      </c>
      <c r="K186" s="6">
        <f>IFERROR(FIND(K$2,$D186),-1)</f>
        <v>41</v>
      </c>
      <c r="L186" s="6">
        <f>IFERROR(FIND(L$2,$D186),-1)</f>
        <v>-1</v>
      </c>
      <c r="M186" s="6">
        <f t="shared" si="26"/>
        <v>-1</v>
      </c>
      <c r="N186" s="9">
        <f>IF(COUNTIF(F186:L186,-1)&gt;0,0,1)</f>
        <v>0</v>
      </c>
      <c r="P186" t="str">
        <f t="shared" si="27"/>
        <v>1981</v>
      </c>
      <c r="Q186" t="str">
        <f t="shared" si="28"/>
        <v>2020</v>
      </c>
      <c r="R186" t="str">
        <f t="shared" si="29"/>
        <v>2026</v>
      </c>
      <c r="S186" t="str">
        <f t="shared" si="30"/>
        <v>174cm</v>
      </c>
      <c r="T186" t="str">
        <f t="shared" si="31"/>
        <v>#623a2f</v>
      </c>
      <c r="U186" t="str">
        <f t="shared" si="32"/>
        <v>grn</v>
      </c>
      <c r="V186" t="b">
        <f t="shared" si="33"/>
        <v>0</v>
      </c>
      <c r="W186">
        <f t="shared" si="34"/>
        <v>174</v>
      </c>
      <c r="X186" t="b" cm="1">
        <f t="array" ref="X186">IF(SUM(IF(IFERROR(MATCH(_xlfn.UNICODE(RIGHT(LEFT(T186,_xlfn.SEQUENCE(Rules!$E$8,1,2)),1)),Rules!$B$13:$Q$13,0),-1)=-1,1,0))&gt;0,FALSE,TRUE)</f>
        <v>1</v>
      </c>
      <c r="Z186" s="6" t="b">
        <f>AND(LEN(P186)=Rules!$E$2,P186*1&lt;=Rules!$C$2,P186*1&gt;=Rules!$B$2)</f>
        <v>1</v>
      </c>
      <c r="AA186" s="6" t="b">
        <f>AND(LEN(Q186)=Rules!$E$2,Q186*1&lt;=Rules!$C$3,Q186*1&gt;=Rules!$B$3)</f>
        <v>1</v>
      </c>
      <c r="AB186" s="6" t="b">
        <f>AND(LEN(R186)=Rules!$E$2,R186*1&lt;=Rules!$C$4,R186*1&gt;=Rules!$B$4)</f>
        <v>1</v>
      </c>
      <c r="AC186" s="6" t="b">
        <f>IF(RIGHT(S186,2)=Rules!$D$5,AND(W186&lt;=Rules!$C$5,W186&gt;=Rules!$B$5),IF(RIGHT(S186,2)=Rules!$D$6,AND(W186&lt;=Rules!$C$6,W186&gt;=Rules!$B$6),FALSE))</f>
        <v>1</v>
      </c>
      <c r="AD186" s="6" t="b">
        <f>AND(LEFT(T186,1)=Rules!$D$8,LEN(T186)=Rules!$E$8)</f>
        <v>1</v>
      </c>
      <c r="AE186" s="6" t="b">
        <f>ISNUMBER(MATCH(U186,Rules!$B$9:$H$9,0))</f>
        <v>1</v>
      </c>
      <c r="AF186" s="6" t="b">
        <f>LEN(V186)=Rules!$E$10</f>
        <v>0</v>
      </c>
      <c r="AH186">
        <f>COUNTIF(P186:AF186,FALSE)</f>
        <v>2</v>
      </c>
    </row>
    <row r="187" spans="1:34" ht="17" x14ac:dyDescent="0.25">
      <c r="A187" s="3" t="s">
        <v>135</v>
      </c>
      <c r="B187" t="str">
        <f t="shared" si="24"/>
        <v>pid:531154383 eyr:2020 hcl:#733820 ecl:oth</v>
      </c>
      <c r="C187" t="str">
        <f t="shared" si="25"/>
        <v/>
      </c>
      <c r="D187" t="str">
        <v>cid:236 byr:1979 iyr:2013 ecl:amb eyr:2030 hcl:#6b5442 pid:768869830</v>
      </c>
      <c r="F187" s="6">
        <f t="shared" si="35"/>
        <v>9</v>
      </c>
      <c r="G187" s="6">
        <f>IFERROR(FIND(G$2,$D187),-1)</f>
        <v>18</v>
      </c>
      <c r="H187" s="6">
        <f>IFERROR(FIND(H$2,$D187),-1)</f>
        <v>35</v>
      </c>
      <c r="I187" s="6">
        <f>IFERROR(FIND(I$2,$D187),-1)</f>
        <v>-1</v>
      </c>
      <c r="J187" s="6">
        <f>IFERROR(FIND(J$2,$D187),-1)</f>
        <v>44</v>
      </c>
      <c r="K187" s="6">
        <f>IFERROR(FIND(K$2,$D187),-1)</f>
        <v>27</v>
      </c>
      <c r="L187" s="6">
        <f>IFERROR(FIND(L$2,$D187),-1)</f>
        <v>56</v>
      </c>
      <c r="M187" s="6">
        <f t="shared" si="26"/>
        <v>1</v>
      </c>
      <c r="N187" s="9">
        <f>IF(COUNTIF(F187:L187,-1)&gt;0,0,1)</f>
        <v>0</v>
      </c>
      <c r="P187" t="str">
        <f t="shared" si="27"/>
        <v>1979</v>
      </c>
      <c r="Q187" t="str">
        <f t="shared" si="28"/>
        <v>2013</v>
      </c>
      <c r="R187" t="str">
        <f t="shared" si="29"/>
        <v>2030</v>
      </c>
      <c r="S187" t="b">
        <f t="shared" si="30"/>
        <v>0</v>
      </c>
      <c r="T187" t="str">
        <f t="shared" si="31"/>
        <v>#6b5442</v>
      </c>
      <c r="U187" t="str">
        <f t="shared" si="32"/>
        <v>amb</v>
      </c>
      <c r="V187" t="str">
        <f t="shared" si="33"/>
        <v>768869830</v>
      </c>
      <c r="W187" t="e">
        <f t="shared" si="34"/>
        <v>#VALUE!</v>
      </c>
      <c r="X187" t="b" cm="1">
        <f t="array" ref="X187">IF(SUM(IF(IFERROR(MATCH(_xlfn.UNICODE(RIGHT(LEFT(T187,_xlfn.SEQUENCE(Rules!$E$8,1,2)),1)),Rules!$B$13:$Q$13,0),-1)=-1,1,0))&gt;0,FALSE,TRUE)</f>
        <v>1</v>
      </c>
      <c r="Z187" s="6" t="b">
        <f>AND(LEN(P187)=Rules!$E$2,P187*1&lt;=Rules!$C$2,P187*1&gt;=Rules!$B$2)</f>
        <v>1</v>
      </c>
      <c r="AA187" s="6" t="b">
        <f>AND(LEN(Q187)=Rules!$E$2,Q187*1&lt;=Rules!$C$3,Q187*1&gt;=Rules!$B$3)</f>
        <v>1</v>
      </c>
      <c r="AB187" s="6" t="b">
        <f>AND(LEN(R187)=Rules!$E$2,R187*1&lt;=Rules!$C$4,R187*1&gt;=Rules!$B$4)</f>
        <v>1</v>
      </c>
      <c r="AC187" s="6" t="b">
        <f>IF(RIGHT(S187,2)=Rules!$D$5,AND(W187&lt;=Rules!$C$5,W187&gt;=Rules!$B$5),IF(RIGHT(S187,2)=Rules!$D$6,AND(W187&lt;=Rules!$C$6,W187&gt;=Rules!$B$6),FALSE))</f>
        <v>0</v>
      </c>
      <c r="AD187" s="6" t="b">
        <f>AND(LEFT(T187,1)=Rules!$D$8,LEN(T187)=Rules!$E$8)</f>
        <v>1</v>
      </c>
      <c r="AE187" s="6" t="b">
        <f>ISNUMBER(MATCH(U187,Rules!$B$9:$H$9,0))</f>
        <v>1</v>
      </c>
      <c r="AF187" s="6" t="b">
        <f>LEN(V187)=Rules!$E$10</f>
        <v>1</v>
      </c>
      <c r="AH187">
        <f>COUNTIF(P187:AF187,FALSE)</f>
        <v>2</v>
      </c>
    </row>
    <row r="188" spans="1:34" ht="17" x14ac:dyDescent="0.25">
      <c r="A188" s="3" t="s">
        <v>136</v>
      </c>
      <c r="B188" t="str">
        <f t="shared" si="24"/>
        <v>pid:531154383 eyr:2020 hcl:#733820 ecl:oth hgt:72in</v>
      </c>
      <c r="C188" t="str">
        <f t="shared" si="25"/>
        <v/>
      </c>
      <c r="D188" t="str">
        <v>hcl:#341e13 byr:1998 iyr:2020 pid:857980686 ecl:hzl hgt:175cm eyr:2028</v>
      </c>
      <c r="F188" s="6">
        <f t="shared" si="35"/>
        <v>13</v>
      </c>
      <c r="G188" s="6">
        <f>IFERROR(FIND(G$2,$D188),-1)</f>
        <v>22</v>
      </c>
      <c r="H188" s="6">
        <f>IFERROR(FIND(H$2,$D188),-1)</f>
        <v>63</v>
      </c>
      <c r="I188" s="6">
        <f>IFERROR(FIND(I$2,$D188),-1)</f>
        <v>53</v>
      </c>
      <c r="J188" s="6">
        <f>IFERROR(FIND(J$2,$D188),-1)</f>
        <v>1</v>
      </c>
      <c r="K188" s="6">
        <f>IFERROR(FIND(K$2,$D188),-1)</f>
        <v>45</v>
      </c>
      <c r="L188" s="6">
        <f>IFERROR(FIND(L$2,$D188),-1)</f>
        <v>31</v>
      </c>
      <c r="M188" s="6">
        <f t="shared" si="26"/>
        <v>-1</v>
      </c>
      <c r="N188" s="9">
        <f>IF(COUNTIF(F188:L188,-1)&gt;0,0,1)</f>
        <v>1</v>
      </c>
      <c r="P188" t="str">
        <f t="shared" si="27"/>
        <v>1998</v>
      </c>
      <c r="Q188" t="str">
        <f t="shared" si="28"/>
        <v>2020</v>
      </c>
      <c r="R188" t="str">
        <f t="shared" si="29"/>
        <v>2028</v>
      </c>
      <c r="S188" t="str">
        <f t="shared" si="30"/>
        <v>175cm</v>
      </c>
      <c r="T188" t="str">
        <f t="shared" si="31"/>
        <v>#341e13</v>
      </c>
      <c r="U188" t="str">
        <f t="shared" si="32"/>
        <v>hzl</v>
      </c>
      <c r="V188" t="str">
        <f t="shared" si="33"/>
        <v>857980686</v>
      </c>
      <c r="W188">
        <f t="shared" si="34"/>
        <v>175</v>
      </c>
      <c r="X188" t="b" cm="1">
        <f t="array" ref="X188">IF(SUM(IF(IFERROR(MATCH(_xlfn.UNICODE(RIGHT(LEFT(T188,_xlfn.SEQUENCE(Rules!$E$8,1,2)),1)),Rules!$B$13:$Q$13,0),-1)=-1,1,0))&gt;0,FALSE,TRUE)</f>
        <v>1</v>
      </c>
      <c r="Z188" s="6" t="b">
        <f>AND(LEN(P188)=Rules!$E$2,P188*1&lt;=Rules!$C$2,P188*1&gt;=Rules!$B$2)</f>
        <v>1</v>
      </c>
      <c r="AA188" s="6" t="b">
        <f>AND(LEN(Q188)=Rules!$E$2,Q188*1&lt;=Rules!$C$3,Q188*1&gt;=Rules!$B$3)</f>
        <v>1</v>
      </c>
      <c r="AB188" s="6" t="b">
        <f>AND(LEN(R188)=Rules!$E$2,R188*1&lt;=Rules!$C$4,R188*1&gt;=Rules!$B$4)</f>
        <v>1</v>
      </c>
      <c r="AC188" s="6" t="b">
        <f>IF(RIGHT(S188,2)=Rules!$D$5,AND(W188&lt;=Rules!$C$5,W188&gt;=Rules!$B$5),IF(RIGHT(S188,2)=Rules!$D$6,AND(W188&lt;=Rules!$C$6,W188&gt;=Rules!$B$6),FALSE))</f>
        <v>1</v>
      </c>
      <c r="AD188" s="6" t="b">
        <f>AND(LEFT(T188,1)=Rules!$D$8,LEN(T188)=Rules!$E$8)</f>
        <v>1</v>
      </c>
      <c r="AE188" s="6" t="b">
        <f>ISNUMBER(MATCH(U188,Rules!$B$9:$H$9,0))</f>
        <v>1</v>
      </c>
      <c r="AF188" s="6" t="b">
        <f>LEN(V188)=Rules!$E$10</f>
        <v>1</v>
      </c>
      <c r="AH188">
        <f>COUNTIF(P188:AF188,FALSE)</f>
        <v>0</v>
      </c>
    </row>
    <row r="189" spans="1:34" ht="17" x14ac:dyDescent="0.25">
      <c r="A189" s="3" t="s">
        <v>137</v>
      </c>
      <c r="B189" t="str">
        <f t="shared" si="24"/>
        <v>pid:531154383 eyr:2020 hcl:#733820 ecl:oth hgt:72in iyr:2016</v>
      </c>
      <c r="C189" t="str">
        <f t="shared" si="25"/>
        <v/>
      </c>
      <c r="D189" t="str">
        <v>hgt:169in cid:305 eyr:2023 ecl:gry pid:833031763 hcl:#ceb3a1 iyr:2015 byr:1974</v>
      </c>
      <c r="F189" s="6">
        <f t="shared" si="35"/>
        <v>71</v>
      </c>
      <c r="G189" s="6">
        <f>IFERROR(FIND(G$2,$D189),-1)</f>
        <v>62</v>
      </c>
      <c r="H189" s="6">
        <f>IFERROR(FIND(H$2,$D189),-1)</f>
        <v>19</v>
      </c>
      <c r="I189" s="6">
        <f>IFERROR(FIND(I$2,$D189),-1)</f>
        <v>1</v>
      </c>
      <c r="J189" s="6">
        <f>IFERROR(FIND(J$2,$D189),-1)</f>
        <v>50</v>
      </c>
      <c r="K189" s="6">
        <f>IFERROR(FIND(K$2,$D189),-1)</f>
        <v>28</v>
      </c>
      <c r="L189" s="6">
        <f>IFERROR(FIND(L$2,$D189),-1)</f>
        <v>36</v>
      </c>
      <c r="M189" s="6">
        <f t="shared" si="26"/>
        <v>11</v>
      </c>
      <c r="N189" s="9">
        <f>IF(COUNTIF(F189:L189,-1)&gt;0,0,1)</f>
        <v>1</v>
      </c>
      <c r="P189" t="str">
        <f t="shared" si="27"/>
        <v>1974</v>
      </c>
      <c r="Q189" t="str">
        <f t="shared" si="28"/>
        <v>2015</v>
      </c>
      <c r="R189" t="str">
        <f t="shared" si="29"/>
        <v>2023</v>
      </c>
      <c r="S189" t="str">
        <f t="shared" si="30"/>
        <v>169in</v>
      </c>
      <c r="T189" t="str">
        <f t="shared" si="31"/>
        <v>#ceb3a1</v>
      </c>
      <c r="U189" t="str">
        <f t="shared" si="32"/>
        <v>gry</v>
      </c>
      <c r="V189" t="str">
        <f t="shared" si="33"/>
        <v>833031763</v>
      </c>
      <c r="W189">
        <f t="shared" si="34"/>
        <v>169</v>
      </c>
      <c r="X189" t="b" cm="1">
        <f t="array" ref="X189">IF(SUM(IF(IFERROR(MATCH(_xlfn.UNICODE(RIGHT(LEFT(T189,_xlfn.SEQUENCE(Rules!$E$8,1,2)),1)),Rules!$B$13:$Q$13,0),-1)=-1,1,0))&gt;0,FALSE,TRUE)</f>
        <v>1</v>
      </c>
      <c r="Z189" s="6" t="b">
        <f>AND(LEN(P189)=Rules!$E$2,P189*1&lt;=Rules!$C$2,P189*1&gt;=Rules!$B$2)</f>
        <v>1</v>
      </c>
      <c r="AA189" s="6" t="b">
        <f>AND(LEN(Q189)=Rules!$E$2,Q189*1&lt;=Rules!$C$3,Q189*1&gt;=Rules!$B$3)</f>
        <v>1</v>
      </c>
      <c r="AB189" s="6" t="b">
        <f>AND(LEN(R189)=Rules!$E$2,R189*1&lt;=Rules!$C$4,R189*1&gt;=Rules!$B$4)</f>
        <v>1</v>
      </c>
      <c r="AC189" s="6" t="b">
        <f>IF(RIGHT(S189,2)=Rules!$D$5,AND(W189&lt;=Rules!$C$5,W189&gt;=Rules!$B$5),IF(RIGHT(S189,2)=Rules!$D$6,AND(W189&lt;=Rules!$C$6,W189&gt;=Rules!$B$6),FALSE))</f>
        <v>0</v>
      </c>
      <c r="AD189" s="6" t="b">
        <f>AND(LEFT(T189,1)=Rules!$D$8,LEN(T189)=Rules!$E$8)</f>
        <v>1</v>
      </c>
      <c r="AE189" s="6" t="b">
        <f>ISNUMBER(MATCH(U189,Rules!$B$9:$H$9,0))</f>
        <v>1</v>
      </c>
      <c r="AF189" s="6" t="b">
        <f>LEN(V189)=Rules!$E$10</f>
        <v>1</v>
      </c>
      <c r="AH189">
        <f>COUNTIF(P189:AF189,FALSE)</f>
        <v>1</v>
      </c>
    </row>
    <row r="190" spans="1:34" ht="17" x14ac:dyDescent="0.25">
      <c r="A190" s="3" t="s">
        <v>138</v>
      </c>
      <c r="B190" t="str">
        <f t="shared" si="24"/>
        <v>pid:531154383 eyr:2020 hcl:#733820 ecl:oth hgt:72in iyr:2016 byr:1983</v>
      </c>
      <c r="C190" t="str">
        <f t="shared" si="25"/>
        <v>pid:531154383 eyr:2020 hcl:#733820 ecl:oth hgt:72in iyr:2016 byr:1983</v>
      </c>
      <c r="D190" t="str">
        <v>pid:370671195 hgt:162cm iyr:2018 ecl:oth byr:2001 hcl:#7d3b0c eyr:2021</v>
      </c>
      <c r="F190" s="6">
        <f t="shared" si="35"/>
        <v>42</v>
      </c>
      <c r="G190" s="6">
        <f>IFERROR(FIND(G$2,$D190),-1)</f>
        <v>25</v>
      </c>
      <c r="H190" s="6">
        <f>IFERROR(FIND(H$2,$D190),-1)</f>
        <v>63</v>
      </c>
      <c r="I190" s="6">
        <f>IFERROR(FIND(I$2,$D190),-1)</f>
        <v>15</v>
      </c>
      <c r="J190" s="6">
        <f>IFERROR(FIND(J$2,$D190),-1)</f>
        <v>51</v>
      </c>
      <c r="K190" s="6">
        <f>IFERROR(FIND(K$2,$D190),-1)</f>
        <v>34</v>
      </c>
      <c r="L190" s="6">
        <f>IFERROR(FIND(L$2,$D190),-1)</f>
        <v>1</v>
      </c>
      <c r="M190" s="6">
        <f t="shared" si="26"/>
        <v>-1</v>
      </c>
      <c r="N190" s="9">
        <f>IF(COUNTIF(F190:L190,-1)&gt;0,0,1)</f>
        <v>1</v>
      </c>
      <c r="P190" t="str">
        <f t="shared" si="27"/>
        <v>2001</v>
      </c>
      <c r="Q190" t="str">
        <f t="shared" si="28"/>
        <v>2018</v>
      </c>
      <c r="R190" t="str">
        <f t="shared" si="29"/>
        <v>2021</v>
      </c>
      <c r="S190" t="str">
        <f t="shared" si="30"/>
        <v>162cm</v>
      </c>
      <c r="T190" t="str">
        <f t="shared" si="31"/>
        <v>#7d3b0c</v>
      </c>
      <c r="U190" t="str">
        <f t="shared" si="32"/>
        <v>oth</v>
      </c>
      <c r="V190" t="str">
        <f t="shared" si="33"/>
        <v>370671195</v>
      </c>
      <c r="W190">
        <f t="shared" si="34"/>
        <v>162</v>
      </c>
      <c r="X190" t="b" cm="1">
        <f t="array" ref="X190">IF(SUM(IF(IFERROR(MATCH(_xlfn.UNICODE(RIGHT(LEFT(T190,_xlfn.SEQUENCE(Rules!$E$8,1,2)),1)),Rules!$B$13:$Q$13,0),-1)=-1,1,0))&gt;0,FALSE,TRUE)</f>
        <v>1</v>
      </c>
      <c r="Z190" s="6" t="b">
        <f>AND(LEN(P190)=Rules!$E$2,P190*1&lt;=Rules!$C$2,P190*1&gt;=Rules!$B$2)</f>
        <v>1</v>
      </c>
      <c r="AA190" s="6" t="b">
        <f>AND(LEN(Q190)=Rules!$E$2,Q190*1&lt;=Rules!$C$3,Q190*1&gt;=Rules!$B$3)</f>
        <v>1</v>
      </c>
      <c r="AB190" s="6" t="b">
        <f>AND(LEN(R190)=Rules!$E$2,R190*1&lt;=Rules!$C$4,R190*1&gt;=Rules!$B$4)</f>
        <v>1</v>
      </c>
      <c r="AC190" s="6" t="b">
        <f>IF(RIGHT(S190,2)=Rules!$D$5,AND(W190&lt;=Rules!$C$5,W190&gt;=Rules!$B$5),IF(RIGHT(S190,2)=Rules!$D$6,AND(W190&lt;=Rules!$C$6,W190&gt;=Rules!$B$6),FALSE))</f>
        <v>1</v>
      </c>
      <c r="AD190" s="6" t="b">
        <f>AND(LEFT(T190,1)=Rules!$D$8,LEN(T190)=Rules!$E$8)</f>
        <v>1</v>
      </c>
      <c r="AE190" s="6" t="b">
        <f>ISNUMBER(MATCH(U190,Rules!$B$9:$H$9,0))</f>
        <v>1</v>
      </c>
      <c r="AF190" s="6" t="b">
        <f>LEN(V190)=Rules!$E$10</f>
        <v>1</v>
      </c>
      <c r="AH190">
        <f>COUNTIF(P190:AF190,FALSE)</f>
        <v>0</v>
      </c>
    </row>
    <row r="191" spans="1:34" x14ac:dyDescent="0.2">
      <c r="B191" t="str">
        <f t="shared" si="24"/>
        <v/>
      </c>
      <c r="C191" t="str">
        <f t="shared" si="25"/>
        <v/>
      </c>
      <c r="D191" t="str">
        <v>eyr:2026 ecl:brn cid:288 hcl:#866857 iyr:2010 byr:1922 pid:309109383</v>
      </c>
      <c r="F191" s="6">
        <f t="shared" si="35"/>
        <v>47</v>
      </c>
      <c r="G191" s="6">
        <f>IFERROR(FIND(G$2,$D191),-1)</f>
        <v>38</v>
      </c>
      <c r="H191" s="6">
        <f>IFERROR(FIND(H$2,$D191),-1)</f>
        <v>1</v>
      </c>
      <c r="I191" s="6">
        <f>IFERROR(FIND(I$2,$D191),-1)</f>
        <v>-1</v>
      </c>
      <c r="J191" s="6">
        <f>IFERROR(FIND(J$2,$D191),-1)</f>
        <v>26</v>
      </c>
      <c r="K191" s="6">
        <f>IFERROR(FIND(K$2,$D191),-1)</f>
        <v>10</v>
      </c>
      <c r="L191" s="6">
        <f>IFERROR(FIND(L$2,$D191),-1)</f>
        <v>56</v>
      </c>
      <c r="M191" s="6">
        <f t="shared" si="26"/>
        <v>18</v>
      </c>
      <c r="N191" s="9">
        <f>IF(COUNTIF(F191:L191,-1)&gt;0,0,1)</f>
        <v>0</v>
      </c>
      <c r="P191" t="str">
        <f t="shared" si="27"/>
        <v>1922</v>
      </c>
      <c r="Q191" t="str">
        <f t="shared" si="28"/>
        <v>2010</v>
      </c>
      <c r="R191" t="str">
        <f t="shared" si="29"/>
        <v>2026</v>
      </c>
      <c r="S191" t="b">
        <f t="shared" si="30"/>
        <v>0</v>
      </c>
      <c r="T191" t="str">
        <f t="shared" si="31"/>
        <v>#866857</v>
      </c>
      <c r="U191" t="str">
        <f t="shared" si="32"/>
        <v>brn</v>
      </c>
      <c r="V191" t="str">
        <f t="shared" si="33"/>
        <v>309109383</v>
      </c>
      <c r="W191" t="e">
        <f t="shared" si="34"/>
        <v>#VALUE!</v>
      </c>
      <c r="X191" t="b" cm="1">
        <f t="array" ref="X191">IF(SUM(IF(IFERROR(MATCH(_xlfn.UNICODE(RIGHT(LEFT(T191,_xlfn.SEQUENCE(Rules!$E$8,1,2)),1)),Rules!$B$13:$Q$13,0),-1)=-1,1,0))&gt;0,FALSE,TRUE)</f>
        <v>1</v>
      </c>
      <c r="Z191" s="6" t="b">
        <f>AND(LEN(P191)=Rules!$E$2,P191*1&lt;=Rules!$C$2,P191*1&gt;=Rules!$B$2)</f>
        <v>1</v>
      </c>
      <c r="AA191" s="6" t="b">
        <f>AND(LEN(Q191)=Rules!$E$2,Q191*1&lt;=Rules!$C$3,Q191*1&gt;=Rules!$B$3)</f>
        <v>1</v>
      </c>
      <c r="AB191" s="6" t="b">
        <f>AND(LEN(R191)=Rules!$E$2,R191*1&lt;=Rules!$C$4,R191*1&gt;=Rules!$B$4)</f>
        <v>1</v>
      </c>
      <c r="AC191" s="6" t="b">
        <f>IF(RIGHT(S191,2)=Rules!$D$5,AND(W191&lt;=Rules!$C$5,W191&gt;=Rules!$B$5),IF(RIGHT(S191,2)=Rules!$D$6,AND(W191&lt;=Rules!$C$6,W191&gt;=Rules!$B$6),FALSE))</f>
        <v>0</v>
      </c>
      <c r="AD191" s="6" t="b">
        <f>AND(LEFT(T191,1)=Rules!$D$8,LEN(T191)=Rules!$E$8)</f>
        <v>1</v>
      </c>
      <c r="AE191" s="6" t="b">
        <f>ISNUMBER(MATCH(U191,Rules!$B$9:$H$9,0))</f>
        <v>1</v>
      </c>
      <c r="AF191" s="6" t="b">
        <f>LEN(V191)=Rules!$E$10</f>
        <v>1</v>
      </c>
      <c r="AH191">
        <f>COUNTIF(P191:AF191,FALSE)</f>
        <v>2</v>
      </c>
    </row>
    <row r="192" spans="1:34" ht="17" x14ac:dyDescent="0.25">
      <c r="A192" s="3" t="s">
        <v>139</v>
      </c>
      <c r="B192" t="str">
        <f t="shared" si="24"/>
        <v>hgt:178cm hcl:#623a2f pid:562756202</v>
      </c>
      <c r="C192" t="str">
        <f t="shared" si="25"/>
        <v/>
      </c>
      <c r="D192" t="str">
        <v>byr:1949 iyr:2015 pid:832774982 eyr:2029 hgt:182cm hcl:#b7144c ecl:amb</v>
      </c>
      <c r="F192" s="6">
        <f t="shared" si="35"/>
        <v>1</v>
      </c>
      <c r="G192" s="6">
        <f>IFERROR(FIND(G$2,$D192),-1)</f>
        <v>10</v>
      </c>
      <c r="H192" s="6">
        <f>IFERROR(FIND(H$2,$D192),-1)</f>
        <v>33</v>
      </c>
      <c r="I192" s="6">
        <f>IFERROR(FIND(I$2,$D192),-1)</f>
        <v>42</v>
      </c>
      <c r="J192" s="6">
        <f>IFERROR(FIND(J$2,$D192),-1)</f>
        <v>52</v>
      </c>
      <c r="K192" s="6">
        <f>IFERROR(FIND(K$2,$D192),-1)</f>
        <v>64</v>
      </c>
      <c r="L192" s="6">
        <f>IFERROR(FIND(L$2,$D192),-1)</f>
        <v>19</v>
      </c>
      <c r="M192" s="6">
        <f t="shared" si="26"/>
        <v>-1</v>
      </c>
      <c r="N192" s="9">
        <f>IF(COUNTIF(F192:L192,-1)&gt;0,0,1)</f>
        <v>1</v>
      </c>
      <c r="P192" t="str">
        <f t="shared" si="27"/>
        <v>1949</v>
      </c>
      <c r="Q192" t="str">
        <f t="shared" si="28"/>
        <v>2015</v>
      </c>
      <c r="R192" t="str">
        <f t="shared" si="29"/>
        <v>2029</v>
      </c>
      <c r="S192" t="str">
        <f t="shared" si="30"/>
        <v>182cm</v>
      </c>
      <c r="T192" t="str">
        <f t="shared" si="31"/>
        <v>#b7144c</v>
      </c>
      <c r="U192" t="str">
        <f t="shared" si="32"/>
        <v>amb</v>
      </c>
      <c r="V192" t="str">
        <f t="shared" si="33"/>
        <v>832774982</v>
      </c>
      <c r="W192">
        <f t="shared" si="34"/>
        <v>182</v>
      </c>
      <c r="X192" t="b" cm="1">
        <f t="array" ref="X192">IF(SUM(IF(IFERROR(MATCH(_xlfn.UNICODE(RIGHT(LEFT(T192,_xlfn.SEQUENCE(Rules!$E$8,1,2)),1)),Rules!$B$13:$Q$13,0),-1)=-1,1,0))&gt;0,FALSE,TRUE)</f>
        <v>1</v>
      </c>
      <c r="Z192" s="6" t="b">
        <f>AND(LEN(P192)=Rules!$E$2,P192*1&lt;=Rules!$C$2,P192*1&gt;=Rules!$B$2)</f>
        <v>1</v>
      </c>
      <c r="AA192" s="6" t="b">
        <f>AND(LEN(Q192)=Rules!$E$2,Q192*1&lt;=Rules!$C$3,Q192*1&gt;=Rules!$B$3)</f>
        <v>1</v>
      </c>
      <c r="AB192" s="6" t="b">
        <f>AND(LEN(R192)=Rules!$E$2,R192*1&lt;=Rules!$C$4,R192*1&gt;=Rules!$B$4)</f>
        <v>1</v>
      </c>
      <c r="AC192" s="6" t="b">
        <f>IF(RIGHT(S192,2)=Rules!$D$5,AND(W192&lt;=Rules!$C$5,W192&gt;=Rules!$B$5),IF(RIGHT(S192,2)=Rules!$D$6,AND(W192&lt;=Rules!$C$6,W192&gt;=Rules!$B$6),FALSE))</f>
        <v>1</v>
      </c>
      <c r="AD192" s="6" t="b">
        <f>AND(LEFT(T192,1)=Rules!$D$8,LEN(T192)=Rules!$E$8)</f>
        <v>1</v>
      </c>
      <c r="AE192" s="6" t="b">
        <f>ISNUMBER(MATCH(U192,Rules!$B$9:$H$9,0))</f>
        <v>1</v>
      </c>
      <c r="AF192" s="6" t="b">
        <f>LEN(V192)=Rules!$E$10</f>
        <v>1</v>
      </c>
      <c r="AH192">
        <f>COUNTIF(P192:AF192,FALSE)</f>
        <v>0</v>
      </c>
    </row>
    <row r="193" spans="1:34" ht="17" x14ac:dyDescent="0.25">
      <c r="A193" s="3" t="s">
        <v>140</v>
      </c>
      <c r="B193" t="str">
        <f t="shared" si="24"/>
        <v>hgt:178cm hcl:#623a2f pid:562756202 eyr:2020</v>
      </c>
      <c r="C193" t="str">
        <f t="shared" si="25"/>
        <v/>
      </c>
      <c r="D193" t="str">
        <v>eyr:2029 iyr:2020 hcl:#c0946f pid:953788134 byr:1954 hgt:167cm</v>
      </c>
      <c r="F193" s="6">
        <f t="shared" si="35"/>
        <v>45</v>
      </c>
      <c r="G193" s="6">
        <f>IFERROR(FIND(G$2,$D193),-1)</f>
        <v>10</v>
      </c>
      <c r="H193" s="6">
        <f>IFERROR(FIND(H$2,$D193),-1)</f>
        <v>1</v>
      </c>
      <c r="I193" s="6">
        <f>IFERROR(FIND(I$2,$D193),-1)</f>
        <v>54</v>
      </c>
      <c r="J193" s="6">
        <f>IFERROR(FIND(J$2,$D193),-1)</f>
        <v>19</v>
      </c>
      <c r="K193" s="6">
        <f>IFERROR(FIND(K$2,$D193),-1)</f>
        <v>-1</v>
      </c>
      <c r="L193" s="6">
        <f>IFERROR(FIND(L$2,$D193),-1)</f>
        <v>31</v>
      </c>
      <c r="M193" s="6">
        <f t="shared" si="26"/>
        <v>-1</v>
      </c>
      <c r="N193" s="9">
        <f>IF(COUNTIF(F193:L193,-1)&gt;0,0,1)</f>
        <v>0</v>
      </c>
      <c r="P193" t="str">
        <f t="shared" si="27"/>
        <v>1954</v>
      </c>
      <c r="Q193" t="str">
        <f t="shared" si="28"/>
        <v>2020</v>
      </c>
      <c r="R193" t="str">
        <f t="shared" si="29"/>
        <v>2029</v>
      </c>
      <c r="S193" t="str">
        <f t="shared" si="30"/>
        <v>167cm</v>
      </c>
      <c r="T193" t="str">
        <f t="shared" si="31"/>
        <v>#c0946f</v>
      </c>
      <c r="U193" t="b">
        <f t="shared" si="32"/>
        <v>0</v>
      </c>
      <c r="V193" t="str">
        <f t="shared" si="33"/>
        <v>953788134</v>
      </c>
      <c r="W193">
        <f t="shared" si="34"/>
        <v>167</v>
      </c>
      <c r="X193" t="b" cm="1">
        <f t="array" ref="X193">IF(SUM(IF(IFERROR(MATCH(_xlfn.UNICODE(RIGHT(LEFT(T193,_xlfn.SEQUENCE(Rules!$E$8,1,2)),1)),Rules!$B$13:$Q$13,0),-1)=-1,1,0))&gt;0,FALSE,TRUE)</f>
        <v>1</v>
      </c>
      <c r="Z193" s="6" t="b">
        <f>AND(LEN(P193)=Rules!$E$2,P193*1&lt;=Rules!$C$2,P193*1&gt;=Rules!$B$2)</f>
        <v>1</v>
      </c>
      <c r="AA193" s="6" t="b">
        <f>AND(LEN(Q193)=Rules!$E$2,Q193*1&lt;=Rules!$C$3,Q193*1&gt;=Rules!$B$3)</f>
        <v>1</v>
      </c>
      <c r="AB193" s="6" t="b">
        <f>AND(LEN(R193)=Rules!$E$2,R193*1&lt;=Rules!$C$4,R193*1&gt;=Rules!$B$4)</f>
        <v>1</v>
      </c>
      <c r="AC193" s="6" t="b">
        <f>IF(RIGHT(S193,2)=Rules!$D$5,AND(W193&lt;=Rules!$C$5,W193&gt;=Rules!$B$5),IF(RIGHT(S193,2)=Rules!$D$6,AND(W193&lt;=Rules!$C$6,W193&gt;=Rules!$B$6),FALSE))</f>
        <v>1</v>
      </c>
      <c r="AD193" s="6" t="b">
        <f>AND(LEFT(T193,1)=Rules!$D$8,LEN(T193)=Rules!$E$8)</f>
        <v>1</v>
      </c>
      <c r="AE193" s="6" t="b">
        <f>ISNUMBER(MATCH(U193,Rules!$B$9:$H$9,0))</f>
        <v>0</v>
      </c>
      <c r="AF193" s="6" t="b">
        <f>LEN(V193)=Rules!$E$10</f>
        <v>1</v>
      </c>
      <c r="AH193">
        <f>COUNTIF(P193:AF193,FALSE)</f>
        <v>2</v>
      </c>
    </row>
    <row r="194" spans="1:34" ht="17" x14ac:dyDescent="0.25">
      <c r="A194" s="3" t="s">
        <v>141</v>
      </c>
      <c r="B194" t="str">
        <f t="shared" si="24"/>
        <v>hgt:178cm hcl:#623a2f pid:562756202 eyr:2020 byr:1929 ecl:oth</v>
      </c>
      <c r="C194" t="str">
        <f t="shared" si="25"/>
        <v/>
      </c>
      <c r="D194" t="str">
        <v>pid:981508704 eyr:2023 iyr:2013 hgt:66in cid:68 hcl:#fffffd byr:1996 ecl:oth</v>
      </c>
      <c r="F194" s="6">
        <f t="shared" si="35"/>
        <v>61</v>
      </c>
      <c r="G194" s="6">
        <f>IFERROR(FIND(G$2,$D194),-1)</f>
        <v>24</v>
      </c>
      <c r="H194" s="6">
        <f>IFERROR(FIND(H$2,$D194),-1)</f>
        <v>15</v>
      </c>
      <c r="I194" s="6">
        <f>IFERROR(FIND(I$2,$D194),-1)</f>
        <v>33</v>
      </c>
      <c r="J194" s="6">
        <f>IFERROR(FIND(J$2,$D194),-1)</f>
        <v>49</v>
      </c>
      <c r="K194" s="6">
        <f>IFERROR(FIND(K$2,$D194),-1)</f>
        <v>70</v>
      </c>
      <c r="L194" s="6">
        <f>IFERROR(FIND(L$2,$D194),-1)</f>
        <v>1</v>
      </c>
      <c r="M194" s="6">
        <f t="shared" si="26"/>
        <v>42</v>
      </c>
      <c r="N194" s="9">
        <f>IF(COUNTIF(F194:L194,-1)&gt;0,0,1)</f>
        <v>1</v>
      </c>
      <c r="P194" t="str">
        <f t="shared" si="27"/>
        <v>1996</v>
      </c>
      <c r="Q194" t="str">
        <f t="shared" si="28"/>
        <v>2013</v>
      </c>
      <c r="R194" t="str">
        <f t="shared" si="29"/>
        <v>2023</v>
      </c>
      <c r="S194" t="str">
        <f t="shared" si="30"/>
        <v>66in</v>
      </c>
      <c r="T194" t="str">
        <f t="shared" si="31"/>
        <v>#fffffd</v>
      </c>
      <c r="U194" t="str">
        <f t="shared" si="32"/>
        <v>oth</v>
      </c>
      <c r="V194" t="str">
        <f t="shared" si="33"/>
        <v>981508704</v>
      </c>
      <c r="W194">
        <f t="shared" si="34"/>
        <v>66</v>
      </c>
      <c r="X194" t="b" cm="1">
        <f t="array" ref="X194">IF(SUM(IF(IFERROR(MATCH(_xlfn.UNICODE(RIGHT(LEFT(T194,_xlfn.SEQUENCE(Rules!$E$8,1,2)),1)),Rules!$B$13:$Q$13,0),-1)=-1,1,0))&gt;0,FALSE,TRUE)</f>
        <v>1</v>
      </c>
      <c r="Z194" s="6" t="b">
        <f>AND(LEN(P194)=Rules!$E$2,P194*1&lt;=Rules!$C$2,P194*1&gt;=Rules!$B$2)</f>
        <v>1</v>
      </c>
      <c r="AA194" s="6" t="b">
        <f>AND(LEN(Q194)=Rules!$E$2,Q194*1&lt;=Rules!$C$3,Q194*1&gt;=Rules!$B$3)</f>
        <v>1</v>
      </c>
      <c r="AB194" s="6" t="b">
        <f>AND(LEN(R194)=Rules!$E$2,R194*1&lt;=Rules!$C$4,R194*1&gt;=Rules!$B$4)</f>
        <v>1</v>
      </c>
      <c r="AC194" s="6" t="b">
        <f>IF(RIGHT(S194,2)=Rules!$D$5,AND(W194&lt;=Rules!$C$5,W194&gt;=Rules!$B$5),IF(RIGHT(S194,2)=Rules!$D$6,AND(W194&lt;=Rules!$C$6,W194&gt;=Rules!$B$6),FALSE))</f>
        <v>1</v>
      </c>
      <c r="AD194" s="6" t="b">
        <f>AND(LEFT(T194,1)=Rules!$D$8,LEN(T194)=Rules!$E$8)</f>
        <v>1</v>
      </c>
      <c r="AE194" s="6" t="b">
        <f>ISNUMBER(MATCH(U194,Rules!$B$9:$H$9,0))</f>
        <v>1</v>
      </c>
      <c r="AF194" s="6" t="b">
        <f>LEN(V194)=Rules!$E$10</f>
        <v>1</v>
      </c>
      <c r="AH194">
        <f>COUNTIF(P194:AF194,FALSE)</f>
        <v>0</v>
      </c>
    </row>
    <row r="195" spans="1:34" ht="17" x14ac:dyDescent="0.25">
      <c r="A195" s="3" t="s">
        <v>118</v>
      </c>
      <c r="B195" t="str">
        <f t="shared" si="24"/>
        <v>hgt:178cm hcl:#623a2f pid:562756202 eyr:2020 byr:1929 ecl:oth iyr:2013</v>
      </c>
      <c r="C195" t="str">
        <f t="shared" si="25"/>
        <v>hgt:178cm hcl:#623a2f pid:562756202 eyr:2020 byr:1929 ecl:oth iyr:2013</v>
      </c>
      <c r="D195" t="str">
        <v>iyr:2011 byr:1932 cid:232 eyr:2030 hcl:#c0946f hgt:169cm pid:994763987 ecl:hzl</v>
      </c>
      <c r="F195" s="6">
        <f t="shared" si="35"/>
        <v>10</v>
      </c>
      <c r="G195" s="6">
        <f>IFERROR(FIND(G$2,$D195),-1)</f>
        <v>1</v>
      </c>
      <c r="H195" s="6">
        <f>IFERROR(FIND(H$2,$D195),-1)</f>
        <v>27</v>
      </c>
      <c r="I195" s="6">
        <f>IFERROR(FIND(I$2,$D195),-1)</f>
        <v>48</v>
      </c>
      <c r="J195" s="6">
        <f>IFERROR(FIND(J$2,$D195),-1)</f>
        <v>36</v>
      </c>
      <c r="K195" s="6">
        <f>IFERROR(FIND(K$2,$D195),-1)</f>
        <v>72</v>
      </c>
      <c r="L195" s="6">
        <f>IFERROR(FIND(L$2,$D195),-1)</f>
        <v>58</v>
      </c>
      <c r="M195" s="6">
        <f t="shared" si="26"/>
        <v>19</v>
      </c>
      <c r="N195" s="9">
        <f>IF(COUNTIF(F195:L195,-1)&gt;0,0,1)</f>
        <v>1</v>
      </c>
      <c r="P195" t="str">
        <f t="shared" si="27"/>
        <v>1932</v>
      </c>
      <c r="Q195" t="str">
        <f t="shared" si="28"/>
        <v>2011</v>
      </c>
      <c r="R195" t="str">
        <f t="shared" si="29"/>
        <v>2030</v>
      </c>
      <c r="S195" t="str">
        <f t="shared" si="30"/>
        <v>169cm</v>
      </c>
      <c r="T195" t="str">
        <f t="shared" si="31"/>
        <v>#c0946f</v>
      </c>
      <c r="U195" t="str">
        <f t="shared" si="32"/>
        <v>hzl</v>
      </c>
      <c r="V195" t="str">
        <f t="shared" si="33"/>
        <v>994763987</v>
      </c>
      <c r="W195">
        <f t="shared" si="34"/>
        <v>169</v>
      </c>
      <c r="X195" t="b" cm="1">
        <f t="array" ref="X195">IF(SUM(IF(IFERROR(MATCH(_xlfn.UNICODE(RIGHT(LEFT(T195,_xlfn.SEQUENCE(Rules!$E$8,1,2)),1)),Rules!$B$13:$Q$13,0),-1)=-1,1,0))&gt;0,FALSE,TRUE)</f>
        <v>1</v>
      </c>
      <c r="Z195" s="6" t="b">
        <f>AND(LEN(P195)=Rules!$E$2,P195*1&lt;=Rules!$C$2,P195*1&gt;=Rules!$B$2)</f>
        <v>1</v>
      </c>
      <c r="AA195" s="6" t="b">
        <f>AND(LEN(Q195)=Rules!$E$2,Q195*1&lt;=Rules!$C$3,Q195*1&gt;=Rules!$B$3)</f>
        <v>1</v>
      </c>
      <c r="AB195" s="6" t="b">
        <f>AND(LEN(R195)=Rules!$E$2,R195*1&lt;=Rules!$C$4,R195*1&gt;=Rules!$B$4)</f>
        <v>1</v>
      </c>
      <c r="AC195" s="6" t="b">
        <f>IF(RIGHT(S195,2)=Rules!$D$5,AND(W195&lt;=Rules!$C$5,W195&gt;=Rules!$B$5),IF(RIGHT(S195,2)=Rules!$D$6,AND(W195&lt;=Rules!$C$6,W195&gt;=Rules!$B$6),FALSE))</f>
        <v>1</v>
      </c>
      <c r="AD195" s="6" t="b">
        <f>AND(LEFT(T195,1)=Rules!$D$8,LEN(T195)=Rules!$E$8)</f>
        <v>1</v>
      </c>
      <c r="AE195" s="6" t="b">
        <f>ISNUMBER(MATCH(U195,Rules!$B$9:$H$9,0))</f>
        <v>1</v>
      </c>
      <c r="AF195" s="6" t="b">
        <f>LEN(V195)=Rules!$E$10</f>
        <v>1</v>
      </c>
      <c r="AH195">
        <f>COUNTIF(P195:AF195,FALSE)</f>
        <v>0</v>
      </c>
    </row>
    <row r="196" spans="1:34" x14ac:dyDescent="0.2">
      <c r="B196" t="str">
        <f t="shared" ref="B196:B259" si="36">IF(A196="","",IF(A195="",A196,B195&amp;" "&amp;A196))</f>
        <v/>
      </c>
      <c r="C196" t="str">
        <f t="shared" ref="C196:C259" si="37">TRIM(IF(B197="",B196,""))</f>
        <v/>
      </c>
      <c r="D196" t="str">
        <v>ecl:gmt eyr:2031 hcl:z byr:2006 cid:86 hgt:59cm iyr:1998 pid:#349a7f</v>
      </c>
      <c r="F196" s="6">
        <f t="shared" si="35"/>
        <v>24</v>
      </c>
      <c r="G196" s="6">
        <f>IFERROR(FIND(G$2,$D196),-1)</f>
        <v>49</v>
      </c>
      <c r="H196" s="6">
        <f>IFERROR(FIND(H$2,$D196),-1)</f>
        <v>9</v>
      </c>
      <c r="I196" s="6">
        <f>IFERROR(FIND(I$2,$D196),-1)</f>
        <v>40</v>
      </c>
      <c r="J196" s="6">
        <f>IFERROR(FIND(J$2,$D196),-1)</f>
        <v>18</v>
      </c>
      <c r="K196" s="6">
        <f>IFERROR(FIND(K$2,$D196),-1)</f>
        <v>1</v>
      </c>
      <c r="L196" s="6">
        <f>IFERROR(FIND(L$2,$D196),-1)</f>
        <v>58</v>
      </c>
      <c r="M196" s="6">
        <f t="shared" ref="M196:M259" si="38">IFERROR(FIND(M$2,$D196),-1)</f>
        <v>33</v>
      </c>
      <c r="N196" s="9">
        <f>IF(COUNTIF(F196:L196,-1)&gt;0,0,1)</f>
        <v>1</v>
      </c>
      <c r="P196" t="str">
        <f t="shared" ref="P196:P259" si="39">IF(F196=MAX($F196:$M196),RIGHT($D196,LEN($D196)-F196-3),IFERROR(MID($D196,F196+4,FIND(" ",$D196,F196)-F196-4),FALSE))</f>
        <v>2006</v>
      </c>
      <c r="Q196" t="str">
        <f t="shared" ref="Q196:Q259" si="40">IF(G196=MAX($F196:$M196),RIGHT($D196,LEN($D196)-G196-3),IFERROR(MID($D196,G196+4,FIND(" ",$D196,G196)-G196-4),FALSE))</f>
        <v>1998</v>
      </c>
      <c r="R196" t="str">
        <f t="shared" ref="R196:R259" si="41">IF(H196=MAX($F196:$M196),RIGHT($D196,LEN($D196)-H196-3),IFERROR(MID($D196,H196+4,FIND(" ",$D196,H196)-H196-4),FALSE))</f>
        <v>2031</v>
      </c>
      <c r="S196" t="str">
        <f t="shared" ref="S196:S259" si="42">IF(I196=MAX($F196:$M196),RIGHT($D196,LEN($D196)-I196-3),IFERROR(MID($D196,I196+4,FIND(" ",$D196,I196)-I196-4),FALSE))</f>
        <v>59cm</v>
      </c>
      <c r="T196" t="str">
        <f t="shared" ref="T196:T259" si="43">IF(J196=MAX($F196:$M196),RIGHT($D196,LEN($D196)-J196-3),IFERROR(MID($D196,J196+4,FIND(" ",$D196,J196)-J196-4),FALSE))</f>
        <v>z</v>
      </c>
      <c r="U196" t="str">
        <f t="shared" ref="U196:U259" si="44">IF(K196=MAX($F196:$M196),RIGHT($D196,LEN($D196)-K196-3),IFERROR(MID($D196,K196+4,FIND(" ",$D196,K196)-K196-4),FALSE))</f>
        <v>gmt</v>
      </c>
      <c r="V196" t="str">
        <f t="shared" ref="V196:V259" si="45">IF(L196=MAX($F196:$M196),RIGHT($D196,LEN($D196)-L196-3),IFERROR(MID($D196,L196+4,FIND(" ",$D196,L196)-L196-4),FALSE))</f>
        <v>#349a7f</v>
      </c>
      <c r="W196">
        <f t="shared" ref="W196:W259" si="46">LEFT(S196,LEN(S196)-2)*1</f>
        <v>59</v>
      </c>
      <c r="X196" t="b" cm="1">
        <f t="array" ref="X196">IF(SUM(IF(IFERROR(MATCH(_xlfn.UNICODE(RIGHT(LEFT(T196,_xlfn.SEQUENCE(Rules!$E$8,1,2)),1)),Rules!$B$13:$Q$13,0),-1)=-1,1,0))&gt;0,FALSE,TRUE)</f>
        <v>0</v>
      </c>
      <c r="Z196" s="6" t="b">
        <f>AND(LEN(P196)=Rules!$E$2,P196*1&lt;=Rules!$C$2,P196*1&gt;=Rules!$B$2)</f>
        <v>0</v>
      </c>
      <c r="AA196" s="6" t="b">
        <f>AND(LEN(Q196)=Rules!$E$2,Q196*1&lt;=Rules!$C$3,Q196*1&gt;=Rules!$B$3)</f>
        <v>0</v>
      </c>
      <c r="AB196" s="6" t="b">
        <f>AND(LEN(R196)=Rules!$E$2,R196*1&lt;=Rules!$C$4,R196*1&gt;=Rules!$B$4)</f>
        <v>0</v>
      </c>
      <c r="AC196" s="6" t="b">
        <f>IF(RIGHT(S196,2)=Rules!$D$5,AND(W196&lt;=Rules!$C$5,W196&gt;=Rules!$B$5),IF(RIGHT(S196,2)=Rules!$D$6,AND(W196&lt;=Rules!$C$6,W196&gt;=Rules!$B$6),FALSE))</f>
        <v>0</v>
      </c>
      <c r="AD196" s="6" t="b">
        <f>AND(LEFT(T196,1)=Rules!$D$8,LEN(T196)=Rules!$E$8)</f>
        <v>0</v>
      </c>
      <c r="AE196" s="6" t="b">
        <f>ISNUMBER(MATCH(U196,Rules!$B$9:$H$9,0))</f>
        <v>0</v>
      </c>
      <c r="AF196" s="6" t="b">
        <f>LEN(V196)=Rules!$E$10</f>
        <v>0</v>
      </c>
      <c r="AH196">
        <f>COUNTIF(P196:AF196,FALSE)</f>
        <v>8</v>
      </c>
    </row>
    <row r="197" spans="1:34" ht="17" x14ac:dyDescent="0.25">
      <c r="A197" s="3" t="s">
        <v>142</v>
      </c>
      <c r="B197" t="str">
        <f t="shared" si="36"/>
        <v>iyr:2013 byr:1983 pid:510998389 ecl:gry</v>
      </c>
      <c r="C197" t="str">
        <f t="shared" si="37"/>
        <v/>
      </c>
      <c r="D197" t="str">
        <v>hcl:#7d3b0c iyr:2013 pid:549500594 eyr:2024 byr:1971 ecl:oth hgt:153cm</v>
      </c>
      <c r="F197" s="6">
        <f t="shared" si="35"/>
        <v>45</v>
      </c>
      <c r="G197" s="6">
        <f>IFERROR(FIND(G$2,$D197),-1)</f>
        <v>13</v>
      </c>
      <c r="H197" s="6">
        <f>IFERROR(FIND(H$2,$D197),-1)</f>
        <v>36</v>
      </c>
      <c r="I197" s="6">
        <f>IFERROR(FIND(I$2,$D197),-1)</f>
        <v>62</v>
      </c>
      <c r="J197" s="6">
        <f>IFERROR(FIND(J$2,$D197),-1)</f>
        <v>1</v>
      </c>
      <c r="K197" s="6">
        <f>IFERROR(FIND(K$2,$D197),-1)</f>
        <v>54</v>
      </c>
      <c r="L197" s="6">
        <f>IFERROR(FIND(L$2,$D197),-1)</f>
        <v>22</v>
      </c>
      <c r="M197" s="6">
        <f t="shared" si="38"/>
        <v>-1</v>
      </c>
      <c r="N197" s="9">
        <f>IF(COUNTIF(F197:L197,-1)&gt;0,0,1)</f>
        <v>1</v>
      </c>
      <c r="P197" t="str">
        <f t="shared" si="39"/>
        <v>1971</v>
      </c>
      <c r="Q197" t="str">
        <f t="shared" si="40"/>
        <v>2013</v>
      </c>
      <c r="R197" t="str">
        <f t="shared" si="41"/>
        <v>2024</v>
      </c>
      <c r="S197" t="str">
        <f t="shared" si="42"/>
        <v>153cm</v>
      </c>
      <c r="T197" t="str">
        <f t="shared" si="43"/>
        <v>#7d3b0c</v>
      </c>
      <c r="U197" t="str">
        <f t="shared" si="44"/>
        <v>oth</v>
      </c>
      <c r="V197" t="str">
        <f t="shared" si="45"/>
        <v>549500594</v>
      </c>
      <c r="W197">
        <f t="shared" si="46"/>
        <v>153</v>
      </c>
      <c r="X197" t="b" cm="1">
        <f t="array" ref="X197">IF(SUM(IF(IFERROR(MATCH(_xlfn.UNICODE(RIGHT(LEFT(T197,_xlfn.SEQUENCE(Rules!$E$8,1,2)),1)),Rules!$B$13:$Q$13,0),-1)=-1,1,0))&gt;0,FALSE,TRUE)</f>
        <v>1</v>
      </c>
      <c r="Z197" s="6" t="b">
        <f>AND(LEN(P197)=Rules!$E$2,P197*1&lt;=Rules!$C$2,P197*1&gt;=Rules!$B$2)</f>
        <v>1</v>
      </c>
      <c r="AA197" s="6" t="b">
        <f>AND(LEN(Q197)=Rules!$E$2,Q197*1&lt;=Rules!$C$3,Q197*1&gt;=Rules!$B$3)</f>
        <v>1</v>
      </c>
      <c r="AB197" s="6" t="b">
        <f>AND(LEN(R197)=Rules!$E$2,R197*1&lt;=Rules!$C$4,R197*1&gt;=Rules!$B$4)</f>
        <v>1</v>
      </c>
      <c r="AC197" s="6" t="b">
        <f>IF(RIGHT(S197,2)=Rules!$D$5,AND(W197&lt;=Rules!$C$5,W197&gt;=Rules!$B$5),IF(RIGHT(S197,2)=Rules!$D$6,AND(W197&lt;=Rules!$C$6,W197&gt;=Rules!$B$6),FALSE))</f>
        <v>1</v>
      </c>
      <c r="AD197" s="6" t="b">
        <f>AND(LEFT(T197,1)=Rules!$D$8,LEN(T197)=Rules!$E$8)</f>
        <v>1</v>
      </c>
      <c r="AE197" s="6" t="b">
        <f>ISNUMBER(MATCH(U197,Rules!$B$9:$H$9,0))</f>
        <v>1</v>
      </c>
      <c r="AF197" s="6" t="b">
        <f>LEN(V197)=Rules!$E$10</f>
        <v>1</v>
      </c>
      <c r="AH197">
        <f>COUNTIF(P197:AF197,FALSE)</f>
        <v>0</v>
      </c>
    </row>
    <row r="198" spans="1:34" ht="17" x14ac:dyDescent="0.25">
      <c r="A198" s="3" t="s">
        <v>143</v>
      </c>
      <c r="B198" t="str">
        <f t="shared" si="36"/>
        <v>iyr:2013 byr:1983 pid:510998389 ecl:gry cid:99 hcl:#a97842</v>
      </c>
      <c r="C198" t="str">
        <f t="shared" si="37"/>
        <v>iyr:2013 byr:1983 pid:510998389 ecl:gry cid:99 hcl:#a97842</v>
      </c>
      <c r="D198" t="str">
        <v>iyr:2015 byr:1940 pid:798926275 eyr:2027 hcl:#cfa07d hgt:158cm ecl:amb</v>
      </c>
      <c r="F198" s="6">
        <f t="shared" si="35"/>
        <v>10</v>
      </c>
      <c r="G198" s="6">
        <f>IFERROR(FIND(G$2,$D198),-1)</f>
        <v>1</v>
      </c>
      <c r="H198" s="6">
        <f>IFERROR(FIND(H$2,$D198),-1)</f>
        <v>33</v>
      </c>
      <c r="I198" s="6">
        <f>IFERROR(FIND(I$2,$D198),-1)</f>
        <v>54</v>
      </c>
      <c r="J198" s="6">
        <f>IFERROR(FIND(J$2,$D198),-1)</f>
        <v>42</v>
      </c>
      <c r="K198" s="6">
        <f>IFERROR(FIND(K$2,$D198),-1)</f>
        <v>64</v>
      </c>
      <c r="L198" s="6">
        <f>IFERROR(FIND(L$2,$D198),-1)</f>
        <v>19</v>
      </c>
      <c r="M198" s="6">
        <f t="shared" si="38"/>
        <v>-1</v>
      </c>
      <c r="N198" s="9">
        <f>IF(COUNTIF(F198:L198,-1)&gt;0,0,1)</f>
        <v>1</v>
      </c>
      <c r="P198" t="str">
        <f t="shared" si="39"/>
        <v>1940</v>
      </c>
      <c r="Q198" t="str">
        <f t="shared" si="40"/>
        <v>2015</v>
      </c>
      <c r="R198" t="str">
        <f t="shared" si="41"/>
        <v>2027</v>
      </c>
      <c r="S198" t="str">
        <f t="shared" si="42"/>
        <v>158cm</v>
      </c>
      <c r="T198" t="str">
        <f t="shared" si="43"/>
        <v>#cfa07d</v>
      </c>
      <c r="U198" t="str">
        <f t="shared" si="44"/>
        <v>amb</v>
      </c>
      <c r="V198" t="str">
        <f t="shared" si="45"/>
        <v>798926275</v>
      </c>
      <c r="W198">
        <f t="shared" si="46"/>
        <v>158</v>
      </c>
      <c r="X198" t="b" cm="1">
        <f t="array" ref="X198">IF(SUM(IF(IFERROR(MATCH(_xlfn.UNICODE(RIGHT(LEFT(T198,_xlfn.SEQUENCE(Rules!$E$8,1,2)),1)),Rules!$B$13:$Q$13,0),-1)=-1,1,0))&gt;0,FALSE,TRUE)</f>
        <v>1</v>
      </c>
      <c r="Z198" s="6" t="b">
        <f>AND(LEN(P198)=Rules!$E$2,P198*1&lt;=Rules!$C$2,P198*1&gt;=Rules!$B$2)</f>
        <v>1</v>
      </c>
      <c r="AA198" s="6" t="b">
        <f>AND(LEN(Q198)=Rules!$E$2,Q198*1&lt;=Rules!$C$3,Q198*1&gt;=Rules!$B$3)</f>
        <v>1</v>
      </c>
      <c r="AB198" s="6" t="b">
        <f>AND(LEN(R198)=Rules!$E$2,R198*1&lt;=Rules!$C$4,R198*1&gt;=Rules!$B$4)</f>
        <v>1</v>
      </c>
      <c r="AC198" s="6" t="b">
        <f>IF(RIGHT(S198,2)=Rules!$D$5,AND(W198&lt;=Rules!$C$5,W198&gt;=Rules!$B$5),IF(RIGHT(S198,2)=Rules!$D$6,AND(W198&lt;=Rules!$C$6,W198&gt;=Rules!$B$6),FALSE))</f>
        <v>1</v>
      </c>
      <c r="AD198" s="6" t="b">
        <f>AND(LEFT(T198,1)=Rules!$D$8,LEN(T198)=Rules!$E$8)</f>
        <v>1</v>
      </c>
      <c r="AE198" s="6" t="b">
        <f>ISNUMBER(MATCH(U198,Rules!$B$9:$H$9,0))</f>
        <v>1</v>
      </c>
      <c r="AF198" s="6" t="b">
        <f>LEN(V198)=Rules!$E$10</f>
        <v>1</v>
      </c>
      <c r="AH198">
        <f>COUNTIF(P198:AF198,FALSE)</f>
        <v>0</v>
      </c>
    </row>
    <row r="199" spans="1:34" x14ac:dyDescent="0.2">
      <c r="B199" t="str">
        <f t="shared" si="36"/>
        <v/>
      </c>
      <c r="C199" t="str">
        <f t="shared" si="37"/>
        <v/>
      </c>
      <c r="D199" t="str">
        <v>ecl:brn pid:077141823 eyr:1945 iyr:2023 hcl:#602927 byr:1956 hgt:152</v>
      </c>
      <c r="F199" s="6">
        <f t="shared" si="35"/>
        <v>53</v>
      </c>
      <c r="G199" s="6">
        <f>IFERROR(FIND(G$2,$D199),-1)</f>
        <v>32</v>
      </c>
      <c r="H199" s="6">
        <f>IFERROR(FIND(H$2,$D199),-1)</f>
        <v>23</v>
      </c>
      <c r="I199" s="6">
        <f>IFERROR(FIND(I$2,$D199),-1)</f>
        <v>62</v>
      </c>
      <c r="J199" s="6">
        <f>IFERROR(FIND(J$2,$D199),-1)</f>
        <v>41</v>
      </c>
      <c r="K199" s="6">
        <f>IFERROR(FIND(K$2,$D199),-1)</f>
        <v>1</v>
      </c>
      <c r="L199" s="6">
        <f>IFERROR(FIND(L$2,$D199),-1)</f>
        <v>9</v>
      </c>
      <c r="M199" s="6">
        <f t="shared" si="38"/>
        <v>-1</v>
      </c>
      <c r="N199" s="9">
        <f>IF(COUNTIF(F199:L199,-1)&gt;0,0,1)</f>
        <v>1</v>
      </c>
      <c r="P199" t="str">
        <f t="shared" si="39"/>
        <v>1956</v>
      </c>
      <c r="Q199" t="str">
        <f t="shared" si="40"/>
        <v>2023</v>
      </c>
      <c r="R199" t="str">
        <f t="shared" si="41"/>
        <v>1945</v>
      </c>
      <c r="S199" t="str">
        <f t="shared" si="42"/>
        <v>152</v>
      </c>
      <c r="T199" t="str">
        <f t="shared" si="43"/>
        <v>#602927</v>
      </c>
      <c r="U199" t="str">
        <f t="shared" si="44"/>
        <v>brn</v>
      </c>
      <c r="V199" t="str">
        <f t="shared" si="45"/>
        <v>077141823</v>
      </c>
      <c r="W199">
        <f t="shared" si="46"/>
        <v>1</v>
      </c>
      <c r="X199" t="b" cm="1">
        <f t="array" ref="X199">IF(SUM(IF(IFERROR(MATCH(_xlfn.UNICODE(RIGHT(LEFT(T199,_xlfn.SEQUENCE(Rules!$E$8,1,2)),1)),Rules!$B$13:$Q$13,0),-1)=-1,1,0))&gt;0,FALSE,TRUE)</f>
        <v>1</v>
      </c>
      <c r="Z199" s="6" t="b">
        <f>AND(LEN(P199)=Rules!$E$2,P199*1&lt;=Rules!$C$2,P199*1&gt;=Rules!$B$2)</f>
        <v>1</v>
      </c>
      <c r="AA199" s="6" t="b">
        <f>AND(LEN(Q199)=Rules!$E$2,Q199*1&lt;=Rules!$C$3,Q199*1&gt;=Rules!$B$3)</f>
        <v>0</v>
      </c>
      <c r="AB199" s="6" t="b">
        <f>AND(LEN(R199)=Rules!$E$2,R199*1&lt;=Rules!$C$4,R199*1&gt;=Rules!$B$4)</f>
        <v>0</v>
      </c>
      <c r="AC199" s="6" t="b">
        <f>IF(RIGHT(S199,2)=Rules!$D$5,AND(W199&lt;=Rules!$C$5,W199&gt;=Rules!$B$5),IF(RIGHT(S199,2)=Rules!$D$6,AND(W199&lt;=Rules!$C$6,W199&gt;=Rules!$B$6),FALSE))</f>
        <v>0</v>
      </c>
      <c r="AD199" s="6" t="b">
        <f>AND(LEFT(T199,1)=Rules!$D$8,LEN(T199)=Rules!$E$8)</f>
        <v>1</v>
      </c>
      <c r="AE199" s="6" t="b">
        <f>ISNUMBER(MATCH(U199,Rules!$B$9:$H$9,0))</f>
        <v>1</v>
      </c>
      <c r="AF199" s="6" t="b">
        <f>LEN(V199)=Rules!$E$10</f>
        <v>1</v>
      </c>
      <c r="AH199">
        <f>COUNTIF(P199:AF199,FALSE)</f>
        <v>3</v>
      </c>
    </row>
    <row r="200" spans="1:34" ht="17" x14ac:dyDescent="0.25">
      <c r="A200" s="3" t="s">
        <v>144</v>
      </c>
      <c r="B200" t="str">
        <f t="shared" si="36"/>
        <v>ecl:gry eyr:2026</v>
      </c>
      <c r="C200" t="str">
        <f t="shared" si="37"/>
        <v/>
      </c>
      <c r="D200" t="str">
        <v>iyr:2022 byr:2007 hcl:f87f81 pid:8404831740 eyr:2033 hgt:170cm ecl:gmt</v>
      </c>
      <c r="F200" s="6">
        <f t="shared" si="35"/>
        <v>10</v>
      </c>
      <c r="G200" s="6">
        <f>IFERROR(FIND(G$2,$D200),-1)</f>
        <v>1</v>
      </c>
      <c r="H200" s="6">
        <f>IFERROR(FIND(H$2,$D200),-1)</f>
        <v>45</v>
      </c>
      <c r="I200" s="6">
        <f>IFERROR(FIND(I$2,$D200),-1)</f>
        <v>54</v>
      </c>
      <c r="J200" s="6">
        <f>IFERROR(FIND(J$2,$D200),-1)</f>
        <v>19</v>
      </c>
      <c r="K200" s="6">
        <f>IFERROR(FIND(K$2,$D200),-1)</f>
        <v>64</v>
      </c>
      <c r="L200" s="6">
        <f>IFERROR(FIND(L$2,$D200),-1)</f>
        <v>30</v>
      </c>
      <c r="M200" s="6">
        <f t="shared" si="38"/>
        <v>-1</v>
      </c>
      <c r="N200" s="9">
        <f>IF(COUNTIF(F200:L200,-1)&gt;0,0,1)</f>
        <v>1</v>
      </c>
      <c r="P200" t="str">
        <f t="shared" si="39"/>
        <v>2007</v>
      </c>
      <c r="Q200" t="str">
        <f t="shared" si="40"/>
        <v>2022</v>
      </c>
      <c r="R200" t="str">
        <f t="shared" si="41"/>
        <v>2033</v>
      </c>
      <c r="S200" t="str">
        <f t="shared" si="42"/>
        <v>170cm</v>
      </c>
      <c r="T200" t="str">
        <f t="shared" si="43"/>
        <v>f87f81</v>
      </c>
      <c r="U200" t="str">
        <f t="shared" si="44"/>
        <v>gmt</v>
      </c>
      <c r="V200" t="str">
        <f t="shared" si="45"/>
        <v>8404831740</v>
      </c>
      <c r="W200">
        <f t="shared" si="46"/>
        <v>170</v>
      </c>
      <c r="X200" t="b" cm="1">
        <f t="array" ref="X200">IF(SUM(IF(IFERROR(MATCH(_xlfn.UNICODE(RIGHT(LEFT(T200,_xlfn.SEQUENCE(Rules!$E$8,1,2)),1)),Rules!$B$13:$Q$13,0),-1)=-1,1,0))&gt;0,FALSE,TRUE)</f>
        <v>1</v>
      </c>
      <c r="Z200" s="6" t="b">
        <f>AND(LEN(P200)=Rules!$E$2,P200*1&lt;=Rules!$C$2,P200*1&gt;=Rules!$B$2)</f>
        <v>0</v>
      </c>
      <c r="AA200" s="6" t="b">
        <f>AND(LEN(Q200)=Rules!$E$2,Q200*1&lt;=Rules!$C$3,Q200*1&gt;=Rules!$B$3)</f>
        <v>0</v>
      </c>
      <c r="AB200" s="6" t="b">
        <f>AND(LEN(R200)=Rules!$E$2,R200*1&lt;=Rules!$C$4,R200*1&gt;=Rules!$B$4)</f>
        <v>0</v>
      </c>
      <c r="AC200" s="6" t="b">
        <f>IF(RIGHT(S200,2)=Rules!$D$5,AND(W200&lt;=Rules!$C$5,W200&gt;=Rules!$B$5),IF(RIGHT(S200,2)=Rules!$D$6,AND(W200&lt;=Rules!$C$6,W200&gt;=Rules!$B$6),FALSE))</f>
        <v>1</v>
      </c>
      <c r="AD200" s="6" t="b">
        <f>AND(LEFT(T200,1)=Rules!$D$8,LEN(T200)=Rules!$E$8)</f>
        <v>0</v>
      </c>
      <c r="AE200" s="6" t="b">
        <f>ISNUMBER(MATCH(U200,Rules!$B$9:$H$9,0))</f>
        <v>0</v>
      </c>
      <c r="AF200" s="6" t="b">
        <f>LEN(V200)=Rules!$E$10</f>
        <v>0</v>
      </c>
      <c r="AH200">
        <f>COUNTIF(P200:AF200,FALSE)</f>
        <v>6</v>
      </c>
    </row>
    <row r="201" spans="1:34" ht="17" x14ac:dyDescent="0.25">
      <c r="A201" s="3" t="s">
        <v>145</v>
      </c>
      <c r="B201" t="str">
        <f t="shared" si="36"/>
        <v>ecl:gry eyr:2026 cid:202 hgt:191cm byr:1981</v>
      </c>
      <c r="C201" t="str">
        <f t="shared" si="37"/>
        <v/>
      </c>
      <c r="D201" t="str">
        <v>iyr:1958 ecl:dne hcl:840fbe cid:55 eyr:2032 pid:19403738 hgt:170cm byr:2029</v>
      </c>
      <c r="F201" s="6">
        <f t="shared" si="35"/>
        <v>68</v>
      </c>
      <c r="G201" s="6">
        <f>IFERROR(FIND(G$2,$D201),-1)</f>
        <v>1</v>
      </c>
      <c r="H201" s="6">
        <f>IFERROR(FIND(H$2,$D201),-1)</f>
        <v>36</v>
      </c>
      <c r="I201" s="6">
        <f>IFERROR(FIND(I$2,$D201),-1)</f>
        <v>58</v>
      </c>
      <c r="J201" s="6">
        <f>IFERROR(FIND(J$2,$D201),-1)</f>
        <v>18</v>
      </c>
      <c r="K201" s="6">
        <f>IFERROR(FIND(K$2,$D201),-1)</f>
        <v>10</v>
      </c>
      <c r="L201" s="6">
        <f>IFERROR(FIND(L$2,$D201),-1)</f>
        <v>45</v>
      </c>
      <c r="M201" s="6">
        <f t="shared" si="38"/>
        <v>29</v>
      </c>
      <c r="N201" s="9">
        <f>IF(COUNTIF(F201:L201,-1)&gt;0,0,1)</f>
        <v>1</v>
      </c>
      <c r="P201" t="str">
        <f t="shared" si="39"/>
        <v>2029</v>
      </c>
      <c r="Q201" t="str">
        <f t="shared" si="40"/>
        <v>1958</v>
      </c>
      <c r="R201" t="str">
        <f t="shared" si="41"/>
        <v>2032</v>
      </c>
      <c r="S201" t="str">
        <f t="shared" si="42"/>
        <v>170cm</v>
      </c>
      <c r="T201" t="str">
        <f t="shared" si="43"/>
        <v>840fbe</v>
      </c>
      <c r="U201" t="str">
        <f t="shared" si="44"/>
        <v>dne</v>
      </c>
      <c r="V201" t="str">
        <f t="shared" si="45"/>
        <v>19403738</v>
      </c>
      <c r="W201">
        <f t="shared" si="46"/>
        <v>170</v>
      </c>
      <c r="X201" t="b" cm="1">
        <f t="array" ref="X201">IF(SUM(IF(IFERROR(MATCH(_xlfn.UNICODE(RIGHT(LEFT(T201,_xlfn.SEQUENCE(Rules!$E$8,1,2)),1)),Rules!$B$13:$Q$13,0),-1)=-1,1,0))&gt;0,FALSE,TRUE)</f>
        <v>1</v>
      </c>
      <c r="Z201" s="6" t="b">
        <f>AND(LEN(P201)=Rules!$E$2,P201*1&lt;=Rules!$C$2,P201*1&gt;=Rules!$B$2)</f>
        <v>0</v>
      </c>
      <c r="AA201" s="6" t="b">
        <f>AND(LEN(Q201)=Rules!$E$2,Q201*1&lt;=Rules!$C$3,Q201*1&gt;=Rules!$B$3)</f>
        <v>0</v>
      </c>
      <c r="AB201" s="6" t="b">
        <f>AND(LEN(R201)=Rules!$E$2,R201*1&lt;=Rules!$C$4,R201*1&gt;=Rules!$B$4)</f>
        <v>0</v>
      </c>
      <c r="AC201" s="6" t="b">
        <f>IF(RIGHT(S201,2)=Rules!$D$5,AND(W201&lt;=Rules!$C$5,W201&gt;=Rules!$B$5),IF(RIGHT(S201,2)=Rules!$D$6,AND(W201&lt;=Rules!$C$6,W201&gt;=Rules!$B$6),FALSE))</f>
        <v>1</v>
      </c>
      <c r="AD201" s="6" t="b">
        <f>AND(LEFT(T201,1)=Rules!$D$8,LEN(T201)=Rules!$E$8)</f>
        <v>0</v>
      </c>
      <c r="AE201" s="6" t="b">
        <f>ISNUMBER(MATCH(U201,Rules!$B$9:$H$9,0))</f>
        <v>0</v>
      </c>
      <c r="AF201" s="6" t="b">
        <f>LEN(V201)=Rules!$E$10</f>
        <v>0</v>
      </c>
      <c r="AH201">
        <f>COUNTIF(P201:AF201,FALSE)</f>
        <v>6</v>
      </c>
    </row>
    <row r="202" spans="1:34" ht="17" x14ac:dyDescent="0.25">
      <c r="A202" s="3" t="s">
        <v>146</v>
      </c>
      <c r="B202" t="str">
        <f t="shared" si="36"/>
        <v>ecl:gry eyr:2026 cid:202 hgt:191cm byr:1981 pid:414853225</v>
      </c>
      <c r="C202" t="str">
        <f t="shared" si="37"/>
        <v/>
      </c>
      <c r="D202" t="str">
        <v>ecl:brn pid:864743117 eyr:2025 hgt:188cm byr:1934 hcl:#623a2f iyr:2011</v>
      </c>
      <c r="F202" s="6">
        <f t="shared" si="35"/>
        <v>42</v>
      </c>
      <c r="G202" s="6">
        <f>IFERROR(FIND(G$2,$D202),-1)</f>
        <v>63</v>
      </c>
      <c r="H202" s="6">
        <f>IFERROR(FIND(H$2,$D202),-1)</f>
        <v>23</v>
      </c>
      <c r="I202" s="6">
        <f>IFERROR(FIND(I$2,$D202),-1)</f>
        <v>32</v>
      </c>
      <c r="J202" s="6">
        <f>IFERROR(FIND(J$2,$D202),-1)</f>
        <v>51</v>
      </c>
      <c r="K202" s="6">
        <f>IFERROR(FIND(K$2,$D202),-1)</f>
        <v>1</v>
      </c>
      <c r="L202" s="6">
        <f>IFERROR(FIND(L$2,$D202),-1)</f>
        <v>9</v>
      </c>
      <c r="M202" s="6">
        <f t="shared" si="38"/>
        <v>-1</v>
      </c>
      <c r="N202" s="9">
        <f>IF(COUNTIF(F202:L202,-1)&gt;0,0,1)</f>
        <v>1</v>
      </c>
      <c r="P202" t="str">
        <f t="shared" si="39"/>
        <v>1934</v>
      </c>
      <c r="Q202" t="str">
        <f t="shared" si="40"/>
        <v>2011</v>
      </c>
      <c r="R202" t="str">
        <f t="shared" si="41"/>
        <v>2025</v>
      </c>
      <c r="S202" t="str">
        <f t="shared" si="42"/>
        <v>188cm</v>
      </c>
      <c r="T202" t="str">
        <f t="shared" si="43"/>
        <v>#623a2f</v>
      </c>
      <c r="U202" t="str">
        <f t="shared" si="44"/>
        <v>brn</v>
      </c>
      <c r="V202" t="str">
        <f t="shared" si="45"/>
        <v>864743117</v>
      </c>
      <c r="W202">
        <f t="shared" si="46"/>
        <v>188</v>
      </c>
      <c r="X202" t="b" cm="1">
        <f t="array" ref="X202">IF(SUM(IF(IFERROR(MATCH(_xlfn.UNICODE(RIGHT(LEFT(T202,_xlfn.SEQUENCE(Rules!$E$8,1,2)),1)),Rules!$B$13:$Q$13,0),-1)=-1,1,0))&gt;0,FALSE,TRUE)</f>
        <v>1</v>
      </c>
      <c r="Z202" s="6" t="b">
        <f>AND(LEN(P202)=Rules!$E$2,P202*1&lt;=Rules!$C$2,P202*1&gt;=Rules!$B$2)</f>
        <v>1</v>
      </c>
      <c r="AA202" s="6" t="b">
        <f>AND(LEN(Q202)=Rules!$E$2,Q202*1&lt;=Rules!$C$3,Q202*1&gt;=Rules!$B$3)</f>
        <v>1</v>
      </c>
      <c r="AB202" s="6" t="b">
        <f>AND(LEN(R202)=Rules!$E$2,R202*1&lt;=Rules!$C$4,R202*1&gt;=Rules!$B$4)</f>
        <v>1</v>
      </c>
      <c r="AC202" s="6" t="b">
        <f>IF(RIGHT(S202,2)=Rules!$D$5,AND(W202&lt;=Rules!$C$5,W202&gt;=Rules!$B$5),IF(RIGHT(S202,2)=Rules!$D$6,AND(W202&lt;=Rules!$C$6,W202&gt;=Rules!$B$6),FALSE))</f>
        <v>1</v>
      </c>
      <c r="AD202" s="6" t="b">
        <f>AND(LEFT(T202,1)=Rules!$D$8,LEN(T202)=Rules!$E$8)</f>
        <v>1</v>
      </c>
      <c r="AE202" s="6" t="b">
        <f>ISNUMBER(MATCH(U202,Rules!$B$9:$H$9,0))</f>
        <v>1</v>
      </c>
      <c r="AF202" s="6" t="b">
        <f>LEN(V202)=Rules!$E$10</f>
        <v>1</v>
      </c>
      <c r="AH202">
        <f>COUNTIF(P202:AF202,FALSE)</f>
        <v>0</v>
      </c>
    </row>
    <row r="203" spans="1:34" ht="17" x14ac:dyDescent="0.25">
      <c r="A203" s="3" t="s">
        <v>147</v>
      </c>
      <c r="B203" t="str">
        <f t="shared" si="36"/>
        <v>ecl:gry eyr:2026 cid:202 hgt:191cm byr:1981 pid:414853225 hcl:#7d3b0c</v>
      </c>
      <c r="C203" t="str">
        <f t="shared" si="37"/>
        <v>ecl:gry eyr:2026 cid:202 hgt:191cm byr:1981 pid:414853225 hcl:#7d3b0c</v>
      </c>
      <c r="D203" t="str">
        <v>iyr:2010 pid:877675472 hcl:#7d3b0c eyr:2027 byr:1954 hgt:182cm ecl:oth</v>
      </c>
      <c r="F203" s="6">
        <f t="shared" si="35"/>
        <v>45</v>
      </c>
      <c r="G203" s="6">
        <f>IFERROR(FIND(G$2,$D203),-1)</f>
        <v>1</v>
      </c>
      <c r="H203" s="6">
        <f>IFERROR(FIND(H$2,$D203),-1)</f>
        <v>36</v>
      </c>
      <c r="I203" s="6">
        <f>IFERROR(FIND(I$2,$D203),-1)</f>
        <v>54</v>
      </c>
      <c r="J203" s="6">
        <f>IFERROR(FIND(J$2,$D203),-1)</f>
        <v>24</v>
      </c>
      <c r="K203" s="6">
        <f>IFERROR(FIND(K$2,$D203),-1)</f>
        <v>64</v>
      </c>
      <c r="L203" s="6">
        <f>IFERROR(FIND(L$2,$D203),-1)</f>
        <v>10</v>
      </c>
      <c r="M203" s="6">
        <f t="shared" si="38"/>
        <v>-1</v>
      </c>
      <c r="N203" s="9">
        <f>IF(COUNTIF(F203:L203,-1)&gt;0,0,1)</f>
        <v>1</v>
      </c>
      <c r="P203" t="str">
        <f t="shared" si="39"/>
        <v>1954</v>
      </c>
      <c r="Q203" t="str">
        <f t="shared" si="40"/>
        <v>2010</v>
      </c>
      <c r="R203" t="str">
        <f t="shared" si="41"/>
        <v>2027</v>
      </c>
      <c r="S203" t="str">
        <f t="shared" si="42"/>
        <v>182cm</v>
      </c>
      <c r="T203" t="str">
        <f t="shared" si="43"/>
        <v>#7d3b0c</v>
      </c>
      <c r="U203" t="str">
        <f t="shared" si="44"/>
        <v>oth</v>
      </c>
      <c r="V203" t="str">
        <f t="shared" si="45"/>
        <v>877675472</v>
      </c>
      <c r="W203">
        <f t="shared" si="46"/>
        <v>182</v>
      </c>
      <c r="X203" t="b" cm="1">
        <f t="array" ref="X203">IF(SUM(IF(IFERROR(MATCH(_xlfn.UNICODE(RIGHT(LEFT(T203,_xlfn.SEQUENCE(Rules!$E$8,1,2)),1)),Rules!$B$13:$Q$13,0),-1)=-1,1,0))&gt;0,FALSE,TRUE)</f>
        <v>1</v>
      </c>
      <c r="Z203" s="6" t="b">
        <f>AND(LEN(P203)=Rules!$E$2,P203*1&lt;=Rules!$C$2,P203*1&gt;=Rules!$B$2)</f>
        <v>1</v>
      </c>
      <c r="AA203" s="6" t="b">
        <f>AND(LEN(Q203)=Rules!$E$2,Q203*1&lt;=Rules!$C$3,Q203*1&gt;=Rules!$B$3)</f>
        <v>1</v>
      </c>
      <c r="AB203" s="6" t="b">
        <f>AND(LEN(R203)=Rules!$E$2,R203*1&lt;=Rules!$C$4,R203*1&gt;=Rules!$B$4)</f>
        <v>1</v>
      </c>
      <c r="AC203" s="6" t="b">
        <f>IF(RIGHT(S203,2)=Rules!$D$5,AND(W203&lt;=Rules!$C$5,W203&gt;=Rules!$B$5),IF(RIGHT(S203,2)=Rules!$D$6,AND(W203&lt;=Rules!$C$6,W203&gt;=Rules!$B$6),FALSE))</f>
        <v>1</v>
      </c>
      <c r="AD203" s="6" t="b">
        <f>AND(LEFT(T203,1)=Rules!$D$8,LEN(T203)=Rules!$E$8)</f>
        <v>1</v>
      </c>
      <c r="AE203" s="6" t="b">
        <f>ISNUMBER(MATCH(U203,Rules!$B$9:$H$9,0))</f>
        <v>1</v>
      </c>
      <c r="AF203" s="6" t="b">
        <f>LEN(V203)=Rules!$E$10</f>
        <v>1</v>
      </c>
      <c r="AH203">
        <f>COUNTIF(P203:AF203,FALSE)</f>
        <v>0</v>
      </c>
    </row>
    <row r="204" spans="1:34" x14ac:dyDescent="0.2">
      <c r="B204" t="str">
        <f t="shared" si="36"/>
        <v/>
      </c>
      <c r="C204" t="str">
        <f t="shared" si="37"/>
        <v/>
      </c>
      <c r="D204" t="str">
        <v>iyr:2015 hcl:#a97842 pid:719192774 ecl:brn byr:1993 hgt:186cm</v>
      </c>
      <c r="F204" s="6">
        <f t="shared" si="35"/>
        <v>44</v>
      </c>
      <c r="G204" s="6">
        <f>IFERROR(FIND(G$2,$D204),-1)</f>
        <v>1</v>
      </c>
      <c r="H204" s="6">
        <f>IFERROR(FIND(H$2,$D204),-1)</f>
        <v>-1</v>
      </c>
      <c r="I204" s="6">
        <f>IFERROR(FIND(I$2,$D204),-1)</f>
        <v>53</v>
      </c>
      <c r="J204" s="6">
        <f>IFERROR(FIND(J$2,$D204),-1)</f>
        <v>10</v>
      </c>
      <c r="K204" s="6">
        <f>IFERROR(FIND(K$2,$D204),-1)</f>
        <v>36</v>
      </c>
      <c r="L204" s="6">
        <f>IFERROR(FIND(L$2,$D204),-1)</f>
        <v>22</v>
      </c>
      <c r="M204" s="6">
        <f t="shared" si="38"/>
        <v>-1</v>
      </c>
      <c r="N204" s="9">
        <f>IF(COUNTIF(F204:L204,-1)&gt;0,0,1)</f>
        <v>0</v>
      </c>
      <c r="P204" t="str">
        <f t="shared" si="39"/>
        <v>1993</v>
      </c>
      <c r="Q204" t="str">
        <f t="shared" si="40"/>
        <v>2015</v>
      </c>
      <c r="R204" t="b">
        <f t="shared" si="41"/>
        <v>0</v>
      </c>
      <c r="S204" t="str">
        <f t="shared" si="42"/>
        <v>186cm</v>
      </c>
      <c r="T204" t="str">
        <f t="shared" si="43"/>
        <v>#a97842</v>
      </c>
      <c r="U204" t="str">
        <f t="shared" si="44"/>
        <v>brn</v>
      </c>
      <c r="V204" t="str">
        <f t="shared" si="45"/>
        <v>719192774</v>
      </c>
      <c r="W204">
        <f t="shared" si="46"/>
        <v>186</v>
      </c>
      <c r="X204" t="b" cm="1">
        <f t="array" ref="X204">IF(SUM(IF(IFERROR(MATCH(_xlfn.UNICODE(RIGHT(LEFT(T204,_xlfn.SEQUENCE(Rules!$E$8,1,2)),1)),Rules!$B$13:$Q$13,0),-1)=-1,1,0))&gt;0,FALSE,TRUE)</f>
        <v>1</v>
      </c>
      <c r="Z204" s="6" t="b">
        <f>AND(LEN(P204)=Rules!$E$2,P204*1&lt;=Rules!$C$2,P204*1&gt;=Rules!$B$2)</f>
        <v>1</v>
      </c>
      <c r="AA204" s="6" t="b">
        <f>AND(LEN(Q204)=Rules!$E$2,Q204*1&lt;=Rules!$C$3,Q204*1&gt;=Rules!$B$3)</f>
        <v>1</v>
      </c>
      <c r="AB204" s="6" t="b">
        <f>AND(LEN(R204)=Rules!$E$2,R204*1&lt;=Rules!$C$4,R204*1&gt;=Rules!$B$4)</f>
        <v>0</v>
      </c>
      <c r="AC204" s="6" t="b">
        <f>IF(RIGHT(S204,2)=Rules!$D$5,AND(W204&lt;=Rules!$C$5,W204&gt;=Rules!$B$5),IF(RIGHT(S204,2)=Rules!$D$6,AND(W204&lt;=Rules!$C$6,W204&gt;=Rules!$B$6),FALSE))</f>
        <v>1</v>
      </c>
      <c r="AD204" s="6" t="b">
        <f>AND(LEFT(T204,1)=Rules!$D$8,LEN(T204)=Rules!$E$8)</f>
        <v>1</v>
      </c>
      <c r="AE204" s="6" t="b">
        <f>ISNUMBER(MATCH(U204,Rules!$B$9:$H$9,0))</f>
        <v>1</v>
      </c>
      <c r="AF204" s="6" t="b">
        <f>LEN(V204)=Rules!$E$10</f>
        <v>1</v>
      </c>
      <c r="AH204">
        <f>COUNTIF(P204:AF204,FALSE)</f>
        <v>2</v>
      </c>
    </row>
    <row r="205" spans="1:34" ht="17" x14ac:dyDescent="0.25">
      <c r="A205" s="3" t="s">
        <v>148</v>
      </c>
      <c r="B205" t="str">
        <f t="shared" si="36"/>
        <v>hcl:#866857 byr:1951 eyr:2020 hgt:169cm pid:844496997</v>
      </c>
      <c r="C205" t="str">
        <f t="shared" si="37"/>
        <v/>
      </c>
      <c r="D205" t="str">
        <v>eyr:2021 hgt:176cm pid:395161956 hcl:#602927 ecl:grn iyr:2020 byr:1972</v>
      </c>
      <c r="F205" s="6">
        <f t="shared" si="35"/>
        <v>63</v>
      </c>
      <c r="G205" s="6">
        <f>IFERROR(FIND(G$2,$D205),-1)</f>
        <v>54</v>
      </c>
      <c r="H205" s="6">
        <f>IFERROR(FIND(H$2,$D205),-1)</f>
        <v>1</v>
      </c>
      <c r="I205" s="6">
        <f>IFERROR(FIND(I$2,$D205),-1)</f>
        <v>10</v>
      </c>
      <c r="J205" s="6">
        <f>IFERROR(FIND(J$2,$D205),-1)</f>
        <v>34</v>
      </c>
      <c r="K205" s="6">
        <f>IFERROR(FIND(K$2,$D205),-1)</f>
        <v>46</v>
      </c>
      <c r="L205" s="6">
        <f>IFERROR(FIND(L$2,$D205),-1)</f>
        <v>20</v>
      </c>
      <c r="M205" s="6">
        <f t="shared" si="38"/>
        <v>-1</v>
      </c>
      <c r="N205" s="9">
        <f>IF(COUNTIF(F205:L205,-1)&gt;0,0,1)</f>
        <v>1</v>
      </c>
      <c r="P205" t="str">
        <f t="shared" si="39"/>
        <v>1972</v>
      </c>
      <c r="Q205" t="str">
        <f t="shared" si="40"/>
        <v>2020</v>
      </c>
      <c r="R205" t="str">
        <f t="shared" si="41"/>
        <v>2021</v>
      </c>
      <c r="S205" t="str">
        <f t="shared" si="42"/>
        <v>176cm</v>
      </c>
      <c r="T205" t="str">
        <f t="shared" si="43"/>
        <v>#602927</v>
      </c>
      <c r="U205" t="str">
        <f t="shared" si="44"/>
        <v>grn</v>
      </c>
      <c r="V205" t="str">
        <f t="shared" si="45"/>
        <v>395161956</v>
      </c>
      <c r="W205">
        <f t="shared" si="46"/>
        <v>176</v>
      </c>
      <c r="X205" t="b" cm="1">
        <f t="array" ref="X205">IF(SUM(IF(IFERROR(MATCH(_xlfn.UNICODE(RIGHT(LEFT(T205,_xlfn.SEQUENCE(Rules!$E$8,1,2)),1)),Rules!$B$13:$Q$13,0),-1)=-1,1,0))&gt;0,FALSE,TRUE)</f>
        <v>1</v>
      </c>
      <c r="Z205" s="6" t="b">
        <f>AND(LEN(P205)=Rules!$E$2,P205*1&lt;=Rules!$C$2,P205*1&gt;=Rules!$B$2)</f>
        <v>1</v>
      </c>
      <c r="AA205" s="6" t="b">
        <f>AND(LEN(Q205)=Rules!$E$2,Q205*1&lt;=Rules!$C$3,Q205*1&gt;=Rules!$B$3)</f>
        <v>1</v>
      </c>
      <c r="AB205" s="6" t="b">
        <f>AND(LEN(R205)=Rules!$E$2,R205*1&lt;=Rules!$C$4,R205*1&gt;=Rules!$B$4)</f>
        <v>1</v>
      </c>
      <c r="AC205" s="6" t="b">
        <f>IF(RIGHT(S205,2)=Rules!$D$5,AND(W205&lt;=Rules!$C$5,W205&gt;=Rules!$B$5),IF(RIGHT(S205,2)=Rules!$D$6,AND(W205&lt;=Rules!$C$6,W205&gt;=Rules!$B$6),FALSE))</f>
        <v>1</v>
      </c>
      <c r="AD205" s="6" t="b">
        <f>AND(LEFT(T205,1)=Rules!$D$8,LEN(T205)=Rules!$E$8)</f>
        <v>1</v>
      </c>
      <c r="AE205" s="6" t="b">
        <f>ISNUMBER(MATCH(U205,Rules!$B$9:$H$9,0))</f>
        <v>1</v>
      </c>
      <c r="AF205" s="6" t="b">
        <f>LEN(V205)=Rules!$E$10</f>
        <v>1</v>
      </c>
      <c r="AH205">
        <f>COUNTIF(P205:AF205,FALSE)</f>
        <v>0</v>
      </c>
    </row>
    <row r="206" spans="1:34" ht="17" x14ac:dyDescent="0.25">
      <c r="A206" s="3" t="s">
        <v>149</v>
      </c>
      <c r="B206" t="str">
        <f t="shared" si="36"/>
        <v>hcl:#866857 byr:1951 eyr:2020 hgt:169cm pid:844496997 iyr:2016 ecl:brn</v>
      </c>
      <c r="C206" t="str">
        <f t="shared" si="37"/>
        <v>hcl:#866857 byr:1951 eyr:2020 hgt:169cm pid:844496997 iyr:2016 ecl:brn</v>
      </c>
      <c r="D206" t="str">
        <v>hcl:#fffffd hgt:167cm byr:1945 ecl:grn iyr:2017 eyr:2026</v>
      </c>
      <c r="F206" s="6">
        <f t="shared" si="35"/>
        <v>23</v>
      </c>
      <c r="G206" s="6">
        <f>IFERROR(FIND(G$2,$D206),-1)</f>
        <v>40</v>
      </c>
      <c r="H206" s="6">
        <f>IFERROR(FIND(H$2,$D206),-1)</f>
        <v>49</v>
      </c>
      <c r="I206" s="6">
        <f>IFERROR(FIND(I$2,$D206),-1)</f>
        <v>13</v>
      </c>
      <c r="J206" s="6">
        <f>IFERROR(FIND(J$2,$D206),-1)</f>
        <v>1</v>
      </c>
      <c r="K206" s="6">
        <f>IFERROR(FIND(K$2,$D206),-1)</f>
        <v>32</v>
      </c>
      <c r="L206" s="6">
        <f>IFERROR(FIND(L$2,$D206),-1)</f>
        <v>-1</v>
      </c>
      <c r="M206" s="6">
        <f t="shared" si="38"/>
        <v>-1</v>
      </c>
      <c r="N206" s="9">
        <f>IF(COUNTIF(F206:L206,-1)&gt;0,0,1)</f>
        <v>0</v>
      </c>
      <c r="P206" t="str">
        <f t="shared" si="39"/>
        <v>1945</v>
      </c>
      <c r="Q206" t="str">
        <f t="shared" si="40"/>
        <v>2017</v>
      </c>
      <c r="R206" t="str">
        <f t="shared" si="41"/>
        <v>2026</v>
      </c>
      <c r="S206" t="str">
        <f t="shared" si="42"/>
        <v>167cm</v>
      </c>
      <c r="T206" t="str">
        <f t="shared" si="43"/>
        <v>#fffffd</v>
      </c>
      <c r="U206" t="str">
        <f t="shared" si="44"/>
        <v>grn</v>
      </c>
      <c r="V206" t="b">
        <f t="shared" si="45"/>
        <v>0</v>
      </c>
      <c r="W206">
        <f t="shared" si="46"/>
        <v>167</v>
      </c>
      <c r="X206" t="b" cm="1">
        <f t="array" ref="X206">IF(SUM(IF(IFERROR(MATCH(_xlfn.UNICODE(RIGHT(LEFT(T206,_xlfn.SEQUENCE(Rules!$E$8,1,2)),1)),Rules!$B$13:$Q$13,0),-1)=-1,1,0))&gt;0,FALSE,TRUE)</f>
        <v>1</v>
      </c>
      <c r="Z206" s="6" t="b">
        <f>AND(LEN(P206)=Rules!$E$2,P206*1&lt;=Rules!$C$2,P206*1&gt;=Rules!$B$2)</f>
        <v>1</v>
      </c>
      <c r="AA206" s="6" t="b">
        <f>AND(LEN(Q206)=Rules!$E$2,Q206*1&lt;=Rules!$C$3,Q206*1&gt;=Rules!$B$3)</f>
        <v>1</v>
      </c>
      <c r="AB206" s="6" t="b">
        <f>AND(LEN(R206)=Rules!$E$2,R206*1&lt;=Rules!$C$4,R206*1&gt;=Rules!$B$4)</f>
        <v>1</v>
      </c>
      <c r="AC206" s="6" t="b">
        <f>IF(RIGHT(S206,2)=Rules!$D$5,AND(W206&lt;=Rules!$C$5,W206&gt;=Rules!$B$5),IF(RIGHT(S206,2)=Rules!$D$6,AND(W206&lt;=Rules!$C$6,W206&gt;=Rules!$B$6),FALSE))</f>
        <v>1</v>
      </c>
      <c r="AD206" s="6" t="b">
        <f>AND(LEFT(T206,1)=Rules!$D$8,LEN(T206)=Rules!$E$8)</f>
        <v>1</v>
      </c>
      <c r="AE206" s="6" t="b">
        <f>ISNUMBER(MATCH(U206,Rules!$B$9:$H$9,0))</f>
        <v>1</v>
      </c>
      <c r="AF206" s="6" t="b">
        <f>LEN(V206)=Rules!$E$10</f>
        <v>0</v>
      </c>
      <c r="AH206">
        <f>COUNTIF(P206:AF206,FALSE)</f>
        <v>2</v>
      </c>
    </row>
    <row r="207" spans="1:34" x14ac:dyDescent="0.2">
      <c r="B207" t="str">
        <f t="shared" si="36"/>
        <v/>
      </c>
      <c r="C207" t="str">
        <f t="shared" si="37"/>
        <v/>
      </c>
      <c r="D207" t="str">
        <v>hcl:#6b5442 ecl:gry cid:208 hgt:155cm iyr:2010 byr:1933 pid:040244553 eyr:2029</v>
      </c>
      <c r="F207" s="6">
        <f t="shared" si="35"/>
        <v>48</v>
      </c>
      <c r="G207" s="6">
        <f>IFERROR(FIND(G$2,$D207),-1)</f>
        <v>39</v>
      </c>
      <c r="H207" s="6">
        <f>IFERROR(FIND(H$2,$D207),-1)</f>
        <v>71</v>
      </c>
      <c r="I207" s="6">
        <f>IFERROR(FIND(I$2,$D207),-1)</f>
        <v>29</v>
      </c>
      <c r="J207" s="6">
        <f>IFERROR(FIND(J$2,$D207),-1)</f>
        <v>1</v>
      </c>
      <c r="K207" s="6">
        <f>IFERROR(FIND(K$2,$D207),-1)</f>
        <v>13</v>
      </c>
      <c r="L207" s="6">
        <f>IFERROR(FIND(L$2,$D207),-1)</f>
        <v>57</v>
      </c>
      <c r="M207" s="6">
        <f t="shared" si="38"/>
        <v>21</v>
      </c>
      <c r="N207" s="9">
        <f>IF(COUNTIF(F207:L207,-1)&gt;0,0,1)</f>
        <v>1</v>
      </c>
      <c r="P207" t="str">
        <f t="shared" si="39"/>
        <v>1933</v>
      </c>
      <c r="Q207" t="str">
        <f t="shared" si="40"/>
        <v>2010</v>
      </c>
      <c r="R207" t="str">
        <f t="shared" si="41"/>
        <v>2029</v>
      </c>
      <c r="S207" t="str">
        <f t="shared" si="42"/>
        <v>155cm</v>
      </c>
      <c r="T207" t="str">
        <f t="shared" si="43"/>
        <v>#6b5442</v>
      </c>
      <c r="U207" t="str">
        <f t="shared" si="44"/>
        <v>gry</v>
      </c>
      <c r="V207" t="str">
        <f t="shared" si="45"/>
        <v>040244553</v>
      </c>
      <c r="W207">
        <f t="shared" si="46"/>
        <v>155</v>
      </c>
      <c r="X207" t="b" cm="1">
        <f t="array" ref="X207">IF(SUM(IF(IFERROR(MATCH(_xlfn.UNICODE(RIGHT(LEFT(T207,_xlfn.SEQUENCE(Rules!$E$8,1,2)),1)),Rules!$B$13:$Q$13,0),-1)=-1,1,0))&gt;0,FALSE,TRUE)</f>
        <v>1</v>
      </c>
      <c r="Z207" s="6" t="b">
        <f>AND(LEN(P207)=Rules!$E$2,P207*1&lt;=Rules!$C$2,P207*1&gt;=Rules!$B$2)</f>
        <v>1</v>
      </c>
      <c r="AA207" s="6" t="b">
        <f>AND(LEN(Q207)=Rules!$E$2,Q207*1&lt;=Rules!$C$3,Q207*1&gt;=Rules!$B$3)</f>
        <v>1</v>
      </c>
      <c r="AB207" s="6" t="b">
        <f>AND(LEN(R207)=Rules!$E$2,R207*1&lt;=Rules!$C$4,R207*1&gt;=Rules!$B$4)</f>
        <v>1</v>
      </c>
      <c r="AC207" s="6" t="b">
        <f>IF(RIGHT(S207,2)=Rules!$D$5,AND(W207&lt;=Rules!$C$5,W207&gt;=Rules!$B$5),IF(RIGHT(S207,2)=Rules!$D$6,AND(W207&lt;=Rules!$C$6,W207&gt;=Rules!$B$6),FALSE))</f>
        <v>1</v>
      </c>
      <c r="AD207" s="6" t="b">
        <f>AND(LEFT(T207,1)=Rules!$D$8,LEN(T207)=Rules!$E$8)</f>
        <v>1</v>
      </c>
      <c r="AE207" s="6" t="b">
        <f>ISNUMBER(MATCH(U207,Rules!$B$9:$H$9,0))</f>
        <v>1</v>
      </c>
      <c r="AF207" s="6" t="b">
        <f>LEN(V207)=Rules!$E$10</f>
        <v>1</v>
      </c>
      <c r="AH207">
        <f>COUNTIF(P207:AF207,FALSE)</f>
        <v>0</v>
      </c>
    </row>
    <row r="208" spans="1:34" ht="17" x14ac:dyDescent="0.25">
      <c r="A208" s="3" t="s">
        <v>150</v>
      </c>
      <c r="B208" t="str">
        <f t="shared" si="36"/>
        <v>pid:083641628 iyr:2019 eyr:2030</v>
      </c>
      <c r="C208" t="str">
        <f t="shared" si="37"/>
        <v/>
      </c>
      <c r="D208" t="str">
        <v>iyr:1960 cid:281 ecl:#8f7c45 hcl:z pid:11609858 eyr:1955 hgt:150in byr:1985</v>
      </c>
      <c r="F208" s="6">
        <f t="shared" si="35"/>
        <v>68</v>
      </c>
      <c r="G208" s="6">
        <f>IFERROR(FIND(G$2,$D208),-1)</f>
        <v>1</v>
      </c>
      <c r="H208" s="6">
        <f>IFERROR(FIND(H$2,$D208),-1)</f>
        <v>49</v>
      </c>
      <c r="I208" s="6">
        <f>IFERROR(FIND(I$2,$D208),-1)</f>
        <v>58</v>
      </c>
      <c r="J208" s="6">
        <f>IFERROR(FIND(J$2,$D208),-1)</f>
        <v>30</v>
      </c>
      <c r="K208" s="6">
        <f>IFERROR(FIND(K$2,$D208),-1)</f>
        <v>18</v>
      </c>
      <c r="L208" s="6">
        <f>IFERROR(FIND(L$2,$D208),-1)</f>
        <v>36</v>
      </c>
      <c r="M208" s="6">
        <f t="shared" si="38"/>
        <v>10</v>
      </c>
      <c r="N208" s="9">
        <f>IF(COUNTIF(F208:L208,-1)&gt;0,0,1)</f>
        <v>1</v>
      </c>
      <c r="P208" t="str">
        <f t="shared" si="39"/>
        <v>1985</v>
      </c>
      <c r="Q208" t="str">
        <f t="shared" si="40"/>
        <v>1960</v>
      </c>
      <c r="R208" t="str">
        <f t="shared" si="41"/>
        <v>1955</v>
      </c>
      <c r="S208" t="str">
        <f t="shared" si="42"/>
        <v>150in</v>
      </c>
      <c r="T208" t="str">
        <f t="shared" si="43"/>
        <v>z</v>
      </c>
      <c r="U208" t="str">
        <f t="shared" si="44"/>
        <v>#8f7c45</v>
      </c>
      <c r="V208" t="str">
        <f t="shared" si="45"/>
        <v>11609858</v>
      </c>
      <c r="W208">
        <f t="shared" si="46"/>
        <v>150</v>
      </c>
      <c r="X208" t="b" cm="1">
        <f t="array" ref="X208">IF(SUM(IF(IFERROR(MATCH(_xlfn.UNICODE(RIGHT(LEFT(T208,_xlfn.SEQUENCE(Rules!$E$8,1,2)),1)),Rules!$B$13:$Q$13,0),-1)=-1,1,0))&gt;0,FALSE,TRUE)</f>
        <v>0</v>
      </c>
      <c r="Z208" s="6" t="b">
        <f>AND(LEN(P208)=Rules!$E$2,P208*1&lt;=Rules!$C$2,P208*1&gt;=Rules!$B$2)</f>
        <v>1</v>
      </c>
      <c r="AA208" s="6" t="b">
        <f>AND(LEN(Q208)=Rules!$E$2,Q208*1&lt;=Rules!$C$3,Q208*1&gt;=Rules!$B$3)</f>
        <v>0</v>
      </c>
      <c r="AB208" s="6" t="b">
        <f>AND(LEN(R208)=Rules!$E$2,R208*1&lt;=Rules!$C$4,R208*1&gt;=Rules!$B$4)</f>
        <v>0</v>
      </c>
      <c r="AC208" s="6" t="b">
        <f>IF(RIGHT(S208,2)=Rules!$D$5,AND(W208&lt;=Rules!$C$5,W208&gt;=Rules!$B$5),IF(RIGHT(S208,2)=Rules!$D$6,AND(W208&lt;=Rules!$C$6,W208&gt;=Rules!$B$6),FALSE))</f>
        <v>0</v>
      </c>
      <c r="AD208" s="6" t="b">
        <f>AND(LEFT(T208,1)=Rules!$D$8,LEN(T208)=Rules!$E$8)</f>
        <v>0</v>
      </c>
      <c r="AE208" s="6" t="b">
        <f>ISNUMBER(MATCH(U208,Rules!$B$9:$H$9,0))</f>
        <v>0</v>
      </c>
      <c r="AF208" s="6" t="b">
        <f>LEN(V208)=Rules!$E$10</f>
        <v>0</v>
      </c>
      <c r="AH208">
        <f>COUNTIF(P208:AF208,FALSE)</f>
        <v>7</v>
      </c>
    </row>
    <row r="209" spans="1:34" ht="17" x14ac:dyDescent="0.25">
      <c r="A209" s="3" t="s">
        <v>151</v>
      </c>
      <c r="B209" t="str">
        <f t="shared" si="36"/>
        <v>pid:083641628 iyr:2019 eyr:2030 byr:1938 ecl:hzl hcl:#b6652a hgt:68in</v>
      </c>
      <c r="C209" t="str">
        <f t="shared" si="37"/>
        <v>pid:083641628 iyr:2019 eyr:2030 byr:1938 ecl:hzl hcl:#b6652a hgt:68in</v>
      </c>
      <c r="D209" t="str">
        <v>hgt:150cm byr:2002 hcl:#fffffd pid:337375886 iyr:2011 ecl:amb eyr:2037</v>
      </c>
      <c r="F209" s="6">
        <f>IFERROR(FIND(F$2,$D209),-1)</f>
        <v>11</v>
      </c>
      <c r="G209" s="6">
        <f>IFERROR(FIND(G$2,$D209),-1)</f>
        <v>46</v>
      </c>
      <c r="H209" s="6">
        <f>IFERROR(FIND(H$2,$D209),-1)</f>
        <v>63</v>
      </c>
      <c r="I209" s="6">
        <f>IFERROR(FIND(I$2,$D209),-1)</f>
        <v>1</v>
      </c>
      <c r="J209" s="6">
        <f>IFERROR(FIND(J$2,$D209),-1)</f>
        <v>20</v>
      </c>
      <c r="K209" s="6">
        <f>IFERROR(FIND(K$2,$D209),-1)</f>
        <v>55</v>
      </c>
      <c r="L209" s="6">
        <f>IFERROR(FIND(L$2,$D209),-1)</f>
        <v>32</v>
      </c>
      <c r="M209" s="6">
        <f t="shared" si="38"/>
        <v>-1</v>
      </c>
      <c r="N209" s="9">
        <f>IF(COUNTIF(F209:L209,-1)&gt;0,0,1)</f>
        <v>1</v>
      </c>
      <c r="P209" t="str">
        <f t="shared" si="39"/>
        <v>2002</v>
      </c>
      <c r="Q209" t="str">
        <f t="shared" si="40"/>
        <v>2011</v>
      </c>
      <c r="R209" t="str">
        <f t="shared" si="41"/>
        <v>2037</v>
      </c>
      <c r="S209" t="str">
        <f t="shared" si="42"/>
        <v>150cm</v>
      </c>
      <c r="T209" t="str">
        <f t="shared" si="43"/>
        <v>#fffffd</v>
      </c>
      <c r="U209" t="str">
        <f t="shared" si="44"/>
        <v>amb</v>
      </c>
      <c r="V209" t="str">
        <f t="shared" si="45"/>
        <v>337375886</v>
      </c>
      <c r="W209">
        <f t="shared" si="46"/>
        <v>150</v>
      </c>
      <c r="X209" t="b" cm="1">
        <f t="array" ref="X209">IF(SUM(IF(IFERROR(MATCH(_xlfn.UNICODE(RIGHT(LEFT(T209,_xlfn.SEQUENCE(Rules!$E$8,1,2)),1)),Rules!$B$13:$Q$13,0),-1)=-1,1,0))&gt;0,FALSE,TRUE)</f>
        <v>1</v>
      </c>
      <c r="Z209" s="6" t="b">
        <f>AND(LEN(P209)=Rules!$E$2,P209*1&lt;=Rules!$C$2,P209*1&gt;=Rules!$B$2)</f>
        <v>1</v>
      </c>
      <c r="AA209" s="6" t="b">
        <f>AND(LEN(Q209)=Rules!$E$2,Q209*1&lt;=Rules!$C$3,Q209*1&gt;=Rules!$B$3)</f>
        <v>1</v>
      </c>
      <c r="AB209" s="6" t="b">
        <f>AND(LEN(R209)=Rules!$E$2,R209*1&lt;=Rules!$C$4,R209*1&gt;=Rules!$B$4)</f>
        <v>0</v>
      </c>
      <c r="AC209" s="6" t="b">
        <f>IF(RIGHT(S209,2)=Rules!$D$5,AND(W209&lt;=Rules!$C$5,W209&gt;=Rules!$B$5),IF(RIGHT(S209,2)=Rules!$D$6,AND(W209&lt;=Rules!$C$6,W209&gt;=Rules!$B$6),FALSE))</f>
        <v>1</v>
      </c>
      <c r="AD209" s="6" t="b">
        <f>AND(LEFT(T209,1)=Rules!$D$8,LEN(T209)=Rules!$E$8)</f>
        <v>1</v>
      </c>
      <c r="AE209" s="6" t="b">
        <f>ISNUMBER(MATCH(U209,Rules!$B$9:$H$9,0))</f>
        <v>1</v>
      </c>
      <c r="AF209" s="6" t="b">
        <f>LEN(V209)=Rules!$E$10</f>
        <v>1</v>
      </c>
      <c r="AH209">
        <f>COUNTIF(P209:AF209,FALSE)</f>
        <v>1</v>
      </c>
    </row>
    <row r="210" spans="1:34" x14ac:dyDescent="0.2">
      <c r="B210" t="str">
        <f t="shared" si="36"/>
        <v/>
      </c>
      <c r="C210" t="str">
        <f t="shared" si="37"/>
        <v/>
      </c>
      <c r="D210" t="str">
        <v>iyr:2014 ecl:oth hgt:155cm hcl:#866857 eyr:2025 pid:614859979 cid:338 byr:1952</v>
      </c>
      <c r="F210" s="6">
        <f>IFERROR(FIND(F$2,$D210),-1)</f>
        <v>71</v>
      </c>
      <c r="G210" s="6">
        <f>IFERROR(FIND(G$2,$D210),-1)</f>
        <v>1</v>
      </c>
      <c r="H210" s="6">
        <f>IFERROR(FIND(H$2,$D210),-1)</f>
        <v>40</v>
      </c>
      <c r="I210" s="6">
        <f>IFERROR(FIND(I$2,$D210),-1)</f>
        <v>18</v>
      </c>
      <c r="J210" s="6">
        <f>IFERROR(FIND(J$2,$D210),-1)</f>
        <v>28</v>
      </c>
      <c r="K210" s="6">
        <f>IFERROR(FIND(K$2,$D210),-1)</f>
        <v>10</v>
      </c>
      <c r="L210" s="6">
        <f>IFERROR(FIND(L$2,$D210),-1)</f>
        <v>49</v>
      </c>
      <c r="M210" s="6">
        <f t="shared" si="38"/>
        <v>63</v>
      </c>
      <c r="N210" s="9">
        <f>IF(COUNTIF(F210:L210,-1)&gt;0,0,1)</f>
        <v>1</v>
      </c>
      <c r="P210" t="str">
        <f t="shared" si="39"/>
        <v>1952</v>
      </c>
      <c r="Q210" t="str">
        <f t="shared" si="40"/>
        <v>2014</v>
      </c>
      <c r="R210" t="str">
        <f t="shared" si="41"/>
        <v>2025</v>
      </c>
      <c r="S210" t="str">
        <f t="shared" si="42"/>
        <v>155cm</v>
      </c>
      <c r="T210" t="str">
        <f t="shared" si="43"/>
        <v>#866857</v>
      </c>
      <c r="U210" t="str">
        <f t="shared" si="44"/>
        <v>oth</v>
      </c>
      <c r="V210" t="str">
        <f t="shared" si="45"/>
        <v>614859979</v>
      </c>
      <c r="W210">
        <f t="shared" si="46"/>
        <v>155</v>
      </c>
      <c r="X210" t="b" cm="1">
        <f t="array" ref="X210">IF(SUM(IF(IFERROR(MATCH(_xlfn.UNICODE(RIGHT(LEFT(T210,_xlfn.SEQUENCE(Rules!$E$8,1,2)),1)),Rules!$B$13:$Q$13,0),-1)=-1,1,0))&gt;0,FALSE,TRUE)</f>
        <v>1</v>
      </c>
      <c r="Z210" s="6" t="b">
        <f>AND(LEN(P210)=Rules!$E$2,P210*1&lt;=Rules!$C$2,P210*1&gt;=Rules!$B$2)</f>
        <v>1</v>
      </c>
      <c r="AA210" s="6" t="b">
        <f>AND(LEN(Q210)=Rules!$E$2,Q210*1&lt;=Rules!$C$3,Q210*1&gt;=Rules!$B$3)</f>
        <v>1</v>
      </c>
      <c r="AB210" s="6" t="b">
        <f>AND(LEN(R210)=Rules!$E$2,R210*1&lt;=Rules!$C$4,R210*1&gt;=Rules!$B$4)</f>
        <v>1</v>
      </c>
      <c r="AC210" s="6" t="b">
        <f>IF(RIGHT(S210,2)=Rules!$D$5,AND(W210&lt;=Rules!$C$5,W210&gt;=Rules!$B$5),IF(RIGHT(S210,2)=Rules!$D$6,AND(W210&lt;=Rules!$C$6,W210&gt;=Rules!$B$6),FALSE))</f>
        <v>1</v>
      </c>
      <c r="AD210" s="6" t="b">
        <f>AND(LEFT(T210,1)=Rules!$D$8,LEN(T210)=Rules!$E$8)</f>
        <v>1</v>
      </c>
      <c r="AE210" s="6" t="b">
        <f>ISNUMBER(MATCH(U210,Rules!$B$9:$H$9,0))</f>
        <v>1</v>
      </c>
      <c r="AF210" s="6" t="b">
        <f>LEN(V210)=Rules!$E$10</f>
        <v>1</v>
      </c>
      <c r="AH210">
        <f>COUNTIF(P210:AF210,FALSE)</f>
        <v>0</v>
      </c>
    </row>
    <row r="211" spans="1:34" ht="17" x14ac:dyDescent="0.25">
      <c r="A211" s="3" t="s">
        <v>152</v>
      </c>
      <c r="B211" t="str">
        <f t="shared" si="36"/>
        <v>hcl:#18171d</v>
      </c>
      <c r="C211" t="str">
        <f t="shared" si="37"/>
        <v/>
      </c>
      <c r="D211" t="str">
        <v>hcl:#623a2f hgt:156cm iyr:2010 ecl:amb byr:1997 cid:285 pid:225568504 eyr:2020</v>
      </c>
      <c r="F211" s="6">
        <f>IFERROR(FIND(F$2,$D211),-1)</f>
        <v>40</v>
      </c>
      <c r="G211" s="6">
        <f>IFERROR(FIND(G$2,$D211),-1)</f>
        <v>23</v>
      </c>
      <c r="H211" s="6">
        <f>IFERROR(FIND(H$2,$D211),-1)</f>
        <v>71</v>
      </c>
      <c r="I211" s="6">
        <f>IFERROR(FIND(I$2,$D211),-1)</f>
        <v>13</v>
      </c>
      <c r="J211" s="6">
        <f>IFERROR(FIND(J$2,$D211),-1)</f>
        <v>1</v>
      </c>
      <c r="K211" s="6">
        <f>IFERROR(FIND(K$2,$D211),-1)</f>
        <v>32</v>
      </c>
      <c r="L211" s="6">
        <f>IFERROR(FIND(L$2,$D211),-1)</f>
        <v>57</v>
      </c>
      <c r="M211" s="6">
        <f t="shared" si="38"/>
        <v>49</v>
      </c>
      <c r="N211" s="9">
        <f>IF(COUNTIF(F211:L211,-1)&gt;0,0,1)</f>
        <v>1</v>
      </c>
      <c r="P211" t="str">
        <f t="shared" si="39"/>
        <v>1997</v>
      </c>
      <c r="Q211" t="str">
        <f t="shared" si="40"/>
        <v>2010</v>
      </c>
      <c r="R211" t="str">
        <f t="shared" si="41"/>
        <v>2020</v>
      </c>
      <c r="S211" t="str">
        <f t="shared" si="42"/>
        <v>156cm</v>
      </c>
      <c r="T211" t="str">
        <f t="shared" si="43"/>
        <v>#623a2f</v>
      </c>
      <c r="U211" t="str">
        <f t="shared" si="44"/>
        <v>amb</v>
      </c>
      <c r="V211" t="str">
        <f t="shared" si="45"/>
        <v>225568504</v>
      </c>
      <c r="W211">
        <f t="shared" si="46"/>
        <v>156</v>
      </c>
      <c r="X211" t="b" cm="1">
        <f t="array" ref="X211">IF(SUM(IF(IFERROR(MATCH(_xlfn.UNICODE(RIGHT(LEFT(T211,_xlfn.SEQUENCE(Rules!$E$8,1,2)),1)),Rules!$B$13:$Q$13,0),-1)=-1,1,0))&gt;0,FALSE,TRUE)</f>
        <v>1</v>
      </c>
      <c r="Z211" s="6" t="b">
        <f>AND(LEN(P211)=Rules!$E$2,P211*1&lt;=Rules!$C$2,P211*1&gt;=Rules!$B$2)</f>
        <v>1</v>
      </c>
      <c r="AA211" s="6" t="b">
        <f>AND(LEN(Q211)=Rules!$E$2,Q211*1&lt;=Rules!$C$3,Q211*1&gt;=Rules!$B$3)</f>
        <v>1</v>
      </c>
      <c r="AB211" s="6" t="b">
        <f>AND(LEN(R211)=Rules!$E$2,R211*1&lt;=Rules!$C$4,R211*1&gt;=Rules!$B$4)</f>
        <v>1</v>
      </c>
      <c r="AC211" s="6" t="b">
        <f>IF(RIGHT(S211,2)=Rules!$D$5,AND(W211&lt;=Rules!$C$5,W211&gt;=Rules!$B$5),IF(RIGHT(S211,2)=Rules!$D$6,AND(W211&lt;=Rules!$C$6,W211&gt;=Rules!$B$6),FALSE))</f>
        <v>1</v>
      </c>
      <c r="AD211" s="6" t="b">
        <f>AND(LEFT(T211,1)=Rules!$D$8,LEN(T211)=Rules!$E$8)</f>
        <v>1</v>
      </c>
      <c r="AE211" s="6" t="b">
        <f>ISNUMBER(MATCH(U211,Rules!$B$9:$H$9,0))</f>
        <v>1</v>
      </c>
      <c r="AF211" s="6" t="b">
        <f>LEN(V211)=Rules!$E$10</f>
        <v>1</v>
      </c>
      <c r="AH211">
        <f>COUNTIF(P211:AF211,FALSE)</f>
        <v>0</v>
      </c>
    </row>
    <row r="212" spans="1:34" ht="17" x14ac:dyDescent="0.25">
      <c r="A212" s="3" t="s">
        <v>153</v>
      </c>
      <c r="B212" t="str">
        <f t="shared" si="36"/>
        <v>hcl:#18171d byr:1981</v>
      </c>
      <c r="C212" t="str">
        <f t="shared" si="37"/>
        <v/>
      </c>
      <c r="D212" t="str">
        <v>iyr:2021 hcl:#ceb3a1 ecl:#d6db5a pid:185cm eyr:2020 cid:130 byr:2009</v>
      </c>
      <c r="F212" s="6">
        <f>IFERROR(FIND(F$2,$D212),-1)</f>
        <v>61</v>
      </c>
      <c r="G212" s="6">
        <f>IFERROR(FIND(G$2,$D212),-1)</f>
        <v>1</v>
      </c>
      <c r="H212" s="6">
        <f>IFERROR(FIND(H$2,$D212),-1)</f>
        <v>44</v>
      </c>
      <c r="I212" s="6">
        <f>IFERROR(FIND(I$2,$D212),-1)</f>
        <v>-1</v>
      </c>
      <c r="J212" s="6">
        <f>IFERROR(FIND(J$2,$D212),-1)</f>
        <v>10</v>
      </c>
      <c r="K212" s="6">
        <f>IFERROR(FIND(K$2,$D212),-1)</f>
        <v>22</v>
      </c>
      <c r="L212" s="6">
        <f>IFERROR(FIND(L$2,$D212),-1)</f>
        <v>34</v>
      </c>
      <c r="M212" s="6">
        <f t="shared" si="38"/>
        <v>53</v>
      </c>
      <c r="N212" s="9">
        <f>IF(COUNTIF(F212:L212,-1)&gt;0,0,1)</f>
        <v>0</v>
      </c>
      <c r="P212" t="str">
        <f t="shared" si="39"/>
        <v>2009</v>
      </c>
      <c r="Q212" t="str">
        <f t="shared" si="40"/>
        <v>2021</v>
      </c>
      <c r="R212" t="str">
        <f t="shared" si="41"/>
        <v>2020</v>
      </c>
      <c r="S212" t="b">
        <f t="shared" si="42"/>
        <v>0</v>
      </c>
      <c r="T212" t="str">
        <f t="shared" si="43"/>
        <v>#ceb3a1</v>
      </c>
      <c r="U212" t="str">
        <f t="shared" si="44"/>
        <v>#d6db5a</v>
      </c>
      <c r="V212" t="str">
        <f t="shared" si="45"/>
        <v>185cm</v>
      </c>
      <c r="W212" t="e">
        <f t="shared" si="46"/>
        <v>#VALUE!</v>
      </c>
      <c r="X212" t="b" cm="1">
        <f t="array" ref="X212">IF(SUM(IF(IFERROR(MATCH(_xlfn.UNICODE(RIGHT(LEFT(T212,_xlfn.SEQUENCE(Rules!$E$8,1,2)),1)),Rules!$B$13:$Q$13,0),-1)=-1,1,0))&gt;0,FALSE,TRUE)</f>
        <v>1</v>
      </c>
      <c r="Z212" s="6" t="b">
        <f>AND(LEN(P212)=Rules!$E$2,P212*1&lt;=Rules!$C$2,P212*1&gt;=Rules!$B$2)</f>
        <v>0</v>
      </c>
      <c r="AA212" s="6" t="b">
        <f>AND(LEN(Q212)=Rules!$E$2,Q212*1&lt;=Rules!$C$3,Q212*1&gt;=Rules!$B$3)</f>
        <v>0</v>
      </c>
      <c r="AB212" s="6" t="b">
        <f>AND(LEN(R212)=Rules!$E$2,R212*1&lt;=Rules!$C$4,R212*1&gt;=Rules!$B$4)</f>
        <v>1</v>
      </c>
      <c r="AC212" s="6" t="b">
        <f>IF(RIGHT(S212,2)=Rules!$D$5,AND(W212&lt;=Rules!$C$5,W212&gt;=Rules!$B$5),IF(RIGHT(S212,2)=Rules!$D$6,AND(W212&lt;=Rules!$C$6,W212&gt;=Rules!$B$6),FALSE))</f>
        <v>0</v>
      </c>
      <c r="AD212" s="6" t="b">
        <f>AND(LEFT(T212,1)=Rules!$D$8,LEN(T212)=Rules!$E$8)</f>
        <v>1</v>
      </c>
      <c r="AE212" s="6" t="b">
        <f>ISNUMBER(MATCH(U212,Rules!$B$9:$H$9,0))</f>
        <v>0</v>
      </c>
      <c r="AF212" s="6" t="b">
        <f>LEN(V212)=Rules!$E$10</f>
        <v>0</v>
      </c>
      <c r="AH212">
        <f>COUNTIF(P212:AF212,FALSE)</f>
        <v>6</v>
      </c>
    </row>
    <row r="213" spans="1:34" ht="17" x14ac:dyDescent="0.25">
      <c r="A213" s="3" t="s">
        <v>154</v>
      </c>
      <c r="B213" t="str">
        <f t="shared" si="36"/>
        <v>hcl:#18171d byr:1981 pid:425911593 cid:309 eyr:2026 ecl:brn hgt:168cm</v>
      </c>
      <c r="C213" t="str">
        <f t="shared" si="37"/>
        <v>hcl:#18171d byr:1981 pid:425911593 cid:309 eyr:2026 ecl:brn hgt:168cm</v>
      </c>
      <c r="D213" t="str">
        <v>byr:1956 cid:245 iyr:1954 ecl:dne hcl:#341e13 eyr:2040 hgt:71cm pid:838134394</v>
      </c>
      <c r="F213" s="6">
        <f>IFERROR(FIND(F$2,$D213),-1)</f>
        <v>1</v>
      </c>
      <c r="G213" s="6">
        <f>IFERROR(FIND(G$2,$D213),-1)</f>
        <v>18</v>
      </c>
      <c r="H213" s="6">
        <f>IFERROR(FIND(H$2,$D213),-1)</f>
        <v>47</v>
      </c>
      <c r="I213" s="6">
        <f>IFERROR(FIND(I$2,$D213),-1)</f>
        <v>56</v>
      </c>
      <c r="J213" s="6">
        <f>IFERROR(FIND(J$2,$D213),-1)</f>
        <v>35</v>
      </c>
      <c r="K213" s="6">
        <f>IFERROR(FIND(K$2,$D213),-1)</f>
        <v>27</v>
      </c>
      <c r="L213" s="6">
        <f>IFERROR(FIND(L$2,$D213),-1)</f>
        <v>65</v>
      </c>
      <c r="M213" s="6">
        <f t="shared" si="38"/>
        <v>10</v>
      </c>
      <c r="N213" s="9">
        <f>IF(COUNTIF(F213:L213,-1)&gt;0,0,1)</f>
        <v>1</v>
      </c>
      <c r="P213" t="str">
        <f t="shared" si="39"/>
        <v>1956</v>
      </c>
      <c r="Q213" t="str">
        <f t="shared" si="40"/>
        <v>1954</v>
      </c>
      <c r="R213" t="str">
        <f t="shared" si="41"/>
        <v>2040</v>
      </c>
      <c r="S213" t="str">
        <f t="shared" si="42"/>
        <v>71cm</v>
      </c>
      <c r="T213" t="str">
        <f t="shared" si="43"/>
        <v>#341e13</v>
      </c>
      <c r="U213" t="str">
        <f t="shared" si="44"/>
        <v>dne</v>
      </c>
      <c r="V213" t="str">
        <f t="shared" si="45"/>
        <v>838134394</v>
      </c>
      <c r="W213">
        <f t="shared" si="46"/>
        <v>71</v>
      </c>
      <c r="X213" t="b" cm="1">
        <f t="array" ref="X213">IF(SUM(IF(IFERROR(MATCH(_xlfn.UNICODE(RIGHT(LEFT(T213,_xlfn.SEQUENCE(Rules!$E$8,1,2)),1)),Rules!$B$13:$Q$13,0),-1)=-1,1,0))&gt;0,FALSE,TRUE)</f>
        <v>1</v>
      </c>
      <c r="Z213" s="6" t="b">
        <f>AND(LEN(P213)=Rules!$E$2,P213*1&lt;=Rules!$C$2,P213*1&gt;=Rules!$B$2)</f>
        <v>1</v>
      </c>
      <c r="AA213" s="6" t="b">
        <f>AND(LEN(Q213)=Rules!$E$2,Q213*1&lt;=Rules!$C$3,Q213*1&gt;=Rules!$B$3)</f>
        <v>0</v>
      </c>
      <c r="AB213" s="6" t="b">
        <f>AND(LEN(R213)=Rules!$E$2,R213*1&lt;=Rules!$C$4,R213*1&gt;=Rules!$B$4)</f>
        <v>0</v>
      </c>
      <c r="AC213" s="6" t="b">
        <f>IF(RIGHT(S213,2)=Rules!$D$5,AND(W213&lt;=Rules!$C$5,W213&gt;=Rules!$B$5),IF(RIGHT(S213,2)=Rules!$D$6,AND(W213&lt;=Rules!$C$6,W213&gt;=Rules!$B$6),FALSE))</f>
        <v>0</v>
      </c>
      <c r="AD213" s="6" t="b">
        <f>AND(LEFT(T213,1)=Rules!$D$8,LEN(T213)=Rules!$E$8)</f>
        <v>1</v>
      </c>
      <c r="AE213" s="6" t="b">
        <f>ISNUMBER(MATCH(U213,Rules!$B$9:$H$9,0))</f>
        <v>0</v>
      </c>
      <c r="AF213" s="6" t="b">
        <f>LEN(V213)=Rules!$E$10</f>
        <v>1</v>
      </c>
      <c r="AH213">
        <f>COUNTIF(P213:AF213,FALSE)</f>
        <v>4</v>
      </c>
    </row>
    <row r="214" spans="1:34" x14ac:dyDescent="0.2">
      <c r="B214" t="str">
        <f t="shared" si="36"/>
        <v/>
      </c>
      <c r="C214" t="str">
        <f t="shared" si="37"/>
        <v/>
      </c>
      <c r="D214" t="str">
        <v>eyr:2027 byr:1994 ecl:amb iyr:2014 hgt:168cm cid:278 hcl:#602927 pid:758176176</v>
      </c>
      <c r="F214" s="6">
        <f>IFERROR(FIND(F$2,$D214),-1)</f>
        <v>10</v>
      </c>
      <c r="G214" s="6">
        <f>IFERROR(FIND(G$2,$D214),-1)</f>
        <v>27</v>
      </c>
      <c r="H214" s="6">
        <f>IFERROR(FIND(H$2,$D214),-1)</f>
        <v>1</v>
      </c>
      <c r="I214" s="6">
        <f>IFERROR(FIND(I$2,$D214),-1)</f>
        <v>36</v>
      </c>
      <c r="J214" s="6">
        <f>IFERROR(FIND(J$2,$D214),-1)</f>
        <v>54</v>
      </c>
      <c r="K214" s="6">
        <f>IFERROR(FIND(K$2,$D214),-1)</f>
        <v>19</v>
      </c>
      <c r="L214" s="6">
        <f>IFERROR(FIND(L$2,$D214),-1)</f>
        <v>66</v>
      </c>
      <c r="M214" s="6">
        <f t="shared" si="38"/>
        <v>46</v>
      </c>
      <c r="N214" s="9">
        <f>IF(COUNTIF(F214:L214,-1)&gt;0,0,1)</f>
        <v>1</v>
      </c>
      <c r="P214" t="str">
        <f t="shared" si="39"/>
        <v>1994</v>
      </c>
      <c r="Q214" t="str">
        <f t="shared" si="40"/>
        <v>2014</v>
      </c>
      <c r="R214" t="str">
        <f t="shared" si="41"/>
        <v>2027</v>
      </c>
      <c r="S214" t="str">
        <f t="shared" si="42"/>
        <v>168cm</v>
      </c>
      <c r="T214" t="str">
        <f t="shared" si="43"/>
        <v>#602927</v>
      </c>
      <c r="U214" t="str">
        <f t="shared" si="44"/>
        <v>amb</v>
      </c>
      <c r="V214" t="str">
        <f t="shared" si="45"/>
        <v>758176176</v>
      </c>
      <c r="W214">
        <f t="shared" si="46"/>
        <v>168</v>
      </c>
      <c r="X214" t="b" cm="1">
        <f t="array" ref="X214">IF(SUM(IF(IFERROR(MATCH(_xlfn.UNICODE(RIGHT(LEFT(T214,_xlfn.SEQUENCE(Rules!$E$8,1,2)),1)),Rules!$B$13:$Q$13,0),-1)=-1,1,0))&gt;0,FALSE,TRUE)</f>
        <v>1</v>
      </c>
      <c r="Z214" s="6" t="b">
        <f>AND(LEN(P214)=Rules!$E$2,P214*1&lt;=Rules!$C$2,P214*1&gt;=Rules!$B$2)</f>
        <v>1</v>
      </c>
      <c r="AA214" s="6" t="b">
        <f>AND(LEN(Q214)=Rules!$E$2,Q214*1&lt;=Rules!$C$3,Q214*1&gt;=Rules!$B$3)</f>
        <v>1</v>
      </c>
      <c r="AB214" s="6" t="b">
        <f>AND(LEN(R214)=Rules!$E$2,R214*1&lt;=Rules!$C$4,R214*1&gt;=Rules!$B$4)</f>
        <v>1</v>
      </c>
      <c r="AC214" s="6" t="b">
        <f>IF(RIGHT(S214,2)=Rules!$D$5,AND(W214&lt;=Rules!$C$5,W214&gt;=Rules!$B$5),IF(RIGHT(S214,2)=Rules!$D$6,AND(W214&lt;=Rules!$C$6,W214&gt;=Rules!$B$6),FALSE))</f>
        <v>1</v>
      </c>
      <c r="AD214" s="6" t="b">
        <f>AND(LEFT(T214,1)=Rules!$D$8,LEN(T214)=Rules!$E$8)</f>
        <v>1</v>
      </c>
      <c r="AE214" s="6" t="b">
        <f>ISNUMBER(MATCH(U214,Rules!$B$9:$H$9,0))</f>
        <v>1</v>
      </c>
      <c r="AF214" s="6" t="b">
        <f>LEN(V214)=Rules!$E$10</f>
        <v>1</v>
      </c>
      <c r="AH214">
        <f>COUNTIF(P214:AF214,FALSE)</f>
        <v>0</v>
      </c>
    </row>
    <row r="215" spans="1:34" ht="17" x14ac:dyDescent="0.25">
      <c r="A215" s="3" t="s">
        <v>155</v>
      </c>
      <c r="B215" t="str">
        <f t="shared" si="36"/>
        <v>hcl:c84fda pid:#80d5e6 byr:1925 hgt:162cm iyr:2026</v>
      </c>
      <c r="C215" t="str">
        <f t="shared" si="37"/>
        <v/>
      </c>
      <c r="D215" t="str">
        <v>hcl:#941519 ecl:gry eyr:2030 byr:1921 pid:9477831046 iyr:2018 hgt:189cm</v>
      </c>
      <c r="F215" s="6">
        <f>IFERROR(FIND(F$2,$D215),-1)</f>
        <v>30</v>
      </c>
      <c r="G215" s="6">
        <f>IFERROR(FIND(G$2,$D215),-1)</f>
        <v>54</v>
      </c>
      <c r="H215" s="6">
        <f>IFERROR(FIND(H$2,$D215),-1)</f>
        <v>21</v>
      </c>
      <c r="I215" s="6">
        <f>IFERROR(FIND(I$2,$D215),-1)</f>
        <v>63</v>
      </c>
      <c r="J215" s="6">
        <f>IFERROR(FIND(J$2,$D215),-1)</f>
        <v>1</v>
      </c>
      <c r="K215" s="6">
        <f>IFERROR(FIND(K$2,$D215),-1)</f>
        <v>13</v>
      </c>
      <c r="L215" s="6">
        <f>IFERROR(FIND(L$2,$D215),-1)</f>
        <v>39</v>
      </c>
      <c r="M215" s="6">
        <f t="shared" si="38"/>
        <v>-1</v>
      </c>
      <c r="N215" s="9">
        <f>IF(COUNTIF(F215:L215,-1)&gt;0,0,1)</f>
        <v>1</v>
      </c>
      <c r="P215" t="str">
        <f t="shared" si="39"/>
        <v>1921</v>
      </c>
      <c r="Q215" t="str">
        <f t="shared" si="40"/>
        <v>2018</v>
      </c>
      <c r="R215" t="str">
        <f t="shared" si="41"/>
        <v>2030</v>
      </c>
      <c r="S215" t="str">
        <f t="shared" si="42"/>
        <v>189cm</v>
      </c>
      <c r="T215" t="str">
        <f t="shared" si="43"/>
        <v>#941519</v>
      </c>
      <c r="U215" t="str">
        <f t="shared" si="44"/>
        <v>gry</v>
      </c>
      <c r="V215" t="str">
        <f t="shared" si="45"/>
        <v>9477831046</v>
      </c>
      <c r="W215">
        <f t="shared" si="46"/>
        <v>189</v>
      </c>
      <c r="X215" t="b" cm="1">
        <f t="array" ref="X215">IF(SUM(IF(IFERROR(MATCH(_xlfn.UNICODE(RIGHT(LEFT(T215,_xlfn.SEQUENCE(Rules!$E$8,1,2)),1)),Rules!$B$13:$Q$13,0),-1)=-1,1,0))&gt;0,FALSE,TRUE)</f>
        <v>1</v>
      </c>
      <c r="Z215" s="6" t="b">
        <f>AND(LEN(P215)=Rules!$E$2,P215*1&lt;=Rules!$C$2,P215*1&gt;=Rules!$B$2)</f>
        <v>1</v>
      </c>
      <c r="AA215" s="6" t="b">
        <f>AND(LEN(Q215)=Rules!$E$2,Q215*1&lt;=Rules!$C$3,Q215*1&gt;=Rules!$B$3)</f>
        <v>1</v>
      </c>
      <c r="AB215" s="6" t="b">
        <f>AND(LEN(R215)=Rules!$E$2,R215*1&lt;=Rules!$C$4,R215*1&gt;=Rules!$B$4)</f>
        <v>1</v>
      </c>
      <c r="AC215" s="6" t="b">
        <f>IF(RIGHT(S215,2)=Rules!$D$5,AND(W215&lt;=Rules!$C$5,W215&gt;=Rules!$B$5),IF(RIGHT(S215,2)=Rules!$D$6,AND(W215&lt;=Rules!$C$6,W215&gt;=Rules!$B$6),FALSE))</f>
        <v>1</v>
      </c>
      <c r="AD215" s="6" t="b">
        <f>AND(LEFT(T215,1)=Rules!$D$8,LEN(T215)=Rules!$E$8)</f>
        <v>1</v>
      </c>
      <c r="AE215" s="6" t="b">
        <f>ISNUMBER(MATCH(U215,Rules!$B$9:$H$9,0))</f>
        <v>1</v>
      </c>
      <c r="AF215" s="6" t="b">
        <f>LEN(V215)=Rules!$E$10</f>
        <v>0</v>
      </c>
      <c r="AH215">
        <f>COUNTIF(P215:AF215,FALSE)</f>
        <v>1</v>
      </c>
    </row>
    <row r="216" spans="1:34" ht="17" x14ac:dyDescent="0.25">
      <c r="A216" s="3" t="s">
        <v>156</v>
      </c>
      <c r="B216" t="str">
        <f t="shared" si="36"/>
        <v>hcl:c84fda pid:#80d5e6 byr:1925 hgt:162cm iyr:2026 eyr:2036 ecl:#62c166</v>
      </c>
      <c r="C216" t="str">
        <f t="shared" si="37"/>
        <v>hcl:c84fda pid:#80d5e6 byr:1925 hgt:162cm iyr:2026 eyr:2036 ecl:#62c166</v>
      </c>
      <c r="D216" t="str">
        <v>cid:339 hcl:#6b5442 byr:1972 ecl:oth iyr:2014 hgt:183cm eyr:2020</v>
      </c>
      <c r="F216" s="6">
        <f>IFERROR(FIND(F$2,$D216),-1)</f>
        <v>21</v>
      </c>
      <c r="G216" s="6">
        <f>IFERROR(FIND(G$2,$D216),-1)</f>
        <v>38</v>
      </c>
      <c r="H216" s="6">
        <f>IFERROR(FIND(H$2,$D216),-1)</f>
        <v>57</v>
      </c>
      <c r="I216" s="6">
        <f>IFERROR(FIND(I$2,$D216),-1)</f>
        <v>47</v>
      </c>
      <c r="J216" s="6">
        <f>IFERROR(FIND(J$2,$D216),-1)</f>
        <v>9</v>
      </c>
      <c r="K216" s="6">
        <f>IFERROR(FIND(K$2,$D216),-1)</f>
        <v>30</v>
      </c>
      <c r="L216" s="6">
        <f>IFERROR(FIND(L$2,$D216),-1)</f>
        <v>-1</v>
      </c>
      <c r="M216" s="6">
        <f t="shared" si="38"/>
        <v>1</v>
      </c>
      <c r="N216" s="9">
        <f>IF(COUNTIF(F216:L216,-1)&gt;0,0,1)</f>
        <v>0</v>
      </c>
      <c r="P216" t="str">
        <f t="shared" si="39"/>
        <v>1972</v>
      </c>
      <c r="Q216" t="str">
        <f t="shared" si="40"/>
        <v>2014</v>
      </c>
      <c r="R216" t="str">
        <f t="shared" si="41"/>
        <v>2020</v>
      </c>
      <c r="S216" t="str">
        <f t="shared" si="42"/>
        <v>183cm</v>
      </c>
      <c r="T216" t="str">
        <f t="shared" si="43"/>
        <v>#6b5442</v>
      </c>
      <c r="U216" t="str">
        <f t="shared" si="44"/>
        <v>oth</v>
      </c>
      <c r="V216" t="b">
        <f t="shared" si="45"/>
        <v>0</v>
      </c>
      <c r="W216">
        <f t="shared" si="46"/>
        <v>183</v>
      </c>
      <c r="X216" t="b" cm="1">
        <f t="array" ref="X216">IF(SUM(IF(IFERROR(MATCH(_xlfn.UNICODE(RIGHT(LEFT(T216,_xlfn.SEQUENCE(Rules!$E$8,1,2)),1)),Rules!$B$13:$Q$13,0),-1)=-1,1,0))&gt;0,FALSE,TRUE)</f>
        <v>1</v>
      </c>
      <c r="Z216" s="6" t="b">
        <f>AND(LEN(P216)=Rules!$E$2,P216*1&lt;=Rules!$C$2,P216*1&gt;=Rules!$B$2)</f>
        <v>1</v>
      </c>
      <c r="AA216" s="6" t="b">
        <f>AND(LEN(Q216)=Rules!$E$2,Q216*1&lt;=Rules!$C$3,Q216*1&gt;=Rules!$B$3)</f>
        <v>1</v>
      </c>
      <c r="AB216" s="6" t="b">
        <f>AND(LEN(R216)=Rules!$E$2,R216*1&lt;=Rules!$C$4,R216*1&gt;=Rules!$B$4)</f>
        <v>1</v>
      </c>
      <c r="AC216" s="6" t="b">
        <f>IF(RIGHT(S216,2)=Rules!$D$5,AND(W216&lt;=Rules!$C$5,W216&gt;=Rules!$B$5),IF(RIGHT(S216,2)=Rules!$D$6,AND(W216&lt;=Rules!$C$6,W216&gt;=Rules!$B$6),FALSE))</f>
        <v>1</v>
      </c>
      <c r="AD216" s="6" t="b">
        <f>AND(LEFT(T216,1)=Rules!$D$8,LEN(T216)=Rules!$E$8)</f>
        <v>1</v>
      </c>
      <c r="AE216" s="6" t="b">
        <f>ISNUMBER(MATCH(U216,Rules!$B$9:$H$9,0))</f>
        <v>1</v>
      </c>
      <c r="AF216" s="6" t="b">
        <f>LEN(V216)=Rules!$E$10</f>
        <v>0</v>
      </c>
      <c r="AH216">
        <f>COUNTIF(P216:AF216,FALSE)</f>
        <v>2</v>
      </c>
    </row>
    <row r="217" spans="1:34" x14ac:dyDescent="0.2">
      <c r="B217" t="str">
        <f t="shared" si="36"/>
        <v/>
      </c>
      <c r="C217" t="str">
        <f t="shared" si="37"/>
        <v/>
      </c>
      <c r="D217" t="str">
        <v>cid:165 eyr:1926 hcl:#6b5442 iyr:1956 hgt:65cm byr:2029 pid:9240052093 ecl:xry</v>
      </c>
      <c r="F217" s="6">
        <f>IFERROR(FIND(F$2,$D217),-1)</f>
        <v>48</v>
      </c>
      <c r="G217" s="6">
        <f>IFERROR(FIND(G$2,$D217),-1)</f>
        <v>30</v>
      </c>
      <c r="H217" s="6">
        <f>IFERROR(FIND(H$2,$D217),-1)</f>
        <v>9</v>
      </c>
      <c r="I217" s="6">
        <f>IFERROR(FIND(I$2,$D217),-1)</f>
        <v>39</v>
      </c>
      <c r="J217" s="6">
        <f>IFERROR(FIND(J$2,$D217),-1)</f>
        <v>18</v>
      </c>
      <c r="K217" s="6">
        <f>IFERROR(FIND(K$2,$D217),-1)</f>
        <v>72</v>
      </c>
      <c r="L217" s="6">
        <f>IFERROR(FIND(L$2,$D217),-1)</f>
        <v>57</v>
      </c>
      <c r="M217" s="6">
        <f t="shared" si="38"/>
        <v>1</v>
      </c>
      <c r="N217" s="9">
        <f>IF(COUNTIF(F217:L217,-1)&gt;0,0,1)</f>
        <v>1</v>
      </c>
      <c r="P217" t="str">
        <f t="shared" si="39"/>
        <v>2029</v>
      </c>
      <c r="Q217" t="str">
        <f t="shared" si="40"/>
        <v>1956</v>
      </c>
      <c r="R217" t="str">
        <f t="shared" si="41"/>
        <v>1926</v>
      </c>
      <c r="S217" t="str">
        <f t="shared" si="42"/>
        <v>65cm</v>
      </c>
      <c r="T217" t="str">
        <f t="shared" si="43"/>
        <v>#6b5442</v>
      </c>
      <c r="U217" t="str">
        <f t="shared" si="44"/>
        <v>xry</v>
      </c>
      <c r="V217" t="str">
        <f t="shared" si="45"/>
        <v>9240052093</v>
      </c>
      <c r="W217">
        <f t="shared" si="46"/>
        <v>65</v>
      </c>
      <c r="X217" t="b" cm="1">
        <f t="array" ref="X217">IF(SUM(IF(IFERROR(MATCH(_xlfn.UNICODE(RIGHT(LEFT(T217,_xlfn.SEQUENCE(Rules!$E$8,1,2)),1)),Rules!$B$13:$Q$13,0),-1)=-1,1,0))&gt;0,FALSE,TRUE)</f>
        <v>1</v>
      </c>
      <c r="Z217" s="6" t="b">
        <f>AND(LEN(P217)=Rules!$E$2,P217*1&lt;=Rules!$C$2,P217*1&gt;=Rules!$B$2)</f>
        <v>0</v>
      </c>
      <c r="AA217" s="6" t="b">
        <f>AND(LEN(Q217)=Rules!$E$2,Q217*1&lt;=Rules!$C$3,Q217*1&gt;=Rules!$B$3)</f>
        <v>0</v>
      </c>
      <c r="AB217" s="6" t="b">
        <f>AND(LEN(R217)=Rules!$E$2,R217*1&lt;=Rules!$C$4,R217*1&gt;=Rules!$B$4)</f>
        <v>0</v>
      </c>
      <c r="AC217" s="6" t="b">
        <f>IF(RIGHT(S217,2)=Rules!$D$5,AND(W217&lt;=Rules!$C$5,W217&gt;=Rules!$B$5),IF(RIGHT(S217,2)=Rules!$D$6,AND(W217&lt;=Rules!$C$6,W217&gt;=Rules!$B$6),FALSE))</f>
        <v>0</v>
      </c>
      <c r="AD217" s="6" t="b">
        <f>AND(LEFT(T217,1)=Rules!$D$8,LEN(T217)=Rules!$E$8)</f>
        <v>1</v>
      </c>
      <c r="AE217" s="6" t="b">
        <f>ISNUMBER(MATCH(U217,Rules!$B$9:$H$9,0))</f>
        <v>0</v>
      </c>
      <c r="AF217" s="6" t="b">
        <f>LEN(V217)=Rules!$E$10</f>
        <v>0</v>
      </c>
      <c r="AH217">
        <f>COUNTIF(P217:AF217,FALSE)</f>
        <v>6</v>
      </c>
    </row>
    <row r="218" spans="1:34" ht="17" x14ac:dyDescent="0.25">
      <c r="A218" s="3" t="s">
        <v>157</v>
      </c>
      <c r="B218" t="str">
        <f t="shared" si="36"/>
        <v>pid:461660733 eyr:2028</v>
      </c>
      <c r="C218" t="str">
        <f t="shared" si="37"/>
        <v/>
      </c>
      <c r="D218" t="str">
        <v>ecl:grn eyr:2027 hcl:#fffffd byr:1975 iyr:2011 hgt:177cm pid:825090410 cid:121</v>
      </c>
      <c r="F218" s="6">
        <f>IFERROR(FIND(F$2,$D218),-1)</f>
        <v>30</v>
      </c>
      <c r="G218" s="6">
        <f>IFERROR(FIND(G$2,$D218),-1)</f>
        <v>39</v>
      </c>
      <c r="H218" s="6">
        <f>IFERROR(FIND(H$2,$D218),-1)</f>
        <v>9</v>
      </c>
      <c r="I218" s="6">
        <f>IFERROR(FIND(I$2,$D218),-1)</f>
        <v>48</v>
      </c>
      <c r="J218" s="6">
        <f>IFERROR(FIND(J$2,$D218),-1)</f>
        <v>18</v>
      </c>
      <c r="K218" s="6">
        <f>IFERROR(FIND(K$2,$D218),-1)</f>
        <v>1</v>
      </c>
      <c r="L218" s="6">
        <f>IFERROR(FIND(L$2,$D218),-1)</f>
        <v>58</v>
      </c>
      <c r="M218" s="6">
        <f t="shared" si="38"/>
        <v>72</v>
      </c>
      <c r="N218" s="9">
        <f>IF(COUNTIF(F218:L218,-1)&gt;0,0,1)</f>
        <v>1</v>
      </c>
      <c r="P218" t="str">
        <f t="shared" si="39"/>
        <v>1975</v>
      </c>
      <c r="Q218" t="str">
        <f t="shared" si="40"/>
        <v>2011</v>
      </c>
      <c r="R218" t="str">
        <f t="shared" si="41"/>
        <v>2027</v>
      </c>
      <c r="S218" t="str">
        <f t="shared" si="42"/>
        <v>177cm</v>
      </c>
      <c r="T218" t="str">
        <f t="shared" si="43"/>
        <v>#fffffd</v>
      </c>
      <c r="U218" t="str">
        <f t="shared" si="44"/>
        <v>grn</v>
      </c>
      <c r="V218" t="str">
        <f t="shared" si="45"/>
        <v>825090410</v>
      </c>
      <c r="W218">
        <f t="shared" si="46"/>
        <v>177</v>
      </c>
      <c r="X218" t="b" cm="1">
        <f t="array" ref="X218">IF(SUM(IF(IFERROR(MATCH(_xlfn.UNICODE(RIGHT(LEFT(T218,_xlfn.SEQUENCE(Rules!$E$8,1,2)),1)),Rules!$B$13:$Q$13,0),-1)=-1,1,0))&gt;0,FALSE,TRUE)</f>
        <v>1</v>
      </c>
      <c r="Z218" s="6" t="b">
        <f>AND(LEN(P218)=Rules!$E$2,P218*1&lt;=Rules!$C$2,P218*1&gt;=Rules!$B$2)</f>
        <v>1</v>
      </c>
      <c r="AA218" s="6" t="b">
        <f>AND(LEN(Q218)=Rules!$E$2,Q218*1&lt;=Rules!$C$3,Q218*1&gt;=Rules!$B$3)</f>
        <v>1</v>
      </c>
      <c r="AB218" s="6" t="b">
        <f>AND(LEN(R218)=Rules!$E$2,R218*1&lt;=Rules!$C$4,R218*1&gt;=Rules!$B$4)</f>
        <v>1</v>
      </c>
      <c r="AC218" s="6" t="b">
        <f>IF(RIGHT(S218,2)=Rules!$D$5,AND(W218&lt;=Rules!$C$5,W218&gt;=Rules!$B$5),IF(RIGHT(S218,2)=Rules!$D$6,AND(W218&lt;=Rules!$C$6,W218&gt;=Rules!$B$6),FALSE))</f>
        <v>1</v>
      </c>
      <c r="AD218" s="6" t="b">
        <f>AND(LEFT(T218,1)=Rules!$D$8,LEN(T218)=Rules!$E$8)</f>
        <v>1</v>
      </c>
      <c r="AE218" s="6" t="b">
        <f>ISNUMBER(MATCH(U218,Rules!$B$9:$H$9,0))</f>
        <v>1</v>
      </c>
      <c r="AF218" s="6" t="b">
        <f>LEN(V218)=Rules!$E$10</f>
        <v>1</v>
      </c>
      <c r="AH218">
        <f>COUNTIF(P218:AF218,FALSE)</f>
        <v>0</v>
      </c>
    </row>
    <row r="219" spans="1:34" ht="17" x14ac:dyDescent="0.25">
      <c r="A219" s="3" t="s">
        <v>158</v>
      </c>
      <c r="B219" t="str">
        <f t="shared" si="36"/>
        <v>pid:461660733 eyr:2028 hgt:167cm ecl:hzl hcl:#cfa07d iyr:2010</v>
      </c>
      <c r="C219" t="str">
        <f t="shared" si="37"/>
        <v/>
      </c>
      <c r="D219" t="str">
        <v>byr:1934 hcl:#733820 pid:133141914 eyr:2027 hgt:66in ecl:amb iyr:2010 cid:262</v>
      </c>
      <c r="F219" s="6">
        <f>IFERROR(FIND(F$2,$D219),-1)</f>
        <v>1</v>
      </c>
      <c r="G219" s="6">
        <f>IFERROR(FIND(G$2,$D219),-1)</f>
        <v>62</v>
      </c>
      <c r="H219" s="6">
        <f>IFERROR(FIND(H$2,$D219),-1)</f>
        <v>36</v>
      </c>
      <c r="I219" s="6">
        <f>IFERROR(FIND(I$2,$D219),-1)</f>
        <v>45</v>
      </c>
      <c r="J219" s="6">
        <f>IFERROR(FIND(J$2,$D219),-1)</f>
        <v>10</v>
      </c>
      <c r="K219" s="6">
        <f>IFERROR(FIND(K$2,$D219),-1)</f>
        <v>54</v>
      </c>
      <c r="L219" s="6">
        <f>IFERROR(FIND(L$2,$D219),-1)</f>
        <v>22</v>
      </c>
      <c r="M219" s="6">
        <f t="shared" si="38"/>
        <v>71</v>
      </c>
      <c r="N219" s="9">
        <f>IF(COUNTIF(F219:L219,-1)&gt;0,0,1)</f>
        <v>1</v>
      </c>
      <c r="P219" t="str">
        <f t="shared" si="39"/>
        <v>1934</v>
      </c>
      <c r="Q219" t="str">
        <f t="shared" si="40"/>
        <v>2010</v>
      </c>
      <c r="R219" t="str">
        <f t="shared" si="41"/>
        <v>2027</v>
      </c>
      <c r="S219" t="str">
        <f t="shared" si="42"/>
        <v>66in</v>
      </c>
      <c r="T219" t="str">
        <f t="shared" si="43"/>
        <v>#733820</v>
      </c>
      <c r="U219" t="str">
        <f t="shared" si="44"/>
        <v>amb</v>
      </c>
      <c r="V219" t="str">
        <f t="shared" si="45"/>
        <v>133141914</v>
      </c>
      <c r="W219">
        <f t="shared" si="46"/>
        <v>66</v>
      </c>
      <c r="X219" t="b" cm="1">
        <f t="array" ref="X219">IF(SUM(IF(IFERROR(MATCH(_xlfn.UNICODE(RIGHT(LEFT(T219,_xlfn.SEQUENCE(Rules!$E$8,1,2)),1)),Rules!$B$13:$Q$13,0),-1)=-1,1,0))&gt;0,FALSE,TRUE)</f>
        <v>1</v>
      </c>
      <c r="Z219" s="6" t="b">
        <f>AND(LEN(P219)=Rules!$E$2,P219*1&lt;=Rules!$C$2,P219*1&gt;=Rules!$B$2)</f>
        <v>1</v>
      </c>
      <c r="AA219" s="6" t="b">
        <f>AND(LEN(Q219)=Rules!$E$2,Q219*1&lt;=Rules!$C$3,Q219*1&gt;=Rules!$B$3)</f>
        <v>1</v>
      </c>
      <c r="AB219" s="6" t="b">
        <f>AND(LEN(R219)=Rules!$E$2,R219*1&lt;=Rules!$C$4,R219*1&gt;=Rules!$B$4)</f>
        <v>1</v>
      </c>
      <c r="AC219" s="6" t="b">
        <f>IF(RIGHT(S219,2)=Rules!$D$5,AND(W219&lt;=Rules!$C$5,W219&gt;=Rules!$B$5),IF(RIGHT(S219,2)=Rules!$D$6,AND(W219&lt;=Rules!$C$6,W219&gt;=Rules!$B$6),FALSE))</f>
        <v>1</v>
      </c>
      <c r="AD219" s="6" t="b">
        <f>AND(LEFT(T219,1)=Rules!$D$8,LEN(T219)=Rules!$E$8)</f>
        <v>1</v>
      </c>
      <c r="AE219" s="6" t="b">
        <f>ISNUMBER(MATCH(U219,Rules!$B$9:$H$9,0))</f>
        <v>1</v>
      </c>
      <c r="AF219" s="6" t="b">
        <f>LEN(V219)=Rules!$E$10</f>
        <v>1</v>
      </c>
      <c r="AH219">
        <f>COUNTIF(P219:AF219,FALSE)</f>
        <v>0</v>
      </c>
    </row>
    <row r="220" spans="1:34" ht="17" x14ac:dyDescent="0.25">
      <c r="A220" s="3" t="s">
        <v>159</v>
      </c>
      <c r="B220" t="str">
        <f t="shared" si="36"/>
        <v>pid:461660733 eyr:2028 hgt:167cm ecl:hzl hcl:#cfa07d iyr:2010 cid:183</v>
      </c>
      <c r="C220" t="str">
        <f t="shared" si="37"/>
        <v>pid:461660733 eyr:2028 hgt:167cm ecl:hzl hcl:#cfa07d iyr:2010 cid:183</v>
      </c>
      <c r="D220" t="str">
        <v>iyr:1951 ecl:#bb9733 hcl:89fcbf byr:2018 pid:#13265f hgt:85 eyr:1977</v>
      </c>
      <c r="F220" s="6">
        <f>IFERROR(FIND(F$2,$D220),-1)</f>
        <v>33</v>
      </c>
      <c r="G220" s="6">
        <f>IFERROR(FIND(G$2,$D220),-1)</f>
        <v>1</v>
      </c>
      <c r="H220" s="6">
        <f>IFERROR(FIND(H$2,$D220),-1)</f>
        <v>61</v>
      </c>
      <c r="I220" s="6">
        <f>IFERROR(FIND(I$2,$D220),-1)</f>
        <v>54</v>
      </c>
      <c r="J220" s="6">
        <f>IFERROR(FIND(J$2,$D220),-1)</f>
        <v>22</v>
      </c>
      <c r="K220" s="6">
        <f>IFERROR(FIND(K$2,$D220),-1)</f>
        <v>10</v>
      </c>
      <c r="L220" s="6">
        <f>IFERROR(FIND(L$2,$D220),-1)</f>
        <v>42</v>
      </c>
      <c r="M220" s="6">
        <f t="shared" si="38"/>
        <v>-1</v>
      </c>
      <c r="N220" s="9">
        <f>IF(COUNTIF(F220:L220,-1)&gt;0,0,1)</f>
        <v>1</v>
      </c>
      <c r="P220" t="str">
        <f t="shared" si="39"/>
        <v>2018</v>
      </c>
      <c r="Q220" t="str">
        <f t="shared" si="40"/>
        <v>1951</v>
      </c>
      <c r="R220" t="str">
        <f t="shared" si="41"/>
        <v>1977</v>
      </c>
      <c r="S220" t="str">
        <f t="shared" si="42"/>
        <v>85</v>
      </c>
      <c r="T220" t="str">
        <f t="shared" si="43"/>
        <v>89fcbf</v>
      </c>
      <c r="U220" t="str">
        <f t="shared" si="44"/>
        <v>#bb9733</v>
      </c>
      <c r="V220" t="str">
        <f t="shared" si="45"/>
        <v>#13265f</v>
      </c>
      <c r="W220" t="e">
        <f t="shared" si="46"/>
        <v>#VALUE!</v>
      </c>
      <c r="X220" t="b" cm="1">
        <f t="array" ref="X220">IF(SUM(IF(IFERROR(MATCH(_xlfn.UNICODE(RIGHT(LEFT(T220,_xlfn.SEQUENCE(Rules!$E$8,1,2)),1)),Rules!$B$13:$Q$13,0),-1)=-1,1,0))&gt;0,FALSE,TRUE)</f>
        <v>1</v>
      </c>
      <c r="Z220" s="6" t="b">
        <f>AND(LEN(P220)=Rules!$E$2,P220*1&lt;=Rules!$C$2,P220*1&gt;=Rules!$B$2)</f>
        <v>0</v>
      </c>
      <c r="AA220" s="6" t="b">
        <f>AND(LEN(Q220)=Rules!$E$2,Q220*1&lt;=Rules!$C$3,Q220*1&gt;=Rules!$B$3)</f>
        <v>0</v>
      </c>
      <c r="AB220" s="6" t="b">
        <f>AND(LEN(R220)=Rules!$E$2,R220*1&lt;=Rules!$C$4,R220*1&gt;=Rules!$B$4)</f>
        <v>0</v>
      </c>
      <c r="AC220" s="6" t="b">
        <f>IF(RIGHT(S220,2)=Rules!$D$5,AND(W220&lt;=Rules!$C$5,W220&gt;=Rules!$B$5),IF(RIGHT(S220,2)=Rules!$D$6,AND(W220&lt;=Rules!$C$6,W220&gt;=Rules!$B$6),FALSE))</f>
        <v>0</v>
      </c>
      <c r="AD220" s="6" t="b">
        <f>AND(LEFT(T220,1)=Rules!$D$8,LEN(T220)=Rules!$E$8)</f>
        <v>0</v>
      </c>
      <c r="AE220" s="6" t="b">
        <f>ISNUMBER(MATCH(U220,Rules!$B$9:$H$9,0))</f>
        <v>0</v>
      </c>
      <c r="AF220" s="6" t="b">
        <f>LEN(V220)=Rules!$E$10</f>
        <v>0</v>
      </c>
      <c r="AH220">
        <f>COUNTIF(P220:AF220,FALSE)</f>
        <v>7</v>
      </c>
    </row>
    <row r="221" spans="1:34" x14ac:dyDescent="0.2">
      <c r="B221" t="str">
        <f t="shared" si="36"/>
        <v/>
      </c>
      <c r="C221" t="str">
        <f t="shared" si="37"/>
        <v/>
      </c>
      <c r="D221" t="str">
        <v>hcl:#324bed ecl:hzl hgt:155cm iyr:2013 byr:1942 eyr:2021 pid:758516520</v>
      </c>
      <c r="F221" s="6">
        <f>IFERROR(FIND(F$2,$D221),-1)</f>
        <v>40</v>
      </c>
      <c r="G221" s="6">
        <f>IFERROR(FIND(G$2,$D221),-1)</f>
        <v>31</v>
      </c>
      <c r="H221" s="6">
        <f>IFERROR(FIND(H$2,$D221),-1)</f>
        <v>49</v>
      </c>
      <c r="I221" s="6">
        <f>IFERROR(FIND(I$2,$D221),-1)</f>
        <v>21</v>
      </c>
      <c r="J221" s="6">
        <f>IFERROR(FIND(J$2,$D221),-1)</f>
        <v>1</v>
      </c>
      <c r="K221" s="6">
        <f>IFERROR(FIND(K$2,$D221),-1)</f>
        <v>13</v>
      </c>
      <c r="L221" s="6">
        <f>IFERROR(FIND(L$2,$D221),-1)</f>
        <v>58</v>
      </c>
      <c r="M221" s="6">
        <f t="shared" si="38"/>
        <v>-1</v>
      </c>
      <c r="N221" s="9">
        <f>IF(COUNTIF(F221:L221,-1)&gt;0,0,1)</f>
        <v>1</v>
      </c>
      <c r="P221" t="str">
        <f t="shared" si="39"/>
        <v>1942</v>
      </c>
      <c r="Q221" t="str">
        <f t="shared" si="40"/>
        <v>2013</v>
      </c>
      <c r="R221" t="str">
        <f t="shared" si="41"/>
        <v>2021</v>
      </c>
      <c r="S221" t="str">
        <f t="shared" si="42"/>
        <v>155cm</v>
      </c>
      <c r="T221" t="str">
        <f t="shared" si="43"/>
        <v>#324bed</v>
      </c>
      <c r="U221" t="str">
        <f t="shared" si="44"/>
        <v>hzl</v>
      </c>
      <c r="V221" t="str">
        <f t="shared" si="45"/>
        <v>758516520</v>
      </c>
      <c r="W221">
        <f t="shared" si="46"/>
        <v>155</v>
      </c>
      <c r="X221" t="b" cm="1">
        <f t="array" ref="X221">IF(SUM(IF(IFERROR(MATCH(_xlfn.UNICODE(RIGHT(LEFT(T221,_xlfn.SEQUENCE(Rules!$E$8,1,2)),1)),Rules!$B$13:$Q$13,0),-1)=-1,1,0))&gt;0,FALSE,TRUE)</f>
        <v>1</v>
      </c>
      <c r="Z221" s="6" t="b">
        <f>AND(LEN(P221)=Rules!$E$2,P221*1&lt;=Rules!$C$2,P221*1&gt;=Rules!$B$2)</f>
        <v>1</v>
      </c>
      <c r="AA221" s="6" t="b">
        <f>AND(LEN(Q221)=Rules!$E$2,Q221*1&lt;=Rules!$C$3,Q221*1&gt;=Rules!$B$3)</f>
        <v>1</v>
      </c>
      <c r="AB221" s="6" t="b">
        <f>AND(LEN(R221)=Rules!$E$2,R221*1&lt;=Rules!$C$4,R221*1&gt;=Rules!$B$4)</f>
        <v>1</v>
      </c>
      <c r="AC221" s="6" t="b">
        <f>IF(RIGHT(S221,2)=Rules!$D$5,AND(W221&lt;=Rules!$C$5,W221&gt;=Rules!$B$5),IF(RIGHT(S221,2)=Rules!$D$6,AND(W221&lt;=Rules!$C$6,W221&gt;=Rules!$B$6),FALSE))</f>
        <v>1</v>
      </c>
      <c r="AD221" s="6" t="b">
        <f>AND(LEFT(T221,1)=Rules!$D$8,LEN(T221)=Rules!$E$8)</f>
        <v>1</v>
      </c>
      <c r="AE221" s="6" t="b">
        <f>ISNUMBER(MATCH(U221,Rules!$B$9:$H$9,0))</f>
        <v>1</v>
      </c>
      <c r="AF221" s="6" t="b">
        <f>LEN(V221)=Rules!$E$10</f>
        <v>1</v>
      </c>
      <c r="AH221">
        <f>COUNTIF(P221:AF221,FALSE)</f>
        <v>0</v>
      </c>
    </row>
    <row r="222" spans="1:34" ht="17" x14ac:dyDescent="0.25">
      <c r="A222" s="3" t="s">
        <v>160</v>
      </c>
      <c r="B222" t="str">
        <f t="shared" si="36"/>
        <v>eyr:1930 byr:2021 iyr:2016 pid:163cm</v>
      </c>
      <c r="C222" t="str">
        <f t="shared" si="37"/>
        <v/>
      </c>
      <c r="D222" t="str">
        <v>ecl:gry pid:#567782 iyr:2015 hcl:276a6d eyr:2028 hgt:60cm byr:2005</v>
      </c>
      <c r="F222" s="6">
        <f>IFERROR(FIND(F$2,$D222),-1)</f>
        <v>59</v>
      </c>
      <c r="G222" s="6">
        <f>IFERROR(FIND(G$2,$D222),-1)</f>
        <v>21</v>
      </c>
      <c r="H222" s="6">
        <f>IFERROR(FIND(H$2,$D222),-1)</f>
        <v>41</v>
      </c>
      <c r="I222" s="6">
        <f>IFERROR(FIND(I$2,$D222),-1)</f>
        <v>50</v>
      </c>
      <c r="J222" s="6">
        <f>IFERROR(FIND(J$2,$D222),-1)</f>
        <v>30</v>
      </c>
      <c r="K222" s="6">
        <f>IFERROR(FIND(K$2,$D222),-1)</f>
        <v>1</v>
      </c>
      <c r="L222" s="6">
        <f>IFERROR(FIND(L$2,$D222),-1)</f>
        <v>9</v>
      </c>
      <c r="M222" s="6">
        <f t="shared" si="38"/>
        <v>-1</v>
      </c>
      <c r="N222" s="9">
        <f>IF(COUNTIF(F222:L222,-1)&gt;0,0,1)</f>
        <v>1</v>
      </c>
      <c r="P222" t="str">
        <f t="shared" si="39"/>
        <v>2005</v>
      </c>
      <c r="Q222" t="str">
        <f t="shared" si="40"/>
        <v>2015</v>
      </c>
      <c r="R222" t="str">
        <f t="shared" si="41"/>
        <v>2028</v>
      </c>
      <c r="S222" t="str">
        <f t="shared" si="42"/>
        <v>60cm</v>
      </c>
      <c r="T222" t="str">
        <f t="shared" si="43"/>
        <v>276a6d</v>
      </c>
      <c r="U222" t="str">
        <f t="shared" si="44"/>
        <v>gry</v>
      </c>
      <c r="V222" t="str">
        <f t="shared" si="45"/>
        <v>#567782</v>
      </c>
      <c r="W222">
        <f t="shared" si="46"/>
        <v>60</v>
      </c>
      <c r="X222" t="b" cm="1">
        <f t="array" ref="X222">IF(SUM(IF(IFERROR(MATCH(_xlfn.UNICODE(RIGHT(LEFT(T222,_xlfn.SEQUENCE(Rules!$E$8,1,2)),1)),Rules!$B$13:$Q$13,0),-1)=-1,1,0))&gt;0,FALSE,TRUE)</f>
        <v>1</v>
      </c>
      <c r="Z222" s="6" t="b">
        <f>AND(LEN(P222)=Rules!$E$2,P222*1&lt;=Rules!$C$2,P222*1&gt;=Rules!$B$2)</f>
        <v>0</v>
      </c>
      <c r="AA222" s="6" t="b">
        <f>AND(LEN(Q222)=Rules!$E$2,Q222*1&lt;=Rules!$C$3,Q222*1&gt;=Rules!$B$3)</f>
        <v>1</v>
      </c>
      <c r="AB222" s="6" t="b">
        <f>AND(LEN(R222)=Rules!$E$2,R222*1&lt;=Rules!$C$4,R222*1&gt;=Rules!$B$4)</f>
        <v>1</v>
      </c>
      <c r="AC222" s="6" t="b">
        <f>IF(RIGHT(S222,2)=Rules!$D$5,AND(W222&lt;=Rules!$C$5,W222&gt;=Rules!$B$5),IF(RIGHT(S222,2)=Rules!$D$6,AND(W222&lt;=Rules!$C$6,W222&gt;=Rules!$B$6),FALSE))</f>
        <v>0</v>
      </c>
      <c r="AD222" s="6" t="b">
        <f>AND(LEFT(T222,1)=Rules!$D$8,LEN(T222)=Rules!$E$8)</f>
        <v>0</v>
      </c>
      <c r="AE222" s="6" t="b">
        <f>ISNUMBER(MATCH(U222,Rules!$B$9:$H$9,0))</f>
        <v>1</v>
      </c>
      <c r="AF222" s="6" t="b">
        <f>LEN(V222)=Rules!$E$10</f>
        <v>0</v>
      </c>
      <c r="AH222">
        <f>COUNTIF(P222:AF222,FALSE)</f>
        <v>4</v>
      </c>
    </row>
    <row r="223" spans="1:34" ht="17" x14ac:dyDescent="0.25">
      <c r="A223" s="3" t="s">
        <v>161</v>
      </c>
      <c r="B223" t="str">
        <f t="shared" si="36"/>
        <v>eyr:1930 byr:2021 iyr:2016 pid:163cm hcl:79428f cid:136</v>
      </c>
      <c r="C223" t="str">
        <f t="shared" si="37"/>
        <v/>
      </c>
      <c r="D223" t="str">
        <v>hcl:#18171d hgt:191cm eyr:2030 ecl:grn pid:748729106 byr:1922 iyr:2017</v>
      </c>
      <c r="F223" s="6">
        <f>IFERROR(FIND(F$2,$D223),-1)</f>
        <v>54</v>
      </c>
      <c r="G223" s="6">
        <f>IFERROR(FIND(G$2,$D223),-1)</f>
        <v>63</v>
      </c>
      <c r="H223" s="6">
        <f>IFERROR(FIND(H$2,$D223),-1)</f>
        <v>23</v>
      </c>
      <c r="I223" s="6">
        <f>IFERROR(FIND(I$2,$D223),-1)</f>
        <v>13</v>
      </c>
      <c r="J223" s="6">
        <f>IFERROR(FIND(J$2,$D223),-1)</f>
        <v>1</v>
      </c>
      <c r="K223" s="6">
        <f>IFERROR(FIND(K$2,$D223),-1)</f>
        <v>32</v>
      </c>
      <c r="L223" s="6">
        <f>IFERROR(FIND(L$2,$D223),-1)</f>
        <v>40</v>
      </c>
      <c r="M223" s="6">
        <f t="shared" si="38"/>
        <v>-1</v>
      </c>
      <c r="N223" s="9">
        <f>IF(COUNTIF(F223:L223,-1)&gt;0,0,1)</f>
        <v>1</v>
      </c>
      <c r="P223" t="str">
        <f t="shared" si="39"/>
        <v>1922</v>
      </c>
      <c r="Q223" t="str">
        <f t="shared" si="40"/>
        <v>2017</v>
      </c>
      <c r="R223" t="str">
        <f t="shared" si="41"/>
        <v>2030</v>
      </c>
      <c r="S223" t="str">
        <f t="shared" si="42"/>
        <v>191cm</v>
      </c>
      <c r="T223" t="str">
        <f t="shared" si="43"/>
        <v>#18171d</v>
      </c>
      <c r="U223" t="str">
        <f t="shared" si="44"/>
        <v>grn</v>
      </c>
      <c r="V223" t="str">
        <f t="shared" si="45"/>
        <v>748729106</v>
      </c>
      <c r="W223">
        <f t="shared" si="46"/>
        <v>191</v>
      </c>
      <c r="X223" t="b" cm="1">
        <f t="array" ref="X223">IF(SUM(IF(IFERROR(MATCH(_xlfn.UNICODE(RIGHT(LEFT(T223,_xlfn.SEQUENCE(Rules!$E$8,1,2)),1)),Rules!$B$13:$Q$13,0),-1)=-1,1,0))&gt;0,FALSE,TRUE)</f>
        <v>1</v>
      </c>
      <c r="Z223" s="6" t="b">
        <f>AND(LEN(P223)=Rules!$E$2,P223*1&lt;=Rules!$C$2,P223*1&gt;=Rules!$B$2)</f>
        <v>1</v>
      </c>
      <c r="AA223" s="6" t="b">
        <f>AND(LEN(Q223)=Rules!$E$2,Q223*1&lt;=Rules!$C$3,Q223*1&gt;=Rules!$B$3)</f>
        <v>1</v>
      </c>
      <c r="AB223" s="6" t="b">
        <f>AND(LEN(R223)=Rules!$E$2,R223*1&lt;=Rules!$C$4,R223*1&gt;=Rules!$B$4)</f>
        <v>1</v>
      </c>
      <c r="AC223" s="6" t="b">
        <f>IF(RIGHT(S223,2)=Rules!$D$5,AND(W223&lt;=Rules!$C$5,W223&gt;=Rules!$B$5),IF(RIGHT(S223,2)=Rules!$D$6,AND(W223&lt;=Rules!$C$6,W223&gt;=Rules!$B$6),FALSE))</f>
        <v>1</v>
      </c>
      <c r="AD223" s="6" t="b">
        <f>AND(LEFT(T223,1)=Rules!$D$8,LEN(T223)=Rules!$E$8)</f>
        <v>1</v>
      </c>
      <c r="AE223" s="6" t="b">
        <f>ISNUMBER(MATCH(U223,Rules!$B$9:$H$9,0))</f>
        <v>1</v>
      </c>
      <c r="AF223" s="6" t="b">
        <f>LEN(V223)=Rules!$E$10</f>
        <v>1</v>
      </c>
      <c r="AH223">
        <f>COUNTIF(P223:AF223,FALSE)</f>
        <v>0</v>
      </c>
    </row>
    <row r="224" spans="1:34" ht="17" x14ac:dyDescent="0.25">
      <c r="A224" s="3" t="s">
        <v>126</v>
      </c>
      <c r="B224" t="str">
        <f t="shared" si="36"/>
        <v>eyr:1930 byr:2021 iyr:2016 pid:163cm hcl:79428f cid:136 ecl:amb</v>
      </c>
      <c r="C224" t="str">
        <f t="shared" si="37"/>
        <v>eyr:1930 byr:2021 iyr:2016 pid:163cm hcl:79428f cid:136 ecl:amb</v>
      </c>
      <c r="D224" t="str">
        <v>byr:1984 hcl:#733820 eyr:2020 iyr:2013 hgt:64in pid:444446114 ecl:hzl</v>
      </c>
      <c r="F224" s="6">
        <f>IFERROR(FIND(F$2,$D224),-1)</f>
        <v>1</v>
      </c>
      <c r="G224" s="6">
        <f>IFERROR(FIND(G$2,$D224),-1)</f>
        <v>31</v>
      </c>
      <c r="H224" s="6">
        <f>IFERROR(FIND(H$2,$D224),-1)</f>
        <v>22</v>
      </c>
      <c r="I224" s="6">
        <f>IFERROR(FIND(I$2,$D224),-1)</f>
        <v>40</v>
      </c>
      <c r="J224" s="6">
        <f>IFERROR(FIND(J$2,$D224),-1)</f>
        <v>10</v>
      </c>
      <c r="K224" s="6">
        <f>IFERROR(FIND(K$2,$D224),-1)</f>
        <v>63</v>
      </c>
      <c r="L224" s="6">
        <f>IFERROR(FIND(L$2,$D224),-1)</f>
        <v>49</v>
      </c>
      <c r="M224" s="6">
        <f t="shared" si="38"/>
        <v>-1</v>
      </c>
      <c r="N224" s="9">
        <f>IF(COUNTIF(F224:L224,-1)&gt;0,0,1)</f>
        <v>1</v>
      </c>
      <c r="P224" t="str">
        <f t="shared" si="39"/>
        <v>1984</v>
      </c>
      <c r="Q224" t="str">
        <f t="shared" si="40"/>
        <v>2013</v>
      </c>
      <c r="R224" t="str">
        <f t="shared" si="41"/>
        <v>2020</v>
      </c>
      <c r="S224" t="str">
        <f t="shared" si="42"/>
        <v>64in</v>
      </c>
      <c r="T224" t="str">
        <f t="shared" si="43"/>
        <v>#733820</v>
      </c>
      <c r="U224" t="str">
        <f t="shared" si="44"/>
        <v>hzl</v>
      </c>
      <c r="V224" t="str">
        <f t="shared" si="45"/>
        <v>444446114</v>
      </c>
      <c r="W224">
        <f t="shared" si="46"/>
        <v>64</v>
      </c>
      <c r="X224" t="b" cm="1">
        <f t="array" ref="X224">IF(SUM(IF(IFERROR(MATCH(_xlfn.UNICODE(RIGHT(LEFT(T224,_xlfn.SEQUENCE(Rules!$E$8,1,2)),1)),Rules!$B$13:$Q$13,0),-1)=-1,1,0))&gt;0,FALSE,TRUE)</f>
        <v>1</v>
      </c>
      <c r="Z224" s="6" t="b">
        <f>AND(LEN(P224)=Rules!$E$2,P224*1&lt;=Rules!$C$2,P224*1&gt;=Rules!$B$2)</f>
        <v>1</v>
      </c>
      <c r="AA224" s="6" t="b">
        <f>AND(LEN(Q224)=Rules!$E$2,Q224*1&lt;=Rules!$C$3,Q224*1&gt;=Rules!$B$3)</f>
        <v>1</v>
      </c>
      <c r="AB224" s="6" t="b">
        <f>AND(LEN(R224)=Rules!$E$2,R224*1&lt;=Rules!$C$4,R224*1&gt;=Rules!$B$4)</f>
        <v>1</v>
      </c>
      <c r="AC224" s="6" t="b">
        <f>IF(RIGHT(S224,2)=Rules!$D$5,AND(W224&lt;=Rules!$C$5,W224&gt;=Rules!$B$5),IF(RIGHT(S224,2)=Rules!$D$6,AND(W224&lt;=Rules!$C$6,W224&gt;=Rules!$B$6),FALSE))</f>
        <v>1</v>
      </c>
      <c r="AD224" s="6" t="b">
        <f>AND(LEFT(T224,1)=Rules!$D$8,LEN(T224)=Rules!$E$8)</f>
        <v>1</v>
      </c>
      <c r="AE224" s="6" t="b">
        <f>ISNUMBER(MATCH(U224,Rules!$B$9:$H$9,0))</f>
        <v>1</v>
      </c>
      <c r="AF224" s="6" t="b">
        <f>LEN(V224)=Rules!$E$10</f>
        <v>1</v>
      </c>
      <c r="AH224">
        <f>COUNTIF(P224:AF224,FALSE)</f>
        <v>0</v>
      </c>
    </row>
    <row r="225" spans="1:34" x14ac:dyDescent="0.2">
      <c r="B225" t="str">
        <f t="shared" si="36"/>
        <v/>
      </c>
      <c r="C225" t="str">
        <f t="shared" si="37"/>
        <v/>
      </c>
      <c r="D225" t="str">
        <v>byr:2006 ecl:dne iyr:2029 hcl:z eyr:2023 hgt:68cm pid:131910019</v>
      </c>
      <c r="F225" s="6">
        <f>IFERROR(FIND(F$2,$D225),-1)</f>
        <v>1</v>
      </c>
      <c r="G225" s="6">
        <f>IFERROR(FIND(G$2,$D225),-1)</f>
        <v>18</v>
      </c>
      <c r="H225" s="6">
        <f>IFERROR(FIND(H$2,$D225),-1)</f>
        <v>33</v>
      </c>
      <c r="I225" s="6">
        <f>IFERROR(FIND(I$2,$D225),-1)</f>
        <v>42</v>
      </c>
      <c r="J225" s="6">
        <f>IFERROR(FIND(J$2,$D225),-1)</f>
        <v>27</v>
      </c>
      <c r="K225" s="6">
        <f>IFERROR(FIND(K$2,$D225),-1)</f>
        <v>10</v>
      </c>
      <c r="L225" s="6">
        <f>IFERROR(FIND(L$2,$D225),-1)</f>
        <v>51</v>
      </c>
      <c r="M225" s="6">
        <f t="shared" si="38"/>
        <v>-1</v>
      </c>
      <c r="N225" s="9">
        <f>IF(COUNTIF(F225:L225,-1)&gt;0,0,1)</f>
        <v>1</v>
      </c>
      <c r="P225" t="str">
        <f t="shared" si="39"/>
        <v>2006</v>
      </c>
      <c r="Q225" t="str">
        <f t="shared" si="40"/>
        <v>2029</v>
      </c>
      <c r="R225" t="str">
        <f t="shared" si="41"/>
        <v>2023</v>
      </c>
      <c r="S225" t="str">
        <f t="shared" si="42"/>
        <v>68cm</v>
      </c>
      <c r="T225" t="str">
        <f t="shared" si="43"/>
        <v>z</v>
      </c>
      <c r="U225" t="str">
        <f t="shared" si="44"/>
        <v>dne</v>
      </c>
      <c r="V225" t="str">
        <f t="shared" si="45"/>
        <v>131910019</v>
      </c>
      <c r="W225">
        <f t="shared" si="46"/>
        <v>68</v>
      </c>
      <c r="X225" t="b" cm="1">
        <f t="array" ref="X225">IF(SUM(IF(IFERROR(MATCH(_xlfn.UNICODE(RIGHT(LEFT(T225,_xlfn.SEQUENCE(Rules!$E$8,1,2)),1)),Rules!$B$13:$Q$13,0),-1)=-1,1,0))&gt;0,FALSE,TRUE)</f>
        <v>0</v>
      </c>
      <c r="Z225" s="6" t="b">
        <f>AND(LEN(P225)=Rules!$E$2,P225*1&lt;=Rules!$C$2,P225*1&gt;=Rules!$B$2)</f>
        <v>0</v>
      </c>
      <c r="AA225" s="6" t="b">
        <f>AND(LEN(Q225)=Rules!$E$2,Q225*1&lt;=Rules!$C$3,Q225*1&gt;=Rules!$B$3)</f>
        <v>0</v>
      </c>
      <c r="AB225" s="6" t="b">
        <f>AND(LEN(R225)=Rules!$E$2,R225*1&lt;=Rules!$C$4,R225*1&gt;=Rules!$B$4)</f>
        <v>1</v>
      </c>
      <c r="AC225" s="6" t="b">
        <f>IF(RIGHT(S225,2)=Rules!$D$5,AND(W225&lt;=Rules!$C$5,W225&gt;=Rules!$B$5),IF(RIGHT(S225,2)=Rules!$D$6,AND(W225&lt;=Rules!$C$6,W225&gt;=Rules!$B$6),FALSE))</f>
        <v>0</v>
      </c>
      <c r="AD225" s="6" t="b">
        <f>AND(LEFT(T225,1)=Rules!$D$8,LEN(T225)=Rules!$E$8)</f>
        <v>0</v>
      </c>
      <c r="AE225" s="6" t="b">
        <f>ISNUMBER(MATCH(U225,Rules!$B$9:$H$9,0))</f>
        <v>0</v>
      </c>
      <c r="AF225" s="6" t="b">
        <f>LEN(V225)=Rules!$E$10</f>
        <v>1</v>
      </c>
      <c r="AH225">
        <f>COUNTIF(P225:AF225,FALSE)</f>
        <v>6</v>
      </c>
    </row>
    <row r="226" spans="1:34" ht="17" x14ac:dyDescent="0.25">
      <c r="A226" s="3" t="s">
        <v>162</v>
      </c>
      <c r="B226" t="str">
        <f t="shared" si="36"/>
        <v>hcl:#efcc98 hgt:176cm eyr:2022 ecl:brn iyr:2013 pid:541033681 byr:1952</v>
      </c>
      <c r="C226" t="str">
        <f t="shared" si="37"/>
        <v>hcl:#efcc98 hgt:176cm eyr:2022 ecl:brn iyr:2013 pid:541033681 byr:1952</v>
      </c>
      <c r="D226" t="str">
        <v>iyr:1976 hcl:45191a eyr:2017 hgt:68cm ecl:oth pid:153cm byr:1968</v>
      </c>
      <c r="F226" s="6">
        <f>IFERROR(FIND(F$2,$D226),-1)</f>
        <v>57</v>
      </c>
      <c r="G226" s="6">
        <f>IFERROR(FIND(G$2,$D226),-1)</f>
        <v>1</v>
      </c>
      <c r="H226" s="6">
        <f>IFERROR(FIND(H$2,$D226),-1)</f>
        <v>21</v>
      </c>
      <c r="I226" s="6">
        <f>IFERROR(FIND(I$2,$D226),-1)</f>
        <v>30</v>
      </c>
      <c r="J226" s="6">
        <f>IFERROR(FIND(J$2,$D226),-1)</f>
        <v>10</v>
      </c>
      <c r="K226" s="6">
        <f>IFERROR(FIND(K$2,$D226),-1)</f>
        <v>39</v>
      </c>
      <c r="L226" s="6">
        <f>IFERROR(FIND(L$2,$D226),-1)</f>
        <v>47</v>
      </c>
      <c r="M226" s="6">
        <f t="shared" si="38"/>
        <v>-1</v>
      </c>
      <c r="N226" s="9">
        <f>IF(COUNTIF(F226:L226,-1)&gt;0,0,1)</f>
        <v>1</v>
      </c>
      <c r="P226" t="str">
        <f t="shared" si="39"/>
        <v>1968</v>
      </c>
      <c r="Q226" t="str">
        <f t="shared" si="40"/>
        <v>1976</v>
      </c>
      <c r="R226" t="str">
        <f t="shared" si="41"/>
        <v>2017</v>
      </c>
      <c r="S226" t="str">
        <f t="shared" si="42"/>
        <v>68cm</v>
      </c>
      <c r="T226" t="str">
        <f t="shared" si="43"/>
        <v>45191a</v>
      </c>
      <c r="U226" t="str">
        <f t="shared" si="44"/>
        <v>oth</v>
      </c>
      <c r="V226" t="str">
        <f t="shared" si="45"/>
        <v>153cm</v>
      </c>
      <c r="W226">
        <f t="shared" si="46"/>
        <v>68</v>
      </c>
      <c r="X226" t="b" cm="1">
        <f t="array" ref="X226">IF(SUM(IF(IFERROR(MATCH(_xlfn.UNICODE(RIGHT(LEFT(T226,_xlfn.SEQUENCE(Rules!$E$8,1,2)),1)),Rules!$B$13:$Q$13,0),-1)=-1,1,0))&gt;0,FALSE,TRUE)</f>
        <v>1</v>
      </c>
      <c r="Z226" s="6" t="b">
        <f>AND(LEN(P226)=Rules!$E$2,P226*1&lt;=Rules!$C$2,P226*1&gt;=Rules!$B$2)</f>
        <v>1</v>
      </c>
      <c r="AA226" s="6" t="b">
        <f>AND(LEN(Q226)=Rules!$E$2,Q226*1&lt;=Rules!$C$3,Q226*1&gt;=Rules!$B$3)</f>
        <v>0</v>
      </c>
      <c r="AB226" s="6" t="b">
        <f>AND(LEN(R226)=Rules!$E$2,R226*1&lt;=Rules!$C$4,R226*1&gt;=Rules!$B$4)</f>
        <v>0</v>
      </c>
      <c r="AC226" s="6" t="b">
        <f>IF(RIGHT(S226,2)=Rules!$D$5,AND(W226&lt;=Rules!$C$5,W226&gt;=Rules!$B$5),IF(RIGHT(S226,2)=Rules!$D$6,AND(W226&lt;=Rules!$C$6,W226&gt;=Rules!$B$6),FALSE))</f>
        <v>0</v>
      </c>
      <c r="AD226" s="6" t="b">
        <f>AND(LEFT(T226,1)=Rules!$D$8,LEN(T226)=Rules!$E$8)</f>
        <v>0</v>
      </c>
      <c r="AE226" s="6" t="b">
        <f>ISNUMBER(MATCH(U226,Rules!$B$9:$H$9,0))</f>
        <v>1</v>
      </c>
      <c r="AF226" s="6" t="b">
        <f>LEN(V226)=Rules!$E$10</f>
        <v>0</v>
      </c>
      <c r="AH226">
        <f>COUNTIF(P226:AF226,FALSE)</f>
        <v>5</v>
      </c>
    </row>
    <row r="227" spans="1:34" x14ac:dyDescent="0.2">
      <c r="B227" t="str">
        <f t="shared" si="36"/>
        <v/>
      </c>
      <c r="C227" t="str">
        <f t="shared" si="37"/>
        <v/>
      </c>
      <c r="D227" t="str">
        <v>ecl:gry byr:1959 eyr:2023 pid:781945569 iyr:2015 hcl:#ceb3a1 hgt:167cm</v>
      </c>
      <c r="F227" s="6">
        <f>IFERROR(FIND(F$2,$D227),-1)</f>
        <v>9</v>
      </c>
      <c r="G227" s="6">
        <f>IFERROR(FIND(G$2,$D227),-1)</f>
        <v>41</v>
      </c>
      <c r="H227" s="6">
        <f>IFERROR(FIND(H$2,$D227),-1)</f>
        <v>18</v>
      </c>
      <c r="I227" s="6">
        <f>IFERROR(FIND(I$2,$D227),-1)</f>
        <v>62</v>
      </c>
      <c r="J227" s="6">
        <f>IFERROR(FIND(J$2,$D227),-1)</f>
        <v>50</v>
      </c>
      <c r="K227" s="6">
        <f>IFERROR(FIND(K$2,$D227),-1)</f>
        <v>1</v>
      </c>
      <c r="L227" s="6">
        <f>IFERROR(FIND(L$2,$D227),-1)</f>
        <v>27</v>
      </c>
      <c r="M227" s="6">
        <f t="shared" si="38"/>
        <v>-1</v>
      </c>
      <c r="N227" s="9">
        <f>IF(COUNTIF(F227:L227,-1)&gt;0,0,1)</f>
        <v>1</v>
      </c>
      <c r="P227" t="str">
        <f t="shared" si="39"/>
        <v>1959</v>
      </c>
      <c r="Q227" t="str">
        <f t="shared" si="40"/>
        <v>2015</v>
      </c>
      <c r="R227" t="str">
        <f t="shared" si="41"/>
        <v>2023</v>
      </c>
      <c r="S227" t="str">
        <f t="shared" si="42"/>
        <v>167cm</v>
      </c>
      <c r="T227" t="str">
        <f t="shared" si="43"/>
        <v>#ceb3a1</v>
      </c>
      <c r="U227" t="str">
        <f t="shared" si="44"/>
        <v>gry</v>
      </c>
      <c r="V227" t="str">
        <f t="shared" si="45"/>
        <v>781945569</v>
      </c>
      <c r="W227">
        <f t="shared" si="46"/>
        <v>167</v>
      </c>
      <c r="X227" t="b" cm="1">
        <f t="array" ref="X227">IF(SUM(IF(IFERROR(MATCH(_xlfn.UNICODE(RIGHT(LEFT(T227,_xlfn.SEQUENCE(Rules!$E$8,1,2)),1)),Rules!$B$13:$Q$13,0),-1)=-1,1,0))&gt;0,FALSE,TRUE)</f>
        <v>1</v>
      </c>
      <c r="Z227" s="6" t="b">
        <f>AND(LEN(P227)=Rules!$E$2,P227*1&lt;=Rules!$C$2,P227*1&gt;=Rules!$B$2)</f>
        <v>1</v>
      </c>
      <c r="AA227" s="6" t="b">
        <f>AND(LEN(Q227)=Rules!$E$2,Q227*1&lt;=Rules!$C$3,Q227*1&gt;=Rules!$B$3)</f>
        <v>1</v>
      </c>
      <c r="AB227" s="6" t="b">
        <f>AND(LEN(R227)=Rules!$E$2,R227*1&lt;=Rules!$C$4,R227*1&gt;=Rules!$B$4)</f>
        <v>1</v>
      </c>
      <c r="AC227" s="6" t="b">
        <f>IF(RIGHT(S227,2)=Rules!$D$5,AND(W227&lt;=Rules!$C$5,W227&gt;=Rules!$B$5),IF(RIGHT(S227,2)=Rules!$D$6,AND(W227&lt;=Rules!$C$6,W227&gt;=Rules!$B$6),FALSE))</f>
        <v>1</v>
      </c>
      <c r="AD227" s="6" t="b">
        <f>AND(LEFT(T227,1)=Rules!$D$8,LEN(T227)=Rules!$E$8)</f>
        <v>1</v>
      </c>
      <c r="AE227" s="6" t="b">
        <f>ISNUMBER(MATCH(U227,Rules!$B$9:$H$9,0))</f>
        <v>1</v>
      </c>
      <c r="AF227" s="6" t="b">
        <f>LEN(V227)=Rules!$E$10</f>
        <v>1</v>
      </c>
      <c r="AH227">
        <f>COUNTIF(P227:AF227,FALSE)</f>
        <v>0</v>
      </c>
    </row>
    <row r="228" spans="1:34" ht="17" x14ac:dyDescent="0.25">
      <c r="A228" s="3" t="s">
        <v>163</v>
      </c>
      <c r="B228" t="str">
        <f t="shared" si="36"/>
        <v>hgt:59cm</v>
      </c>
      <c r="C228" t="str">
        <f t="shared" si="37"/>
        <v/>
      </c>
      <c r="D228" t="str">
        <v>hgt:151cm byr:1959 hcl:#7d3b0c cid:76 pid:069205247 ecl:gry eyr:2029 iyr:2013</v>
      </c>
      <c r="F228" s="6">
        <f>IFERROR(FIND(F$2,$D228),-1)</f>
        <v>11</v>
      </c>
      <c r="G228" s="6">
        <f>IFERROR(FIND(G$2,$D228),-1)</f>
        <v>70</v>
      </c>
      <c r="H228" s="6">
        <f>IFERROR(FIND(H$2,$D228),-1)</f>
        <v>61</v>
      </c>
      <c r="I228" s="6">
        <f>IFERROR(FIND(I$2,$D228),-1)</f>
        <v>1</v>
      </c>
      <c r="J228" s="6">
        <f>IFERROR(FIND(J$2,$D228),-1)</f>
        <v>20</v>
      </c>
      <c r="K228" s="6">
        <f>IFERROR(FIND(K$2,$D228),-1)</f>
        <v>53</v>
      </c>
      <c r="L228" s="6">
        <f>IFERROR(FIND(L$2,$D228),-1)</f>
        <v>39</v>
      </c>
      <c r="M228" s="6">
        <f t="shared" si="38"/>
        <v>32</v>
      </c>
      <c r="N228" s="9">
        <f>IF(COUNTIF(F228:L228,-1)&gt;0,0,1)</f>
        <v>1</v>
      </c>
      <c r="P228" t="str">
        <f t="shared" si="39"/>
        <v>1959</v>
      </c>
      <c r="Q228" t="str">
        <f t="shared" si="40"/>
        <v>2013</v>
      </c>
      <c r="R228" t="str">
        <f t="shared" si="41"/>
        <v>2029</v>
      </c>
      <c r="S228" t="str">
        <f t="shared" si="42"/>
        <v>151cm</v>
      </c>
      <c r="T228" t="str">
        <f t="shared" si="43"/>
        <v>#7d3b0c</v>
      </c>
      <c r="U228" t="str">
        <f t="shared" si="44"/>
        <v>gry</v>
      </c>
      <c r="V228" t="str">
        <f t="shared" si="45"/>
        <v>069205247</v>
      </c>
      <c r="W228">
        <f t="shared" si="46"/>
        <v>151</v>
      </c>
      <c r="X228" t="b" cm="1">
        <f t="array" ref="X228">IF(SUM(IF(IFERROR(MATCH(_xlfn.UNICODE(RIGHT(LEFT(T228,_xlfn.SEQUENCE(Rules!$E$8,1,2)),1)),Rules!$B$13:$Q$13,0),-1)=-1,1,0))&gt;0,FALSE,TRUE)</f>
        <v>1</v>
      </c>
      <c r="Z228" s="6" t="b">
        <f>AND(LEN(P228)=Rules!$E$2,P228*1&lt;=Rules!$C$2,P228*1&gt;=Rules!$B$2)</f>
        <v>1</v>
      </c>
      <c r="AA228" s="6" t="b">
        <f>AND(LEN(Q228)=Rules!$E$2,Q228*1&lt;=Rules!$C$3,Q228*1&gt;=Rules!$B$3)</f>
        <v>1</v>
      </c>
      <c r="AB228" s="6" t="b">
        <f>AND(LEN(R228)=Rules!$E$2,R228*1&lt;=Rules!$C$4,R228*1&gt;=Rules!$B$4)</f>
        <v>1</v>
      </c>
      <c r="AC228" s="6" t="b">
        <f>IF(RIGHT(S228,2)=Rules!$D$5,AND(W228&lt;=Rules!$C$5,W228&gt;=Rules!$B$5),IF(RIGHT(S228,2)=Rules!$D$6,AND(W228&lt;=Rules!$C$6,W228&gt;=Rules!$B$6),FALSE))</f>
        <v>1</v>
      </c>
      <c r="AD228" s="6" t="b">
        <f>AND(LEFT(T228,1)=Rules!$D$8,LEN(T228)=Rules!$E$8)</f>
        <v>1</v>
      </c>
      <c r="AE228" s="6" t="b">
        <f>ISNUMBER(MATCH(U228,Rules!$B$9:$H$9,0))</f>
        <v>1</v>
      </c>
      <c r="AF228" s="6" t="b">
        <f>LEN(V228)=Rules!$E$10</f>
        <v>1</v>
      </c>
      <c r="AH228">
        <f>COUNTIF(P228:AF228,FALSE)</f>
        <v>0</v>
      </c>
    </row>
    <row r="229" spans="1:34" ht="17" x14ac:dyDescent="0.25">
      <c r="A229" s="3" t="s">
        <v>164</v>
      </c>
      <c r="B229" t="str">
        <f t="shared" si="36"/>
        <v>hgt:59cm ecl:#d9b0bc pid:#3ab4b4 hcl:7aa29f</v>
      </c>
      <c r="C229" t="str">
        <f t="shared" si="37"/>
        <v/>
      </c>
      <c r="D229" t="str">
        <v>pid:055193304 hcl:#fffffd hgt:67in ecl:grn iyr:2011</v>
      </c>
      <c r="F229" s="6">
        <f>IFERROR(FIND(F$2,$D229),-1)</f>
        <v>-1</v>
      </c>
      <c r="G229" s="6">
        <f>IFERROR(FIND(G$2,$D229),-1)</f>
        <v>44</v>
      </c>
      <c r="H229" s="6">
        <f>IFERROR(FIND(H$2,$D229),-1)</f>
        <v>-1</v>
      </c>
      <c r="I229" s="6">
        <f>IFERROR(FIND(I$2,$D229),-1)</f>
        <v>27</v>
      </c>
      <c r="J229" s="6">
        <f>IFERROR(FIND(J$2,$D229),-1)</f>
        <v>15</v>
      </c>
      <c r="K229" s="6">
        <f>IFERROR(FIND(K$2,$D229),-1)</f>
        <v>36</v>
      </c>
      <c r="L229" s="6">
        <f>IFERROR(FIND(L$2,$D229),-1)</f>
        <v>1</v>
      </c>
      <c r="M229" s="6">
        <f t="shared" si="38"/>
        <v>-1</v>
      </c>
      <c r="N229" s="9">
        <f>IF(COUNTIF(F229:L229,-1)&gt;0,0,1)</f>
        <v>0</v>
      </c>
      <c r="P229" t="b">
        <f t="shared" si="39"/>
        <v>0</v>
      </c>
      <c r="Q229" t="str">
        <f t="shared" si="40"/>
        <v>2011</v>
      </c>
      <c r="R229" t="b">
        <f t="shared" si="41"/>
        <v>0</v>
      </c>
      <c r="S229" t="str">
        <f t="shared" si="42"/>
        <v>67in</v>
      </c>
      <c r="T229" t="str">
        <f t="shared" si="43"/>
        <v>#fffffd</v>
      </c>
      <c r="U229" t="str">
        <f t="shared" si="44"/>
        <v>grn</v>
      </c>
      <c r="V229" t="str">
        <f t="shared" si="45"/>
        <v>055193304</v>
      </c>
      <c r="W229">
        <f t="shared" si="46"/>
        <v>67</v>
      </c>
      <c r="X229" t="b" cm="1">
        <f t="array" ref="X229">IF(SUM(IF(IFERROR(MATCH(_xlfn.UNICODE(RIGHT(LEFT(T229,_xlfn.SEQUENCE(Rules!$E$8,1,2)),1)),Rules!$B$13:$Q$13,0),-1)=-1,1,0))&gt;0,FALSE,TRUE)</f>
        <v>1</v>
      </c>
      <c r="Z229" s="6" t="b">
        <f>AND(LEN(P229)=Rules!$E$2,P229*1&lt;=Rules!$C$2,P229*1&gt;=Rules!$B$2)</f>
        <v>0</v>
      </c>
      <c r="AA229" s="6" t="b">
        <f>AND(LEN(Q229)=Rules!$E$2,Q229*1&lt;=Rules!$C$3,Q229*1&gt;=Rules!$B$3)</f>
        <v>1</v>
      </c>
      <c r="AB229" s="6" t="b">
        <f>AND(LEN(R229)=Rules!$E$2,R229*1&lt;=Rules!$C$4,R229*1&gt;=Rules!$B$4)</f>
        <v>0</v>
      </c>
      <c r="AC229" s="6" t="b">
        <f>IF(RIGHT(S229,2)=Rules!$D$5,AND(W229&lt;=Rules!$C$5,W229&gt;=Rules!$B$5),IF(RIGHT(S229,2)=Rules!$D$6,AND(W229&lt;=Rules!$C$6,W229&gt;=Rules!$B$6),FALSE))</f>
        <v>1</v>
      </c>
      <c r="AD229" s="6" t="b">
        <f>AND(LEFT(T229,1)=Rules!$D$8,LEN(T229)=Rules!$E$8)</f>
        <v>1</v>
      </c>
      <c r="AE229" s="6" t="b">
        <f>ISNUMBER(MATCH(U229,Rules!$B$9:$H$9,0))</f>
        <v>1</v>
      </c>
      <c r="AF229" s="6" t="b">
        <f>LEN(V229)=Rules!$E$10</f>
        <v>1</v>
      </c>
      <c r="AH229">
        <f>COUNTIF(P229:AF229,FALSE)</f>
        <v>4</v>
      </c>
    </row>
    <row r="230" spans="1:34" ht="17" x14ac:dyDescent="0.25">
      <c r="A230" s="3" t="s">
        <v>165</v>
      </c>
      <c r="B230" t="str">
        <f t="shared" si="36"/>
        <v>hgt:59cm ecl:#d9b0bc pid:#3ab4b4 hcl:7aa29f eyr:2034</v>
      </c>
      <c r="C230" t="str">
        <f t="shared" si="37"/>
        <v/>
      </c>
      <c r="D230" t="str">
        <v>eyr:2026 byr:1975 pid:681437369 hgt:173cm hcl:#a97842 iyr:2017 ecl:brn</v>
      </c>
      <c r="F230" s="6">
        <f>IFERROR(FIND(F$2,$D230),-1)</f>
        <v>10</v>
      </c>
      <c r="G230" s="6">
        <f>IFERROR(FIND(G$2,$D230),-1)</f>
        <v>55</v>
      </c>
      <c r="H230" s="6">
        <f>IFERROR(FIND(H$2,$D230),-1)</f>
        <v>1</v>
      </c>
      <c r="I230" s="6">
        <f>IFERROR(FIND(I$2,$D230),-1)</f>
        <v>33</v>
      </c>
      <c r="J230" s="6">
        <f>IFERROR(FIND(J$2,$D230),-1)</f>
        <v>43</v>
      </c>
      <c r="K230" s="6">
        <f>IFERROR(FIND(K$2,$D230),-1)</f>
        <v>64</v>
      </c>
      <c r="L230" s="6">
        <f>IFERROR(FIND(L$2,$D230),-1)</f>
        <v>19</v>
      </c>
      <c r="M230" s="6">
        <f t="shared" si="38"/>
        <v>-1</v>
      </c>
      <c r="N230" s="9">
        <f>IF(COUNTIF(F230:L230,-1)&gt;0,0,1)</f>
        <v>1</v>
      </c>
      <c r="P230" t="str">
        <f t="shared" si="39"/>
        <v>1975</v>
      </c>
      <c r="Q230" t="str">
        <f t="shared" si="40"/>
        <v>2017</v>
      </c>
      <c r="R230" t="str">
        <f t="shared" si="41"/>
        <v>2026</v>
      </c>
      <c r="S230" t="str">
        <f t="shared" si="42"/>
        <v>173cm</v>
      </c>
      <c r="T230" t="str">
        <f t="shared" si="43"/>
        <v>#a97842</v>
      </c>
      <c r="U230" t="str">
        <f t="shared" si="44"/>
        <v>brn</v>
      </c>
      <c r="V230" t="str">
        <f t="shared" si="45"/>
        <v>681437369</v>
      </c>
      <c r="W230">
        <f t="shared" si="46"/>
        <v>173</v>
      </c>
      <c r="X230" t="b" cm="1">
        <f t="array" ref="X230">IF(SUM(IF(IFERROR(MATCH(_xlfn.UNICODE(RIGHT(LEFT(T230,_xlfn.SEQUENCE(Rules!$E$8,1,2)),1)),Rules!$B$13:$Q$13,0),-1)=-1,1,0))&gt;0,FALSE,TRUE)</f>
        <v>1</v>
      </c>
      <c r="Z230" s="6" t="b">
        <f>AND(LEN(P230)=Rules!$E$2,P230*1&lt;=Rules!$C$2,P230*1&gt;=Rules!$B$2)</f>
        <v>1</v>
      </c>
      <c r="AA230" s="6" t="b">
        <f>AND(LEN(Q230)=Rules!$E$2,Q230*1&lt;=Rules!$C$3,Q230*1&gt;=Rules!$B$3)</f>
        <v>1</v>
      </c>
      <c r="AB230" s="6" t="b">
        <f>AND(LEN(R230)=Rules!$E$2,R230*1&lt;=Rules!$C$4,R230*1&gt;=Rules!$B$4)</f>
        <v>1</v>
      </c>
      <c r="AC230" s="6" t="b">
        <f>IF(RIGHT(S230,2)=Rules!$D$5,AND(W230&lt;=Rules!$C$5,W230&gt;=Rules!$B$5),IF(RIGHT(S230,2)=Rules!$D$6,AND(W230&lt;=Rules!$C$6,W230&gt;=Rules!$B$6),FALSE))</f>
        <v>1</v>
      </c>
      <c r="AD230" s="6" t="b">
        <f>AND(LEFT(T230,1)=Rules!$D$8,LEN(T230)=Rules!$E$8)</f>
        <v>1</v>
      </c>
      <c r="AE230" s="6" t="b">
        <f>ISNUMBER(MATCH(U230,Rules!$B$9:$H$9,0))</f>
        <v>1</v>
      </c>
      <c r="AF230" s="6" t="b">
        <f>LEN(V230)=Rules!$E$10</f>
        <v>1</v>
      </c>
      <c r="AH230">
        <f>COUNTIF(P230:AF230,FALSE)</f>
        <v>0</v>
      </c>
    </row>
    <row r="231" spans="1:34" ht="17" x14ac:dyDescent="0.25">
      <c r="A231" s="3" t="s">
        <v>166</v>
      </c>
      <c r="B231" t="str">
        <f t="shared" si="36"/>
        <v>hgt:59cm ecl:#d9b0bc pid:#3ab4b4 hcl:7aa29f eyr:2034 byr:2011 cid:266 iyr:2004</v>
      </c>
      <c r="C231" t="str">
        <f t="shared" si="37"/>
        <v>hgt:59cm ecl:#d9b0bc pid:#3ab4b4 hcl:7aa29f eyr:2034 byr:2011 cid:266 iyr:2004</v>
      </c>
      <c r="D231" t="str">
        <v>pid:298214774 hgt:158cm ecl:hzl hcl:#866857 byr:1993 iyr:2013 eyr:2028</v>
      </c>
      <c r="F231" s="6">
        <f>IFERROR(FIND(F$2,$D231),-1)</f>
        <v>45</v>
      </c>
      <c r="G231" s="6">
        <f>IFERROR(FIND(G$2,$D231),-1)</f>
        <v>54</v>
      </c>
      <c r="H231" s="6">
        <f>IFERROR(FIND(H$2,$D231),-1)</f>
        <v>63</v>
      </c>
      <c r="I231" s="6">
        <f>IFERROR(FIND(I$2,$D231),-1)</f>
        <v>15</v>
      </c>
      <c r="J231" s="6">
        <f>IFERROR(FIND(J$2,$D231),-1)</f>
        <v>33</v>
      </c>
      <c r="K231" s="6">
        <f>IFERROR(FIND(K$2,$D231),-1)</f>
        <v>25</v>
      </c>
      <c r="L231" s="6">
        <f>IFERROR(FIND(L$2,$D231),-1)</f>
        <v>1</v>
      </c>
      <c r="M231" s="6">
        <f t="shared" si="38"/>
        <v>-1</v>
      </c>
      <c r="N231" s="9">
        <f>IF(COUNTIF(F231:L231,-1)&gt;0,0,1)</f>
        <v>1</v>
      </c>
      <c r="P231" t="str">
        <f t="shared" si="39"/>
        <v>1993</v>
      </c>
      <c r="Q231" t="str">
        <f t="shared" si="40"/>
        <v>2013</v>
      </c>
      <c r="R231" t="str">
        <f t="shared" si="41"/>
        <v>2028</v>
      </c>
      <c r="S231" t="str">
        <f t="shared" si="42"/>
        <v>158cm</v>
      </c>
      <c r="T231" t="str">
        <f t="shared" si="43"/>
        <v>#866857</v>
      </c>
      <c r="U231" t="str">
        <f t="shared" si="44"/>
        <v>hzl</v>
      </c>
      <c r="V231" t="str">
        <f t="shared" si="45"/>
        <v>298214774</v>
      </c>
      <c r="W231">
        <f t="shared" si="46"/>
        <v>158</v>
      </c>
      <c r="X231" t="b" cm="1">
        <f t="array" ref="X231">IF(SUM(IF(IFERROR(MATCH(_xlfn.UNICODE(RIGHT(LEFT(T231,_xlfn.SEQUENCE(Rules!$E$8,1,2)),1)),Rules!$B$13:$Q$13,0),-1)=-1,1,0))&gt;0,FALSE,TRUE)</f>
        <v>1</v>
      </c>
      <c r="Z231" s="6" t="b">
        <f>AND(LEN(P231)=Rules!$E$2,P231*1&lt;=Rules!$C$2,P231*1&gt;=Rules!$B$2)</f>
        <v>1</v>
      </c>
      <c r="AA231" s="6" t="b">
        <f>AND(LEN(Q231)=Rules!$E$2,Q231*1&lt;=Rules!$C$3,Q231*1&gt;=Rules!$B$3)</f>
        <v>1</v>
      </c>
      <c r="AB231" s="6" t="b">
        <f>AND(LEN(R231)=Rules!$E$2,R231*1&lt;=Rules!$C$4,R231*1&gt;=Rules!$B$4)</f>
        <v>1</v>
      </c>
      <c r="AC231" s="6" t="b">
        <f>IF(RIGHT(S231,2)=Rules!$D$5,AND(W231&lt;=Rules!$C$5,W231&gt;=Rules!$B$5),IF(RIGHT(S231,2)=Rules!$D$6,AND(W231&lt;=Rules!$C$6,W231&gt;=Rules!$B$6),FALSE))</f>
        <v>1</v>
      </c>
      <c r="AD231" s="6" t="b">
        <f>AND(LEFT(T231,1)=Rules!$D$8,LEN(T231)=Rules!$E$8)</f>
        <v>1</v>
      </c>
      <c r="AE231" s="6" t="b">
        <f>ISNUMBER(MATCH(U231,Rules!$B$9:$H$9,0))</f>
        <v>1</v>
      </c>
      <c r="AF231" s="6" t="b">
        <f>LEN(V231)=Rules!$E$10</f>
        <v>1</v>
      </c>
      <c r="AH231">
        <f>COUNTIF(P231:AF231,FALSE)</f>
        <v>0</v>
      </c>
    </row>
    <row r="232" spans="1:34" x14ac:dyDescent="0.2">
      <c r="B232" t="str">
        <f t="shared" si="36"/>
        <v/>
      </c>
      <c r="C232" t="str">
        <f t="shared" si="37"/>
        <v/>
      </c>
      <c r="D232" t="str">
        <v>hcl:#b6652a eyr:2023 pid:879418046 hgt:193cm iyr:2014 ecl:brn</v>
      </c>
      <c r="F232" s="6">
        <f>IFERROR(FIND(F$2,$D232),-1)</f>
        <v>-1</v>
      </c>
      <c r="G232" s="6">
        <f>IFERROR(FIND(G$2,$D232),-1)</f>
        <v>46</v>
      </c>
      <c r="H232" s="6">
        <f>IFERROR(FIND(H$2,$D232),-1)</f>
        <v>13</v>
      </c>
      <c r="I232" s="6">
        <f>IFERROR(FIND(I$2,$D232),-1)</f>
        <v>36</v>
      </c>
      <c r="J232" s="6">
        <f>IFERROR(FIND(J$2,$D232),-1)</f>
        <v>1</v>
      </c>
      <c r="K232" s="6">
        <f>IFERROR(FIND(K$2,$D232),-1)</f>
        <v>55</v>
      </c>
      <c r="L232" s="6">
        <f>IFERROR(FIND(L$2,$D232),-1)</f>
        <v>22</v>
      </c>
      <c r="M232" s="6">
        <f t="shared" si="38"/>
        <v>-1</v>
      </c>
      <c r="N232" s="9">
        <f>IF(COUNTIF(F232:L232,-1)&gt;0,0,1)</f>
        <v>0</v>
      </c>
      <c r="P232" t="b">
        <f t="shared" si="39"/>
        <v>0</v>
      </c>
      <c r="Q232" t="str">
        <f t="shared" si="40"/>
        <v>2014</v>
      </c>
      <c r="R232" t="str">
        <f t="shared" si="41"/>
        <v>2023</v>
      </c>
      <c r="S232" t="str">
        <f t="shared" si="42"/>
        <v>193cm</v>
      </c>
      <c r="T232" t="str">
        <f t="shared" si="43"/>
        <v>#b6652a</v>
      </c>
      <c r="U232" t="str">
        <f t="shared" si="44"/>
        <v>brn</v>
      </c>
      <c r="V232" t="str">
        <f t="shared" si="45"/>
        <v>879418046</v>
      </c>
      <c r="W232">
        <f t="shared" si="46"/>
        <v>193</v>
      </c>
      <c r="X232" t="b" cm="1">
        <f t="array" ref="X232">IF(SUM(IF(IFERROR(MATCH(_xlfn.UNICODE(RIGHT(LEFT(T232,_xlfn.SEQUENCE(Rules!$E$8,1,2)),1)),Rules!$B$13:$Q$13,0),-1)=-1,1,0))&gt;0,FALSE,TRUE)</f>
        <v>1</v>
      </c>
      <c r="Z232" s="6" t="b">
        <f>AND(LEN(P232)=Rules!$E$2,P232*1&lt;=Rules!$C$2,P232*1&gt;=Rules!$B$2)</f>
        <v>0</v>
      </c>
      <c r="AA232" s="6" t="b">
        <f>AND(LEN(Q232)=Rules!$E$2,Q232*1&lt;=Rules!$C$3,Q232*1&gt;=Rules!$B$3)</f>
        <v>1</v>
      </c>
      <c r="AB232" s="6" t="b">
        <f>AND(LEN(R232)=Rules!$E$2,R232*1&lt;=Rules!$C$4,R232*1&gt;=Rules!$B$4)</f>
        <v>1</v>
      </c>
      <c r="AC232" s="6" t="b">
        <f>IF(RIGHT(S232,2)=Rules!$D$5,AND(W232&lt;=Rules!$C$5,W232&gt;=Rules!$B$5),IF(RIGHT(S232,2)=Rules!$D$6,AND(W232&lt;=Rules!$C$6,W232&gt;=Rules!$B$6),FALSE))</f>
        <v>1</v>
      </c>
      <c r="AD232" s="6" t="b">
        <f>AND(LEFT(T232,1)=Rules!$D$8,LEN(T232)=Rules!$E$8)</f>
        <v>1</v>
      </c>
      <c r="AE232" s="6" t="b">
        <f>ISNUMBER(MATCH(U232,Rules!$B$9:$H$9,0))</f>
        <v>1</v>
      </c>
      <c r="AF232" s="6" t="b">
        <f>LEN(V232)=Rules!$E$10</f>
        <v>1</v>
      </c>
      <c r="AH232">
        <f>COUNTIF(P232:AF232,FALSE)</f>
        <v>2</v>
      </c>
    </row>
    <row r="233" spans="1:34" ht="17" x14ac:dyDescent="0.25">
      <c r="A233" s="3" t="s">
        <v>167</v>
      </c>
      <c r="B233" t="str">
        <f t="shared" si="36"/>
        <v>byr:1991 hcl:#cfa07d cid:259 hgt:67cm eyr:2024 pid:631601343 ecl:brn iyr:2011</v>
      </c>
      <c r="C233" t="str">
        <f t="shared" si="37"/>
        <v>byr:1991 hcl:#cfa07d cid:259 hgt:67cm eyr:2024 pid:631601343 ecl:brn iyr:2011</v>
      </c>
      <c r="D233" t="str">
        <v>hgt:164cm eyr:2028 hcl:fbd462 ecl:gry iyr:2011 byr:1938 pid:029003659</v>
      </c>
      <c r="F233" s="6">
        <f>IFERROR(FIND(F$2,$D233),-1)</f>
        <v>48</v>
      </c>
      <c r="G233" s="6">
        <f>IFERROR(FIND(G$2,$D233),-1)</f>
        <v>39</v>
      </c>
      <c r="H233" s="6">
        <f>IFERROR(FIND(H$2,$D233),-1)</f>
        <v>11</v>
      </c>
      <c r="I233" s="6">
        <f>IFERROR(FIND(I$2,$D233),-1)</f>
        <v>1</v>
      </c>
      <c r="J233" s="6">
        <f>IFERROR(FIND(J$2,$D233),-1)</f>
        <v>20</v>
      </c>
      <c r="K233" s="6">
        <f>IFERROR(FIND(K$2,$D233),-1)</f>
        <v>31</v>
      </c>
      <c r="L233" s="6">
        <f>IFERROR(FIND(L$2,$D233),-1)</f>
        <v>57</v>
      </c>
      <c r="M233" s="6">
        <f t="shared" si="38"/>
        <v>-1</v>
      </c>
      <c r="N233" s="9">
        <f>IF(COUNTIF(F233:L233,-1)&gt;0,0,1)</f>
        <v>1</v>
      </c>
      <c r="P233" t="str">
        <f t="shared" si="39"/>
        <v>1938</v>
      </c>
      <c r="Q233" t="str">
        <f t="shared" si="40"/>
        <v>2011</v>
      </c>
      <c r="R233" t="str">
        <f t="shared" si="41"/>
        <v>2028</v>
      </c>
      <c r="S233" t="str">
        <f t="shared" si="42"/>
        <v>164cm</v>
      </c>
      <c r="T233" t="str">
        <f t="shared" si="43"/>
        <v>fbd462</v>
      </c>
      <c r="U233" t="str">
        <f t="shared" si="44"/>
        <v>gry</v>
      </c>
      <c r="V233" t="str">
        <f t="shared" si="45"/>
        <v>029003659</v>
      </c>
      <c r="W233">
        <f t="shared" si="46"/>
        <v>164</v>
      </c>
      <c r="X233" t="b" cm="1">
        <f t="array" ref="X233">IF(SUM(IF(IFERROR(MATCH(_xlfn.UNICODE(RIGHT(LEFT(T233,_xlfn.SEQUENCE(Rules!$E$8,1,2)),1)),Rules!$B$13:$Q$13,0),-1)=-1,1,0))&gt;0,FALSE,TRUE)</f>
        <v>1</v>
      </c>
      <c r="Z233" s="6" t="b">
        <f>AND(LEN(P233)=Rules!$E$2,P233*1&lt;=Rules!$C$2,P233*1&gt;=Rules!$B$2)</f>
        <v>1</v>
      </c>
      <c r="AA233" s="6" t="b">
        <f>AND(LEN(Q233)=Rules!$E$2,Q233*1&lt;=Rules!$C$3,Q233*1&gt;=Rules!$B$3)</f>
        <v>1</v>
      </c>
      <c r="AB233" s="6" t="b">
        <f>AND(LEN(R233)=Rules!$E$2,R233*1&lt;=Rules!$C$4,R233*1&gt;=Rules!$B$4)</f>
        <v>1</v>
      </c>
      <c r="AC233" s="6" t="b">
        <f>IF(RIGHT(S233,2)=Rules!$D$5,AND(W233&lt;=Rules!$C$5,W233&gt;=Rules!$B$5),IF(RIGHT(S233,2)=Rules!$D$6,AND(W233&lt;=Rules!$C$6,W233&gt;=Rules!$B$6),FALSE))</f>
        <v>1</v>
      </c>
      <c r="AD233" s="6" t="b">
        <f>AND(LEFT(T233,1)=Rules!$D$8,LEN(T233)=Rules!$E$8)</f>
        <v>0</v>
      </c>
      <c r="AE233" s="6" t="b">
        <f>ISNUMBER(MATCH(U233,Rules!$B$9:$H$9,0))</f>
        <v>1</v>
      </c>
      <c r="AF233" s="6" t="b">
        <f>LEN(V233)=Rules!$E$10</f>
        <v>1</v>
      </c>
      <c r="AH233">
        <f>COUNTIF(P233:AF233,FALSE)</f>
        <v>1</v>
      </c>
    </row>
    <row r="234" spans="1:34" x14ac:dyDescent="0.2">
      <c r="B234" t="str">
        <f t="shared" si="36"/>
        <v/>
      </c>
      <c r="C234" t="str">
        <f t="shared" si="37"/>
        <v/>
      </c>
      <c r="D234" t="str">
        <v>byr:1999 hgt:171cm eyr:2024 cid:195 pid:041799326 ecl:gry iyr:2012 hcl:#a97842</v>
      </c>
      <c r="F234" s="6">
        <f>IFERROR(FIND(F$2,$D234),-1)</f>
        <v>1</v>
      </c>
      <c r="G234" s="6">
        <f>IFERROR(FIND(G$2,$D234),-1)</f>
        <v>59</v>
      </c>
      <c r="H234" s="6">
        <f>IFERROR(FIND(H$2,$D234),-1)</f>
        <v>20</v>
      </c>
      <c r="I234" s="6">
        <f>IFERROR(FIND(I$2,$D234),-1)</f>
        <v>10</v>
      </c>
      <c r="J234" s="6">
        <f>IFERROR(FIND(J$2,$D234),-1)</f>
        <v>68</v>
      </c>
      <c r="K234" s="6">
        <f>IFERROR(FIND(K$2,$D234),-1)</f>
        <v>51</v>
      </c>
      <c r="L234" s="6">
        <f>IFERROR(FIND(L$2,$D234),-1)</f>
        <v>37</v>
      </c>
      <c r="M234" s="6">
        <f t="shared" si="38"/>
        <v>29</v>
      </c>
      <c r="N234" s="9">
        <f>IF(COUNTIF(F234:L234,-1)&gt;0,0,1)</f>
        <v>1</v>
      </c>
      <c r="P234" t="str">
        <f t="shared" si="39"/>
        <v>1999</v>
      </c>
      <c r="Q234" t="str">
        <f t="shared" si="40"/>
        <v>2012</v>
      </c>
      <c r="R234" t="str">
        <f t="shared" si="41"/>
        <v>2024</v>
      </c>
      <c r="S234" t="str">
        <f t="shared" si="42"/>
        <v>171cm</v>
      </c>
      <c r="T234" t="str">
        <f t="shared" si="43"/>
        <v>#a97842</v>
      </c>
      <c r="U234" t="str">
        <f t="shared" si="44"/>
        <v>gry</v>
      </c>
      <c r="V234" t="str">
        <f t="shared" si="45"/>
        <v>041799326</v>
      </c>
      <c r="W234">
        <f t="shared" si="46"/>
        <v>171</v>
      </c>
      <c r="X234" t="b" cm="1">
        <f t="array" ref="X234">IF(SUM(IF(IFERROR(MATCH(_xlfn.UNICODE(RIGHT(LEFT(T234,_xlfn.SEQUENCE(Rules!$E$8,1,2)),1)),Rules!$B$13:$Q$13,0),-1)=-1,1,0))&gt;0,FALSE,TRUE)</f>
        <v>1</v>
      </c>
      <c r="Z234" s="6" t="b">
        <f>AND(LEN(P234)=Rules!$E$2,P234*1&lt;=Rules!$C$2,P234*1&gt;=Rules!$B$2)</f>
        <v>1</v>
      </c>
      <c r="AA234" s="6" t="b">
        <f>AND(LEN(Q234)=Rules!$E$2,Q234*1&lt;=Rules!$C$3,Q234*1&gt;=Rules!$B$3)</f>
        <v>1</v>
      </c>
      <c r="AB234" s="6" t="b">
        <f>AND(LEN(R234)=Rules!$E$2,R234*1&lt;=Rules!$C$4,R234*1&gt;=Rules!$B$4)</f>
        <v>1</v>
      </c>
      <c r="AC234" s="6" t="b">
        <f>IF(RIGHT(S234,2)=Rules!$D$5,AND(W234&lt;=Rules!$C$5,W234&gt;=Rules!$B$5),IF(RIGHT(S234,2)=Rules!$D$6,AND(W234&lt;=Rules!$C$6,W234&gt;=Rules!$B$6),FALSE))</f>
        <v>1</v>
      </c>
      <c r="AD234" s="6" t="b">
        <f>AND(LEFT(T234,1)=Rules!$D$8,LEN(T234)=Rules!$E$8)</f>
        <v>1</v>
      </c>
      <c r="AE234" s="6" t="b">
        <f>ISNUMBER(MATCH(U234,Rules!$B$9:$H$9,0))</f>
        <v>1</v>
      </c>
      <c r="AF234" s="6" t="b">
        <f>LEN(V234)=Rules!$E$10</f>
        <v>1</v>
      </c>
      <c r="AH234">
        <f>COUNTIF(P234:AF234,FALSE)</f>
        <v>0</v>
      </c>
    </row>
    <row r="235" spans="1:34" ht="17" x14ac:dyDescent="0.25">
      <c r="A235" s="3" t="s">
        <v>168</v>
      </c>
      <c r="B235" t="str">
        <f t="shared" si="36"/>
        <v>byr:2020</v>
      </c>
      <c r="C235" t="str">
        <f t="shared" si="37"/>
        <v/>
      </c>
      <c r="D235" t="str">
        <v>byr:1963 pid:7471206322 iyr:2015 ecl:brn hcl:#623a2f hgt:72cm cid:63</v>
      </c>
      <c r="F235" s="6">
        <f>IFERROR(FIND(F$2,$D235),-1)</f>
        <v>1</v>
      </c>
      <c r="G235" s="6">
        <f>IFERROR(FIND(G$2,$D235),-1)</f>
        <v>25</v>
      </c>
      <c r="H235" s="6">
        <f>IFERROR(FIND(H$2,$D235),-1)</f>
        <v>-1</v>
      </c>
      <c r="I235" s="6">
        <f>IFERROR(FIND(I$2,$D235),-1)</f>
        <v>54</v>
      </c>
      <c r="J235" s="6">
        <f>IFERROR(FIND(J$2,$D235),-1)</f>
        <v>42</v>
      </c>
      <c r="K235" s="6">
        <f>IFERROR(FIND(K$2,$D235),-1)</f>
        <v>34</v>
      </c>
      <c r="L235" s="6">
        <f>IFERROR(FIND(L$2,$D235),-1)</f>
        <v>10</v>
      </c>
      <c r="M235" s="6">
        <f t="shared" si="38"/>
        <v>63</v>
      </c>
      <c r="N235" s="9">
        <f>IF(COUNTIF(F235:L235,-1)&gt;0,0,1)</f>
        <v>0</v>
      </c>
      <c r="P235" t="str">
        <f t="shared" si="39"/>
        <v>1963</v>
      </c>
      <c r="Q235" t="str">
        <f t="shared" si="40"/>
        <v>2015</v>
      </c>
      <c r="R235" t="b">
        <f t="shared" si="41"/>
        <v>0</v>
      </c>
      <c r="S235" t="str">
        <f t="shared" si="42"/>
        <v>72cm</v>
      </c>
      <c r="T235" t="str">
        <f t="shared" si="43"/>
        <v>#623a2f</v>
      </c>
      <c r="U235" t="str">
        <f t="shared" si="44"/>
        <v>brn</v>
      </c>
      <c r="V235" t="str">
        <f t="shared" si="45"/>
        <v>7471206322</v>
      </c>
      <c r="W235">
        <f t="shared" si="46"/>
        <v>72</v>
      </c>
      <c r="X235" t="b" cm="1">
        <f t="array" ref="X235">IF(SUM(IF(IFERROR(MATCH(_xlfn.UNICODE(RIGHT(LEFT(T235,_xlfn.SEQUENCE(Rules!$E$8,1,2)),1)),Rules!$B$13:$Q$13,0),-1)=-1,1,0))&gt;0,FALSE,TRUE)</f>
        <v>1</v>
      </c>
      <c r="Z235" s="6" t="b">
        <f>AND(LEN(P235)=Rules!$E$2,P235*1&lt;=Rules!$C$2,P235*1&gt;=Rules!$B$2)</f>
        <v>1</v>
      </c>
      <c r="AA235" s="6" t="b">
        <f>AND(LEN(Q235)=Rules!$E$2,Q235*1&lt;=Rules!$C$3,Q235*1&gt;=Rules!$B$3)</f>
        <v>1</v>
      </c>
      <c r="AB235" s="6" t="b">
        <f>AND(LEN(R235)=Rules!$E$2,R235*1&lt;=Rules!$C$4,R235*1&gt;=Rules!$B$4)</f>
        <v>0</v>
      </c>
      <c r="AC235" s="6" t="b">
        <f>IF(RIGHT(S235,2)=Rules!$D$5,AND(W235&lt;=Rules!$C$5,W235&gt;=Rules!$B$5),IF(RIGHT(S235,2)=Rules!$D$6,AND(W235&lt;=Rules!$C$6,W235&gt;=Rules!$B$6),FALSE))</f>
        <v>0</v>
      </c>
      <c r="AD235" s="6" t="b">
        <f>AND(LEFT(T235,1)=Rules!$D$8,LEN(T235)=Rules!$E$8)</f>
        <v>1</v>
      </c>
      <c r="AE235" s="6" t="b">
        <f>ISNUMBER(MATCH(U235,Rules!$B$9:$H$9,0))</f>
        <v>1</v>
      </c>
      <c r="AF235" s="6" t="b">
        <f>LEN(V235)=Rules!$E$10</f>
        <v>0</v>
      </c>
      <c r="AH235">
        <f>COUNTIF(P235:AF235,FALSE)</f>
        <v>4</v>
      </c>
    </row>
    <row r="236" spans="1:34" ht="17" x14ac:dyDescent="0.25">
      <c r="A236" s="3" t="s">
        <v>169</v>
      </c>
      <c r="B236" t="str">
        <f t="shared" si="36"/>
        <v>byr:2020 ecl:gry iyr:1944</v>
      </c>
      <c r="C236" t="str">
        <f t="shared" si="37"/>
        <v/>
      </c>
      <c r="D236" t="str">
        <v>byr:1961 ecl:hzl hcl:#efcc98 pid:617022365 eyr:2020 hgt:155cm iyr:2018</v>
      </c>
      <c r="F236" s="6">
        <f>IFERROR(FIND(F$2,$D236),-1)</f>
        <v>1</v>
      </c>
      <c r="G236" s="6">
        <f>IFERROR(FIND(G$2,$D236),-1)</f>
        <v>63</v>
      </c>
      <c r="H236" s="6">
        <f>IFERROR(FIND(H$2,$D236),-1)</f>
        <v>44</v>
      </c>
      <c r="I236" s="6">
        <f>IFERROR(FIND(I$2,$D236),-1)</f>
        <v>53</v>
      </c>
      <c r="J236" s="6">
        <f>IFERROR(FIND(J$2,$D236),-1)</f>
        <v>18</v>
      </c>
      <c r="K236" s="6">
        <f>IFERROR(FIND(K$2,$D236),-1)</f>
        <v>10</v>
      </c>
      <c r="L236" s="6">
        <f>IFERROR(FIND(L$2,$D236),-1)</f>
        <v>30</v>
      </c>
      <c r="M236" s="6">
        <f t="shared" si="38"/>
        <v>-1</v>
      </c>
      <c r="N236" s="9">
        <f>IF(COUNTIF(F236:L236,-1)&gt;0,0,1)</f>
        <v>1</v>
      </c>
      <c r="P236" t="str">
        <f t="shared" si="39"/>
        <v>1961</v>
      </c>
      <c r="Q236" t="str">
        <f t="shared" si="40"/>
        <v>2018</v>
      </c>
      <c r="R236" t="str">
        <f t="shared" si="41"/>
        <v>2020</v>
      </c>
      <c r="S236" t="str">
        <f t="shared" si="42"/>
        <v>155cm</v>
      </c>
      <c r="T236" t="str">
        <f t="shared" si="43"/>
        <v>#efcc98</v>
      </c>
      <c r="U236" t="str">
        <f t="shared" si="44"/>
        <v>hzl</v>
      </c>
      <c r="V236" t="str">
        <f t="shared" si="45"/>
        <v>617022365</v>
      </c>
      <c r="W236">
        <f t="shared" si="46"/>
        <v>155</v>
      </c>
      <c r="X236" t="b" cm="1">
        <f t="array" ref="X236">IF(SUM(IF(IFERROR(MATCH(_xlfn.UNICODE(RIGHT(LEFT(T236,_xlfn.SEQUENCE(Rules!$E$8,1,2)),1)),Rules!$B$13:$Q$13,0),-1)=-1,1,0))&gt;0,FALSE,TRUE)</f>
        <v>1</v>
      </c>
      <c r="Z236" s="6" t="b">
        <f>AND(LEN(P236)=Rules!$E$2,P236*1&lt;=Rules!$C$2,P236*1&gt;=Rules!$B$2)</f>
        <v>1</v>
      </c>
      <c r="AA236" s="6" t="b">
        <f>AND(LEN(Q236)=Rules!$E$2,Q236*1&lt;=Rules!$C$3,Q236*1&gt;=Rules!$B$3)</f>
        <v>1</v>
      </c>
      <c r="AB236" s="6" t="b">
        <f>AND(LEN(R236)=Rules!$E$2,R236*1&lt;=Rules!$C$4,R236*1&gt;=Rules!$B$4)</f>
        <v>1</v>
      </c>
      <c r="AC236" s="6" t="b">
        <f>IF(RIGHT(S236,2)=Rules!$D$5,AND(W236&lt;=Rules!$C$5,W236&gt;=Rules!$B$5),IF(RIGHT(S236,2)=Rules!$D$6,AND(W236&lt;=Rules!$C$6,W236&gt;=Rules!$B$6),FALSE))</f>
        <v>1</v>
      </c>
      <c r="AD236" s="6" t="b">
        <f>AND(LEFT(T236,1)=Rules!$D$8,LEN(T236)=Rules!$E$8)</f>
        <v>1</v>
      </c>
      <c r="AE236" s="6" t="b">
        <f>ISNUMBER(MATCH(U236,Rules!$B$9:$H$9,0))</f>
        <v>1</v>
      </c>
      <c r="AF236" s="6" t="b">
        <f>LEN(V236)=Rules!$E$10</f>
        <v>1</v>
      </c>
      <c r="AH236">
        <f>COUNTIF(P236:AF236,FALSE)</f>
        <v>0</v>
      </c>
    </row>
    <row r="237" spans="1:34" ht="17" x14ac:dyDescent="0.25">
      <c r="A237" s="3" t="s">
        <v>170</v>
      </c>
      <c r="B237" t="str">
        <f t="shared" si="36"/>
        <v>byr:2020 ecl:gry iyr:1944 pid:421649652 hgt:107</v>
      </c>
      <c r="C237" t="str">
        <f t="shared" si="37"/>
        <v/>
      </c>
      <c r="D237" t="str">
        <v>pid:385763432 byr:1977 cid:228 hcl:#733820 eyr:2020 hgt:163cm ecl:grt iyr:2015</v>
      </c>
      <c r="F237" s="6">
        <f>IFERROR(FIND(F$2,$D237),-1)</f>
        <v>15</v>
      </c>
      <c r="G237" s="6">
        <f>IFERROR(FIND(G$2,$D237),-1)</f>
        <v>71</v>
      </c>
      <c r="H237" s="6">
        <f>IFERROR(FIND(H$2,$D237),-1)</f>
        <v>44</v>
      </c>
      <c r="I237" s="6">
        <f>IFERROR(FIND(I$2,$D237),-1)</f>
        <v>53</v>
      </c>
      <c r="J237" s="6">
        <f>IFERROR(FIND(J$2,$D237),-1)</f>
        <v>32</v>
      </c>
      <c r="K237" s="6">
        <f>IFERROR(FIND(K$2,$D237),-1)</f>
        <v>63</v>
      </c>
      <c r="L237" s="6">
        <f>IFERROR(FIND(L$2,$D237),-1)</f>
        <v>1</v>
      </c>
      <c r="M237" s="6">
        <f t="shared" si="38"/>
        <v>24</v>
      </c>
      <c r="N237" s="9">
        <f>IF(COUNTIF(F237:L237,-1)&gt;0,0,1)</f>
        <v>1</v>
      </c>
      <c r="P237" t="str">
        <f t="shared" si="39"/>
        <v>1977</v>
      </c>
      <c r="Q237" t="str">
        <f t="shared" si="40"/>
        <v>2015</v>
      </c>
      <c r="R237" t="str">
        <f t="shared" si="41"/>
        <v>2020</v>
      </c>
      <c r="S237" t="str">
        <f t="shared" si="42"/>
        <v>163cm</v>
      </c>
      <c r="T237" t="str">
        <f t="shared" si="43"/>
        <v>#733820</v>
      </c>
      <c r="U237" t="str">
        <f t="shared" si="44"/>
        <v>grt</v>
      </c>
      <c r="V237" t="str">
        <f t="shared" si="45"/>
        <v>385763432</v>
      </c>
      <c r="W237">
        <f t="shared" si="46"/>
        <v>163</v>
      </c>
      <c r="X237" t="b" cm="1">
        <f t="array" ref="X237">IF(SUM(IF(IFERROR(MATCH(_xlfn.UNICODE(RIGHT(LEFT(T237,_xlfn.SEQUENCE(Rules!$E$8,1,2)),1)),Rules!$B$13:$Q$13,0),-1)=-1,1,0))&gt;0,FALSE,TRUE)</f>
        <v>1</v>
      </c>
      <c r="Z237" s="6" t="b">
        <f>AND(LEN(P237)=Rules!$E$2,P237*1&lt;=Rules!$C$2,P237*1&gt;=Rules!$B$2)</f>
        <v>1</v>
      </c>
      <c r="AA237" s="6" t="b">
        <f>AND(LEN(Q237)=Rules!$E$2,Q237*1&lt;=Rules!$C$3,Q237*1&gt;=Rules!$B$3)</f>
        <v>1</v>
      </c>
      <c r="AB237" s="6" t="b">
        <f>AND(LEN(R237)=Rules!$E$2,R237*1&lt;=Rules!$C$4,R237*1&gt;=Rules!$B$4)</f>
        <v>1</v>
      </c>
      <c r="AC237" s="6" t="b">
        <f>IF(RIGHT(S237,2)=Rules!$D$5,AND(W237&lt;=Rules!$C$5,W237&gt;=Rules!$B$5),IF(RIGHT(S237,2)=Rules!$D$6,AND(W237&lt;=Rules!$C$6,W237&gt;=Rules!$B$6),FALSE))</f>
        <v>1</v>
      </c>
      <c r="AD237" s="6" t="b">
        <f>AND(LEFT(T237,1)=Rules!$D$8,LEN(T237)=Rules!$E$8)</f>
        <v>1</v>
      </c>
      <c r="AE237" s="6" t="b">
        <f>ISNUMBER(MATCH(U237,Rules!$B$9:$H$9,0))</f>
        <v>0</v>
      </c>
      <c r="AF237" s="6" t="b">
        <f>LEN(V237)=Rules!$E$10</f>
        <v>1</v>
      </c>
      <c r="AH237">
        <f>COUNTIF(P237:AF237,FALSE)</f>
        <v>1</v>
      </c>
    </row>
    <row r="238" spans="1:34" ht="17" x14ac:dyDescent="0.25">
      <c r="A238" s="3" t="s">
        <v>171</v>
      </c>
      <c r="B238" t="str">
        <f t="shared" si="36"/>
        <v>byr:2020 ecl:gry iyr:1944 pid:421649652 hgt:107 hcl:6d8593 eyr:2026</v>
      </c>
      <c r="C238" t="str">
        <f t="shared" si="37"/>
        <v>byr:2020 ecl:gry iyr:1944 pid:421649652 hgt:107 hcl:6d8593 eyr:2026</v>
      </c>
      <c r="D238" t="str">
        <v>byr:1979 hgt:186in eyr:2037 ecl:dne iyr:2025 hcl:d93e3e pid:187cm</v>
      </c>
      <c r="F238" s="6">
        <f>IFERROR(FIND(F$2,$D238),-1)</f>
        <v>1</v>
      </c>
      <c r="G238" s="6">
        <f>IFERROR(FIND(G$2,$D238),-1)</f>
        <v>37</v>
      </c>
      <c r="H238" s="6">
        <f>IFERROR(FIND(H$2,$D238),-1)</f>
        <v>20</v>
      </c>
      <c r="I238" s="6">
        <f>IFERROR(FIND(I$2,$D238),-1)</f>
        <v>10</v>
      </c>
      <c r="J238" s="6">
        <f>IFERROR(FIND(J$2,$D238),-1)</f>
        <v>46</v>
      </c>
      <c r="K238" s="6">
        <f>IFERROR(FIND(K$2,$D238),-1)</f>
        <v>29</v>
      </c>
      <c r="L238" s="6">
        <f>IFERROR(FIND(L$2,$D238),-1)</f>
        <v>57</v>
      </c>
      <c r="M238" s="6">
        <f t="shared" si="38"/>
        <v>-1</v>
      </c>
      <c r="N238" s="9">
        <f>IF(COUNTIF(F238:L238,-1)&gt;0,0,1)</f>
        <v>1</v>
      </c>
      <c r="P238" t="str">
        <f t="shared" si="39"/>
        <v>1979</v>
      </c>
      <c r="Q238" t="str">
        <f t="shared" si="40"/>
        <v>2025</v>
      </c>
      <c r="R238" t="str">
        <f t="shared" si="41"/>
        <v>2037</v>
      </c>
      <c r="S238" t="str">
        <f t="shared" si="42"/>
        <v>186in</v>
      </c>
      <c r="T238" t="str">
        <f t="shared" si="43"/>
        <v>d93e3e</v>
      </c>
      <c r="U238" t="str">
        <f t="shared" si="44"/>
        <v>dne</v>
      </c>
      <c r="V238" t="str">
        <f t="shared" si="45"/>
        <v>187cm</v>
      </c>
      <c r="W238">
        <f t="shared" si="46"/>
        <v>186</v>
      </c>
      <c r="X238" t="b" cm="1">
        <f t="array" ref="X238">IF(SUM(IF(IFERROR(MATCH(_xlfn.UNICODE(RIGHT(LEFT(T238,_xlfn.SEQUENCE(Rules!$E$8,1,2)),1)),Rules!$B$13:$Q$13,0),-1)=-1,1,0))&gt;0,FALSE,TRUE)</f>
        <v>1</v>
      </c>
      <c r="Z238" s="6" t="b">
        <f>AND(LEN(P238)=Rules!$E$2,P238*1&lt;=Rules!$C$2,P238*1&gt;=Rules!$B$2)</f>
        <v>1</v>
      </c>
      <c r="AA238" s="6" t="b">
        <f>AND(LEN(Q238)=Rules!$E$2,Q238*1&lt;=Rules!$C$3,Q238*1&gt;=Rules!$B$3)</f>
        <v>0</v>
      </c>
      <c r="AB238" s="6" t="b">
        <f>AND(LEN(R238)=Rules!$E$2,R238*1&lt;=Rules!$C$4,R238*1&gt;=Rules!$B$4)</f>
        <v>0</v>
      </c>
      <c r="AC238" s="6" t="b">
        <f>IF(RIGHT(S238,2)=Rules!$D$5,AND(W238&lt;=Rules!$C$5,W238&gt;=Rules!$B$5),IF(RIGHT(S238,2)=Rules!$D$6,AND(W238&lt;=Rules!$C$6,W238&gt;=Rules!$B$6),FALSE))</f>
        <v>0</v>
      </c>
      <c r="AD238" s="6" t="b">
        <f>AND(LEFT(T238,1)=Rules!$D$8,LEN(T238)=Rules!$E$8)</f>
        <v>0</v>
      </c>
      <c r="AE238" s="6" t="b">
        <f>ISNUMBER(MATCH(U238,Rules!$B$9:$H$9,0))</f>
        <v>0</v>
      </c>
      <c r="AF238" s="6" t="b">
        <f>LEN(V238)=Rules!$E$10</f>
        <v>0</v>
      </c>
      <c r="AH238">
        <f>COUNTIF(P238:AF238,FALSE)</f>
        <v>6</v>
      </c>
    </row>
    <row r="239" spans="1:34" x14ac:dyDescent="0.2">
      <c r="B239" t="str">
        <f t="shared" si="36"/>
        <v/>
      </c>
      <c r="C239" t="str">
        <f t="shared" si="37"/>
        <v/>
      </c>
      <c r="D239" t="str">
        <v>iyr:2018 cid:158 eyr:2020 byr:1929 pid:334374178 hgt:181cm hcl:z ecl:grn</v>
      </c>
      <c r="F239" s="6">
        <f>IFERROR(FIND(F$2,$D239),-1)</f>
        <v>27</v>
      </c>
      <c r="G239" s="6">
        <f>IFERROR(FIND(G$2,$D239),-1)</f>
        <v>1</v>
      </c>
      <c r="H239" s="6">
        <f>IFERROR(FIND(H$2,$D239),-1)</f>
        <v>18</v>
      </c>
      <c r="I239" s="6">
        <f>IFERROR(FIND(I$2,$D239),-1)</f>
        <v>50</v>
      </c>
      <c r="J239" s="6">
        <f>IFERROR(FIND(J$2,$D239),-1)</f>
        <v>60</v>
      </c>
      <c r="K239" s="6">
        <f>IFERROR(FIND(K$2,$D239),-1)</f>
        <v>66</v>
      </c>
      <c r="L239" s="6">
        <f>IFERROR(FIND(L$2,$D239),-1)</f>
        <v>36</v>
      </c>
      <c r="M239" s="6">
        <f t="shared" si="38"/>
        <v>10</v>
      </c>
      <c r="N239" s="9">
        <f>IF(COUNTIF(F239:L239,-1)&gt;0,0,1)</f>
        <v>1</v>
      </c>
      <c r="P239" t="str">
        <f t="shared" si="39"/>
        <v>1929</v>
      </c>
      <c r="Q239" t="str">
        <f t="shared" si="40"/>
        <v>2018</v>
      </c>
      <c r="R239" t="str">
        <f t="shared" si="41"/>
        <v>2020</v>
      </c>
      <c r="S239" t="str">
        <f t="shared" si="42"/>
        <v>181cm</v>
      </c>
      <c r="T239" t="str">
        <f t="shared" si="43"/>
        <v>z</v>
      </c>
      <c r="U239" t="str">
        <f t="shared" si="44"/>
        <v>grn</v>
      </c>
      <c r="V239" t="str">
        <f t="shared" si="45"/>
        <v>334374178</v>
      </c>
      <c r="W239">
        <f t="shared" si="46"/>
        <v>181</v>
      </c>
      <c r="X239" t="b" cm="1">
        <f t="array" ref="X239">IF(SUM(IF(IFERROR(MATCH(_xlfn.UNICODE(RIGHT(LEFT(T239,_xlfn.SEQUENCE(Rules!$E$8,1,2)),1)),Rules!$B$13:$Q$13,0),-1)=-1,1,0))&gt;0,FALSE,TRUE)</f>
        <v>0</v>
      </c>
      <c r="Z239" s="6" t="b">
        <f>AND(LEN(P239)=Rules!$E$2,P239*1&lt;=Rules!$C$2,P239*1&gt;=Rules!$B$2)</f>
        <v>1</v>
      </c>
      <c r="AA239" s="6" t="b">
        <f>AND(LEN(Q239)=Rules!$E$2,Q239*1&lt;=Rules!$C$3,Q239*1&gt;=Rules!$B$3)</f>
        <v>1</v>
      </c>
      <c r="AB239" s="6" t="b">
        <f>AND(LEN(R239)=Rules!$E$2,R239*1&lt;=Rules!$C$4,R239*1&gt;=Rules!$B$4)</f>
        <v>1</v>
      </c>
      <c r="AC239" s="6" t="b">
        <f>IF(RIGHT(S239,2)=Rules!$D$5,AND(W239&lt;=Rules!$C$5,W239&gt;=Rules!$B$5),IF(RIGHT(S239,2)=Rules!$D$6,AND(W239&lt;=Rules!$C$6,W239&gt;=Rules!$B$6),FALSE))</f>
        <v>1</v>
      </c>
      <c r="AD239" s="6" t="b">
        <f>AND(LEFT(T239,1)=Rules!$D$8,LEN(T239)=Rules!$E$8)</f>
        <v>0</v>
      </c>
      <c r="AE239" s="6" t="b">
        <f>ISNUMBER(MATCH(U239,Rules!$B$9:$H$9,0))</f>
        <v>1</v>
      </c>
      <c r="AF239" s="6" t="b">
        <f>LEN(V239)=Rules!$E$10</f>
        <v>1</v>
      </c>
      <c r="AH239">
        <f>COUNTIF(P239:AF239,FALSE)</f>
        <v>2</v>
      </c>
    </row>
    <row r="240" spans="1:34" ht="17" x14ac:dyDescent="0.25">
      <c r="A240" s="3" t="s">
        <v>40</v>
      </c>
      <c r="B240" t="str">
        <f t="shared" si="36"/>
        <v>ecl:blu</v>
      </c>
      <c r="C240" t="str">
        <f t="shared" si="37"/>
        <v/>
      </c>
      <c r="D240" t="str">
        <v>cid:135 ecl:oth hcl:#623a2f iyr:2017 eyr:2024 byr:1940 hgt:66in</v>
      </c>
      <c r="F240" s="6">
        <f>IFERROR(FIND(F$2,$D240),-1)</f>
        <v>47</v>
      </c>
      <c r="G240" s="6">
        <f>IFERROR(FIND(G$2,$D240),-1)</f>
        <v>29</v>
      </c>
      <c r="H240" s="6">
        <f>IFERROR(FIND(H$2,$D240),-1)</f>
        <v>38</v>
      </c>
      <c r="I240" s="6">
        <f>IFERROR(FIND(I$2,$D240),-1)</f>
        <v>56</v>
      </c>
      <c r="J240" s="6">
        <f>IFERROR(FIND(J$2,$D240),-1)</f>
        <v>17</v>
      </c>
      <c r="K240" s="6">
        <f>IFERROR(FIND(K$2,$D240),-1)</f>
        <v>9</v>
      </c>
      <c r="L240" s="6">
        <f>IFERROR(FIND(L$2,$D240),-1)</f>
        <v>-1</v>
      </c>
      <c r="M240" s="6">
        <f t="shared" si="38"/>
        <v>1</v>
      </c>
      <c r="N240" s="9">
        <f>IF(COUNTIF(F240:L240,-1)&gt;0,0,1)</f>
        <v>0</v>
      </c>
      <c r="P240" t="str">
        <f t="shared" si="39"/>
        <v>1940</v>
      </c>
      <c r="Q240" t="str">
        <f t="shared" si="40"/>
        <v>2017</v>
      </c>
      <c r="R240" t="str">
        <f t="shared" si="41"/>
        <v>2024</v>
      </c>
      <c r="S240" t="str">
        <f t="shared" si="42"/>
        <v>66in</v>
      </c>
      <c r="T240" t="str">
        <f t="shared" si="43"/>
        <v>#623a2f</v>
      </c>
      <c r="U240" t="str">
        <f t="shared" si="44"/>
        <v>oth</v>
      </c>
      <c r="V240" t="b">
        <f t="shared" si="45"/>
        <v>0</v>
      </c>
      <c r="W240">
        <f t="shared" si="46"/>
        <v>66</v>
      </c>
      <c r="X240" t="b" cm="1">
        <f t="array" ref="X240">IF(SUM(IF(IFERROR(MATCH(_xlfn.UNICODE(RIGHT(LEFT(T240,_xlfn.SEQUENCE(Rules!$E$8,1,2)),1)),Rules!$B$13:$Q$13,0),-1)=-1,1,0))&gt;0,FALSE,TRUE)</f>
        <v>1</v>
      </c>
      <c r="Z240" s="6" t="b">
        <f>AND(LEN(P240)=Rules!$E$2,P240*1&lt;=Rules!$C$2,P240*1&gt;=Rules!$B$2)</f>
        <v>1</v>
      </c>
      <c r="AA240" s="6" t="b">
        <f>AND(LEN(Q240)=Rules!$E$2,Q240*1&lt;=Rules!$C$3,Q240*1&gt;=Rules!$B$3)</f>
        <v>1</v>
      </c>
      <c r="AB240" s="6" t="b">
        <f>AND(LEN(R240)=Rules!$E$2,R240*1&lt;=Rules!$C$4,R240*1&gt;=Rules!$B$4)</f>
        <v>1</v>
      </c>
      <c r="AC240" s="6" t="b">
        <f>IF(RIGHT(S240,2)=Rules!$D$5,AND(W240&lt;=Rules!$C$5,W240&gt;=Rules!$B$5),IF(RIGHT(S240,2)=Rules!$D$6,AND(W240&lt;=Rules!$C$6,W240&gt;=Rules!$B$6),FALSE))</f>
        <v>1</v>
      </c>
      <c r="AD240" s="6" t="b">
        <f>AND(LEFT(T240,1)=Rules!$D$8,LEN(T240)=Rules!$E$8)</f>
        <v>1</v>
      </c>
      <c r="AE240" s="6" t="b">
        <f>ISNUMBER(MATCH(U240,Rules!$B$9:$H$9,0))</f>
        <v>1</v>
      </c>
      <c r="AF240" s="6" t="b">
        <f>LEN(V240)=Rules!$E$10</f>
        <v>0</v>
      </c>
      <c r="AH240">
        <f>COUNTIF(P240:AF240,FALSE)</f>
        <v>2</v>
      </c>
    </row>
    <row r="241" spans="1:34" ht="17" x14ac:dyDescent="0.25">
      <c r="A241" s="3" t="s">
        <v>172</v>
      </c>
      <c r="B241" t="str">
        <f t="shared" si="36"/>
        <v>ecl:blu byr:1953 hgt:66in hcl:#888785 eyr:2021 pid:174284708</v>
      </c>
      <c r="C241" t="str">
        <f t="shared" si="37"/>
        <v>ecl:blu byr:1953 hgt:66in hcl:#888785 eyr:2021 pid:174284708</v>
      </c>
      <c r="D241" t="str">
        <v>cid:92 eyr:2026 hcl:#888785 pid:827526879 byr:1990 hgt:186cm ecl:amb iyr:2014</v>
      </c>
      <c r="F241" s="6">
        <f>IFERROR(FIND(F$2,$D241),-1)</f>
        <v>43</v>
      </c>
      <c r="G241" s="6">
        <f>IFERROR(FIND(G$2,$D241),-1)</f>
        <v>70</v>
      </c>
      <c r="H241" s="6">
        <f>IFERROR(FIND(H$2,$D241),-1)</f>
        <v>8</v>
      </c>
      <c r="I241" s="6">
        <f>IFERROR(FIND(I$2,$D241),-1)</f>
        <v>52</v>
      </c>
      <c r="J241" s="6">
        <f>IFERROR(FIND(J$2,$D241),-1)</f>
        <v>17</v>
      </c>
      <c r="K241" s="6">
        <f>IFERROR(FIND(K$2,$D241),-1)</f>
        <v>62</v>
      </c>
      <c r="L241" s="6">
        <f>IFERROR(FIND(L$2,$D241),-1)</f>
        <v>29</v>
      </c>
      <c r="M241" s="6">
        <f t="shared" si="38"/>
        <v>1</v>
      </c>
      <c r="N241" s="9">
        <f>IF(COUNTIF(F241:L241,-1)&gt;0,0,1)</f>
        <v>1</v>
      </c>
      <c r="P241" t="str">
        <f t="shared" si="39"/>
        <v>1990</v>
      </c>
      <c r="Q241" t="str">
        <f t="shared" si="40"/>
        <v>2014</v>
      </c>
      <c r="R241" t="str">
        <f t="shared" si="41"/>
        <v>2026</v>
      </c>
      <c r="S241" t="str">
        <f t="shared" si="42"/>
        <v>186cm</v>
      </c>
      <c r="T241" t="str">
        <f t="shared" si="43"/>
        <v>#888785</v>
      </c>
      <c r="U241" t="str">
        <f t="shared" si="44"/>
        <v>amb</v>
      </c>
      <c r="V241" t="str">
        <f t="shared" si="45"/>
        <v>827526879</v>
      </c>
      <c r="W241">
        <f t="shared" si="46"/>
        <v>186</v>
      </c>
      <c r="X241" t="b" cm="1">
        <f t="array" ref="X241">IF(SUM(IF(IFERROR(MATCH(_xlfn.UNICODE(RIGHT(LEFT(T241,_xlfn.SEQUENCE(Rules!$E$8,1,2)),1)),Rules!$B$13:$Q$13,0),-1)=-1,1,0))&gt;0,FALSE,TRUE)</f>
        <v>1</v>
      </c>
      <c r="Z241" s="6" t="b">
        <f>AND(LEN(P241)=Rules!$E$2,P241*1&lt;=Rules!$C$2,P241*1&gt;=Rules!$B$2)</f>
        <v>1</v>
      </c>
      <c r="AA241" s="6" t="b">
        <f>AND(LEN(Q241)=Rules!$E$2,Q241*1&lt;=Rules!$C$3,Q241*1&gt;=Rules!$B$3)</f>
        <v>1</v>
      </c>
      <c r="AB241" s="6" t="b">
        <f>AND(LEN(R241)=Rules!$E$2,R241*1&lt;=Rules!$C$4,R241*1&gt;=Rules!$B$4)</f>
        <v>1</v>
      </c>
      <c r="AC241" s="6" t="b">
        <f>IF(RIGHT(S241,2)=Rules!$D$5,AND(W241&lt;=Rules!$C$5,W241&gt;=Rules!$B$5),IF(RIGHT(S241,2)=Rules!$D$6,AND(W241&lt;=Rules!$C$6,W241&gt;=Rules!$B$6),FALSE))</f>
        <v>1</v>
      </c>
      <c r="AD241" s="6" t="b">
        <f>AND(LEFT(T241,1)=Rules!$D$8,LEN(T241)=Rules!$E$8)</f>
        <v>1</v>
      </c>
      <c r="AE241" s="6" t="b">
        <f>ISNUMBER(MATCH(U241,Rules!$B$9:$H$9,0))</f>
        <v>1</v>
      </c>
      <c r="AF241" s="6" t="b">
        <f>LEN(V241)=Rules!$E$10</f>
        <v>1</v>
      </c>
      <c r="AH241">
        <f>COUNTIF(P241:AF241,FALSE)</f>
        <v>0</v>
      </c>
    </row>
    <row r="242" spans="1:34" x14ac:dyDescent="0.2">
      <c r="B242" t="str">
        <f t="shared" si="36"/>
        <v/>
      </c>
      <c r="C242" t="str">
        <f t="shared" si="37"/>
        <v/>
      </c>
      <c r="D242" t="str">
        <v>pid:575519103 iyr:2016 byr:1964 hcl:#7d3b0c cid:252 hgt:172cm</v>
      </c>
      <c r="F242" s="6">
        <f>IFERROR(FIND(F$2,$D242),-1)</f>
        <v>24</v>
      </c>
      <c r="G242" s="6">
        <f>IFERROR(FIND(G$2,$D242),-1)</f>
        <v>15</v>
      </c>
      <c r="H242" s="6">
        <f>IFERROR(FIND(H$2,$D242),-1)</f>
        <v>-1</v>
      </c>
      <c r="I242" s="6">
        <f>IFERROR(FIND(I$2,$D242),-1)</f>
        <v>53</v>
      </c>
      <c r="J242" s="6">
        <f>IFERROR(FIND(J$2,$D242),-1)</f>
        <v>33</v>
      </c>
      <c r="K242" s="6">
        <f>IFERROR(FIND(K$2,$D242),-1)</f>
        <v>-1</v>
      </c>
      <c r="L242" s="6">
        <f>IFERROR(FIND(L$2,$D242),-1)</f>
        <v>1</v>
      </c>
      <c r="M242" s="6">
        <f t="shared" si="38"/>
        <v>45</v>
      </c>
      <c r="N242" s="9">
        <f>IF(COUNTIF(F242:L242,-1)&gt;0,0,1)</f>
        <v>0</v>
      </c>
      <c r="P242" t="str">
        <f t="shared" si="39"/>
        <v>1964</v>
      </c>
      <c r="Q242" t="str">
        <f t="shared" si="40"/>
        <v>2016</v>
      </c>
      <c r="R242" t="b">
        <f t="shared" si="41"/>
        <v>0</v>
      </c>
      <c r="S242" t="str">
        <f t="shared" si="42"/>
        <v>172cm</v>
      </c>
      <c r="T242" t="str">
        <f t="shared" si="43"/>
        <v>#7d3b0c</v>
      </c>
      <c r="U242" t="b">
        <f t="shared" si="44"/>
        <v>0</v>
      </c>
      <c r="V242" t="str">
        <f t="shared" si="45"/>
        <v>575519103</v>
      </c>
      <c r="W242">
        <f t="shared" si="46"/>
        <v>172</v>
      </c>
      <c r="X242" t="b" cm="1">
        <f t="array" ref="X242">IF(SUM(IF(IFERROR(MATCH(_xlfn.UNICODE(RIGHT(LEFT(T242,_xlfn.SEQUENCE(Rules!$E$8,1,2)),1)),Rules!$B$13:$Q$13,0),-1)=-1,1,0))&gt;0,FALSE,TRUE)</f>
        <v>1</v>
      </c>
      <c r="Z242" s="6" t="b">
        <f>AND(LEN(P242)=Rules!$E$2,P242*1&lt;=Rules!$C$2,P242*1&gt;=Rules!$B$2)</f>
        <v>1</v>
      </c>
      <c r="AA242" s="6" t="b">
        <f>AND(LEN(Q242)=Rules!$E$2,Q242*1&lt;=Rules!$C$3,Q242*1&gt;=Rules!$B$3)</f>
        <v>1</v>
      </c>
      <c r="AB242" s="6" t="b">
        <f>AND(LEN(R242)=Rules!$E$2,R242*1&lt;=Rules!$C$4,R242*1&gt;=Rules!$B$4)</f>
        <v>0</v>
      </c>
      <c r="AC242" s="6" t="b">
        <f>IF(RIGHT(S242,2)=Rules!$D$5,AND(W242&lt;=Rules!$C$5,W242&gt;=Rules!$B$5),IF(RIGHT(S242,2)=Rules!$D$6,AND(W242&lt;=Rules!$C$6,W242&gt;=Rules!$B$6),FALSE))</f>
        <v>1</v>
      </c>
      <c r="AD242" s="6" t="b">
        <f>AND(LEFT(T242,1)=Rules!$D$8,LEN(T242)=Rules!$E$8)</f>
        <v>1</v>
      </c>
      <c r="AE242" s="6" t="b">
        <f>ISNUMBER(MATCH(U242,Rules!$B$9:$H$9,0))</f>
        <v>0</v>
      </c>
      <c r="AF242" s="6" t="b">
        <f>LEN(V242)=Rules!$E$10</f>
        <v>1</v>
      </c>
      <c r="AH242">
        <f>COUNTIF(P242:AF242,FALSE)</f>
        <v>4</v>
      </c>
    </row>
    <row r="243" spans="1:34" ht="17" x14ac:dyDescent="0.25">
      <c r="A243" s="3" t="s">
        <v>173</v>
      </c>
      <c r="B243" t="str">
        <f t="shared" si="36"/>
        <v>ecl:#8f2c20</v>
      </c>
      <c r="C243" t="str">
        <f t="shared" si="37"/>
        <v/>
      </c>
      <c r="D243" t="str">
        <v>hcl:#c0946f ecl:grn hgt:75in eyr:2021 pid:426544544</v>
      </c>
      <c r="F243" s="6">
        <f>IFERROR(FIND(F$2,$D243),-1)</f>
        <v>-1</v>
      </c>
      <c r="G243" s="6">
        <f>IFERROR(FIND(G$2,$D243),-1)</f>
        <v>-1</v>
      </c>
      <c r="H243" s="6">
        <f>IFERROR(FIND(H$2,$D243),-1)</f>
        <v>30</v>
      </c>
      <c r="I243" s="6">
        <f>IFERROR(FIND(I$2,$D243),-1)</f>
        <v>21</v>
      </c>
      <c r="J243" s="6">
        <f>IFERROR(FIND(J$2,$D243),-1)</f>
        <v>1</v>
      </c>
      <c r="K243" s="6">
        <f>IFERROR(FIND(K$2,$D243),-1)</f>
        <v>13</v>
      </c>
      <c r="L243" s="6">
        <f>IFERROR(FIND(L$2,$D243),-1)</f>
        <v>39</v>
      </c>
      <c r="M243" s="6">
        <f t="shared" si="38"/>
        <v>-1</v>
      </c>
      <c r="N243" s="9">
        <f>IF(COUNTIF(F243:L243,-1)&gt;0,0,1)</f>
        <v>0</v>
      </c>
      <c r="P243" t="b">
        <f t="shared" si="39"/>
        <v>0</v>
      </c>
      <c r="Q243" t="b">
        <f t="shared" si="40"/>
        <v>0</v>
      </c>
      <c r="R243" t="str">
        <f t="shared" si="41"/>
        <v>2021</v>
      </c>
      <c r="S243" t="str">
        <f t="shared" si="42"/>
        <v>75in</v>
      </c>
      <c r="T243" t="str">
        <f t="shared" si="43"/>
        <v>#c0946f</v>
      </c>
      <c r="U243" t="str">
        <f t="shared" si="44"/>
        <v>grn</v>
      </c>
      <c r="V243" t="str">
        <f t="shared" si="45"/>
        <v>426544544</v>
      </c>
      <c r="W243">
        <f t="shared" si="46"/>
        <v>75</v>
      </c>
      <c r="X243" t="b" cm="1">
        <f t="array" ref="X243">IF(SUM(IF(IFERROR(MATCH(_xlfn.UNICODE(RIGHT(LEFT(T243,_xlfn.SEQUENCE(Rules!$E$8,1,2)),1)),Rules!$B$13:$Q$13,0),-1)=-1,1,0))&gt;0,FALSE,TRUE)</f>
        <v>1</v>
      </c>
      <c r="Z243" s="6" t="b">
        <f>AND(LEN(P243)=Rules!$E$2,P243*1&lt;=Rules!$C$2,P243*1&gt;=Rules!$B$2)</f>
        <v>0</v>
      </c>
      <c r="AA243" s="6" t="b">
        <f>AND(LEN(Q243)=Rules!$E$2,Q243*1&lt;=Rules!$C$3,Q243*1&gt;=Rules!$B$3)</f>
        <v>0</v>
      </c>
      <c r="AB243" s="6" t="b">
        <f>AND(LEN(R243)=Rules!$E$2,R243*1&lt;=Rules!$C$4,R243*1&gt;=Rules!$B$4)</f>
        <v>1</v>
      </c>
      <c r="AC243" s="6" t="b">
        <f>IF(RIGHT(S243,2)=Rules!$D$5,AND(W243&lt;=Rules!$C$5,W243&gt;=Rules!$B$5),IF(RIGHT(S243,2)=Rules!$D$6,AND(W243&lt;=Rules!$C$6,W243&gt;=Rules!$B$6),FALSE))</f>
        <v>1</v>
      </c>
      <c r="AD243" s="6" t="b">
        <f>AND(LEFT(T243,1)=Rules!$D$8,LEN(T243)=Rules!$E$8)</f>
        <v>1</v>
      </c>
      <c r="AE243" s="6" t="b">
        <f>ISNUMBER(MATCH(U243,Rules!$B$9:$H$9,0))</f>
        <v>1</v>
      </c>
      <c r="AF243" s="6" t="b">
        <f>LEN(V243)=Rules!$E$10</f>
        <v>1</v>
      </c>
      <c r="AH243">
        <f>COUNTIF(P243:AF243,FALSE)</f>
        <v>4</v>
      </c>
    </row>
    <row r="244" spans="1:34" ht="17" x14ac:dyDescent="0.25">
      <c r="A244" s="3" t="s">
        <v>174</v>
      </c>
      <c r="B244" t="str">
        <f t="shared" si="36"/>
        <v>ecl:#8f2c20 pid:27713962 iyr:2010 cid:149 byr:1952 hcl:#866857 eyr:2030</v>
      </c>
      <c r="C244" t="str">
        <f t="shared" si="37"/>
        <v/>
      </c>
      <c r="D244" t="str">
        <v>cid:171 byr:2004 hcl:z hgt:191cm eyr:2028 pid:#292b3b ecl:brn</v>
      </c>
      <c r="F244" s="6">
        <f>IFERROR(FIND(F$2,$D244),-1)</f>
        <v>9</v>
      </c>
      <c r="G244" s="6">
        <f>IFERROR(FIND(G$2,$D244),-1)</f>
        <v>-1</v>
      </c>
      <c r="H244" s="6">
        <f>IFERROR(FIND(H$2,$D244),-1)</f>
        <v>34</v>
      </c>
      <c r="I244" s="6">
        <f>IFERROR(FIND(I$2,$D244),-1)</f>
        <v>24</v>
      </c>
      <c r="J244" s="6">
        <f>IFERROR(FIND(J$2,$D244),-1)</f>
        <v>18</v>
      </c>
      <c r="K244" s="6">
        <f>IFERROR(FIND(K$2,$D244),-1)</f>
        <v>55</v>
      </c>
      <c r="L244" s="6">
        <f>IFERROR(FIND(L$2,$D244),-1)</f>
        <v>43</v>
      </c>
      <c r="M244" s="6">
        <f t="shared" si="38"/>
        <v>1</v>
      </c>
      <c r="N244" s="9">
        <f>IF(COUNTIF(F244:L244,-1)&gt;0,0,1)</f>
        <v>0</v>
      </c>
      <c r="P244" t="str">
        <f t="shared" si="39"/>
        <v>2004</v>
      </c>
      <c r="Q244" t="b">
        <f t="shared" si="40"/>
        <v>0</v>
      </c>
      <c r="R244" t="str">
        <f t="shared" si="41"/>
        <v>2028</v>
      </c>
      <c r="S244" t="str">
        <f t="shared" si="42"/>
        <v>191cm</v>
      </c>
      <c r="T244" t="str">
        <f t="shared" si="43"/>
        <v>z</v>
      </c>
      <c r="U244" t="str">
        <f t="shared" si="44"/>
        <v>brn</v>
      </c>
      <c r="V244" t="str">
        <f t="shared" si="45"/>
        <v>#292b3b</v>
      </c>
      <c r="W244">
        <f t="shared" si="46"/>
        <v>191</v>
      </c>
      <c r="X244" t="b" cm="1">
        <f t="array" ref="X244">IF(SUM(IF(IFERROR(MATCH(_xlfn.UNICODE(RIGHT(LEFT(T244,_xlfn.SEQUENCE(Rules!$E$8,1,2)),1)),Rules!$B$13:$Q$13,0),-1)=-1,1,0))&gt;0,FALSE,TRUE)</f>
        <v>0</v>
      </c>
      <c r="Z244" s="6" t="b">
        <f>AND(LEN(P244)=Rules!$E$2,P244*1&lt;=Rules!$C$2,P244*1&gt;=Rules!$B$2)</f>
        <v>0</v>
      </c>
      <c r="AA244" s="6" t="b">
        <f>AND(LEN(Q244)=Rules!$E$2,Q244*1&lt;=Rules!$C$3,Q244*1&gt;=Rules!$B$3)</f>
        <v>0</v>
      </c>
      <c r="AB244" s="6" t="b">
        <f>AND(LEN(R244)=Rules!$E$2,R244*1&lt;=Rules!$C$4,R244*1&gt;=Rules!$B$4)</f>
        <v>1</v>
      </c>
      <c r="AC244" s="6" t="b">
        <f>IF(RIGHT(S244,2)=Rules!$D$5,AND(W244&lt;=Rules!$C$5,W244&gt;=Rules!$B$5),IF(RIGHT(S244,2)=Rules!$D$6,AND(W244&lt;=Rules!$C$6,W244&gt;=Rules!$B$6),FALSE))</f>
        <v>1</v>
      </c>
      <c r="AD244" s="6" t="b">
        <f>AND(LEFT(T244,1)=Rules!$D$8,LEN(T244)=Rules!$E$8)</f>
        <v>0</v>
      </c>
      <c r="AE244" s="6" t="b">
        <f>ISNUMBER(MATCH(U244,Rules!$B$9:$H$9,0))</f>
        <v>1</v>
      </c>
      <c r="AF244" s="6" t="b">
        <f>LEN(V244)=Rules!$E$10</f>
        <v>0</v>
      </c>
      <c r="AH244">
        <f>COUNTIF(P244:AF244,FALSE)</f>
        <v>6</v>
      </c>
    </row>
    <row r="245" spans="1:34" ht="17" x14ac:dyDescent="0.25">
      <c r="A245" s="3" t="s">
        <v>175</v>
      </c>
      <c r="B245" t="str">
        <f t="shared" si="36"/>
        <v>ecl:#8f2c20 pid:27713962 iyr:2010 cid:149 byr:1952 hcl:#866857 eyr:2030 hgt:186cm</v>
      </c>
      <c r="C245" t="str">
        <f t="shared" si="37"/>
        <v>ecl:#8f2c20 pid:27713962 iyr:2010 cid:149 byr:1952 hcl:#866857 eyr:2030 hgt:186cm</v>
      </c>
      <c r="D245" t="str">
        <v>iyr:2016 ecl:hzl byr:2007 hgt:167cm hcl:#653b4c cid:124 eyr:2022 pid:#27024c</v>
      </c>
      <c r="F245" s="6">
        <f>IFERROR(FIND(F$2,$D245),-1)</f>
        <v>18</v>
      </c>
      <c r="G245" s="6">
        <f>IFERROR(FIND(G$2,$D245),-1)</f>
        <v>1</v>
      </c>
      <c r="H245" s="6">
        <f>IFERROR(FIND(H$2,$D245),-1)</f>
        <v>57</v>
      </c>
      <c r="I245" s="6">
        <f>IFERROR(FIND(I$2,$D245),-1)</f>
        <v>27</v>
      </c>
      <c r="J245" s="6">
        <f>IFERROR(FIND(J$2,$D245),-1)</f>
        <v>37</v>
      </c>
      <c r="K245" s="6">
        <f>IFERROR(FIND(K$2,$D245),-1)</f>
        <v>10</v>
      </c>
      <c r="L245" s="6">
        <f>IFERROR(FIND(L$2,$D245),-1)</f>
        <v>66</v>
      </c>
      <c r="M245" s="6">
        <f t="shared" si="38"/>
        <v>49</v>
      </c>
      <c r="N245" s="9">
        <f>IF(COUNTIF(F245:L245,-1)&gt;0,0,1)</f>
        <v>1</v>
      </c>
      <c r="P245" t="str">
        <f t="shared" si="39"/>
        <v>2007</v>
      </c>
      <c r="Q245" t="str">
        <f t="shared" si="40"/>
        <v>2016</v>
      </c>
      <c r="R245" t="str">
        <f t="shared" si="41"/>
        <v>2022</v>
      </c>
      <c r="S245" t="str">
        <f t="shared" si="42"/>
        <v>167cm</v>
      </c>
      <c r="T245" t="str">
        <f t="shared" si="43"/>
        <v>#653b4c</v>
      </c>
      <c r="U245" t="str">
        <f t="shared" si="44"/>
        <v>hzl</v>
      </c>
      <c r="V245" t="str">
        <f t="shared" si="45"/>
        <v>#27024c</v>
      </c>
      <c r="W245">
        <f t="shared" si="46"/>
        <v>167</v>
      </c>
      <c r="X245" t="b" cm="1">
        <f t="array" ref="X245">IF(SUM(IF(IFERROR(MATCH(_xlfn.UNICODE(RIGHT(LEFT(T245,_xlfn.SEQUENCE(Rules!$E$8,1,2)),1)),Rules!$B$13:$Q$13,0),-1)=-1,1,0))&gt;0,FALSE,TRUE)</f>
        <v>1</v>
      </c>
      <c r="Z245" s="6" t="b">
        <f>AND(LEN(P245)=Rules!$E$2,P245*1&lt;=Rules!$C$2,P245*1&gt;=Rules!$B$2)</f>
        <v>0</v>
      </c>
      <c r="AA245" s="6" t="b">
        <f>AND(LEN(Q245)=Rules!$E$2,Q245*1&lt;=Rules!$C$3,Q245*1&gt;=Rules!$B$3)</f>
        <v>1</v>
      </c>
      <c r="AB245" s="6" t="b">
        <f>AND(LEN(R245)=Rules!$E$2,R245*1&lt;=Rules!$C$4,R245*1&gt;=Rules!$B$4)</f>
        <v>1</v>
      </c>
      <c r="AC245" s="6" t="b">
        <f>IF(RIGHT(S245,2)=Rules!$D$5,AND(W245&lt;=Rules!$C$5,W245&gt;=Rules!$B$5),IF(RIGHT(S245,2)=Rules!$D$6,AND(W245&lt;=Rules!$C$6,W245&gt;=Rules!$B$6),FALSE))</f>
        <v>1</v>
      </c>
      <c r="AD245" s="6" t="b">
        <f>AND(LEFT(T245,1)=Rules!$D$8,LEN(T245)=Rules!$E$8)</f>
        <v>1</v>
      </c>
      <c r="AE245" s="6" t="b">
        <f>ISNUMBER(MATCH(U245,Rules!$B$9:$H$9,0))</f>
        <v>1</v>
      </c>
      <c r="AF245" s="6" t="b">
        <f>LEN(V245)=Rules!$E$10</f>
        <v>0</v>
      </c>
      <c r="AH245">
        <f>COUNTIF(P245:AF245,FALSE)</f>
        <v>2</v>
      </c>
    </row>
    <row r="246" spans="1:34" x14ac:dyDescent="0.2">
      <c r="B246" t="str">
        <f t="shared" si="36"/>
        <v/>
      </c>
      <c r="C246" t="str">
        <f t="shared" si="37"/>
        <v/>
      </c>
      <c r="D246" t="str">
        <v>hgt:177cm byr:2025 hcl:z cid:303 iyr:2016 eyr:2000 ecl:dne pid:345555418</v>
      </c>
      <c r="F246" s="6">
        <f>IFERROR(FIND(F$2,$D246),-1)</f>
        <v>11</v>
      </c>
      <c r="G246" s="6">
        <f>IFERROR(FIND(G$2,$D246),-1)</f>
        <v>34</v>
      </c>
      <c r="H246" s="6">
        <f>IFERROR(FIND(H$2,$D246),-1)</f>
        <v>43</v>
      </c>
      <c r="I246" s="6">
        <f>IFERROR(FIND(I$2,$D246),-1)</f>
        <v>1</v>
      </c>
      <c r="J246" s="6">
        <f>IFERROR(FIND(J$2,$D246),-1)</f>
        <v>20</v>
      </c>
      <c r="K246" s="6">
        <f>IFERROR(FIND(K$2,$D246),-1)</f>
        <v>52</v>
      </c>
      <c r="L246" s="6">
        <f>IFERROR(FIND(L$2,$D246),-1)</f>
        <v>60</v>
      </c>
      <c r="M246" s="6">
        <f t="shared" si="38"/>
        <v>26</v>
      </c>
      <c r="N246" s="9">
        <f>IF(COUNTIF(F246:L246,-1)&gt;0,0,1)</f>
        <v>1</v>
      </c>
      <c r="P246" t="str">
        <f t="shared" si="39"/>
        <v>2025</v>
      </c>
      <c r="Q246" t="str">
        <f t="shared" si="40"/>
        <v>2016</v>
      </c>
      <c r="R246" t="str">
        <f t="shared" si="41"/>
        <v>2000</v>
      </c>
      <c r="S246" t="str">
        <f t="shared" si="42"/>
        <v>177cm</v>
      </c>
      <c r="T246" t="str">
        <f t="shared" si="43"/>
        <v>z</v>
      </c>
      <c r="U246" t="str">
        <f t="shared" si="44"/>
        <v>dne</v>
      </c>
      <c r="V246" t="str">
        <f t="shared" si="45"/>
        <v>345555418</v>
      </c>
      <c r="W246">
        <f t="shared" si="46"/>
        <v>177</v>
      </c>
      <c r="X246" t="b" cm="1">
        <f t="array" ref="X246">IF(SUM(IF(IFERROR(MATCH(_xlfn.UNICODE(RIGHT(LEFT(T246,_xlfn.SEQUENCE(Rules!$E$8,1,2)),1)),Rules!$B$13:$Q$13,0),-1)=-1,1,0))&gt;0,FALSE,TRUE)</f>
        <v>0</v>
      </c>
      <c r="Z246" s="6" t="b">
        <f>AND(LEN(P246)=Rules!$E$2,P246*1&lt;=Rules!$C$2,P246*1&gt;=Rules!$B$2)</f>
        <v>0</v>
      </c>
      <c r="AA246" s="6" t="b">
        <f>AND(LEN(Q246)=Rules!$E$2,Q246*1&lt;=Rules!$C$3,Q246*1&gt;=Rules!$B$3)</f>
        <v>1</v>
      </c>
      <c r="AB246" s="6" t="b">
        <f>AND(LEN(R246)=Rules!$E$2,R246*1&lt;=Rules!$C$4,R246*1&gt;=Rules!$B$4)</f>
        <v>0</v>
      </c>
      <c r="AC246" s="6" t="b">
        <f>IF(RIGHT(S246,2)=Rules!$D$5,AND(W246&lt;=Rules!$C$5,W246&gt;=Rules!$B$5),IF(RIGHT(S246,2)=Rules!$D$6,AND(W246&lt;=Rules!$C$6,W246&gt;=Rules!$B$6),FALSE))</f>
        <v>1</v>
      </c>
      <c r="AD246" s="6" t="b">
        <f>AND(LEFT(T246,1)=Rules!$D$8,LEN(T246)=Rules!$E$8)</f>
        <v>0</v>
      </c>
      <c r="AE246" s="6" t="b">
        <f>ISNUMBER(MATCH(U246,Rules!$B$9:$H$9,0))</f>
        <v>0</v>
      </c>
      <c r="AF246" s="6" t="b">
        <f>LEN(V246)=Rules!$E$10</f>
        <v>1</v>
      </c>
      <c r="AH246">
        <f>COUNTIF(P246:AF246,FALSE)</f>
        <v>5</v>
      </c>
    </row>
    <row r="247" spans="1:34" ht="17" x14ac:dyDescent="0.25">
      <c r="A247" s="3" t="s">
        <v>176</v>
      </c>
      <c r="B247" t="str">
        <f t="shared" si="36"/>
        <v>eyr:2023 byr:1989 ecl:blu</v>
      </c>
      <c r="C247" t="str">
        <f t="shared" si="37"/>
        <v/>
      </c>
      <c r="D247" t="str">
        <v>eyr:2040 hcl:70fbf6 cid:318 byr:2027 iyr:2022 ecl:#3a037c pid:644624005 hgt:62cm</v>
      </c>
      <c r="F247" s="6">
        <f>IFERROR(FIND(F$2,$D247),-1)</f>
        <v>29</v>
      </c>
      <c r="G247" s="6">
        <f>IFERROR(FIND(G$2,$D247),-1)</f>
        <v>38</v>
      </c>
      <c r="H247" s="6">
        <f>IFERROR(FIND(H$2,$D247),-1)</f>
        <v>1</v>
      </c>
      <c r="I247" s="6">
        <f>IFERROR(FIND(I$2,$D247),-1)</f>
        <v>73</v>
      </c>
      <c r="J247" s="6">
        <f>IFERROR(FIND(J$2,$D247),-1)</f>
        <v>10</v>
      </c>
      <c r="K247" s="6">
        <f>IFERROR(FIND(K$2,$D247),-1)</f>
        <v>47</v>
      </c>
      <c r="L247" s="6">
        <f>IFERROR(FIND(L$2,$D247),-1)</f>
        <v>59</v>
      </c>
      <c r="M247" s="6">
        <f t="shared" si="38"/>
        <v>21</v>
      </c>
      <c r="N247" s="9">
        <f>IF(COUNTIF(F247:L247,-1)&gt;0,0,1)</f>
        <v>1</v>
      </c>
      <c r="P247" t="str">
        <f t="shared" si="39"/>
        <v>2027</v>
      </c>
      <c r="Q247" t="str">
        <f t="shared" si="40"/>
        <v>2022</v>
      </c>
      <c r="R247" t="str">
        <f t="shared" si="41"/>
        <v>2040</v>
      </c>
      <c r="S247" t="str">
        <f t="shared" si="42"/>
        <v>62cm</v>
      </c>
      <c r="T247" t="str">
        <f t="shared" si="43"/>
        <v>70fbf6</v>
      </c>
      <c r="U247" t="str">
        <f t="shared" si="44"/>
        <v>#3a037c</v>
      </c>
      <c r="V247" t="str">
        <f t="shared" si="45"/>
        <v>644624005</v>
      </c>
      <c r="W247">
        <f t="shared" si="46"/>
        <v>62</v>
      </c>
      <c r="X247" t="b" cm="1">
        <f t="array" ref="X247">IF(SUM(IF(IFERROR(MATCH(_xlfn.UNICODE(RIGHT(LEFT(T247,_xlfn.SEQUENCE(Rules!$E$8,1,2)),1)),Rules!$B$13:$Q$13,0),-1)=-1,1,0))&gt;0,FALSE,TRUE)</f>
        <v>1</v>
      </c>
      <c r="Z247" s="6" t="b">
        <f>AND(LEN(P247)=Rules!$E$2,P247*1&lt;=Rules!$C$2,P247*1&gt;=Rules!$B$2)</f>
        <v>0</v>
      </c>
      <c r="AA247" s="6" t="b">
        <f>AND(LEN(Q247)=Rules!$E$2,Q247*1&lt;=Rules!$C$3,Q247*1&gt;=Rules!$B$3)</f>
        <v>0</v>
      </c>
      <c r="AB247" s="6" t="b">
        <f>AND(LEN(R247)=Rules!$E$2,R247*1&lt;=Rules!$C$4,R247*1&gt;=Rules!$B$4)</f>
        <v>0</v>
      </c>
      <c r="AC247" s="6" t="b">
        <f>IF(RIGHT(S247,2)=Rules!$D$5,AND(W247&lt;=Rules!$C$5,W247&gt;=Rules!$B$5),IF(RIGHT(S247,2)=Rules!$D$6,AND(W247&lt;=Rules!$C$6,W247&gt;=Rules!$B$6),FALSE))</f>
        <v>0</v>
      </c>
      <c r="AD247" s="6" t="b">
        <f>AND(LEFT(T247,1)=Rules!$D$8,LEN(T247)=Rules!$E$8)</f>
        <v>0</v>
      </c>
      <c r="AE247" s="6" t="b">
        <f>ISNUMBER(MATCH(U247,Rules!$B$9:$H$9,0))</f>
        <v>0</v>
      </c>
      <c r="AF247" s="6" t="b">
        <f>LEN(V247)=Rules!$E$10</f>
        <v>1</v>
      </c>
      <c r="AH247">
        <f>COUNTIF(P247:AF247,FALSE)</f>
        <v>6</v>
      </c>
    </row>
    <row r="248" spans="1:34" ht="17" x14ac:dyDescent="0.25">
      <c r="A248" s="3" t="s">
        <v>177</v>
      </c>
      <c r="B248" t="str">
        <f t="shared" si="36"/>
        <v>eyr:2023 byr:1989 ecl:blu hcl:#18171d pid:480641 iyr:2020</v>
      </c>
      <c r="C248" t="str">
        <f t="shared" si="37"/>
        <v/>
      </c>
      <c r="D248" t="str">
        <v>ecl:brn iyr:2016 hgt:150cm pid:680594195 cid:324 hcl:#602927 byr:1944</v>
      </c>
      <c r="F248" s="6">
        <f>IFERROR(FIND(F$2,$D248),-1)</f>
        <v>62</v>
      </c>
      <c r="G248" s="6">
        <f>IFERROR(FIND(G$2,$D248),-1)</f>
        <v>9</v>
      </c>
      <c r="H248" s="6">
        <f>IFERROR(FIND(H$2,$D248),-1)</f>
        <v>-1</v>
      </c>
      <c r="I248" s="6">
        <f>IFERROR(FIND(I$2,$D248),-1)</f>
        <v>18</v>
      </c>
      <c r="J248" s="6">
        <f>IFERROR(FIND(J$2,$D248),-1)</f>
        <v>50</v>
      </c>
      <c r="K248" s="6">
        <f>IFERROR(FIND(K$2,$D248),-1)</f>
        <v>1</v>
      </c>
      <c r="L248" s="6">
        <f>IFERROR(FIND(L$2,$D248),-1)</f>
        <v>28</v>
      </c>
      <c r="M248" s="6">
        <f t="shared" si="38"/>
        <v>42</v>
      </c>
      <c r="N248" s="9">
        <f>IF(COUNTIF(F248:L248,-1)&gt;0,0,1)</f>
        <v>0</v>
      </c>
      <c r="P248" t="str">
        <f t="shared" si="39"/>
        <v>1944</v>
      </c>
      <c r="Q248" t="str">
        <f t="shared" si="40"/>
        <v>2016</v>
      </c>
      <c r="R248" t="b">
        <f t="shared" si="41"/>
        <v>0</v>
      </c>
      <c r="S248" t="str">
        <f t="shared" si="42"/>
        <v>150cm</v>
      </c>
      <c r="T248" t="str">
        <f t="shared" si="43"/>
        <v>#602927</v>
      </c>
      <c r="U248" t="str">
        <f t="shared" si="44"/>
        <v>brn</v>
      </c>
      <c r="V248" t="str">
        <f t="shared" si="45"/>
        <v>680594195</v>
      </c>
      <c r="W248">
        <f t="shared" si="46"/>
        <v>150</v>
      </c>
      <c r="X248" t="b" cm="1">
        <f t="array" ref="X248">IF(SUM(IF(IFERROR(MATCH(_xlfn.UNICODE(RIGHT(LEFT(T248,_xlfn.SEQUENCE(Rules!$E$8,1,2)),1)),Rules!$B$13:$Q$13,0),-1)=-1,1,0))&gt;0,FALSE,TRUE)</f>
        <v>1</v>
      </c>
      <c r="Z248" s="6" t="b">
        <f>AND(LEN(P248)=Rules!$E$2,P248*1&lt;=Rules!$C$2,P248*1&gt;=Rules!$B$2)</f>
        <v>1</v>
      </c>
      <c r="AA248" s="6" t="b">
        <f>AND(LEN(Q248)=Rules!$E$2,Q248*1&lt;=Rules!$C$3,Q248*1&gt;=Rules!$B$3)</f>
        <v>1</v>
      </c>
      <c r="AB248" s="6" t="b">
        <f>AND(LEN(R248)=Rules!$E$2,R248*1&lt;=Rules!$C$4,R248*1&gt;=Rules!$B$4)</f>
        <v>0</v>
      </c>
      <c r="AC248" s="6" t="b">
        <f>IF(RIGHT(S248,2)=Rules!$D$5,AND(W248&lt;=Rules!$C$5,W248&gt;=Rules!$B$5),IF(RIGHT(S248,2)=Rules!$D$6,AND(W248&lt;=Rules!$C$6,W248&gt;=Rules!$B$6),FALSE))</f>
        <v>1</v>
      </c>
      <c r="AD248" s="6" t="b">
        <f>AND(LEFT(T248,1)=Rules!$D$8,LEN(T248)=Rules!$E$8)</f>
        <v>1</v>
      </c>
      <c r="AE248" s="6" t="b">
        <f>ISNUMBER(MATCH(U248,Rules!$B$9:$H$9,0))</f>
        <v>1</v>
      </c>
      <c r="AF248" s="6" t="b">
        <f>LEN(V248)=Rules!$E$10</f>
        <v>1</v>
      </c>
      <c r="AH248">
        <f>COUNTIF(P248:AF248,FALSE)</f>
        <v>2</v>
      </c>
    </row>
    <row r="249" spans="1:34" ht="17" x14ac:dyDescent="0.25">
      <c r="A249" s="3" t="s">
        <v>178</v>
      </c>
      <c r="B249" t="str">
        <f t="shared" si="36"/>
        <v>eyr:2023 byr:1989 ecl:blu hcl:#18171d pid:480641 iyr:2020 hgt:74in</v>
      </c>
      <c r="C249" t="str">
        <f t="shared" si="37"/>
        <v>eyr:2023 byr:1989 ecl:blu hcl:#18171d pid:480641 iyr:2020 hgt:74in</v>
      </c>
      <c r="D249" t="str">
        <v>hcl:z eyr:2022 byr:2020 cid:112 ecl:dne iyr:2029 pid:#3a3560 hgt:153in</v>
      </c>
      <c r="F249" s="6">
        <f>IFERROR(FIND(F$2,$D249),-1)</f>
        <v>16</v>
      </c>
      <c r="G249" s="6">
        <f>IFERROR(FIND(G$2,$D249),-1)</f>
        <v>41</v>
      </c>
      <c r="H249" s="6">
        <f>IFERROR(FIND(H$2,$D249),-1)</f>
        <v>7</v>
      </c>
      <c r="I249" s="6">
        <f>IFERROR(FIND(I$2,$D249),-1)</f>
        <v>62</v>
      </c>
      <c r="J249" s="6">
        <f>IFERROR(FIND(J$2,$D249),-1)</f>
        <v>1</v>
      </c>
      <c r="K249" s="6">
        <f>IFERROR(FIND(K$2,$D249),-1)</f>
        <v>33</v>
      </c>
      <c r="L249" s="6">
        <f>IFERROR(FIND(L$2,$D249),-1)</f>
        <v>50</v>
      </c>
      <c r="M249" s="6">
        <f t="shared" si="38"/>
        <v>25</v>
      </c>
      <c r="N249" s="9">
        <f>IF(COUNTIF(F249:L249,-1)&gt;0,0,1)</f>
        <v>1</v>
      </c>
      <c r="P249" t="str">
        <f t="shared" si="39"/>
        <v>2020</v>
      </c>
      <c r="Q249" t="str">
        <f t="shared" si="40"/>
        <v>2029</v>
      </c>
      <c r="R249" t="str">
        <f t="shared" si="41"/>
        <v>2022</v>
      </c>
      <c r="S249" t="str">
        <f t="shared" si="42"/>
        <v>153in</v>
      </c>
      <c r="T249" t="str">
        <f t="shared" si="43"/>
        <v>z</v>
      </c>
      <c r="U249" t="str">
        <f t="shared" si="44"/>
        <v>dne</v>
      </c>
      <c r="V249" t="str">
        <f t="shared" si="45"/>
        <v>#3a3560</v>
      </c>
      <c r="W249">
        <f t="shared" si="46"/>
        <v>153</v>
      </c>
      <c r="X249" t="b" cm="1">
        <f t="array" ref="X249">IF(SUM(IF(IFERROR(MATCH(_xlfn.UNICODE(RIGHT(LEFT(T249,_xlfn.SEQUENCE(Rules!$E$8,1,2)),1)),Rules!$B$13:$Q$13,0),-1)=-1,1,0))&gt;0,FALSE,TRUE)</f>
        <v>0</v>
      </c>
      <c r="Z249" s="6" t="b">
        <f>AND(LEN(P249)=Rules!$E$2,P249*1&lt;=Rules!$C$2,P249*1&gt;=Rules!$B$2)</f>
        <v>0</v>
      </c>
      <c r="AA249" s="6" t="b">
        <f>AND(LEN(Q249)=Rules!$E$2,Q249*1&lt;=Rules!$C$3,Q249*1&gt;=Rules!$B$3)</f>
        <v>0</v>
      </c>
      <c r="AB249" s="6" t="b">
        <f>AND(LEN(R249)=Rules!$E$2,R249*1&lt;=Rules!$C$4,R249*1&gt;=Rules!$B$4)</f>
        <v>1</v>
      </c>
      <c r="AC249" s="6" t="b">
        <f>IF(RIGHT(S249,2)=Rules!$D$5,AND(W249&lt;=Rules!$C$5,W249&gt;=Rules!$B$5),IF(RIGHT(S249,2)=Rules!$D$6,AND(W249&lt;=Rules!$C$6,W249&gt;=Rules!$B$6),FALSE))</f>
        <v>0</v>
      </c>
      <c r="AD249" s="6" t="b">
        <f>AND(LEFT(T249,1)=Rules!$D$8,LEN(T249)=Rules!$E$8)</f>
        <v>0</v>
      </c>
      <c r="AE249" s="6" t="b">
        <f>ISNUMBER(MATCH(U249,Rules!$B$9:$H$9,0))</f>
        <v>0</v>
      </c>
      <c r="AF249" s="6" t="b">
        <f>LEN(V249)=Rules!$E$10</f>
        <v>0</v>
      </c>
      <c r="AH249">
        <f>COUNTIF(P249:AF249,FALSE)</f>
        <v>7</v>
      </c>
    </row>
    <row r="250" spans="1:34" x14ac:dyDescent="0.2">
      <c r="B250" t="str">
        <f t="shared" si="36"/>
        <v/>
      </c>
      <c r="C250" t="str">
        <f t="shared" si="37"/>
        <v/>
      </c>
      <c r="D250" t="str">
        <v>cid:86 ecl:gry byr:1972 hcl:#866857 pid:758976621 hgt:188cm</v>
      </c>
      <c r="F250" s="6">
        <f>IFERROR(FIND(F$2,$D250),-1)</f>
        <v>16</v>
      </c>
      <c r="G250" s="6">
        <f>IFERROR(FIND(G$2,$D250),-1)</f>
        <v>-1</v>
      </c>
      <c r="H250" s="6">
        <f>IFERROR(FIND(H$2,$D250),-1)</f>
        <v>-1</v>
      </c>
      <c r="I250" s="6">
        <f>IFERROR(FIND(I$2,$D250),-1)</f>
        <v>51</v>
      </c>
      <c r="J250" s="6">
        <f>IFERROR(FIND(J$2,$D250),-1)</f>
        <v>25</v>
      </c>
      <c r="K250" s="6">
        <f>IFERROR(FIND(K$2,$D250),-1)</f>
        <v>8</v>
      </c>
      <c r="L250" s="6">
        <f>IFERROR(FIND(L$2,$D250),-1)</f>
        <v>37</v>
      </c>
      <c r="M250" s="6">
        <f t="shared" si="38"/>
        <v>1</v>
      </c>
      <c r="N250" s="9">
        <f>IF(COUNTIF(F250:L250,-1)&gt;0,0,1)</f>
        <v>0</v>
      </c>
      <c r="P250" t="str">
        <f t="shared" si="39"/>
        <v>1972</v>
      </c>
      <c r="Q250" t="b">
        <f t="shared" si="40"/>
        <v>0</v>
      </c>
      <c r="R250" t="b">
        <f t="shared" si="41"/>
        <v>0</v>
      </c>
      <c r="S250" t="str">
        <f t="shared" si="42"/>
        <v>188cm</v>
      </c>
      <c r="T250" t="str">
        <f t="shared" si="43"/>
        <v>#866857</v>
      </c>
      <c r="U250" t="str">
        <f t="shared" si="44"/>
        <v>gry</v>
      </c>
      <c r="V250" t="str">
        <f t="shared" si="45"/>
        <v>758976621</v>
      </c>
      <c r="W250">
        <f t="shared" si="46"/>
        <v>188</v>
      </c>
      <c r="X250" t="b" cm="1">
        <f t="array" ref="X250">IF(SUM(IF(IFERROR(MATCH(_xlfn.UNICODE(RIGHT(LEFT(T250,_xlfn.SEQUENCE(Rules!$E$8,1,2)),1)),Rules!$B$13:$Q$13,0),-1)=-1,1,0))&gt;0,FALSE,TRUE)</f>
        <v>1</v>
      </c>
      <c r="Z250" s="6" t="b">
        <f>AND(LEN(P250)=Rules!$E$2,P250*1&lt;=Rules!$C$2,P250*1&gt;=Rules!$B$2)</f>
        <v>1</v>
      </c>
      <c r="AA250" s="6" t="b">
        <f>AND(LEN(Q250)=Rules!$E$2,Q250*1&lt;=Rules!$C$3,Q250*1&gt;=Rules!$B$3)</f>
        <v>0</v>
      </c>
      <c r="AB250" s="6" t="b">
        <f>AND(LEN(R250)=Rules!$E$2,R250*1&lt;=Rules!$C$4,R250*1&gt;=Rules!$B$4)</f>
        <v>0</v>
      </c>
      <c r="AC250" s="6" t="b">
        <f>IF(RIGHT(S250,2)=Rules!$D$5,AND(W250&lt;=Rules!$C$5,W250&gt;=Rules!$B$5),IF(RIGHT(S250,2)=Rules!$D$6,AND(W250&lt;=Rules!$C$6,W250&gt;=Rules!$B$6),FALSE))</f>
        <v>1</v>
      </c>
      <c r="AD250" s="6" t="b">
        <f>AND(LEFT(T250,1)=Rules!$D$8,LEN(T250)=Rules!$E$8)</f>
        <v>1</v>
      </c>
      <c r="AE250" s="6" t="b">
        <f>ISNUMBER(MATCH(U250,Rules!$B$9:$H$9,0))</f>
        <v>1</v>
      </c>
      <c r="AF250" s="6" t="b">
        <f>LEN(V250)=Rules!$E$10</f>
        <v>1</v>
      </c>
      <c r="AH250">
        <f>COUNTIF(P250:AF250,FALSE)</f>
        <v>4</v>
      </c>
    </row>
    <row r="251" spans="1:34" ht="17" x14ac:dyDescent="0.25">
      <c r="A251" s="3" t="s">
        <v>179</v>
      </c>
      <c r="B251" t="str">
        <f t="shared" si="36"/>
        <v>hcl:#efcc98</v>
      </c>
      <c r="C251" t="str">
        <f t="shared" si="37"/>
        <v/>
      </c>
      <c r="D251" t="str">
        <v>pid:#850e8b eyr:2025 hgt:163in ecl:#71e9e2 hcl:#623a2f</v>
      </c>
      <c r="F251" s="6">
        <f>IFERROR(FIND(F$2,$D251),-1)</f>
        <v>-1</v>
      </c>
      <c r="G251" s="6">
        <f>IFERROR(FIND(G$2,$D251),-1)</f>
        <v>-1</v>
      </c>
      <c r="H251" s="6">
        <f>IFERROR(FIND(H$2,$D251),-1)</f>
        <v>13</v>
      </c>
      <c r="I251" s="6">
        <f>IFERROR(FIND(I$2,$D251),-1)</f>
        <v>22</v>
      </c>
      <c r="J251" s="6">
        <f>IFERROR(FIND(J$2,$D251),-1)</f>
        <v>44</v>
      </c>
      <c r="K251" s="6">
        <f>IFERROR(FIND(K$2,$D251),-1)</f>
        <v>32</v>
      </c>
      <c r="L251" s="6">
        <f>IFERROR(FIND(L$2,$D251),-1)</f>
        <v>1</v>
      </c>
      <c r="M251" s="6">
        <f t="shared" si="38"/>
        <v>-1</v>
      </c>
      <c r="N251" s="9">
        <f>IF(COUNTIF(F251:L251,-1)&gt;0,0,1)</f>
        <v>0</v>
      </c>
      <c r="P251" t="b">
        <f t="shared" si="39"/>
        <v>0</v>
      </c>
      <c r="Q251" t="b">
        <f t="shared" si="40"/>
        <v>0</v>
      </c>
      <c r="R251" t="str">
        <f t="shared" si="41"/>
        <v>2025</v>
      </c>
      <c r="S251" t="str">
        <f t="shared" si="42"/>
        <v>163in</v>
      </c>
      <c r="T251" t="str">
        <f t="shared" si="43"/>
        <v>#623a2f</v>
      </c>
      <c r="U251" t="str">
        <f t="shared" si="44"/>
        <v>#71e9e2</v>
      </c>
      <c r="V251" t="str">
        <f t="shared" si="45"/>
        <v>#850e8b</v>
      </c>
      <c r="W251">
        <f t="shared" si="46"/>
        <v>163</v>
      </c>
      <c r="X251" t="b" cm="1">
        <f t="array" ref="X251">IF(SUM(IF(IFERROR(MATCH(_xlfn.UNICODE(RIGHT(LEFT(T251,_xlfn.SEQUENCE(Rules!$E$8,1,2)),1)),Rules!$B$13:$Q$13,0),-1)=-1,1,0))&gt;0,FALSE,TRUE)</f>
        <v>1</v>
      </c>
      <c r="Z251" s="6" t="b">
        <f>AND(LEN(P251)=Rules!$E$2,P251*1&lt;=Rules!$C$2,P251*1&gt;=Rules!$B$2)</f>
        <v>0</v>
      </c>
      <c r="AA251" s="6" t="b">
        <f>AND(LEN(Q251)=Rules!$E$2,Q251*1&lt;=Rules!$C$3,Q251*1&gt;=Rules!$B$3)</f>
        <v>0</v>
      </c>
      <c r="AB251" s="6" t="b">
        <f>AND(LEN(R251)=Rules!$E$2,R251*1&lt;=Rules!$C$4,R251*1&gt;=Rules!$B$4)</f>
        <v>1</v>
      </c>
      <c r="AC251" s="6" t="b">
        <f>IF(RIGHT(S251,2)=Rules!$D$5,AND(W251&lt;=Rules!$C$5,W251&gt;=Rules!$B$5),IF(RIGHT(S251,2)=Rules!$D$6,AND(W251&lt;=Rules!$C$6,W251&gt;=Rules!$B$6),FALSE))</f>
        <v>0</v>
      </c>
      <c r="AD251" s="6" t="b">
        <f>AND(LEFT(T251,1)=Rules!$D$8,LEN(T251)=Rules!$E$8)</f>
        <v>1</v>
      </c>
      <c r="AE251" s="6" t="b">
        <f>ISNUMBER(MATCH(U251,Rules!$B$9:$H$9,0))</f>
        <v>0</v>
      </c>
      <c r="AF251" s="6" t="b">
        <f>LEN(V251)=Rules!$E$10</f>
        <v>0</v>
      </c>
      <c r="AH251">
        <f>COUNTIF(P251:AF251,FALSE)</f>
        <v>7</v>
      </c>
    </row>
    <row r="252" spans="1:34" ht="17" x14ac:dyDescent="0.25">
      <c r="A252" s="3" t="s">
        <v>180</v>
      </c>
      <c r="B252" t="str">
        <f t="shared" si="36"/>
        <v>hcl:#efcc98 eyr:2023 hgt:157cm byr:1968</v>
      </c>
      <c r="C252" t="str">
        <f t="shared" si="37"/>
        <v/>
      </c>
      <c r="D252" t="str">
        <v>ecl:amb byr:1958 hgt:193cm pid:343803154 iyr:2010 eyr:2029 cid:86 hcl:#602927</v>
      </c>
      <c r="F252" s="6">
        <f>IFERROR(FIND(F$2,$D252),-1)</f>
        <v>9</v>
      </c>
      <c r="G252" s="6">
        <f>IFERROR(FIND(G$2,$D252),-1)</f>
        <v>42</v>
      </c>
      <c r="H252" s="6">
        <f>IFERROR(FIND(H$2,$D252),-1)</f>
        <v>51</v>
      </c>
      <c r="I252" s="6">
        <f>IFERROR(FIND(I$2,$D252),-1)</f>
        <v>18</v>
      </c>
      <c r="J252" s="6">
        <f>IFERROR(FIND(J$2,$D252),-1)</f>
        <v>67</v>
      </c>
      <c r="K252" s="6">
        <f>IFERROR(FIND(K$2,$D252),-1)</f>
        <v>1</v>
      </c>
      <c r="L252" s="6">
        <f>IFERROR(FIND(L$2,$D252),-1)</f>
        <v>28</v>
      </c>
      <c r="M252" s="6">
        <f t="shared" si="38"/>
        <v>60</v>
      </c>
      <c r="N252" s="9">
        <f>IF(COUNTIF(F252:L252,-1)&gt;0,0,1)</f>
        <v>1</v>
      </c>
      <c r="P252" t="str">
        <f t="shared" si="39"/>
        <v>1958</v>
      </c>
      <c r="Q252" t="str">
        <f t="shared" si="40"/>
        <v>2010</v>
      </c>
      <c r="R252" t="str">
        <f t="shared" si="41"/>
        <v>2029</v>
      </c>
      <c r="S252" t="str">
        <f t="shared" si="42"/>
        <v>193cm</v>
      </c>
      <c r="T252" t="str">
        <f t="shared" si="43"/>
        <v>#602927</v>
      </c>
      <c r="U252" t="str">
        <f t="shared" si="44"/>
        <v>amb</v>
      </c>
      <c r="V252" t="str">
        <f t="shared" si="45"/>
        <v>343803154</v>
      </c>
      <c r="W252">
        <f t="shared" si="46"/>
        <v>193</v>
      </c>
      <c r="X252" t="b" cm="1">
        <f t="array" ref="X252">IF(SUM(IF(IFERROR(MATCH(_xlfn.UNICODE(RIGHT(LEFT(T252,_xlfn.SEQUENCE(Rules!$E$8,1,2)),1)),Rules!$B$13:$Q$13,0),-1)=-1,1,0))&gt;0,FALSE,TRUE)</f>
        <v>1</v>
      </c>
      <c r="Z252" s="6" t="b">
        <f>AND(LEN(P252)=Rules!$E$2,P252*1&lt;=Rules!$C$2,P252*1&gt;=Rules!$B$2)</f>
        <v>1</v>
      </c>
      <c r="AA252" s="6" t="b">
        <f>AND(LEN(Q252)=Rules!$E$2,Q252*1&lt;=Rules!$C$3,Q252*1&gt;=Rules!$B$3)</f>
        <v>1</v>
      </c>
      <c r="AB252" s="6" t="b">
        <f>AND(LEN(R252)=Rules!$E$2,R252*1&lt;=Rules!$C$4,R252*1&gt;=Rules!$B$4)</f>
        <v>1</v>
      </c>
      <c r="AC252" s="6" t="b">
        <f>IF(RIGHT(S252,2)=Rules!$D$5,AND(W252&lt;=Rules!$C$5,W252&gt;=Rules!$B$5),IF(RIGHT(S252,2)=Rules!$D$6,AND(W252&lt;=Rules!$C$6,W252&gt;=Rules!$B$6),FALSE))</f>
        <v>1</v>
      </c>
      <c r="AD252" s="6" t="b">
        <f>AND(LEFT(T252,1)=Rules!$D$8,LEN(T252)=Rules!$E$8)</f>
        <v>1</v>
      </c>
      <c r="AE252" s="6" t="b">
        <f>ISNUMBER(MATCH(U252,Rules!$B$9:$H$9,0))</f>
        <v>1</v>
      </c>
      <c r="AF252" s="6" t="b">
        <f>LEN(V252)=Rules!$E$10</f>
        <v>1</v>
      </c>
      <c r="AH252">
        <f>COUNTIF(P252:AF252,FALSE)</f>
        <v>0</v>
      </c>
    </row>
    <row r="253" spans="1:34" ht="17" x14ac:dyDescent="0.25">
      <c r="A253" s="3" t="s">
        <v>118</v>
      </c>
      <c r="B253" t="str">
        <f t="shared" si="36"/>
        <v>hcl:#efcc98 eyr:2023 hgt:157cm byr:1968 iyr:2013</v>
      </c>
      <c r="C253" t="str">
        <f t="shared" si="37"/>
        <v/>
      </c>
      <c r="D253" t="str">
        <v>hgt:178cm byr:1987 ecl:blu hcl:#866857 iyr:2017 pid:222443921 eyr:2027</v>
      </c>
      <c r="F253" s="6">
        <f>IFERROR(FIND(F$2,$D253),-1)</f>
        <v>11</v>
      </c>
      <c r="G253" s="6">
        <f>IFERROR(FIND(G$2,$D253),-1)</f>
        <v>40</v>
      </c>
      <c r="H253" s="6">
        <f>IFERROR(FIND(H$2,$D253),-1)</f>
        <v>63</v>
      </c>
      <c r="I253" s="6">
        <f>IFERROR(FIND(I$2,$D253),-1)</f>
        <v>1</v>
      </c>
      <c r="J253" s="6">
        <f>IFERROR(FIND(J$2,$D253),-1)</f>
        <v>28</v>
      </c>
      <c r="K253" s="6">
        <f>IFERROR(FIND(K$2,$D253),-1)</f>
        <v>20</v>
      </c>
      <c r="L253" s="6">
        <f>IFERROR(FIND(L$2,$D253),-1)</f>
        <v>49</v>
      </c>
      <c r="M253" s="6">
        <f t="shared" si="38"/>
        <v>-1</v>
      </c>
      <c r="N253" s="9">
        <f>IF(COUNTIF(F253:L253,-1)&gt;0,0,1)</f>
        <v>1</v>
      </c>
      <c r="P253" t="str">
        <f t="shared" si="39"/>
        <v>1987</v>
      </c>
      <c r="Q253" t="str">
        <f t="shared" si="40"/>
        <v>2017</v>
      </c>
      <c r="R253" t="str">
        <f t="shared" si="41"/>
        <v>2027</v>
      </c>
      <c r="S253" t="str">
        <f t="shared" si="42"/>
        <v>178cm</v>
      </c>
      <c r="T253" t="str">
        <f t="shared" si="43"/>
        <v>#866857</v>
      </c>
      <c r="U253" t="str">
        <f t="shared" si="44"/>
        <v>blu</v>
      </c>
      <c r="V253" t="str">
        <f t="shared" si="45"/>
        <v>222443921</v>
      </c>
      <c r="W253">
        <f t="shared" si="46"/>
        <v>178</v>
      </c>
      <c r="X253" t="b" cm="1">
        <f t="array" ref="X253">IF(SUM(IF(IFERROR(MATCH(_xlfn.UNICODE(RIGHT(LEFT(T253,_xlfn.SEQUENCE(Rules!$E$8,1,2)),1)),Rules!$B$13:$Q$13,0),-1)=-1,1,0))&gt;0,FALSE,TRUE)</f>
        <v>1</v>
      </c>
      <c r="Z253" s="6" t="b">
        <f>AND(LEN(P253)=Rules!$E$2,P253*1&lt;=Rules!$C$2,P253*1&gt;=Rules!$B$2)</f>
        <v>1</v>
      </c>
      <c r="AA253" s="6" t="b">
        <f>AND(LEN(Q253)=Rules!$E$2,Q253*1&lt;=Rules!$C$3,Q253*1&gt;=Rules!$B$3)</f>
        <v>1</v>
      </c>
      <c r="AB253" s="6" t="b">
        <f>AND(LEN(R253)=Rules!$E$2,R253*1&lt;=Rules!$C$4,R253*1&gt;=Rules!$B$4)</f>
        <v>1</v>
      </c>
      <c r="AC253" s="6" t="b">
        <f>IF(RIGHT(S253,2)=Rules!$D$5,AND(W253&lt;=Rules!$C$5,W253&gt;=Rules!$B$5),IF(RIGHT(S253,2)=Rules!$D$6,AND(W253&lt;=Rules!$C$6,W253&gt;=Rules!$B$6),FALSE))</f>
        <v>1</v>
      </c>
      <c r="AD253" s="6" t="b">
        <f>AND(LEFT(T253,1)=Rules!$D$8,LEN(T253)=Rules!$E$8)</f>
        <v>1</v>
      </c>
      <c r="AE253" s="6" t="b">
        <f>ISNUMBER(MATCH(U253,Rules!$B$9:$H$9,0))</f>
        <v>1</v>
      </c>
      <c r="AF253" s="6" t="b">
        <f>LEN(V253)=Rules!$E$10</f>
        <v>1</v>
      </c>
      <c r="AH253">
        <f>COUNTIF(P253:AF253,FALSE)</f>
        <v>0</v>
      </c>
    </row>
    <row r="254" spans="1:34" ht="17" x14ac:dyDescent="0.25">
      <c r="A254" s="3" t="s">
        <v>181</v>
      </c>
      <c r="B254" t="str">
        <f t="shared" si="36"/>
        <v>hcl:#efcc98 eyr:2023 hgt:157cm byr:1968 iyr:2013 ecl:amb pid:436599087</v>
      </c>
      <c r="C254" t="str">
        <f t="shared" si="37"/>
        <v>hcl:#efcc98 eyr:2023 hgt:157cm byr:1968 iyr:2013 ecl:amb pid:436599087</v>
      </c>
      <c r="D254" t="str">
        <v>byr:1964 iyr:2001 hgt:180cm eyr:1945 hcl:#fffffd pid:305189916 ecl:#ac3c49 cid:142</v>
      </c>
      <c r="F254" s="6">
        <f>IFERROR(FIND(F$2,$D254),-1)</f>
        <v>1</v>
      </c>
      <c r="G254" s="6">
        <f>IFERROR(FIND(G$2,$D254),-1)</f>
        <v>10</v>
      </c>
      <c r="H254" s="6">
        <f>IFERROR(FIND(H$2,$D254),-1)</f>
        <v>29</v>
      </c>
      <c r="I254" s="6">
        <f>IFERROR(FIND(I$2,$D254),-1)</f>
        <v>19</v>
      </c>
      <c r="J254" s="6">
        <f>IFERROR(FIND(J$2,$D254),-1)</f>
        <v>38</v>
      </c>
      <c r="K254" s="6">
        <f>IFERROR(FIND(K$2,$D254),-1)</f>
        <v>64</v>
      </c>
      <c r="L254" s="6">
        <f>IFERROR(FIND(L$2,$D254),-1)</f>
        <v>50</v>
      </c>
      <c r="M254" s="6">
        <f t="shared" si="38"/>
        <v>76</v>
      </c>
      <c r="N254" s="9">
        <f>IF(COUNTIF(F254:L254,-1)&gt;0,0,1)</f>
        <v>1</v>
      </c>
      <c r="P254" t="str">
        <f t="shared" si="39"/>
        <v>1964</v>
      </c>
      <c r="Q254" t="str">
        <f t="shared" si="40"/>
        <v>2001</v>
      </c>
      <c r="R254" t="str">
        <f t="shared" si="41"/>
        <v>1945</v>
      </c>
      <c r="S254" t="str">
        <f t="shared" si="42"/>
        <v>180cm</v>
      </c>
      <c r="T254" t="str">
        <f t="shared" si="43"/>
        <v>#fffffd</v>
      </c>
      <c r="U254" t="str">
        <f t="shared" si="44"/>
        <v>#ac3c49</v>
      </c>
      <c r="V254" t="str">
        <f t="shared" si="45"/>
        <v>305189916</v>
      </c>
      <c r="W254">
        <f t="shared" si="46"/>
        <v>180</v>
      </c>
      <c r="X254" t="b" cm="1">
        <f t="array" ref="X254">IF(SUM(IF(IFERROR(MATCH(_xlfn.UNICODE(RIGHT(LEFT(T254,_xlfn.SEQUENCE(Rules!$E$8,1,2)),1)),Rules!$B$13:$Q$13,0),-1)=-1,1,0))&gt;0,FALSE,TRUE)</f>
        <v>1</v>
      </c>
      <c r="Z254" s="6" t="b">
        <f>AND(LEN(P254)=Rules!$E$2,P254*1&lt;=Rules!$C$2,P254*1&gt;=Rules!$B$2)</f>
        <v>1</v>
      </c>
      <c r="AA254" s="6" t="b">
        <f>AND(LEN(Q254)=Rules!$E$2,Q254*1&lt;=Rules!$C$3,Q254*1&gt;=Rules!$B$3)</f>
        <v>0</v>
      </c>
      <c r="AB254" s="6" t="b">
        <f>AND(LEN(R254)=Rules!$E$2,R254*1&lt;=Rules!$C$4,R254*1&gt;=Rules!$B$4)</f>
        <v>0</v>
      </c>
      <c r="AC254" s="6" t="b">
        <f>IF(RIGHT(S254,2)=Rules!$D$5,AND(W254&lt;=Rules!$C$5,W254&gt;=Rules!$B$5),IF(RIGHT(S254,2)=Rules!$D$6,AND(W254&lt;=Rules!$C$6,W254&gt;=Rules!$B$6),FALSE))</f>
        <v>1</v>
      </c>
      <c r="AD254" s="6" t="b">
        <f>AND(LEFT(T254,1)=Rules!$D$8,LEN(T254)=Rules!$E$8)</f>
        <v>1</v>
      </c>
      <c r="AE254" s="6" t="b">
        <f>ISNUMBER(MATCH(U254,Rules!$B$9:$H$9,0))</f>
        <v>0</v>
      </c>
      <c r="AF254" s="6" t="b">
        <f>LEN(V254)=Rules!$E$10</f>
        <v>1</v>
      </c>
      <c r="AH254">
        <f>COUNTIF(P254:AF254,FALSE)</f>
        <v>3</v>
      </c>
    </row>
    <row r="255" spans="1:34" x14ac:dyDescent="0.2">
      <c r="B255" t="str">
        <f t="shared" si="36"/>
        <v/>
      </c>
      <c r="C255" t="str">
        <f t="shared" si="37"/>
        <v/>
      </c>
      <c r="D255" t="str">
        <v>byr:1979 hgt:166cm ecl:brn cid:202 hcl:#5311ca eyr:2028 pid:874418818 iyr:2014</v>
      </c>
      <c r="F255" s="6">
        <f>IFERROR(FIND(F$2,$D255),-1)</f>
        <v>1</v>
      </c>
      <c r="G255" s="6">
        <f>IFERROR(FIND(G$2,$D255),-1)</f>
        <v>71</v>
      </c>
      <c r="H255" s="6">
        <f>IFERROR(FIND(H$2,$D255),-1)</f>
        <v>48</v>
      </c>
      <c r="I255" s="6">
        <f>IFERROR(FIND(I$2,$D255),-1)</f>
        <v>10</v>
      </c>
      <c r="J255" s="6">
        <f>IFERROR(FIND(J$2,$D255),-1)</f>
        <v>36</v>
      </c>
      <c r="K255" s="6">
        <f>IFERROR(FIND(K$2,$D255),-1)</f>
        <v>20</v>
      </c>
      <c r="L255" s="6">
        <f>IFERROR(FIND(L$2,$D255),-1)</f>
        <v>57</v>
      </c>
      <c r="M255" s="6">
        <f t="shared" si="38"/>
        <v>28</v>
      </c>
      <c r="N255" s="9">
        <f>IF(COUNTIF(F255:L255,-1)&gt;0,0,1)</f>
        <v>1</v>
      </c>
      <c r="P255" t="str">
        <f t="shared" si="39"/>
        <v>1979</v>
      </c>
      <c r="Q255" t="str">
        <f t="shared" si="40"/>
        <v>2014</v>
      </c>
      <c r="R255" t="str">
        <f t="shared" si="41"/>
        <v>2028</v>
      </c>
      <c r="S255" t="str">
        <f t="shared" si="42"/>
        <v>166cm</v>
      </c>
      <c r="T255" t="str">
        <f t="shared" si="43"/>
        <v>#5311ca</v>
      </c>
      <c r="U255" t="str">
        <f t="shared" si="44"/>
        <v>brn</v>
      </c>
      <c r="V255" t="str">
        <f t="shared" si="45"/>
        <v>874418818</v>
      </c>
      <c r="W255">
        <f t="shared" si="46"/>
        <v>166</v>
      </c>
      <c r="X255" t="b" cm="1">
        <f t="array" ref="X255">IF(SUM(IF(IFERROR(MATCH(_xlfn.UNICODE(RIGHT(LEFT(T255,_xlfn.SEQUENCE(Rules!$E$8,1,2)),1)),Rules!$B$13:$Q$13,0),-1)=-1,1,0))&gt;0,FALSE,TRUE)</f>
        <v>1</v>
      </c>
      <c r="Z255" s="6" t="b">
        <f>AND(LEN(P255)=Rules!$E$2,P255*1&lt;=Rules!$C$2,P255*1&gt;=Rules!$B$2)</f>
        <v>1</v>
      </c>
      <c r="AA255" s="6" t="b">
        <f>AND(LEN(Q255)=Rules!$E$2,Q255*1&lt;=Rules!$C$3,Q255*1&gt;=Rules!$B$3)</f>
        <v>1</v>
      </c>
      <c r="AB255" s="6" t="b">
        <f>AND(LEN(R255)=Rules!$E$2,R255*1&lt;=Rules!$C$4,R255*1&gt;=Rules!$B$4)</f>
        <v>1</v>
      </c>
      <c r="AC255" s="6" t="b">
        <f>IF(RIGHT(S255,2)=Rules!$D$5,AND(W255&lt;=Rules!$C$5,W255&gt;=Rules!$B$5),IF(RIGHT(S255,2)=Rules!$D$6,AND(W255&lt;=Rules!$C$6,W255&gt;=Rules!$B$6),FALSE))</f>
        <v>1</v>
      </c>
      <c r="AD255" s="6" t="b">
        <f>AND(LEFT(T255,1)=Rules!$D$8,LEN(T255)=Rules!$E$8)</f>
        <v>1</v>
      </c>
      <c r="AE255" s="6" t="b">
        <f>ISNUMBER(MATCH(U255,Rules!$B$9:$H$9,0))</f>
        <v>1</v>
      </c>
      <c r="AF255" s="6" t="b">
        <f>LEN(V255)=Rules!$E$10</f>
        <v>1</v>
      </c>
      <c r="AH255">
        <f>COUNTIF(P255:AF255,FALSE)</f>
        <v>0</v>
      </c>
    </row>
    <row r="256" spans="1:34" ht="17" x14ac:dyDescent="0.25">
      <c r="A256" s="3" t="s">
        <v>182</v>
      </c>
      <c r="B256" t="str">
        <f t="shared" si="36"/>
        <v>eyr:2021</v>
      </c>
      <c r="C256" t="str">
        <f t="shared" si="37"/>
        <v/>
      </c>
      <c r="D256" t="str">
        <v>hgt:161cm byr:1987 ecl:grn hcl:#6b5442 pid:986096798 cid:74 eyr:2027 iyr:2019</v>
      </c>
      <c r="F256" s="6">
        <f>IFERROR(FIND(F$2,$D256),-1)</f>
        <v>11</v>
      </c>
      <c r="G256" s="6">
        <f>IFERROR(FIND(G$2,$D256),-1)</f>
        <v>70</v>
      </c>
      <c r="H256" s="6">
        <f>IFERROR(FIND(H$2,$D256),-1)</f>
        <v>61</v>
      </c>
      <c r="I256" s="6">
        <f>IFERROR(FIND(I$2,$D256),-1)</f>
        <v>1</v>
      </c>
      <c r="J256" s="6">
        <f>IFERROR(FIND(J$2,$D256),-1)</f>
        <v>28</v>
      </c>
      <c r="K256" s="6">
        <f>IFERROR(FIND(K$2,$D256),-1)</f>
        <v>20</v>
      </c>
      <c r="L256" s="6">
        <f>IFERROR(FIND(L$2,$D256),-1)</f>
        <v>40</v>
      </c>
      <c r="M256" s="6">
        <f t="shared" si="38"/>
        <v>54</v>
      </c>
      <c r="N256" s="9">
        <f>IF(COUNTIF(F256:L256,-1)&gt;0,0,1)</f>
        <v>1</v>
      </c>
      <c r="P256" t="str">
        <f t="shared" si="39"/>
        <v>1987</v>
      </c>
      <c r="Q256" t="str">
        <f t="shared" si="40"/>
        <v>2019</v>
      </c>
      <c r="R256" t="str">
        <f t="shared" si="41"/>
        <v>2027</v>
      </c>
      <c r="S256" t="str">
        <f t="shared" si="42"/>
        <v>161cm</v>
      </c>
      <c r="T256" t="str">
        <f t="shared" si="43"/>
        <v>#6b5442</v>
      </c>
      <c r="U256" t="str">
        <f t="shared" si="44"/>
        <v>grn</v>
      </c>
      <c r="V256" t="str">
        <f t="shared" si="45"/>
        <v>986096798</v>
      </c>
      <c r="W256">
        <f t="shared" si="46"/>
        <v>161</v>
      </c>
      <c r="X256" t="b" cm="1">
        <f t="array" ref="X256">IF(SUM(IF(IFERROR(MATCH(_xlfn.UNICODE(RIGHT(LEFT(T256,_xlfn.SEQUENCE(Rules!$E$8,1,2)),1)),Rules!$B$13:$Q$13,0),-1)=-1,1,0))&gt;0,FALSE,TRUE)</f>
        <v>1</v>
      </c>
      <c r="Z256" s="6" t="b">
        <f>AND(LEN(P256)=Rules!$E$2,P256*1&lt;=Rules!$C$2,P256*1&gt;=Rules!$B$2)</f>
        <v>1</v>
      </c>
      <c r="AA256" s="6" t="b">
        <f>AND(LEN(Q256)=Rules!$E$2,Q256*1&lt;=Rules!$C$3,Q256*1&gt;=Rules!$B$3)</f>
        <v>1</v>
      </c>
      <c r="AB256" s="6" t="b">
        <f>AND(LEN(R256)=Rules!$E$2,R256*1&lt;=Rules!$C$4,R256*1&gt;=Rules!$B$4)</f>
        <v>1</v>
      </c>
      <c r="AC256" s="6" t="b">
        <f>IF(RIGHT(S256,2)=Rules!$D$5,AND(W256&lt;=Rules!$C$5,W256&gt;=Rules!$B$5),IF(RIGHT(S256,2)=Rules!$D$6,AND(W256&lt;=Rules!$C$6,W256&gt;=Rules!$B$6),FALSE))</f>
        <v>1</v>
      </c>
      <c r="AD256" s="6" t="b">
        <f>AND(LEFT(T256,1)=Rules!$D$8,LEN(T256)=Rules!$E$8)</f>
        <v>1</v>
      </c>
      <c r="AE256" s="6" t="b">
        <f>ISNUMBER(MATCH(U256,Rules!$B$9:$H$9,0))</f>
        <v>1</v>
      </c>
      <c r="AF256" s="6" t="b">
        <f>LEN(V256)=Rules!$E$10</f>
        <v>1</v>
      </c>
      <c r="AH256">
        <f>COUNTIF(P256:AF256,FALSE)</f>
        <v>0</v>
      </c>
    </row>
    <row r="257" spans="1:34" ht="17" x14ac:dyDescent="0.25">
      <c r="A257" s="3" t="s">
        <v>183</v>
      </c>
      <c r="B257" t="str">
        <f t="shared" si="36"/>
        <v>eyr:2021 hgt:175cm hcl:#efcc98 ecl:hzl pid:701245439</v>
      </c>
      <c r="C257" t="str">
        <f t="shared" si="37"/>
        <v/>
      </c>
      <c r="D257" t="str">
        <v>byr:1964 iyr:1979 eyr:2022 ecl:#77ada3 hcl:#733820 cid:56</v>
      </c>
      <c r="F257" s="6">
        <f>IFERROR(FIND(F$2,$D257),-1)</f>
        <v>1</v>
      </c>
      <c r="G257" s="6">
        <f>IFERROR(FIND(G$2,$D257),-1)</f>
        <v>10</v>
      </c>
      <c r="H257" s="6">
        <f>IFERROR(FIND(H$2,$D257),-1)</f>
        <v>19</v>
      </c>
      <c r="I257" s="6">
        <f>IFERROR(FIND(I$2,$D257),-1)</f>
        <v>-1</v>
      </c>
      <c r="J257" s="6">
        <f>IFERROR(FIND(J$2,$D257),-1)</f>
        <v>40</v>
      </c>
      <c r="K257" s="6">
        <f>IFERROR(FIND(K$2,$D257),-1)</f>
        <v>28</v>
      </c>
      <c r="L257" s="6">
        <f>IFERROR(FIND(L$2,$D257),-1)</f>
        <v>-1</v>
      </c>
      <c r="M257" s="6">
        <f t="shared" si="38"/>
        <v>52</v>
      </c>
      <c r="N257" s="9">
        <f>IF(COUNTIF(F257:L257,-1)&gt;0,0,1)</f>
        <v>0</v>
      </c>
      <c r="P257" t="str">
        <f t="shared" si="39"/>
        <v>1964</v>
      </c>
      <c r="Q257" t="str">
        <f t="shared" si="40"/>
        <v>1979</v>
      </c>
      <c r="R257" t="str">
        <f t="shared" si="41"/>
        <v>2022</v>
      </c>
      <c r="S257" t="b">
        <f t="shared" si="42"/>
        <v>0</v>
      </c>
      <c r="T257" t="str">
        <f t="shared" si="43"/>
        <v>#733820</v>
      </c>
      <c r="U257" t="str">
        <f t="shared" si="44"/>
        <v>#77ada3</v>
      </c>
      <c r="V257" t="b">
        <f t="shared" si="45"/>
        <v>0</v>
      </c>
      <c r="W257" t="e">
        <f t="shared" si="46"/>
        <v>#VALUE!</v>
      </c>
      <c r="X257" t="b" cm="1">
        <f t="array" ref="X257">IF(SUM(IF(IFERROR(MATCH(_xlfn.UNICODE(RIGHT(LEFT(T257,_xlfn.SEQUENCE(Rules!$E$8,1,2)),1)),Rules!$B$13:$Q$13,0),-1)=-1,1,0))&gt;0,FALSE,TRUE)</f>
        <v>1</v>
      </c>
      <c r="Z257" s="6" t="b">
        <f>AND(LEN(P257)=Rules!$E$2,P257*1&lt;=Rules!$C$2,P257*1&gt;=Rules!$B$2)</f>
        <v>1</v>
      </c>
      <c r="AA257" s="6" t="b">
        <f>AND(LEN(Q257)=Rules!$E$2,Q257*1&lt;=Rules!$C$3,Q257*1&gt;=Rules!$B$3)</f>
        <v>0</v>
      </c>
      <c r="AB257" s="6" t="b">
        <f>AND(LEN(R257)=Rules!$E$2,R257*1&lt;=Rules!$C$4,R257*1&gt;=Rules!$B$4)</f>
        <v>1</v>
      </c>
      <c r="AC257" s="6" t="b">
        <f>IF(RIGHT(S257,2)=Rules!$D$5,AND(W257&lt;=Rules!$C$5,W257&gt;=Rules!$B$5),IF(RIGHT(S257,2)=Rules!$D$6,AND(W257&lt;=Rules!$C$6,W257&gt;=Rules!$B$6),FALSE))</f>
        <v>0</v>
      </c>
      <c r="AD257" s="6" t="b">
        <f>AND(LEFT(T257,1)=Rules!$D$8,LEN(T257)=Rules!$E$8)</f>
        <v>1</v>
      </c>
      <c r="AE257" s="6" t="b">
        <f>ISNUMBER(MATCH(U257,Rules!$B$9:$H$9,0))</f>
        <v>0</v>
      </c>
      <c r="AF257" s="6" t="b">
        <f>LEN(V257)=Rules!$E$10</f>
        <v>0</v>
      </c>
      <c r="AH257">
        <f>COUNTIF(P257:AF257,FALSE)</f>
        <v>6</v>
      </c>
    </row>
    <row r="258" spans="1:34" ht="17" x14ac:dyDescent="0.25">
      <c r="A258" s="3" t="s">
        <v>184</v>
      </c>
      <c r="B258" t="str">
        <f t="shared" si="36"/>
        <v>eyr:2021 hgt:175cm hcl:#efcc98 ecl:hzl pid:701245439 byr:1943 iyr:2015</v>
      </c>
      <c r="C258" t="str">
        <f t="shared" si="37"/>
        <v>eyr:2021 hgt:175cm hcl:#efcc98 ecl:hzl pid:701245439 byr:1943 iyr:2015</v>
      </c>
      <c r="D258" t="str">
        <v>hgt:185cm iyr:2010 pid:214991920 eyr:2023 cid:236 hcl:#866857 ecl:brn byr:1965</v>
      </c>
      <c r="F258" s="6">
        <f>IFERROR(FIND(F$2,$D258),-1)</f>
        <v>71</v>
      </c>
      <c r="G258" s="6">
        <f>IFERROR(FIND(G$2,$D258),-1)</f>
        <v>11</v>
      </c>
      <c r="H258" s="6">
        <f>IFERROR(FIND(H$2,$D258),-1)</f>
        <v>34</v>
      </c>
      <c r="I258" s="6">
        <f>IFERROR(FIND(I$2,$D258),-1)</f>
        <v>1</v>
      </c>
      <c r="J258" s="6">
        <f>IFERROR(FIND(J$2,$D258),-1)</f>
        <v>51</v>
      </c>
      <c r="K258" s="6">
        <f>IFERROR(FIND(K$2,$D258),-1)</f>
        <v>63</v>
      </c>
      <c r="L258" s="6">
        <f>IFERROR(FIND(L$2,$D258),-1)</f>
        <v>20</v>
      </c>
      <c r="M258" s="6">
        <f t="shared" si="38"/>
        <v>43</v>
      </c>
      <c r="N258" s="9">
        <f>IF(COUNTIF(F258:L258,-1)&gt;0,0,1)</f>
        <v>1</v>
      </c>
      <c r="P258" t="str">
        <f t="shared" si="39"/>
        <v>1965</v>
      </c>
      <c r="Q258" t="str">
        <f t="shared" si="40"/>
        <v>2010</v>
      </c>
      <c r="R258" t="str">
        <f t="shared" si="41"/>
        <v>2023</v>
      </c>
      <c r="S258" t="str">
        <f t="shared" si="42"/>
        <v>185cm</v>
      </c>
      <c r="T258" t="str">
        <f t="shared" si="43"/>
        <v>#866857</v>
      </c>
      <c r="U258" t="str">
        <f t="shared" si="44"/>
        <v>brn</v>
      </c>
      <c r="V258" t="str">
        <f t="shared" si="45"/>
        <v>214991920</v>
      </c>
      <c r="W258">
        <f t="shared" si="46"/>
        <v>185</v>
      </c>
      <c r="X258" t="b" cm="1">
        <f t="array" ref="X258">IF(SUM(IF(IFERROR(MATCH(_xlfn.UNICODE(RIGHT(LEFT(T258,_xlfn.SEQUENCE(Rules!$E$8,1,2)),1)),Rules!$B$13:$Q$13,0),-1)=-1,1,0))&gt;0,FALSE,TRUE)</f>
        <v>1</v>
      </c>
      <c r="Z258" s="6" t="b">
        <f>AND(LEN(P258)=Rules!$E$2,P258*1&lt;=Rules!$C$2,P258*1&gt;=Rules!$B$2)</f>
        <v>1</v>
      </c>
      <c r="AA258" s="6" t="b">
        <f>AND(LEN(Q258)=Rules!$E$2,Q258*1&lt;=Rules!$C$3,Q258*1&gt;=Rules!$B$3)</f>
        <v>1</v>
      </c>
      <c r="AB258" s="6" t="b">
        <f>AND(LEN(R258)=Rules!$E$2,R258*1&lt;=Rules!$C$4,R258*1&gt;=Rules!$B$4)</f>
        <v>1</v>
      </c>
      <c r="AC258" s="6" t="b">
        <f>IF(RIGHT(S258,2)=Rules!$D$5,AND(W258&lt;=Rules!$C$5,W258&gt;=Rules!$B$5),IF(RIGHT(S258,2)=Rules!$D$6,AND(W258&lt;=Rules!$C$6,W258&gt;=Rules!$B$6),FALSE))</f>
        <v>1</v>
      </c>
      <c r="AD258" s="6" t="b">
        <f>AND(LEFT(T258,1)=Rules!$D$8,LEN(T258)=Rules!$E$8)</f>
        <v>1</v>
      </c>
      <c r="AE258" s="6" t="b">
        <f>ISNUMBER(MATCH(U258,Rules!$B$9:$H$9,0))</f>
        <v>1</v>
      </c>
      <c r="AF258" s="6" t="b">
        <f>LEN(V258)=Rules!$E$10</f>
        <v>1</v>
      </c>
      <c r="AH258">
        <f>COUNTIF(P258:AF258,FALSE)</f>
        <v>0</v>
      </c>
    </row>
    <row r="259" spans="1:34" x14ac:dyDescent="0.2">
      <c r="B259" t="str">
        <f t="shared" si="36"/>
        <v/>
      </c>
      <c r="C259" t="str">
        <f t="shared" si="37"/>
        <v/>
      </c>
      <c r="D259" t="str">
        <v>pid:885169578 iyr:2010 byr:1948 ecl:hzl hcl:#18171d eyr:2025 hgt:175cm</v>
      </c>
      <c r="F259" s="6">
        <f>IFERROR(FIND(F$2,$D259),-1)</f>
        <v>24</v>
      </c>
      <c r="G259" s="6">
        <f>IFERROR(FIND(G$2,$D259),-1)</f>
        <v>15</v>
      </c>
      <c r="H259" s="6">
        <f>IFERROR(FIND(H$2,$D259),-1)</f>
        <v>53</v>
      </c>
      <c r="I259" s="6">
        <f>IFERROR(FIND(I$2,$D259),-1)</f>
        <v>62</v>
      </c>
      <c r="J259" s="6">
        <f>IFERROR(FIND(J$2,$D259),-1)</f>
        <v>41</v>
      </c>
      <c r="K259" s="6">
        <f>IFERROR(FIND(K$2,$D259),-1)</f>
        <v>33</v>
      </c>
      <c r="L259" s="6">
        <f>IFERROR(FIND(L$2,$D259),-1)</f>
        <v>1</v>
      </c>
      <c r="M259" s="6">
        <f t="shared" si="38"/>
        <v>-1</v>
      </c>
      <c r="N259" s="9">
        <f>IF(COUNTIF(F259:L259,-1)&gt;0,0,1)</f>
        <v>1</v>
      </c>
      <c r="P259" t="str">
        <f t="shared" si="39"/>
        <v>1948</v>
      </c>
      <c r="Q259" t="str">
        <f t="shared" si="40"/>
        <v>2010</v>
      </c>
      <c r="R259" t="str">
        <f t="shared" si="41"/>
        <v>2025</v>
      </c>
      <c r="S259" t="str">
        <f t="shared" si="42"/>
        <v>175cm</v>
      </c>
      <c r="T259" t="str">
        <f t="shared" si="43"/>
        <v>#18171d</v>
      </c>
      <c r="U259" t="str">
        <f t="shared" si="44"/>
        <v>hzl</v>
      </c>
      <c r="V259" t="str">
        <f t="shared" si="45"/>
        <v>885169578</v>
      </c>
      <c r="W259">
        <f t="shared" si="46"/>
        <v>175</v>
      </c>
      <c r="X259" t="b" cm="1">
        <f t="array" ref="X259">IF(SUM(IF(IFERROR(MATCH(_xlfn.UNICODE(RIGHT(LEFT(T259,_xlfn.SEQUENCE(Rules!$E$8,1,2)),1)),Rules!$B$13:$Q$13,0),-1)=-1,1,0))&gt;0,FALSE,TRUE)</f>
        <v>1</v>
      </c>
      <c r="Z259" s="6" t="b">
        <f>AND(LEN(P259)=Rules!$E$2,P259*1&lt;=Rules!$C$2,P259*1&gt;=Rules!$B$2)</f>
        <v>1</v>
      </c>
      <c r="AA259" s="6" t="b">
        <f>AND(LEN(Q259)=Rules!$E$2,Q259*1&lt;=Rules!$C$3,Q259*1&gt;=Rules!$B$3)</f>
        <v>1</v>
      </c>
      <c r="AB259" s="6" t="b">
        <f>AND(LEN(R259)=Rules!$E$2,R259*1&lt;=Rules!$C$4,R259*1&gt;=Rules!$B$4)</f>
        <v>1</v>
      </c>
      <c r="AC259" s="6" t="b">
        <f>IF(RIGHT(S259,2)=Rules!$D$5,AND(W259&lt;=Rules!$C$5,W259&gt;=Rules!$B$5),IF(RIGHT(S259,2)=Rules!$D$6,AND(W259&lt;=Rules!$C$6,W259&gt;=Rules!$B$6),FALSE))</f>
        <v>1</v>
      </c>
      <c r="AD259" s="6" t="b">
        <f>AND(LEFT(T259,1)=Rules!$D$8,LEN(T259)=Rules!$E$8)</f>
        <v>1</v>
      </c>
      <c r="AE259" s="6" t="b">
        <f>ISNUMBER(MATCH(U259,Rules!$B$9:$H$9,0))</f>
        <v>1</v>
      </c>
      <c r="AF259" s="6" t="b">
        <f>LEN(V259)=Rules!$E$10</f>
        <v>1</v>
      </c>
      <c r="AH259">
        <f>COUNTIF(P259:AF259,FALSE)</f>
        <v>0</v>
      </c>
    </row>
    <row r="260" spans="1:34" ht="17" x14ac:dyDescent="0.25">
      <c r="A260" s="3" t="s">
        <v>185</v>
      </c>
      <c r="B260" t="str">
        <f t="shared" ref="B260:B323" si="47">IF(A260="","",IF(A259="",A260,B259&amp;" "&amp;A260))</f>
        <v>hgt:164cm pid:310546869</v>
      </c>
      <c r="C260" t="str">
        <f t="shared" ref="C260:C323" si="48">TRIM(IF(B261="",B260,""))</f>
        <v/>
      </c>
      <c r="D260" t="str">
        <v>ecl:oth pid:34655368 hgt:186 byr:1968 hcl:2653c9 eyr:2030 iyr:2024</v>
      </c>
      <c r="F260" s="6">
        <f>IFERROR(FIND(F$2,$D260),-1)</f>
        <v>30</v>
      </c>
      <c r="G260" s="6">
        <f>IFERROR(FIND(G$2,$D260),-1)</f>
        <v>59</v>
      </c>
      <c r="H260" s="6">
        <f>IFERROR(FIND(H$2,$D260),-1)</f>
        <v>50</v>
      </c>
      <c r="I260" s="6">
        <f>IFERROR(FIND(I$2,$D260),-1)</f>
        <v>22</v>
      </c>
      <c r="J260" s="6">
        <f>IFERROR(FIND(J$2,$D260),-1)</f>
        <v>39</v>
      </c>
      <c r="K260" s="6">
        <f>IFERROR(FIND(K$2,$D260),-1)</f>
        <v>1</v>
      </c>
      <c r="L260" s="6">
        <f>IFERROR(FIND(L$2,$D260),-1)</f>
        <v>9</v>
      </c>
      <c r="M260" s="6">
        <f t="shared" ref="M260:M267" si="49">IFERROR(FIND(M$2,$D260),-1)</f>
        <v>-1</v>
      </c>
      <c r="N260" s="9">
        <f>IF(COUNTIF(F260:L260,-1)&gt;0,0,1)</f>
        <v>1</v>
      </c>
      <c r="P260" t="str">
        <f t="shared" ref="P260:P267" si="50">IF(F260=MAX($F260:$M260),RIGHT($D260,LEN($D260)-F260-3),IFERROR(MID($D260,F260+4,FIND(" ",$D260,F260)-F260-4),FALSE))</f>
        <v>1968</v>
      </c>
      <c r="Q260" t="str">
        <f t="shared" ref="Q260:Q267" si="51">IF(G260=MAX($F260:$M260),RIGHT($D260,LEN($D260)-G260-3),IFERROR(MID($D260,G260+4,FIND(" ",$D260,G260)-G260-4),FALSE))</f>
        <v>2024</v>
      </c>
      <c r="R260" t="str">
        <f t="shared" ref="R260:R267" si="52">IF(H260=MAX($F260:$M260),RIGHT($D260,LEN($D260)-H260-3),IFERROR(MID($D260,H260+4,FIND(" ",$D260,H260)-H260-4),FALSE))</f>
        <v>2030</v>
      </c>
      <c r="S260" t="str">
        <f t="shared" ref="S260:S267" si="53">IF(I260=MAX($F260:$M260),RIGHT($D260,LEN($D260)-I260-3),IFERROR(MID($D260,I260+4,FIND(" ",$D260,I260)-I260-4),FALSE))</f>
        <v>186</v>
      </c>
      <c r="T260" t="str">
        <f t="shared" ref="T260:T267" si="54">IF(J260=MAX($F260:$M260),RIGHT($D260,LEN($D260)-J260-3),IFERROR(MID($D260,J260+4,FIND(" ",$D260,J260)-J260-4),FALSE))</f>
        <v>2653c9</v>
      </c>
      <c r="U260" t="str">
        <f t="shared" ref="U260:U267" si="55">IF(K260=MAX($F260:$M260),RIGHT($D260,LEN($D260)-K260-3),IFERROR(MID($D260,K260+4,FIND(" ",$D260,K260)-K260-4),FALSE))</f>
        <v>oth</v>
      </c>
      <c r="V260" t="str">
        <f t="shared" ref="V260:V267" si="56">IF(L260=MAX($F260:$M260),RIGHT($D260,LEN($D260)-L260-3),IFERROR(MID($D260,L260+4,FIND(" ",$D260,L260)-L260-4),FALSE))</f>
        <v>34655368</v>
      </c>
      <c r="W260">
        <f t="shared" ref="W260:W267" si="57">LEFT(S260,LEN(S260)-2)*1</f>
        <v>1</v>
      </c>
      <c r="X260" t="b" cm="1">
        <f t="array" ref="X260">IF(SUM(IF(IFERROR(MATCH(_xlfn.UNICODE(RIGHT(LEFT(T260,_xlfn.SEQUENCE(Rules!$E$8,1,2)),1)),Rules!$B$13:$Q$13,0),-1)=-1,1,0))&gt;0,FALSE,TRUE)</f>
        <v>1</v>
      </c>
      <c r="Z260" s="6" t="b">
        <f>AND(LEN(P260)=Rules!$E$2,P260*1&lt;=Rules!$C$2,P260*1&gt;=Rules!$B$2)</f>
        <v>1</v>
      </c>
      <c r="AA260" s="6" t="b">
        <f>AND(LEN(Q260)=Rules!$E$2,Q260*1&lt;=Rules!$C$3,Q260*1&gt;=Rules!$B$3)</f>
        <v>0</v>
      </c>
      <c r="AB260" s="6" t="b">
        <f>AND(LEN(R260)=Rules!$E$2,R260*1&lt;=Rules!$C$4,R260*1&gt;=Rules!$B$4)</f>
        <v>1</v>
      </c>
      <c r="AC260" s="6" t="b">
        <f>IF(RIGHT(S260,2)=Rules!$D$5,AND(W260&lt;=Rules!$C$5,W260&gt;=Rules!$B$5),IF(RIGHT(S260,2)=Rules!$D$6,AND(W260&lt;=Rules!$C$6,W260&gt;=Rules!$B$6),FALSE))</f>
        <v>0</v>
      </c>
      <c r="AD260" s="6" t="b">
        <f>AND(LEFT(T260,1)=Rules!$D$8,LEN(T260)=Rules!$E$8)</f>
        <v>0</v>
      </c>
      <c r="AE260" s="6" t="b">
        <f>ISNUMBER(MATCH(U260,Rules!$B$9:$H$9,0))</f>
        <v>1</v>
      </c>
      <c r="AF260" s="6" t="b">
        <f>LEN(V260)=Rules!$E$10</f>
        <v>0</v>
      </c>
      <c r="AH260">
        <f t="shared" ref="AH260:AH267" si="58">COUNTIF(P260:AF260,FALSE)</f>
        <v>4</v>
      </c>
    </row>
    <row r="261" spans="1:34" ht="17" x14ac:dyDescent="0.25">
      <c r="A261" s="3" t="s">
        <v>186</v>
      </c>
      <c r="B261" t="str">
        <f t="shared" si="47"/>
        <v>hgt:164cm pid:310546869 eyr:2021 hcl:#b6652a ecl:oth iyr:2011 cid:181</v>
      </c>
      <c r="C261" t="str">
        <f t="shared" si="48"/>
        <v/>
      </c>
      <c r="D261" t="str">
        <v>eyr:2022 iyr:2015 ecl:gry hgt:65in byr:1994 pid:766704860</v>
      </c>
      <c r="F261" s="6">
        <f>IFERROR(FIND(F$2,$D261),-1)</f>
        <v>36</v>
      </c>
      <c r="G261" s="6">
        <f>IFERROR(FIND(G$2,$D261),-1)</f>
        <v>10</v>
      </c>
      <c r="H261" s="6">
        <f>IFERROR(FIND(H$2,$D261),-1)</f>
        <v>1</v>
      </c>
      <c r="I261" s="6">
        <f>IFERROR(FIND(I$2,$D261),-1)</f>
        <v>27</v>
      </c>
      <c r="J261" s="6">
        <f>IFERROR(FIND(J$2,$D261),-1)</f>
        <v>-1</v>
      </c>
      <c r="K261" s="6">
        <f>IFERROR(FIND(K$2,$D261),-1)</f>
        <v>19</v>
      </c>
      <c r="L261" s="6">
        <f>IFERROR(FIND(L$2,$D261),-1)</f>
        <v>45</v>
      </c>
      <c r="M261" s="6">
        <f t="shared" si="49"/>
        <v>-1</v>
      </c>
      <c r="N261" s="9">
        <f>IF(COUNTIF(F261:L261,-1)&gt;0,0,1)</f>
        <v>0</v>
      </c>
      <c r="P261" t="str">
        <f t="shared" si="50"/>
        <v>1994</v>
      </c>
      <c r="Q261" t="str">
        <f t="shared" si="51"/>
        <v>2015</v>
      </c>
      <c r="R261" t="str">
        <f t="shared" si="52"/>
        <v>2022</v>
      </c>
      <c r="S261" t="str">
        <f t="shared" si="53"/>
        <v>65in</v>
      </c>
      <c r="T261" t="b">
        <f t="shared" si="54"/>
        <v>0</v>
      </c>
      <c r="U261" t="str">
        <f t="shared" si="55"/>
        <v>gry</v>
      </c>
      <c r="V261" t="str">
        <f t="shared" si="56"/>
        <v>766704860</v>
      </c>
      <c r="W261">
        <f t="shared" si="57"/>
        <v>65</v>
      </c>
      <c r="X261" t="b" cm="1">
        <f t="array" ref="X261">IF(SUM(IF(IFERROR(MATCH(_xlfn.UNICODE(RIGHT(LEFT(T261,_xlfn.SEQUENCE(Rules!$E$8,1,2)),1)),Rules!$B$13:$Q$13,0),-1)=-1,1,0))&gt;0,FALSE,TRUE)</f>
        <v>0</v>
      </c>
      <c r="Z261" s="6" t="b">
        <f>AND(LEN(P261)=Rules!$E$2,P261*1&lt;=Rules!$C$2,P261*1&gt;=Rules!$B$2)</f>
        <v>1</v>
      </c>
      <c r="AA261" s="6" t="b">
        <f>AND(LEN(Q261)=Rules!$E$2,Q261*1&lt;=Rules!$C$3,Q261*1&gt;=Rules!$B$3)</f>
        <v>1</v>
      </c>
      <c r="AB261" s="6" t="b">
        <f>AND(LEN(R261)=Rules!$E$2,R261*1&lt;=Rules!$C$4,R261*1&gt;=Rules!$B$4)</f>
        <v>1</v>
      </c>
      <c r="AC261" s="6" t="b">
        <f>IF(RIGHT(S261,2)=Rules!$D$5,AND(W261&lt;=Rules!$C$5,W261&gt;=Rules!$B$5),IF(RIGHT(S261,2)=Rules!$D$6,AND(W261&lt;=Rules!$C$6,W261&gt;=Rules!$B$6),FALSE))</f>
        <v>1</v>
      </c>
      <c r="AD261" s="6" t="b">
        <f>AND(LEFT(T261,1)=Rules!$D$8,LEN(T261)=Rules!$E$8)</f>
        <v>0</v>
      </c>
      <c r="AE261" s="6" t="b">
        <f>ISNUMBER(MATCH(U261,Rules!$B$9:$H$9,0))</f>
        <v>1</v>
      </c>
      <c r="AF261" s="6" t="b">
        <f>LEN(V261)=Rules!$E$10</f>
        <v>1</v>
      </c>
      <c r="AH261">
        <f t="shared" si="58"/>
        <v>3</v>
      </c>
    </row>
    <row r="262" spans="1:34" ht="17" x14ac:dyDescent="0.25">
      <c r="A262" s="3" t="s">
        <v>187</v>
      </c>
      <c r="B262" t="str">
        <f t="shared" si="47"/>
        <v>hgt:164cm pid:310546869 eyr:2021 hcl:#b6652a ecl:oth iyr:2011 cid:181 byr:2001</v>
      </c>
      <c r="C262" t="str">
        <f t="shared" si="48"/>
        <v>hgt:164cm pid:310546869 eyr:2021 hcl:#b6652a ecl:oth iyr:2011 cid:181 byr:2001</v>
      </c>
      <c r="D262" t="str">
        <v>hcl:#c0946f cid:104 iyr:2015 pid:739274357 ecl:#ef45c8 byr:1960 hgt:61in eyr:2026</v>
      </c>
      <c r="F262" s="6">
        <f>IFERROR(FIND(F$2,$D262),-1)</f>
        <v>56</v>
      </c>
      <c r="G262" s="6">
        <f>IFERROR(FIND(G$2,$D262),-1)</f>
        <v>21</v>
      </c>
      <c r="H262" s="6">
        <f>IFERROR(FIND(H$2,$D262),-1)</f>
        <v>74</v>
      </c>
      <c r="I262" s="6">
        <f>IFERROR(FIND(I$2,$D262),-1)</f>
        <v>65</v>
      </c>
      <c r="J262" s="6">
        <f>IFERROR(FIND(J$2,$D262),-1)</f>
        <v>1</v>
      </c>
      <c r="K262" s="6">
        <f>IFERROR(FIND(K$2,$D262),-1)</f>
        <v>44</v>
      </c>
      <c r="L262" s="6">
        <f>IFERROR(FIND(L$2,$D262),-1)</f>
        <v>30</v>
      </c>
      <c r="M262" s="6">
        <f t="shared" si="49"/>
        <v>13</v>
      </c>
      <c r="N262" s="9">
        <f>IF(COUNTIF(F262:L262,-1)&gt;0,0,1)</f>
        <v>1</v>
      </c>
      <c r="P262" t="str">
        <f t="shared" si="50"/>
        <v>1960</v>
      </c>
      <c r="Q262" t="str">
        <f t="shared" si="51"/>
        <v>2015</v>
      </c>
      <c r="R262" t="str">
        <f t="shared" si="52"/>
        <v>2026</v>
      </c>
      <c r="S262" t="str">
        <f t="shared" si="53"/>
        <v>61in</v>
      </c>
      <c r="T262" t="str">
        <f t="shared" si="54"/>
        <v>#c0946f</v>
      </c>
      <c r="U262" t="str">
        <f t="shared" si="55"/>
        <v>#ef45c8</v>
      </c>
      <c r="V262" t="str">
        <f t="shared" si="56"/>
        <v>739274357</v>
      </c>
      <c r="W262">
        <f t="shared" si="57"/>
        <v>61</v>
      </c>
      <c r="X262" t="b" cm="1">
        <f t="array" ref="X262">IF(SUM(IF(IFERROR(MATCH(_xlfn.UNICODE(RIGHT(LEFT(T262,_xlfn.SEQUENCE(Rules!$E$8,1,2)),1)),Rules!$B$13:$Q$13,0),-1)=-1,1,0))&gt;0,FALSE,TRUE)</f>
        <v>1</v>
      </c>
      <c r="Z262" s="6" t="b">
        <f>AND(LEN(P262)=Rules!$E$2,P262*1&lt;=Rules!$C$2,P262*1&gt;=Rules!$B$2)</f>
        <v>1</v>
      </c>
      <c r="AA262" s="6" t="b">
        <f>AND(LEN(Q262)=Rules!$E$2,Q262*1&lt;=Rules!$C$3,Q262*1&gt;=Rules!$B$3)</f>
        <v>1</v>
      </c>
      <c r="AB262" s="6" t="b">
        <f>AND(LEN(R262)=Rules!$E$2,R262*1&lt;=Rules!$C$4,R262*1&gt;=Rules!$B$4)</f>
        <v>1</v>
      </c>
      <c r="AC262" s="6" t="b">
        <f>IF(RIGHT(S262,2)=Rules!$D$5,AND(W262&lt;=Rules!$C$5,W262&gt;=Rules!$B$5),IF(RIGHT(S262,2)=Rules!$D$6,AND(W262&lt;=Rules!$C$6,W262&gt;=Rules!$B$6),FALSE))</f>
        <v>1</v>
      </c>
      <c r="AD262" s="6" t="b">
        <f>AND(LEFT(T262,1)=Rules!$D$8,LEN(T262)=Rules!$E$8)</f>
        <v>1</v>
      </c>
      <c r="AE262" s="6" t="b">
        <f>ISNUMBER(MATCH(U262,Rules!$B$9:$H$9,0))</f>
        <v>0</v>
      </c>
      <c r="AF262" s="6" t="b">
        <f>LEN(V262)=Rules!$E$10</f>
        <v>1</v>
      </c>
      <c r="AH262">
        <f t="shared" si="58"/>
        <v>1</v>
      </c>
    </row>
    <row r="263" spans="1:34" x14ac:dyDescent="0.2">
      <c r="B263" t="str">
        <f t="shared" si="47"/>
        <v/>
      </c>
      <c r="C263" t="str">
        <f t="shared" si="48"/>
        <v/>
      </c>
      <c r="D263" t="str">
        <v>pid:849044092 eyr:2020 hgt:186cm iyr:2014 byr:1991 hcl:#866857</v>
      </c>
      <c r="F263" s="6">
        <f>IFERROR(FIND(F$2,$D263),-1)</f>
        <v>43</v>
      </c>
      <c r="G263" s="6">
        <f>IFERROR(FIND(G$2,$D263),-1)</f>
        <v>34</v>
      </c>
      <c r="H263" s="6">
        <f>IFERROR(FIND(H$2,$D263),-1)</f>
        <v>15</v>
      </c>
      <c r="I263" s="6">
        <f>IFERROR(FIND(I$2,$D263),-1)</f>
        <v>24</v>
      </c>
      <c r="J263" s="6">
        <f>IFERROR(FIND(J$2,$D263),-1)</f>
        <v>52</v>
      </c>
      <c r="K263" s="6">
        <f>IFERROR(FIND(K$2,$D263),-1)</f>
        <v>-1</v>
      </c>
      <c r="L263" s="6">
        <f>IFERROR(FIND(L$2,$D263),-1)</f>
        <v>1</v>
      </c>
      <c r="M263" s="6">
        <f t="shared" si="49"/>
        <v>-1</v>
      </c>
      <c r="N263" s="9">
        <f>IF(COUNTIF(F263:L263,-1)&gt;0,0,1)</f>
        <v>0</v>
      </c>
      <c r="P263" t="str">
        <f t="shared" si="50"/>
        <v>1991</v>
      </c>
      <c r="Q263" t="str">
        <f t="shared" si="51"/>
        <v>2014</v>
      </c>
      <c r="R263" t="str">
        <f t="shared" si="52"/>
        <v>2020</v>
      </c>
      <c r="S263" t="str">
        <f t="shared" si="53"/>
        <v>186cm</v>
      </c>
      <c r="T263" t="str">
        <f t="shared" si="54"/>
        <v>#866857</v>
      </c>
      <c r="U263" t="b">
        <f t="shared" si="55"/>
        <v>0</v>
      </c>
      <c r="V263" t="str">
        <f t="shared" si="56"/>
        <v>849044092</v>
      </c>
      <c r="W263">
        <f t="shared" si="57"/>
        <v>186</v>
      </c>
      <c r="X263" t="b" cm="1">
        <f t="array" ref="X263">IF(SUM(IF(IFERROR(MATCH(_xlfn.UNICODE(RIGHT(LEFT(T263,_xlfn.SEQUENCE(Rules!$E$8,1,2)),1)),Rules!$B$13:$Q$13,0),-1)=-1,1,0))&gt;0,FALSE,TRUE)</f>
        <v>1</v>
      </c>
      <c r="Z263" s="6" t="b">
        <f>AND(LEN(P263)=Rules!$E$2,P263*1&lt;=Rules!$C$2,P263*1&gt;=Rules!$B$2)</f>
        <v>1</v>
      </c>
      <c r="AA263" s="6" t="b">
        <f>AND(LEN(Q263)=Rules!$E$2,Q263*1&lt;=Rules!$C$3,Q263*1&gt;=Rules!$B$3)</f>
        <v>1</v>
      </c>
      <c r="AB263" s="6" t="b">
        <f>AND(LEN(R263)=Rules!$E$2,R263*1&lt;=Rules!$C$4,R263*1&gt;=Rules!$B$4)</f>
        <v>1</v>
      </c>
      <c r="AC263" s="6" t="b">
        <f>IF(RIGHT(S263,2)=Rules!$D$5,AND(W263&lt;=Rules!$C$5,W263&gt;=Rules!$B$5),IF(RIGHT(S263,2)=Rules!$D$6,AND(W263&lt;=Rules!$C$6,W263&gt;=Rules!$B$6),FALSE))</f>
        <v>1</v>
      </c>
      <c r="AD263" s="6" t="b">
        <f>AND(LEFT(T263,1)=Rules!$D$8,LEN(T263)=Rules!$E$8)</f>
        <v>1</v>
      </c>
      <c r="AE263" s="6" t="b">
        <f>ISNUMBER(MATCH(U263,Rules!$B$9:$H$9,0))</f>
        <v>0</v>
      </c>
      <c r="AF263" s="6" t="b">
        <f>LEN(V263)=Rules!$E$10</f>
        <v>1</v>
      </c>
      <c r="AH263">
        <f t="shared" si="58"/>
        <v>2</v>
      </c>
    </row>
    <row r="264" spans="1:34" ht="17" x14ac:dyDescent="0.25">
      <c r="A264" s="3" t="s">
        <v>188</v>
      </c>
      <c r="B264" t="str">
        <f t="shared" si="47"/>
        <v>byr:2016 hcl:94f4b9 eyr:1922 hgt:155cm ecl:hzl iyr:2009 pid:83440078</v>
      </c>
      <c r="C264" t="str">
        <f t="shared" si="48"/>
        <v>byr:2016 hcl:94f4b9 eyr:1922 hgt:155cm ecl:hzl iyr:2009 pid:83440078</v>
      </c>
      <c r="D264" t="str">
        <v>hgt:159cm iyr:1950 eyr:2021 pid:325442644 hcl:#888785 ecl:gry byr:1986</v>
      </c>
      <c r="F264" s="6">
        <f>IFERROR(FIND(F$2,$D264),-1)</f>
        <v>63</v>
      </c>
      <c r="G264" s="6">
        <f>IFERROR(FIND(G$2,$D264),-1)</f>
        <v>11</v>
      </c>
      <c r="H264" s="6">
        <f>IFERROR(FIND(H$2,$D264),-1)</f>
        <v>20</v>
      </c>
      <c r="I264" s="6">
        <f>IFERROR(FIND(I$2,$D264),-1)</f>
        <v>1</v>
      </c>
      <c r="J264" s="6">
        <f>IFERROR(FIND(J$2,$D264),-1)</f>
        <v>43</v>
      </c>
      <c r="K264" s="6">
        <f>IFERROR(FIND(K$2,$D264),-1)</f>
        <v>55</v>
      </c>
      <c r="L264" s="6">
        <f>IFERROR(FIND(L$2,$D264),-1)</f>
        <v>29</v>
      </c>
      <c r="M264" s="6">
        <f t="shared" si="49"/>
        <v>-1</v>
      </c>
      <c r="N264" s="9">
        <f>IF(COUNTIF(F264:L264,-1)&gt;0,0,1)</f>
        <v>1</v>
      </c>
      <c r="P264" t="str">
        <f t="shared" si="50"/>
        <v>1986</v>
      </c>
      <c r="Q264" t="str">
        <f t="shared" si="51"/>
        <v>1950</v>
      </c>
      <c r="R264" t="str">
        <f t="shared" si="52"/>
        <v>2021</v>
      </c>
      <c r="S264" t="str">
        <f t="shared" si="53"/>
        <v>159cm</v>
      </c>
      <c r="T264" t="str">
        <f t="shared" si="54"/>
        <v>#888785</v>
      </c>
      <c r="U264" t="str">
        <f t="shared" si="55"/>
        <v>gry</v>
      </c>
      <c r="V264" t="str">
        <f t="shared" si="56"/>
        <v>325442644</v>
      </c>
      <c r="W264">
        <f t="shared" si="57"/>
        <v>159</v>
      </c>
      <c r="X264" t="b" cm="1">
        <f t="array" ref="X264">IF(SUM(IF(IFERROR(MATCH(_xlfn.UNICODE(RIGHT(LEFT(T264,_xlfn.SEQUENCE(Rules!$E$8,1,2)),1)),Rules!$B$13:$Q$13,0),-1)=-1,1,0))&gt;0,FALSE,TRUE)</f>
        <v>1</v>
      </c>
      <c r="Z264" s="6" t="b">
        <f>AND(LEN(P264)=Rules!$E$2,P264*1&lt;=Rules!$C$2,P264*1&gt;=Rules!$B$2)</f>
        <v>1</v>
      </c>
      <c r="AA264" s="6" t="b">
        <f>AND(LEN(Q264)=Rules!$E$2,Q264*1&lt;=Rules!$C$3,Q264*1&gt;=Rules!$B$3)</f>
        <v>0</v>
      </c>
      <c r="AB264" s="6" t="b">
        <f>AND(LEN(R264)=Rules!$E$2,R264*1&lt;=Rules!$C$4,R264*1&gt;=Rules!$B$4)</f>
        <v>1</v>
      </c>
      <c r="AC264" s="6" t="b">
        <f>IF(RIGHT(S264,2)=Rules!$D$5,AND(W264&lt;=Rules!$C$5,W264&gt;=Rules!$B$5),IF(RIGHT(S264,2)=Rules!$D$6,AND(W264&lt;=Rules!$C$6,W264&gt;=Rules!$B$6),FALSE))</f>
        <v>1</v>
      </c>
      <c r="AD264" s="6" t="b">
        <f>AND(LEFT(T264,1)=Rules!$D$8,LEN(T264)=Rules!$E$8)</f>
        <v>1</v>
      </c>
      <c r="AE264" s="6" t="b">
        <f>ISNUMBER(MATCH(U264,Rules!$B$9:$H$9,0))</f>
        <v>1</v>
      </c>
      <c r="AF264" s="6" t="b">
        <f>LEN(V264)=Rules!$E$10</f>
        <v>1</v>
      </c>
      <c r="AH264">
        <f t="shared" si="58"/>
        <v>1</v>
      </c>
    </row>
    <row r="265" spans="1:34" x14ac:dyDescent="0.2">
      <c r="B265" t="str">
        <f t="shared" si="47"/>
        <v/>
      </c>
      <c r="C265" t="str">
        <f t="shared" si="48"/>
        <v/>
      </c>
      <c r="D265" t="str">
        <v>eyr:2023 hgt:188cm iyr:2014 pid:945115479 byr:1979 ecl:blu hcl:#b6652a</v>
      </c>
      <c r="F265" s="6">
        <f>IFERROR(FIND(F$2,$D265),-1)</f>
        <v>43</v>
      </c>
      <c r="G265" s="6">
        <f>IFERROR(FIND(G$2,$D265),-1)</f>
        <v>20</v>
      </c>
      <c r="H265" s="6">
        <f>IFERROR(FIND(H$2,$D265),-1)</f>
        <v>1</v>
      </c>
      <c r="I265" s="6">
        <f>IFERROR(FIND(I$2,$D265),-1)</f>
        <v>10</v>
      </c>
      <c r="J265" s="6">
        <f>IFERROR(FIND(J$2,$D265),-1)</f>
        <v>60</v>
      </c>
      <c r="K265" s="6">
        <f>IFERROR(FIND(K$2,$D265),-1)</f>
        <v>52</v>
      </c>
      <c r="L265" s="6">
        <f>IFERROR(FIND(L$2,$D265),-1)</f>
        <v>29</v>
      </c>
      <c r="M265" s="6">
        <f t="shared" si="49"/>
        <v>-1</v>
      </c>
      <c r="N265" s="9">
        <f>IF(COUNTIF(F265:L265,-1)&gt;0,0,1)</f>
        <v>1</v>
      </c>
      <c r="P265" t="str">
        <f t="shared" si="50"/>
        <v>1979</v>
      </c>
      <c r="Q265" t="str">
        <f t="shared" si="51"/>
        <v>2014</v>
      </c>
      <c r="R265" t="str">
        <f t="shared" si="52"/>
        <v>2023</v>
      </c>
      <c r="S265" t="str">
        <f t="shared" si="53"/>
        <v>188cm</v>
      </c>
      <c r="T265" t="str">
        <f t="shared" si="54"/>
        <v>#b6652a</v>
      </c>
      <c r="U265" t="str">
        <f t="shared" si="55"/>
        <v>blu</v>
      </c>
      <c r="V265" t="str">
        <f t="shared" si="56"/>
        <v>945115479</v>
      </c>
      <c r="W265">
        <f t="shared" si="57"/>
        <v>188</v>
      </c>
      <c r="X265" t="b" cm="1">
        <f t="array" ref="X265">IF(SUM(IF(IFERROR(MATCH(_xlfn.UNICODE(RIGHT(LEFT(T265,_xlfn.SEQUENCE(Rules!$E$8,1,2)),1)),Rules!$B$13:$Q$13,0),-1)=-1,1,0))&gt;0,FALSE,TRUE)</f>
        <v>1</v>
      </c>
      <c r="Z265" s="6" t="b">
        <f>AND(LEN(P265)=Rules!$E$2,P265*1&lt;=Rules!$C$2,P265*1&gt;=Rules!$B$2)</f>
        <v>1</v>
      </c>
      <c r="AA265" s="6" t="b">
        <f>AND(LEN(Q265)=Rules!$E$2,Q265*1&lt;=Rules!$C$3,Q265*1&gt;=Rules!$B$3)</f>
        <v>1</v>
      </c>
      <c r="AB265" s="6" t="b">
        <f>AND(LEN(R265)=Rules!$E$2,R265*1&lt;=Rules!$C$4,R265*1&gt;=Rules!$B$4)</f>
        <v>1</v>
      </c>
      <c r="AC265" s="6" t="b">
        <f>IF(RIGHT(S265,2)=Rules!$D$5,AND(W265&lt;=Rules!$C$5,W265&gt;=Rules!$B$5),IF(RIGHT(S265,2)=Rules!$D$6,AND(W265&lt;=Rules!$C$6,W265&gt;=Rules!$B$6),FALSE))</f>
        <v>1</v>
      </c>
      <c r="AD265" s="6" t="b">
        <f>AND(LEFT(T265,1)=Rules!$D$8,LEN(T265)=Rules!$E$8)</f>
        <v>1</v>
      </c>
      <c r="AE265" s="6" t="b">
        <f>ISNUMBER(MATCH(U265,Rules!$B$9:$H$9,0))</f>
        <v>1</v>
      </c>
      <c r="AF265" s="6" t="b">
        <f>LEN(V265)=Rules!$E$10</f>
        <v>1</v>
      </c>
      <c r="AH265">
        <f t="shared" si="58"/>
        <v>0</v>
      </c>
    </row>
    <row r="266" spans="1:34" ht="17" x14ac:dyDescent="0.25">
      <c r="A266" s="3" t="s">
        <v>189</v>
      </c>
      <c r="B266" t="str">
        <f t="shared" si="47"/>
        <v>iyr:2014 hgt:60in</v>
      </c>
      <c r="C266" t="str">
        <f t="shared" si="48"/>
        <v/>
      </c>
      <c r="D266" t="str">
        <v>eyr:2024 cid:274 pid:390115952 byr:1934 hgt:161cm iyr:2017 hcl:#b95b0d</v>
      </c>
      <c r="F266" s="6">
        <f>IFERROR(FIND(F$2,$D266),-1)</f>
        <v>32</v>
      </c>
      <c r="G266" s="6">
        <f>IFERROR(FIND(G$2,$D266),-1)</f>
        <v>51</v>
      </c>
      <c r="H266" s="6">
        <f>IFERROR(FIND(H$2,$D266),-1)</f>
        <v>1</v>
      </c>
      <c r="I266" s="6">
        <f>IFERROR(FIND(I$2,$D266),-1)</f>
        <v>41</v>
      </c>
      <c r="J266" s="6">
        <f>IFERROR(FIND(J$2,$D266),-1)</f>
        <v>60</v>
      </c>
      <c r="K266" s="6">
        <f>IFERROR(FIND(K$2,$D266),-1)</f>
        <v>-1</v>
      </c>
      <c r="L266" s="6">
        <f>IFERROR(FIND(L$2,$D266),-1)</f>
        <v>18</v>
      </c>
      <c r="M266" s="6">
        <f t="shared" si="49"/>
        <v>10</v>
      </c>
      <c r="N266" s="9">
        <f>IF(COUNTIF(F266:L266,-1)&gt;0,0,1)</f>
        <v>0</v>
      </c>
      <c r="P266" t="str">
        <f t="shared" si="50"/>
        <v>1934</v>
      </c>
      <c r="Q266" t="str">
        <f t="shared" si="51"/>
        <v>2017</v>
      </c>
      <c r="R266" t="str">
        <f t="shared" si="52"/>
        <v>2024</v>
      </c>
      <c r="S266" t="str">
        <f t="shared" si="53"/>
        <v>161cm</v>
      </c>
      <c r="T266" t="str">
        <f t="shared" si="54"/>
        <v>#b95b0d</v>
      </c>
      <c r="U266" t="b">
        <f t="shared" si="55"/>
        <v>0</v>
      </c>
      <c r="V266" t="str">
        <f t="shared" si="56"/>
        <v>390115952</v>
      </c>
      <c r="W266">
        <f t="shared" si="57"/>
        <v>161</v>
      </c>
      <c r="X266" t="b" cm="1">
        <f t="array" ref="X266">IF(SUM(IF(IFERROR(MATCH(_xlfn.UNICODE(RIGHT(LEFT(T266,_xlfn.SEQUENCE(Rules!$E$8,1,2)),1)),Rules!$B$13:$Q$13,0),-1)=-1,1,0))&gt;0,FALSE,TRUE)</f>
        <v>1</v>
      </c>
      <c r="Z266" s="6" t="b">
        <f>AND(LEN(P266)=Rules!$E$2,P266*1&lt;=Rules!$C$2,P266*1&gt;=Rules!$B$2)</f>
        <v>1</v>
      </c>
      <c r="AA266" s="6" t="b">
        <f>AND(LEN(Q266)=Rules!$E$2,Q266*1&lt;=Rules!$C$3,Q266*1&gt;=Rules!$B$3)</f>
        <v>1</v>
      </c>
      <c r="AB266" s="6" t="b">
        <f>AND(LEN(R266)=Rules!$E$2,R266*1&lt;=Rules!$C$4,R266*1&gt;=Rules!$B$4)</f>
        <v>1</v>
      </c>
      <c r="AC266" s="6" t="b">
        <f>IF(RIGHT(S266,2)=Rules!$D$5,AND(W266&lt;=Rules!$C$5,W266&gt;=Rules!$B$5),IF(RIGHT(S266,2)=Rules!$D$6,AND(W266&lt;=Rules!$C$6,W266&gt;=Rules!$B$6),FALSE))</f>
        <v>1</v>
      </c>
      <c r="AD266" s="6" t="b">
        <f>AND(LEFT(T266,1)=Rules!$D$8,LEN(T266)=Rules!$E$8)</f>
        <v>1</v>
      </c>
      <c r="AE266" s="6" t="b">
        <f>ISNUMBER(MATCH(U266,Rules!$B$9:$H$9,0))</f>
        <v>0</v>
      </c>
      <c r="AF266" s="6" t="b">
        <f>LEN(V266)=Rules!$E$10</f>
        <v>1</v>
      </c>
      <c r="AH266">
        <f t="shared" si="58"/>
        <v>2</v>
      </c>
    </row>
    <row r="267" spans="1:34" ht="17" x14ac:dyDescent="0.25">
      <c r="A267" s="3" t="s">
        <v>190</v>
      </c>
      <c r="B267" t="str">
        <f t="shared" si="47"/>
        <v>iyr:2014 hgt:60in eyr:2031</v>
      </c>
      <c r="C267" t="str">
        <f t="shared" si="48"/>
        <v/>
      </c>
      <c r="D267" t="str">
        <v>ecl:#a16ec8 pid:187cm hcl:z iyr:2029 hgt:170 byr:2008</v>
      </c>
      <c r="F267" s="6">
        <f>IFERROR(FIND(F$2,$D267),-1)</f>
        <v>46</v>
      </c>
      <c r="G267" s="6">
        <f>IFERROR(FIND(G$2,$D267),-1)</f>
        <v>29</v>
      </c>
      <c r="H267" s="6">
        <f>IFERROR(FIND(H$2,$D267),-1)</f>
        <v>-1</v>
      </c>
      <c r="I267" s="6">
        <f>IFERROR(FIND(I$2,$D267),-1)</f>
        <v>38</v>
      </c>
      <c r="J267" s="6">
        <f>IFERROR(FIND(J$2,$D267),-1)</f>
        <v>23</v>
      </c>
      <c r="K267" s="6">
        <f>IFERROR(FIND(K$2,$D267),-1)</f>
        <v>1</v>
      </c>
      <c r="L267" s="6">
        <f>IFERROR(FIND(L$2,$D267),-1)</f>
        <v>13</v>
      </c>
      <c r="M267" s="6">
        <f t="shared" si="49"/>
        <v>-1</v>
      </c>
      <c r="N267" s="9">
        <f>IF(COUNTIF(F267:L267,-1)&gt;0,0,1)</f>
        <v>0</v>
      </c>
      <c r="P267" t="str">
        <f t="shared" si="50"/>
        <v>2008</v>
      </c>
      <c r="Q267" t="str">
        <f t="shared" si="51"/>
        <v>2029</v>
      </c>
      <c r="R267" t="b">
        <f t="shared" si="52"/>
        <v>0</v>
      </c>
      <c r="S267" t="str">
        <f t="shared" si="53"/>
        <v>170</v>
      </c>
      <c r="T267" t="str">
        <f t="shared" si="54"/>
        <v>z</v>
      </c>
      <c r="U267" t="str">
        <f t="shared" si="55"/>
        <v>#a16ec8</v>
      </c>
      <c r="V267" t="str">
        <f t="shared" si="56"/>
        <v>187cm</v>
      </c>
      <c r="W267">
        <f t="shared" si="57"/>
        <v>1</v>
      </c>
      <c r="X267" t="b" cm="1">
        <f t="array" ref="X267">IF(SUM(IF(IFERROR(MATCH(_xlfn.UNICODE(RIGHT(LEFT(T267,_xlfn.SEQUENCE(Rules!$E$8,1,2)),1)),Rules!$B$13:$Q$13,0),-1)=-1,1,0))&gt;0,FALSE,TRUE)</f>
        <v>0</v>
      </c>
      <c r="Z267" s="6" t="b">
        <f>AND(LEN(P267)=Rules!$E$2,P267*1&lt;=Rules!$C$2,P267*1&gt;=Rules!$B$2)</f>
        <v>0</v>
      </c>
      <c r="AA267" s="6" t="b">
        <f>AND(LEN(Q267)=Rules!$E$2,Q267*1&lt;=Rules!$C$3,Q267*1&gt;=Rules!$B$3)</f>
        <v>0</v>
      </c>
      <c r="AB267" s="6" t="b">
        <f>AND(LEN(R267)=Rules!$E$2,R267*1&lt;=Rules!$C$4,R267*1&gt;=Rules!$B$4)</f>
        <v>0</v>
      </c>
      <c r="AC267" s="6" t="b">
        <f>IF(RIGHT(S267,2)=Rules!$D$5,AND(W267&lt;=Rules!$C$5,W267&gt;=Rules!$B$5),IF(RIGHT(S267,2)=Rules!$D$6,AND(W267&lt;=Rules!$C$6,W267&gt;=Rules!$B$6),FALSE))</f>
        <v>0</v>
      </c>
      <c r="AD267" s="6" t="b">
        <f>AND(LEFT(T267,1)=Rules!$D$8,LEN(T267)=Rules!$E$8)</f>
        <v>0</v>
      </c>
      <c r="AE267" s="6" t="b">
        <f>ISNUMBER(MATCH(U267,Rules!$B$9:$H$9,0))</f>
        <v>0</v>
      </c>
      <c r="AF267" s="6" t="b">
        <f>LEN(V267)=Rules!$E$10</f>
        <v>0</v>
      </c>
      <c r="AH267">
        <f t="shared" si="58"/>
        <v>9</v>
      </c>
    </row>
    <row r="268" spans="1:34" ht="17" x14ac:dyDescent="0.25">
      <c r="A268" s="3" t="s">
        <v>38</v>
      </c>
      <c r="B268" t="str">
        <f t="shared" si="47"/>
        <v>iyr:2014 hgt:60in eyr:2031 hcl:#c0946f</v>
      </c>
      <c r="C268" t="str">
        <f t="shared" si="48"/>
        <v/>
      </c>
    </row>
    <row r="269" spans="1:34" ht="17" x14ac:dyDescent="0.25">
      <c r="A269" s="3" t="s">
        <v>191</v>
      </c>
      <c r="B269" t="str">
        <f t="shared" si="47"/>
        <v>iyr:2014 hgt:60in eyr:2031 hcl:#c0946f byr:1948 ecl:grt pid:117909137</v>
      </c>
      <c r="C269" t="str">
        <f t="shared" si="48"/>
        <v>iyr:2014 hgt:60in eyr:2031 hcl:#c0946f byr:1948 ecl:grt pid:117909137</v>
      </c>
    </row>
    <row r="270" spans="1:34" x14ac:dyDescent="0.2">
      <c r="B270" t="str">
        <f t="shared" si="47"/>
        <v/>
      </c>
      <c r="C270" t="str">
        <f t="shared" si="48"/>
        <v/>
      </c>
    </row>
    <row r="271" spans="1:34" ht="17" x14ac:dyDescent="0.25">
      <c r="A271" s="3" t="s">
        <v>192</v>
      </c>
      <c r="B271" t="str">
        <f t="shared" si="47"/>
        <v>byr:1965 hgt:186cm iyr:2010 cid:117 hcl:#602927 pid:806868279</v>
      </c>
      <c r="C271" t="str">
        <f t="shared" si="48"/>
        <v/>
      </c>
    </row>
    <row r="272" spans="1:34" ht="17" x14ac:dyDescent="0.25">
      <c r="A272" s="3" t="s">
        <v>6</v>
      </c>
      <c r="B272" t="str">
        <f t="shared" si="47"/>
        <v>byr:1965 hgt:186cm iyr:2010 cid:117 hcl:#602927 pid:806868279 eyr:2029</v>
      </c>
      <c r="C272" t="str">
        <f t="shared" si="48"/>
        <v/>
      </c>
    </row>
    <row r="273" spans="1:3" ht="17" x14ac:dyDescent="0.25">
      <c r="A273" s="3" t="s">
        <v>193</v>
      </c>
      <c r="B273" t="str">
        <f t="shared" si="47"/>
        <v>byr:1965 hgt:186cm iyr:2010 cid:117 hcl:#602927 pid:806868279 eyr:2029 ecl:grn</v>
      </c>
      <c r="C273" t="str">
        <f t="shared" si="48"/>
        <v>byr:1965 hgt:186cm iyr:2010 cid:117 hcl:#602927 pid:806868279 eyr:2029 ecl:grn</v>
      </c>
    </row>
    <row r="274" spans="1:3" x14ac:dyDescent="0.2">
      <c r="B274" t="str">
        <f t="shared" si="47"/>
        <v/>
      </c>
      <c r="C274" t="str">
        <f t="shared" si="48"/>
        <v/>
      </c>
    </row>
    <row r="275" spans="1:3" ht="17" x14ac:dyDescent="0.25">
      <c r="A275" s="3" t="s">
        <v>194</v>
      </c>
      <c r="B275" t="str">
        <f t="shared" si="47"/>
        <v>ecl:amb hgt:187cm hcl:#c0946f byr:1935</v>
      </c>
      <c r="C275" t="str">
        <f t="shared" si="48"/>
        <v/>
      </c>
    </row>
    <row r="276" spans="1:3" ht="17" x14ac:dyDescent="0.25">
      <c r="A276" s="3" t="s">
        <v>195</v>
      </c>
      <c r="B276" t="str">
        <f t="shared" si="47"/>
        <v>ecl:amb hgt:187cm hcl:#c0946f byr:1935 cid:139 iyr:2019 eyr:2023</v>
      </c>
      <c r="C276" t="str">
        <f t="shared" si="48"/>
        <v>ecl:amb hgt:187cm hcl:#c0946f byr:1935 cid:139 iyr:2019 eyr:2023</v>
      </c>
    </row>
    <row r="277" spans="1:3" x14ac:dyDescent="0.2">
      <c r="B277" t="str">
        <f t="shared" si="47"/>
        <v/>
      </c>
      <c r="C277" t="str">
        <f t="shared" si="48"/>
        <v/>
      </c>
    </row>
    <row r="278" spans="1:3" ht="17" x14ac:dyDescent="0.25">
      <c r="A278" s="3" t="s">
        <v>196</v>
      </c>
      <c r="B278" t="str">
        <f t="shared" si="47"/>
        <v>pid:925865182</v>
      </c>
      <c r="C278" t="str">
        <f t="shared" si="48"/>
        <v/>
      </c>
    </row>
    <row r="279" spans="1:3" ht="17" x14ac:dyDescent="0.25">
      <c r="A279" s="3" t="s">
        <v>197</v>
      </c>
      <c r="B279" t="str">
        <f t="shared" si="47"/>
        <v>pid:925865182 byr:1952 hgt:158cm hcl:#619e03 ecl:gry eyr:2026</v>
      </c>
      <c r="C279" t="str">
        <f t="shared" si="48"/>
        <v/>
      </c>
    </row>
    <row r="280" spans="1:3" ht="17" x14ac:dyDescent="0.25">
      <c r="A280" s="3" t="s">
        <v>137</v>
      </c>
      <c r="B280" t="str">
        <f t="shared" si="47"/>
        <v>pid:925865182 byr:1952 hgt:158cm hcl:#619e03 ecl:gry eyr:2026 iyr:2016</v>
      </c>
      <c r="C280" t="str">
        <f t="shared" si="48"/>
        <v>pid:925865182 byr:1952 hgt:158cm hcl:#619e03 ecl:gry eyr:2026 iyr:2016</v>
      </c>
    </row>
    <row r="281" spans="1:3" x14ac:dyDescent="0.2">
      <c r="B281" t="str">
        <f t="shared" si="47"/>
        <v/>
      </c>
      <c r="C281" t="str">
        <f t="shared" si="48"/>
        <v/>
      </c>
    </row>
    <row r="282" spans="1:3" ht="17" x14ac:dyDescent="0.25">
      <c r="A282" s="3" t="s">
        <v>198</v>
      </c>
      <c r="B282" t="str">
        <f t="shared" si="47"/>
        <v>iyr:2012 hgt:73in</v>
      </c>
      <c r="C282" t="str">
        <f t="shared" si="48"/>
        <v/>
      </c>
    </row>
    <row r="283" spans="1:3" ht="17" x14ac:dyDescent="0.25">
      <c r="A283" s="3" t="s">
        <v>199</v>
      </c>
      <c r="B283" t="str">
        <f t="shared" si="47"/>
        <v>iyr:2012 hgt:73in cid:199</v>
      </c>
      <c r="C283" t="str">
        <f t="shared" si="48"/>
        <v/>
      </c>
    </row>
    <row r="284" spans="1:3" ht="17" x14ac:dyDescent="0.25">
      <c r="A284" s="3" t="s">
        <v>200</v>
      </c>
      <c r="B284" t="str">
        <f t="shared" si="47"/>
        <v>iyr:2012 hgt:73in cid:199 byr:1959</v>
      </c>
      <c r="C284" t="str">
        <f t="shared" si="48"/>
        <v/>
      </c>
    </row>
    <row r="285" spans="1:3" ht="17" x14ac:dyDescent="0.25">
      <c r="A285" s="3" t="s">
        <v>201</v>
      </c>
      <c r="B285" t="str">
        <f t="shared" si="47"/>
        <v>iyr:2012 hgt:73in cid:199 byr:1959 ecl:hzl hcl:#fcd2f7 pid:268810283</v>
      </c>
      <c r="C285" t="str">
        <f t="shared" si="48"/>
        <v>iyr:2012 hgt:73in cid:199 byr:1959 ecl:hzl hcl:#fcd2f7 pid:268810283</v>
      </c>
    </row>
    <row r="286" spans="1:3" x14ac:dyDescent="0.2">
      <c r="B286" t="str">
        <f t="shared" si="47"/>
        <v/>
      </c>
      <c r="C286" t="str">
        <f t="shared" si="48"/>
        <v/>
      </c>
    </row>
    <row r="287" spans="1:3" ht="17" x14ac:dyDescent="0.25">
      <c r="A287" s="3" t="s">
        <v>202</v>
      </c>
      <c r="B287" t="str">
        <f t="shared" si="47"/>
        <v>eyr:2025</v>
      </c>
      <c r="C287" t="str">
        <f t="shared" si="48"/>
        <v/>
      </c>
    </row>
    <row r="288" spans="1:3" ht="17" x14ac:dyDescent="0.25">
      <c r="A288" s="3" t="s">
        <v>203</v>
      </c>
      <c r="B288" t="str">
        <f t="shared" si="47"/>
        <v>eyr:2025 pid:317239854 ecl:brn byr:1955 hcl:#fffffd cid:220 hgt:175cm</v>
      </c>
      <c r="C288" t="str">
        <f t="shared" si="48"/>
        <v/>
      </c>
    </row>
    <row r="289" spans="1:3" ht="17" x14ac:dyDescent="0.25">
      <c r="A289" s="3" t="s">
        <v>204</v>
      </c>
      <c r="B289" t="str">
        <f t="shared" si="47"/>
        <v>eyr:2025 pid:317239854 ecl:brn byr:1955 hcl:#fffffd cid:220 hgt:175cm iyr:2015</v>
      </c>
      <c r="C289" t="str">
        <f t="shared" si="48"/>
        <v>eyr:2025 pid:317239854 ecl:brn byr:1955 hcl:#fffffd cid:220 hgt:175cm iyr:2015</v>
      </c>
    </row>
    <row r="290" spans="1:3" x14ac:dyDescent="0.2">
      <c r="B290" t="str">
        <f t="shared" si="47"/>
        <v/>
      </c>
      <c r="C290" t="str">
        <f t="shared" si="48"/>
        <v/>
      </c>
    </row>
    <row r="291" spans="1:3" ht="17" x14ac:dyDescent="0.25">
      <c r="A291" s="3" t="s">
        <v>40</v>
      </c>
      <c r="B291" t="str">
        <f t="shared" si="47"/>
        <v>ecl:blu</v>
      </c>
      <c r="C291" t="str">
        <f t="shared" si="48"/>
        <v/>
      </c>
    </row>
    <row r="292" spans="1:3" ht="17" x14ac:dyDescent="0.25">
      <c r="A292" s="3" t="s">
        <v>205</v>
      </c>
      <c r="B292" t="str">
        <f t="shared" si="47"/>
        <v>ecl:blu byr:1939 hcl:#3332c0</v>
      </c>
      <c r="C292" t="str">
        <f t="shared" si="48"/>
        <v/>
      </c>
    </row>
    <row r="293" spans="1:3" ht="17" x14ac:dyDescent="0.25">
      <c r="A293" s="3" t="s">
        <v>206</v>
      </c>
      <c r="B293" t="str">
        <f t="shared" si="47"/>
        <v>ecl:blu byr:1939 hcl:#3332c0 iyr:2019 pid:832588457 eyr:2030 hgt:192cm</v>
      </c>
      <c r="C293" t="str">
        <f t="shared" si="48"/>
        <v>ecl:blu byr:1939 hcl:#3332c0 iyr:2019 pid:832588457 eyr:2030 hgt:192cm</v>
      </c>
    </row>
    <row r="294" spans="1:3" x14ac:dyDescent="0.2">
      <c r="B294" t="str">
        <f t="shared" si="47"/>
        <v/>
      </c>
      <c r="C294" t="str">
        <f t="shared" si="48"/>
        <v/>
      </c>
    </row>
    <row r="295" spans="1:3" ht="17" x14ac:dyDescent="0.25">
      <c r="A295" s="3" t="s">
        <v>207</v>
      </c>
      <c r="B295" t="str">
        <f t="shared" si="47"/>
        <v>hgt:64cm cid:326 ecl:oth byr:2025 eyr:2025 hcl:z iyr:2012 pid:0394683801</v>
      </c>
      <c r="C295" t="str">
        <f t="shared" si="48"/>
        <v>hgt:64cm cid:326 ecl:oth byr:2025 eyr:2025 hcl:z iyr:2012 pid:0394683801</v>
      </c>
    </row>
    <row r="296" spans="1:3" x14ac:dyDescent="0.2">
      <c r="B296" t="str">
        <f t="shared" si="47"/>
        <v/>
      </c>
      <c r="C296" t="str">
        <f t="shared" si="48"/>
        <v/>
      </c>
    </row>
    <row r="297" spans="1:3" ht="17" x14ac:dyDescent="0.25">
      <c r="A297" s="3" t="s">
        <v>208</v>
      </c>
      <c r="B297" t="str">
        <f t="shared" si="47"/>
        <v>ecl:amb byr:1966</v>
      </c>
      <c r="C297" t="str">
        <f t="shared" si="48"/>
        <v/>
      </c>
    </row>
    <row r="298" spans="1:3" ht="17" x14ac:dyDescent="0.25">
      <c r="A298" s="3" t="s">
        <v>209</v>
      </c>
      <c r="B298" t="str">
        <f t="shared" si="47"/>
        <v>ecl:amb byr:1966 pid:734257450 hgt:65in hcl:#fffffd iyr:2018 eyr:2025</v>
      </c>
      <c r="C298" t="str">
        <f t="shared" si="48"/>
        <v/>
      </c>
    </row>
    <row r="299" spans="1:3" ht="17" x14ac:dyDescent="0.25">
      <c r="A299" s="3" t="s">
        <v>210</v>
      </c>
      <c r="B299" t="str">
        <f t="shared" si="47"/>
        <v>ecl:amb byr:1966 pid:734257450 hgt:65in hcl:#fffffd iyr:2018 eyr:2025 cid:287</v>
      </c>
      <c r="C299" t="str">
        <f t="shared" si="48"/>
        <v>ecl:amb byr:1966 pid:734257450 hgt:65in hcl:#fffffd iyr:2018 eyr:2025 cid:287</v>
      </c>
    </row>
    <row r="300" spans="1:3" x14ac:dyDescent="0.2">
      <c r="B300" t="str">
        <f t="shared" si="47"/>
        <v/>
      </c>
      <c r="C300" t="str">
        <f t="shared" si="48"/>
        <v/>
      </c>
    </row>
    <row r="301" spans="1:3" ht="17" x14ac:dyDescent="0.25">
      <c r="A301" s="3" t="s">
        <v>211</v>
      </c>
      <c r="B301" t="str">
        <f t="shared" si="47"/>
        <v>cid:249</v>
      </c>
      <c r="C301" t="str">
        <f t="shared" si="48"/>
        <v/>
      </c>
    </row>
    <row r="302" spans="1:3" ht="17" x14ac:dyDescent="0.25">
      <c r="A302" s="3" t="s">
        <v>212</v>
      </c>
      <c r="B302" t="str">
        <f t="shared" si="47"/>
        <v>cid:249 eyr:2034 ecl:#7b7bf5 byr:2009 pid:171cm hcl:709fe4</v>
      </c>
      <c r="C302" t="str">
        <f t="shared" si="48"/>
        <v>cid:249 eyr:2034 ecl:#7b7bf5 byr:2009 pid:171cm hcl:709fe4</v>
      </c>
    </row>
    <row r="303" spans="1:3" x14ac:dyDescent="0.2">
      <c r="B303" t="str">
        <f t="shared" si="47"/>
        <v/>
      </c>
      <c r="C303" t="str">
        <f t="shared" si="48"/>
        <v/>
      </c>
    </row>
    <row r="304" spans="1:3" ht="17" x14ac:dyDescent="0.25">
      <c r="A304" s="3" t="s">
        <v>213</v>
      </c>
      <c r="B304" t="str">
        <f t="shared" si="47"/>
        <v>hcl:d7c488 ecl:#b9bbb2</v>
      </c>
      <c r="C304" t="str">
        <f t="shared" si="48"/>
        <v/>
      </c>
    </row>
    <row r="305" spans="1:3" ht="17" x14ac:dyDescent="0.25">
      <c r="A305" s="3" t="s">
        <v>214</v>
      </c>
      <c r="B305" t="str">
        <f t="shared" si="47"/>
        <v>hcl:d7c488 ecl:#b9bbb2 pid:55277333</v>
      </c>
      <c r="C305" t="str">
        <f t="shared" si="48"/>
        <v/>
      </c>
    </row>
    <row r="306" spans="1:3" ht="17" x14ac:dyDescent="0.25">
      <c r="A306" s="3" t="s">
        <v>215</v>
      </c>
      <c r="B306" t="str">
        <f t="shared" si="47"/>
        <v>hcl:d7c488 ecl:#b9bbb2 pid:55277333 cid:90 byr:2022 iyr:1978</v>
      </c>
      <c r="C306" t="str">
        <f t="shared" si="48"/>
        <v/>
      </c>
    </row>
    <row r="307" spans="1:3" ht="17" x14ac:dyDescent="0.25">
      <c r="A307" s="3" t="s">
        <v>216</v>
      </c>
      <c r="B307" t="str">
        <f t="shared" si="47"/>
        <v>hcl:d7c488 ecl:#b9bbb2 pid:55277333 cid:90 byr:2022 iyr:1978 hgt:69cm eyr:1981</v>
      </c>
      <c r="C307" t="str">
        <f t="shared" si="48"/>
        <v>hcl:d7c488 ecl:#b9bbb2 pid:55277333 cid:90 byr:2022 iyr:1978 hgt:69cm eyr:1981</v>
      </c>
    </row>
    <row r="308" spans="1:3" x14ac:dyDescent="0.2">
      <c r="B308" t="str">
        <f t="shared" si="47"/>
        <v/>
      </c>
      <c r="C308" t="str">
        <f t="shared" si="48"/>
        <v/>
      </c>
    </row>
    <row r="309" spans="1:3" ht="17" x14ac:dyDescent="0.25">
      <c r="A309" s="3" t="s">
        <v>65</v>
      </c>
      <c r="B309" t="str">
        <f t="shared" si="47"/>
        <v>hcl:z</v>
      </c>
      <c r="C309" t="str">
        <f t="shared" si="48"/>
        <v/>
      </c>
    </row>
    <row r="310" spans="1:3" ht="17" x14ac:dyDescent="0.25">
      <c r="A310" s="3" t="s">
        <v>217</v>
      </c>
      <c r="B310" t="str">
        <f t="shared" si="47"/>
        <v>hcl:z byr:1949 pid:057966198 eyr:1941</v>
      </c>
      <c r="C310" t="str">
        <f t="shared" si="48"/>
        <v/>
      </c>
    </row>
    <row r="311" spans="1:3" ht="17" x14ac:dyDescent="0.25">
      <c r="A311" s="3" t="s">
        <v>218</v>
      </c>
      <c r="B311" t="str">
        <f t="shared" si="47"/>
        <v>hcl:z byr:1949 pid:057966198 eyr:1941 iyr:2025</v>
      </c>
      <c r="C311" t="str">
        <f t="shared" si="48"/>
        <v>hcl:z byr:1949 pid:057966198 eyr:1941 iyr:2025</v>
      </c>
    </row>
    <row r="312" spans="1:3" x14ac:dyDescent="0.2">
      <c r="B312" t="str">
        <f t="shared" si="47"/>
        <v/>
      </c>
      <c r="C312" t="str">
        <f t="shared" si="48"/>
        <v/>
      </c>
    </row>
    <row r="313" spans="1:3" ht="17" x14ac:dyDescent="0.25">
      <c r="A313" s="3" t="s">
        <v>219</v>
      </c>
      <c r="B313" t="str">
        <f t="shared" si="47"/>
        <v>hgt:168cm ecl:hzl hcl:#866857 iyr:2011 pid:052204052 eyr:2030</v>
      </c>
      <c r="C313" t="str">
        <f t="shared" si="48"/>
        <v/>
      </c>
    </row>
    <row r="314" spans="1:3" ht="17" x14ac:dyDescent="0.25">
      <c r="A314" s="3" t="s">
        <v>220</v>
      </c>
      <c r="B314" t="str">
        <f t="shared" si="47"/>
        <v>hgt:168cm ecl:hzl hcl:#866857 iyr:2011 pid:052204052 eyr:2030 byr:1970</v>
      </c>
      <c r="C314" t="str">
        <f t="shared" si="48"/>
        <v>hgt:168cm ecl:hzl hcl:#866857 iyr:2011 pid:052204052 eyr:2030 byr:1970</v>
      </c>
    </row>
    <row r="315" spans="1:3" x14ac:dyDescent="0.2">
      <c r="B315" t="str">
        <f t="shared" si="47"/>
        <v/>
      </c>
      <c r="C315" t="str">
        <f t="shared" si="48"/>
        <v/>
      </c>
    </row>
    <row r="316" spans="1:3" ht="17" x14ac:dyDescent="0.25">
      <c r="A316" s="3" t="s">
        <v>221</v>
      </c>
      <c r="B316" t="str">
        <f t="shared" si="47"/>
        <v>pid:318707043 eyr:2029 ecl:hzl hcl:#888785</v>
      </c>
      <c r="C316" t="str">
        <f t="shared" si="48"/>
        <v/>
      </c>
    </row>
    <row r="317" spans="1:3" ht="17" x14ac:dyDescent="0.25">
      <c r="A317" s="3" t="s">
        <v>222</v>
      </c>
      <c r="B317" t="str">
        <f t="shared" si="47"/>
        <v>pid:318707043 eyr:2029 ecl:hzl hcl:#888785 byr:1932 iyr:2010</v>
      </c>
      <c r="C317" t="str">
        <f t="shared" si="48"/>
        <v/>
      </c>
    </row>
    <row r="318" spans="1:3" ht="17" x14ac:dyDescent="0.25">
      <c r="A318" s="3" t="s">
        <v>223</v>
      </c>
      <c r="B318" t="str">
        <f t="shared" si="47"/>
        <v>pid:318707043 eyr:2029 ecl:hzl hcl:#888785 byr:1932 iyr:2010 hgt:166cm</v>
      </c>
      <c r="C318" t="str">
        <f t="shared" si="48"/>
        <v>pid:318707043 eyr:2029 ecl:hzl hcl:#888785 byr:1932 iyr:2010 hgt:166cm</v>
      </c>
    </row>
    <row r="319" spans="1:3" x14ac:dyDescent="0.2">
      <c r="B319" t="str">
        <f t="shared" si="47"/>
        <v/>
      </c>
      <c r="C319" t="str">
        <f t="shared" si="48"/>
        <v/>
      </c>
    </row>
    <row r="320" spans="1:3" ht="17" x14ac:dyDescent="0.25">
      <c r="A320" s="3" t="s">
        <v>224</v>
      </c>
      <c r="B320" t="str">
        <f t="shared" si="47"/>
        <v>hcl:z iyr:2010 ecl:oth byr:2006 cid:120 pid:#15d5ef eyr:2039 hgt:73cm</v>
      </c>
      <c r="C320" t="str">
        <f t="shared" si="48"/>
        <v>hcl:z iyr:2010 ecl:oth byr:2006 cid:120 pid:#15d5ef eyr:2039 hgt:73cm</v>
      </c>
    </row>
    <row r="321" spans="1:3" x14ac:dyDescent="0.2">
      <c r="B321" t="str">
        <f t="shared" si="47"/>
        <v/>
      </c>
      <c r="C321" t="str">
        <f t="shared" si="48"/>
        <v/>
      </c>
    </row>
    <row r="322" spans="1:3" ht="17" x14ac:dyDescent="0.25">
      <c r="A322" s="3" t="s">
        <v>225</v>
      </c>
      <c r="B322" t="str">
        <f t="shared" si="47"/>
        <v>hcl:96c534 hgt:193in eyr:2036 byr:2008 ecl:#090691 cid:109 pid:603339169 iyr:2027</v>
      </c>
      <c r="C322" t="str">
        <f t="shared" si="48"/>
        <v>hcl:96c534 hgt:193in eyr:2036 byr:2008 ecl:#090691 cid:109 pid:603339169 iyr:2027</v>
      </c>
    </row>
    <row r="323" spans="1:3" x14ac:dyDescent="0.2">
      <c r="B323" t="str">
        <f t="shared" si="47"/>
        <v/>
      </c>
      <c r="C323" t="str">
        <f t="shared" si="48"/>
        <v/>
      </c>
    </row>
    <row r="324" spans="1:3" ht="17" x14ac:dyDescent="0.25">
      <c r="A324" s="3" t="s">
        <v>226</v>
      </c>
      <c r="B324" t="str">
        <f t="shared" ref="B324:B387" si="59">IF(A324="","",IF(A323="",A324,B323&amp;" "&amp;A324))</f>
        <v>iyr:2029</v>
      </c>
      <c r="C324" t="str">
        <f t="shared" ref="C324:C387" si="60">TRIM(IF(B325="",B324,""))</f>
        <v/>
      </c>
    </row>
    <row r="325" spans="1:3" ht="17" x14ac:dyDescent="0.25">
      <c r="A325" s="3" t="s">
        <v>227</v>
      </c>
      <c r="B325" t="str">
        <f t="shared" si="59"/>
        <v>iyr:2029 ecl:utc</v>
      </c>
      <c r="C325" t="str">
        <f t="shared" si="60"/>
        <v/>
      </c>
    </row>
    <row r="326" spans="1:3" ht="17" x14ac:dyDescent="0.25">
      <c r="A326" s="3" t="s">
        <v>228</v>
      </c>
      <c r="B326" t="str">
        <f t="shared" si="59"/>
        <v>iyr:2029 ecl:utc pid:5845500732 hcl:2a32b8</v>
      </c>
      <c r="C326" t="str">
        <f t="shared" si="60"/>
        <v/>
      </c>
    </row>
    <row r="327" spans="1:3" ht="17" x14ac:dyDescent="0.25">
      <c r="A327" s="3" t="s">
        <v>229</v>
      </c>
      <c r="B327" t="str">
        <f t="shared" si="59"/>
        <v>iyr:2029 ecl:utc pid:5845500732 hcl:2a32b8 byr:2009 eyr:2040</v>
      </c>
      <c r="C327" t="str">
        <f t="shared" si="60"/>
        <v/>
      </c>
    </row>
    <row r="328" spans="1:3" ht="17" x14ac:dyDescent="0.25">
      <c r="A328" s="3" t="s">
        <v>230</v>
      </c>
      <c r="B328" t="str">
        <f t="shared" si="59"/>
        <v>iyr:2029 ecl:utc pid:5845500732 hcl:2a32b8 byr:2009 eyr:2040 cid:305 hgt:71cm</v>
      </c>
      <c r="C328" t="str">
        <f t="shared" si="60"/>
        <v>iyr:2029 ecl:utc pid:5845500732 hcl:2a32b8 byr:2009 eyr:2040 cid:305 hgt:71cm</v>
      </c>
    </row>
    <row r="329" spans="1:3" x14ac:dyDescent="0.2">
      <c r="B329" t="str">
        <f t="shared" si="59"/>
        <v/>
      </c>
      <c r="C329" t="str">
        <f t="shared" si="60"/>
        <v/>
      </c>
    </row>
    <row r="330" spans="1:3" ht="17" x14ac:dyDescent="0.25">
      <c r="A330" s="3" t="s">
        <v>231</v>
      </c>
      <c r="B330" t="str">
        <f t="shared" si="59"/>
        <v>byr:1994 iyr:2015</v>
      </c>
      <c r="C330" t="str">
        <f t="shared" si="60"/>
        <v/>
      </c>
    </row>
    <row r="331" spans="1:3" ht="17" x14ac:dyDescent="0.25">
      <c r="A331" s="3" t="s">
        <v>44</v>
      </c>
      <c r="B331" t="str">
        <f t="shared" si="59"/>
        <v>byr:1994 iyr:2015 eyr:2026</v>
      </c>
      <c r="C331" t="str">
        <f t="shared" si="60"/>
        <v/>
      </c>
    </row>
    <row r="332" spans="1:3" ht="17" x14ac:dyDescent="0.25">
      <c r="A332" s="3" t="s">
        <v>232</v>
      </c>
      <c r="B332" t="str">
        <f t="shared" si="59"/>
        <v>byr:1994 iyr:2015 eyr:2026 hcl:#623a2f pid:678627790</v>
      </c>
      <c r="C332" t="str">
        <f t="shared" si="60"/>
        <v/>
      </c>
    </row>
    <row r="333" spans="1:3" ht="17" x14ac:dyDescent="0.25">
      <c r="A333" s="3" t="s">
        <v>233</v>
      </c>
      <c r="B333" t="str">
        <f t="shared" si="59"/>
        <v>byr:1994 iyr:2015 eyr:2026 hcl:#623a2f pid:678627790 hgt:176cm ecl:blu</v>
      </c>
      <c r="C333" t="str">
        <f t="shared" si="60"/>
        <v>byr:1994 iyr:2015 eyr:2026 hcl:#623a2f pid:678627790 hgt:176cm ecl:blu</v>
      </c>
    </row>
    <row r="334" spans="1:3" x14ac:dyDescent="0.2">
      <c r="B334" t="str">
        <f t="shared" si="59"/>
        <v/>
      </c>
      <c r="C334" t="str">
        <f t="shared" si="60"/>
        <v/>
      </c>
    </row>
    <row r="335" spans="1:3" ht="17" x14ac:dyDescent="0.25">
      <c r="A335" s="3" t="s">
        <v>234</v>
      </c>
      <c r="B335" t="str">
        <f t="shared" si="59"/>
        <v>byr:2005 hcl:z</v>
      </c>
      <c r="C335" t="str">
        <f t="shared" si="60"/>
        <v/>
      </c>
    </row>
    <row r="336" spans="1:3" ht="17" x14ac:dyDescent="0.25">
      <c r="A336" s="3" t="s">
        <v>235</v>
      </c>
      <c r="B336" t="str">
        <f t="shared" si="59"/>
        <v>byr:2005 hcl:z ecl:zzz pid:#47729a eyr:2039 hgt:62cm iyr:1983</v>
      </c>
      <c r="C336" t="str">
        <f t="shared" si="60"/>
        <v>byr:2005 hcl:z ecl:zzz pid:#47729a eyr:2039 hgt:62cm iyr:1983</v>
      </c>
    </row>
    <row r="337" spans="1:3" x14ac:dyDescent="0.2">
      <c r="B337" t="str">
        <f t="shared" si="59"/>
        <v/>
      </c>
      <c r="C337" t="str">
        <f t="shared" si="60"/>
        <v/>
      </c>
    </row>
    <row r="338" spans="1:3" ht="17" x14ac:dyDescent="0.25">
      <c r="A338" s="3" t="s">
        <v>236</v>
      </c>
      <c r="B338" t="str">
        <f t="shared" si="59"/>
        <v>hcl:#cfa07d ecl:blu</v>
      </c>
      <c r="C338" t="str">
        <f t="shared" si="60"/>
        <v/>
      </c>
    </row>
    <row r="339" spans="1:3" ht="17" x14ac:dyDescent="0.25">
      <c r="A339" s="3" t="s">
        <v>237</v>
      </c>
      <c r="B339" t="str">
        <f t="shared" si="59"/>
        <v>hcl:#cfa07d ecl:blu iyr:2014 eyr:2025 pid:824483836 hgt:174cm byr:1933</v>
      </c>
      <c r="C339" t="str">
        <f t="shared" si="60"/>
        <v>hcl:#cfa07d ecl:blu iyr:2014 eyr:2025 pid:824483836 hgt:174cm byr:1933</v>
      </c>
    </row>
    <row r="340" spans="1:3" x14ac:dyDescent="0.2">
      <c r="B340" t="str">
        <f t="shared" si="59"/>
        <v/>
      </c>
      <c r="C340" t="str">
        <f t="shared" si="60"/>
        <v/>
      </c>
    </row>
    <row r="341" spans="1:3" ht="17" x14ac:dyDescent="0.25">
      <c r="A341" s="3" t="s">
        <v>238</v>
      </c>
      <c r="B341" t="str">
        <f t="shared" si="59"/>
        <v>hgt:70in</v>
      </c>
      <c r="C341" t="str">
        <f t="shared" si="60"/>
        <v/>
      </c>
    </row>
    <row r="342" spans="1:3" ht="17" x14ac:dyDescent="0.25">
      <c r="A342" s="3" t="s">
        <v>239</v>
      </c>
      <c r="B342" t="str">
        <f t="shared" si="59"/>
        <v>hgt:70in iyr:2010 cid:53 eyr:2023 pid:093704222 ecl:amb hcl:#a97842 byr:1945</v>
      </c>
      <c r="C342" t="str">
        <f t="shared" si="60"/>
        <v>hgt:70in iyr:2010 cid:53 eyr:2023 pid:093704222 ecl:amb hcl:#a97842 byr:1945</v>
      </c>
    </row>
    <row r="343" spans="1:3" x14ac:dyDescent="0.2">
      <c r="B343" t="str">
        <f t="shared" si="59"/>
        <v/>
      </c>
      <c r="C343" t="str">
        <f t="shared" si="60"/>
        <v/>
      </c>
    </row>
    <row r="344" spans="1:3" ht="17" x14ac:dyDescent="0.25">
      <c r="A344" s="3" t="s">
        <v>240</v>
      </c>
      <c r="B344" t="str">
        <f t="shared" si="59"/>
        <v>ecl:brn hcl:#602927 byr:1986 eyr:2029</v>
      </c>
      <c r="C344" t="str">
        <f t="shared" si="60"/>
        <v/>
      </c>
    </row>
    <row r="345" spans="1:3" ht="17" x14ac:dyDescent="0.25">
      <c r="A345" s="3" t="s">
        <v>241</v>
      </c>
      <c r="B345" t="str">
        <f t="shared" si="59"/>
        <v>ecl:brn hcl:#602927 byr:1986 eyr:2029 pid:422160398</v>
      </c>
      <c r="C345" t="str">
        <f t="shared" si="60"/>
        <v/>
      </c>
    </row>
    <row r="346" spans="1:3" ht="17" x14ac:dyDescent="0.25">
      <c r="A346" s="3" t="s">
        <v>242</v>
      </c>
      <c r="B346" t="str">
        <f t="shared" si="59"/>
        <v>ecl:brn hcl:#602927 byr:1986 eyr:2029 pid:422160398 cid:134</v>
      </c>
      <c r="C346" t="str">
        <f t="shared" si="60"/>
        <v/>
      </c>
    </row>
    <row r="347" spans="1:3" ht="17" x14ac:dyDescent="0.25">
      <c r="A347" s="3" t="s">
        <v>243</v>
      </c>
      <c r="B347" t="str">
        <f t="shared" si="59"/>
        <v>ecl:brn hcl:#602927 byr:1986 eyr:2029 pid:422160398 cid:134 hgt:156cm</v>
      </c>
      <c r="C347" t="str">
        <f t="shared" si="60"/>
        <v/>
      </c>
    </row>
    <row r="348" spans="1:3" ht="17" x14ac:dyDescent="0.25">
      <c r="A348" s="3" t="s">
        <v>29</v>
      </c>
      <c r="B348" t="str">
        <f t="shared" si="59"/>
        <v>ecl:brn hcl:#602927 byr:1986 eyr:2029 pid:422160398 cid:134 hgt:156cm iyr:2020</v>
      </c>
      <c r="C348" t="str">
        <f t="shared" si="60"/>
        <v>ecl:brn hcl:#602927 byr:1986 eyr:2029 pid:422160398 cid:134 hgt:156cm iyr:2020</v>
      </c>
    </row>
    <row r="349" spans="1:3" x14ac:dyDescent="0.2">
      <c r="B349" t="str">
        <f t="shared" si="59"/>
        <v/>
      </c>
      <c r="C349" t="str">
        <f t="shared" si="60"/>
        <v/>
      </c>
    </row>
    <row r="350" spans="1:3" ht="17" x14ac:dyDescent="0.25">
      <c r="A350" s="3" t="s">
        <v>244</v>
      </c>
      <c r="B350" t="str">
        <f t="shared" si="59"/>
        <v>iyr:2014 hgt:187cm byr:1921 eyr:2022 ecl:amb</v>
      </c>
      <c r="C350" t="str">
        <f t="shared" si="60"/>
        <v>iyr:2014 hgt:187cm byr:1921 eyr:2022 ecl:amb</v>
      </c>
    </row>
    <row r="351" spans="1:3" x14ac:dyDescent="0.2">
      <c r="B351" t="str">
        <f t="shared" si="59"/>
        <v/>
      </c>
      <c r="C351" t="str">
        <f t="shared" si="60"/>
        <v/>
      </c>
    </row>
    <row r="352" spans="1:3" ht="17" x14ac:dyDescent="0.25">
      <c r="A352" s="3" t="s">
        <v>245</v>
      </c>
      <c r="B352" t="str">
        <f t="shared" si="59"/>
        <v>pid:765750572 eyr:2021</v>
      </c>
      <c r="C352" t="str">
        <f t="shared" si="60"/>
        <v/>
      </c>
    </row>
    <row r="353" spans="1:3" ht="17" x14ac:dyDescent="0.25">
      <c r="A353" s="3" t="s">
        <v>246</v>
      </c>
      <c r="B353" t="str">
        <f t="shared" si="59"/>
        <v>pid:765750572 eyr:2021 ecl:hzl</v>
      </c>
      <c r="C353" t="str">
        <f t="shared" si="60"/>
        <v/>
      </c>
    </row>
    <row r="354" spans="1:3" ht="17" x14ac:dyDescent="0.25">
      <c r="A354" s="3" t="s">
        <v>247</v>
      </c>
      <c r="B354" t="str">
        <f t="shared" si="59"/>
        <v>pid:765750572 eyr:2021 ecl:hzl iyr:1997 hgt:66</v>
      </c>
      <c r="C354" t="str">
        <f t="shared" si="60"/>
        <v>pid:765750572 eyr:2021 ecl:hzl iyr:1997 hgt:66</v>
      </c>
    </row>
    <row r="355" spans="1:3" x14ac:dyDescent="0.2">
      <c r="B355" t="str">
        <f t="shared" si="59"/>
        <v/>
      </c>
      <c r="C355" t="str">
        <f t="shared" si="60"/>
        <v/>
      </c>
    </row>
    <row r="356" spans="1:3" ht="17" x14ac:dyDescent="0.25">
      <c r="A356" s="3" t="s">
        <v>137</v>
      </c>
      <c r="B356" t="str">
        <f t="shared" si="59"/>
        <v>iyr:2016</v>
      </c>
      <c r="C356" t="str">
        <f t="shared" si="60"/>
        <v/>
      </c>
    </row>
    <row r="357" spans="1:3" ht="17" x14ac:dyDescent="0.25">
      <c r="A357" s="3" t="s">
        <v>40</v>
      </c>
      <c r="B357" t="str">
        <f t="shared" si="59"/>
        <v>iyr:2016 ecl:blu</v>
      </c>
      <c r="C357" t="str">
        <f t="shared" si="60"/>
        <v/>
      </c>
    </row>
    <row r="358" spans="1:3" ht="17" x14ac:dyDescent="0.25">
      <c r="A358" s="3" t="s">
        <v>248</v>
      </c>
      <c r="B358" t="str">
        <f t="shared" si="59"/>
        <v>iyr:2016 ecl:blu cid:335</v>
      </c>
      <c r="C358" t="str">
        <f t="shared" si="60"/>
        <v/>
      </c>
    </row>
    <row r="359" spans="1:3" ht="17" x14ac:dyDescent="0.25">
      <c r="A359" s="3" t="s">
        <v>249</v>
      </c>
      <c r="B359" t="str">
        <f t="shared" si="59"/>
        <v>iyr:2016 ecl:blu cid:335 hgt:175cm pid:297297703 hcl:#b6652a</v>
      </c>
      <c r="C359" t="str">
        <f t="shared" si="60"/>
        <v/>
      </c>
    </row>
    <row r="360" spans="1:3" ht="17" x14ac:dyDescent="0.25">
      <c r="A360" s="3" t="s">
        <v>75</v>
      </c>
      <c r="B360" t="str">
        <f t="shared" si="59"/>
        <v>iyr:2016 ecl:blu cid:335 hgt:175cm pid:297297703 hcl:#b6652a eyr:2030</v>
      </c>
      <c r="C360" t="str">
        <f t="shared" si="60"/>
        <v>iyr:2016 ecl:blu cid:335 hgt:175cm pid:297297703 hcl:#b6652a eyr:2030</v>
      </c>
    </row>
    <row r="361" spans="1:3" x14ac:dyDescent="0.2">
      <c r="B361" t="str">
        <f t="shared" si="59"/>
        <v/>
      </c>
      <c r="C361" t="str">
        <f t="shared" si="60"/>
        <v/>
      </c>
    </row>
    <row r="362" spans="1:3" ht="17" x14ac:dyDescent="0.25">
      <c r="A362" s="3" t="s">
        <v>250</v>
      </c>
      <c r="B362" t="str">
        <f t="shared" si="59"/>
        <v>hgt:64in hcl:#866857 pid:159cm byr:1972</v>
      </c>
      <c r="C362" t="str">
        <f t="shared" si="60"/>
        <v/>
      </c>
    </row>
    <row r="363" spans="1:3" ht="17" x14ac:dyDescent="0.25">
      <c r="A363" s="3" t="s">
        <v>251</v>
      </c>
      <c r="B363" t="str">
        <f t="shared" si="59"/>
        <v>hgt:64in hcl:#866857 pid:159cm byr:1972 cid:321 eyr:2021 ecl:brn</v>
      </c>
      <c r="C363" t="str">
        <f t="shared" si="60"/>
        <v/>
      </c>
    </row>
    <row r="364" spans="1:3" ht="17" x14ac:dyDescent="0.25">
      <c r="A364" s="3" t="s">
        <v>60</v>
      </c>
      <c r="B364" t="str">
        <f t="shared" si="59"/>
        <v>hgt:64in hcl:#866857 pid:159cm byr:1972 cid:321 eyr:2021 ecl:brn iyr:2017</v>
      </c>
      <c r="C364" t="str">
        <f t="shared" si="60"/>
        <v>hgt:64in hcl:#866857 pid:159cm byr:1972 cid:321 eyr:2021 ecl:brn iyr:2017</v>
      </c>
    </row>
    <row r="365" spans="1:3" x14ac:dyDescent="0.2">
      <c r="B365" t="str">
        <f t="shared" si="59"/>
        <v/>
      </c>
      <c r="C365" t="str">
        <f t="shared" si="60"/>
        <v/>
      </c>
    </row>
    <row r="366" spans="1:3" ht="17" x14ac:dyDescent="0.25">
      <c r="A366" s="3" t="s">
        <v>252</v>
      </c>
      <c r="B366" t="str">
        <f t="shared" si="59"/>
        <v>pid:884038003</v>
      </c>
      <c r="C366" t="str">
        <f t="shared" si="60"/>
        <v/>
      </c>
    </row>
    <row r="367" spans="1:3" ht="17" x14ac:dyDescent="0.25">
      <c r="A367" s="3" t="s">
        <v>253</v>
      </c>
      <c r="B367" t="str">
        <f t="shared" si="59"/>
        <v>pid:884038003 iyr:2016 hgt:188cm ecl:grn</v>
      </c>
      <c r="C367" t="str">
        <f t="shared" si="60"/>
        <v/>
      </c>
    </row>
    <row r="368" spans="1:3" ht="17" x14ac:dyDescent="0.25">
      <c r="A368" s="3" t="s">
        <v>254</v>
      </c>
      <c r="B368" t="str">
        <f t="shared" si="59"/>
        <v>pid:884038003 iyr:2016 hgt:188cm ecl:grn byr:1928 eyr:2027 hcl:#341e13</v>
      </c>
      <c r="C368" t="str">
        <f t="shared" si="60"/>
        <v>pid:884038003 iyr:2016 hgt:188cm ecl:grn byr:1928 eyr:2027 hcl:#341e13</v>
      </c>
    </row>
    <row r="369" spans="1:3" x14ac:dyDescent="0.2">
      <c r="B369" t="str">
        <f t="shared" si="59"/>
        <v/>
      </c>
      <c r="C369" t="str">
        <f t="shared" si="60"/>
        <v/>
      </c>
    </row>
    <row r="370" spans="1:3" ht="17" x14ac:dyDescent="0.25">
      <c r="A370" s="3" t="s">
        <v>255</v>
      </c>
      <c r="B370" t="str">
        <f t="shared" si="59"/>
        <v>pid:020315021 hgt:60in ecl:amb iyr:2018</v>
      </c>
      <c r="C370" t="str">
        <f t="shared" si="60"/>
        <v/>
      </c>
    </row>
    <row r="371" spans="1:3" ht="17" x14ac:dyDescent="0.25">
      <c r="A371" s="3" t="s">
        <v>256</v>
      </c>
      <c r="B371" t="str">
        <f t="shared" si="59"/>
        <v>pid:020315021 hgt:60in ecl:amb iyr:2018 hcl:#602927</v>
      </c>
      <c r="C371" t="str">
        <f t="shared" si="60"/>
        <v/>
      </c>
    </row>
    <row r="372" spans="1:3" ht="17" x14ac:dyDescent="0.25">
      <c r="A372" s="3" t="s">
        <v>257</v>
      </c>
      <c r="B372" t="str">
        <f t="shared" si="59"/>
        <v>pid:020315021 hgt:60in ecl:amb iyr:2018 hcl:#602927 eyr:2028</v>
      </c>
      <c r="C372" t="str">
        <f t="shared" si="60"/>
        <v/>
      </c>
    </row>
    <row r="373" spans="1:3" ht="17" x14ac:dyDescent="0.25">
      <c r="A373" s="3" t="s">
        <v>258</v>
      </c>
      <c r="B373" t="str">
        <f t="shared" si="59"/>
        <v>pid:020315021 hgt:60in ecl:amb iyr:2018 hcl:#602927 eyr:2028 byr:1935</v>
      </c>
      <c r="C373" t="str">
        <f t="shared" si="60"/>
        <v>pid:020315021 hgt:60in ecl:amb iyr:2018 hcl:#602927 eyr:2028 byr:1935</v>
      </c>
    </row>
    <row r="374" spans="1:3" x14ac:dyDescent="0.2">
      <c r="B374" t="str">
        <f t="shared" si="59"/>
        <v/>
      </c>
      <c r="C374" t="str">
        <f t="shared" si="60"/>
        <v/>
      </c>
    </row>
    <row r="375" spans="1:3" ht="17" x14ac:dyDescent="0.25">
      <c r="A375" s="3" t="s">
        <v>259</v>
      </c>
      <c r="B375" t="str">
        <f t="shared" si="59"/>
        <v>byr:1946 eyr:2021 hcl:#efcc98 iyr:2015</v>
      </c>
      <c r="C375" t="str">
        <f t="shared" si="60"/>
        <v/>
      </c>
    </row>
    <row r="376" spans="1:3" ht="17" x14ac:dyDescent="0.25">
      <c r="A376" s="3" t="s">
        <v>260</v>
      </c>
      <c r="B376" t="str">
        <f t="shared" si="59"/>
        <v>byr:1946 eyr:2021 hcl:#efcc98 iyr:2015 cid:52</v>
      </c>
      <c r="C376" t="str">
        <f t="shared" si="60"/>
        <v/>
      </c>
    </row>
    <row r="377" spans="1:3" ht="17" x14ac:dyDescent="0.25">
      <c r="A377" s="3" t="s">
        <v>261</v>
      </c>
      <c r="B377" t="str">
        <f t="shared" si="59"/>
        <v>byr:1946 eyr:2021 hcl:#efcc98 iyr:2015 cid:52 hgt:177cm</v>
      </c>
      <c r="C377" t="str">
        <f t="shared" si="60"/>
        <v/>
      </c>
    </row>
    <row r="378" spans="1:3" ht="17" x14ac:dyDescent="0.25">
      <c r="A378" s="3" t="s">
        <v>262</v>
      </c>
      <c r="B378" t="str">
        <f t="shared" si="59"/>
        <v>byr:1946 eyr:2021 hcl:#efcc98 iyr:2015 cid:52 hgt:177cm pid:841348804</v>
      </c>
      <c r="C378" t="str">
        <f t="shared" si="60"/>
        <v>byr:1946 eyr:2021 hcl:#efcc98 iyr:2015 cid:52 hgt:177cm pid:841348804</v>
      </c>
    </row>
    <row r="379" spans="1:3" x14ac:dyDescent="0.2">
      <c r="B379" t="str">
        <f t="shared" si="59"/>
        <v/>
      </c>
      <c r="C379" t="str">
        <f t="shared" si="60"/>
        <v/>
      </c>
    </row>
    <row r="380" spans="1:3" ht="17" x14ac:dyDescent="0.25">
      <c r="A380" s="3" t="s">
        <v>263</v>
      </c>
      <c r="B380" t="str">
        <f t="shared" si="59"/>
        <v>ecl:gry eyr:2027</v>
      </c>
      <c r="C380" t="str">
        <f t="shared" si="60"/>
        <v/>
      </c>
    </row>
    <row r="381" spans="1:3" ht="17" x14ac:dyDescent="0.25">
      <c r="A381" s="3" t="s">
        <v>264</v>
      </c>
      <c r="B381" t="str">
        <f t="shared" si="59"/>
        <v>ecl:gry eyr:2027 byr:1959 pid:482204272</v>
      </c>
      <c r="C381" t="str">
        <f t="shared" si="60"/>
        <v/>
      </c>
    </row>
    <row r="382" spans="1:3" ht="17" x14ac:dyDescent="0.25">
      <c r="A382" s="3" t="s">
        <v>265</v>
      </c>
      <c r="B382" t="str">
        <f t="shared" si="59"/>
        <v>ecl:gry eyr:2027 byr:1959 pid:482204272 hcl:#888785</v>
      </c>
      <c r="C382" t="str">
        <f t="shared" si="60"/>
        <v/>
      </c>
    </row>
    <row r="383" spans="1:3" ht="17" x14ac:dyDescent="0.25">
      <c r="A383" s="3" t="s">
        <v>118</v>
      </c>
      <c r="B383" t="str">
        <f t="shared" si="59"/>
        <v>ecl:gry eyr:2027 byr:1959 pid:482204272 hcl:#888785 iyr:2013</v>
      </c>
      <c r="C383" t="str">
        <f t="shared" si="60"/>
        <v>ecl:gry eyr:2027 byr:1959 pid:482204272 hcl:#888785 iyr:2013</v>
      </c>
    </row>
    <row r="384" spans="1:3" x14ac:dyDescent="0.2">
      <c r="B384" t="str">
        <f t="shared" si="59"/>
        <v/>
      </c>
      <c r="C384" t="str">
        <f t="shared" si="60"/>
        <v/>
      </c>
    </row>
    <row r="385" spans="1:3" ht="17" x14ac:dyDescent="0.25">
      <c r="A385" s="3" t="s">
        <v>13</v>
      </c>
      <c r="B385" t="str">
        <f t="shared" si="59"/>
        <v>hcl:#623a2f</v>
      </c>
      <c r="C385" t="str">
        <f t="shared" si="60"/>
        <v/>
      </c>
    </row>
    <row r="386" spans="1:3" ht="17" x14ac:dyDescent="0.25">
      <c r="A386" s="3" t="s">
        <v>266</v>
      </c>
      <c r="B386" t="str">
        <f t="shared" si="59"/>
        <v>hcl:#623a2f eyr:2027 iyr:2011 hgt:189cm pid:767923916 ecl:hzl</v>
      </c>
      <c r="C386" t="str">
        <f t="shared" si="60"/>
        <v/>
      </c>
    </row>
    <row r="387" spans="1:3" ht="17" x14ac:dyDescent="0.25">
      <c r="A387" s="3" t="s">
        <v>267</v>
      </c>
      <c r="B387" t="str">
        <f t="shared" si="59"/>
        <v>hcl:#623a2f eyr:2027 iyr:2011 hgt:189cm pid:767923916 ecl:hzl byr:1987</v>
      </c>
      <c r="C387" t="str">
        <f t="shared" si="60"/>
        <v>hcl:#623a2f eyr:2027 iyr:2011 hgt:189cm pid:767923916 ecl:hzl byr:1987</v>
      </c>
    </row>
    <row r="388" spans="1:3" x14ac:dyDescent="0.2">
      <c r="B388" t="str">
        <f t="shared" ref="B388:B451" si="61">IF(A388="","",IF(A387="",A388,B387&amp;" "&amp;A388))</f>
        <v/>
      </c>
      <c r="C388" t="str">
        <f t="shared" ref="C388:C451" si="62">TRIM(IF(B389="",B388,""))</f>
        <v/>
      </c>
    </row>
    <row r="389" spans="1:3" ht="17" x14ac:dyDescent="0.25">
      <c r="A389" s="3" t="s">
        <v>268</v>
      </c>
      <c r="B389" t="str">
        <f t="shared" si="61"/>
        <v>hgt:152in hcl:#efcc98 ecl:hzl eyr:2030 byr:1971 iyr:1978 pid:499148724</v>
      </c>
      <c r="C389" t="str">
        <f t="shared" si="62"/>
        <v/>
      </c>
    </row>
    <row r="390" spans="1:3" ht="17" x14ac:dyDescent="0.25">
      <c r="A390" s="3" t="s">
        <v>269</v>
      </c>
      <c r="B390" t="str">
        <f t="shared" si="61"/>
        <v>hgt:152in hcl:#efcc98 ecl:hzl eyr:2030 byr:1971 iyr:1978 pid:499148724 cid:194</v>
      </c>
      <c r="C390" t="str">
        <f t="shared" si="62"/>
        <v>hgt:152in hcl:#efcc98 ecl:hzl eyr:2030 byr:1971 iyr:1978 pid:499148724 cid:194</v>
      </c>
    </row>
    <row r="391" spans="1:3" x14ac:dyDescent="0.2">
      <c r="B391" t="str">
        <f t="shared" si="61"/>
        <v/>
      </c>
      <c r="C391" t="str">
        <f t="shared" si="62"/>
        <v/>
      </c>
    </row>
    <row r="392" spans="1:3" ht="17" x14ac:dyDescent="0.25">
      <c r="A392" s="3" t="s">
        <v>270</v>
      </c>
      <c r="B392" t="str">
        <f t="shared" si="61"/>
        <v>pid:#87513f hcl:e2a5de byr:2015 iyr:2016 hgt:155cm eyr:2024</v>
      </c>
      <c r="C392" t="str">
        <f t="shared" si="62"/>
        <v/>
      </c>
    </row>
    <row r="393" spans="1:3" ht="17" x14ac:dyDescent="0.25">
      <c r="A393" s="3" t="s">
        <v>271</v>
      </c>
      <c r="B393" t="str">
        <f t="shared" si="61"/>
        <v>pid:#87513f hcl:e2a5de byr:2015 iyr:2016 hgt:155cm eyr:2024 ecl:gry cid:123</v>
      </c>
      <c r="C393" t="str">
        <f t="shared" si="62"/>
        <v>pid:#87513f hcl:e2a5de byr:2015 iyr:2016 hgt:155cm eyr:2024 ecl:gry cid:123</v>
      </c>
    </row>
    <row r="394" spans="1:3" x14ac:dyDescent="0.2">
      <c r="B394" t="str">
        <f t="shared" si="61"/>
        <v/>
      </c>
      <c r="C394" t="str">
        <f t="shared" si="62"/>
        <v/>
      </c>
    </row>
    <row r="395" spans="1:3" ht="17" x14ac:dyDescent="0.25">
      <c r="A395" s="3" t="s">
        <v>272</v>
      </c>
      <c r="B395" t="str">
        <f t="shared" si="61"/>
        <v>byr:1977</v>
      </c>
      <c r="C395" t="str">
        <f t="shared" si="62"/>
        <v/>
      </c>
    </row>
    <row r="396" spans="1:3" ht="17" x14ac:dyDescent="0.25">
      <c r="A396" s="3" t="s">
        <v>273</v>
      </c>
      <c r="B396" t="str">
        <f t="shared" si="61"/>
        <v>byr:1977 iyr:2028</v>
      </c>
      <c r="C396" t="str">
        <f t="shared" si="62"/>
        <v/>
      </c>
    </row>
    <row r="397" spans="1:3" ht="17" x14ac:dyDescent="0.25">
      <c r="A397" s="3" t="s">
        <v>274</v>
      </c>
      <c r="B397" t="str">
        <f t="shared" si="61"/>
        <v>byr:1977 iyr:2028 hcl:#888785 pid:69801913 eyr:2026 hgt:165in ecl:brn</v>
      </c>
      <c r="C397" t="str">
        <f t="shared" si="62"/>
        <v>byr:1977 iyr:2028 hcl:#888785 pid:69801913 eyr:2026 hgt:165in ecl:brn</v>
      </c>
    </row>
    <row r="398" spans="1:3" x14ac:dyDescent="0.2">
      <c r="B398" t="str">
        <f t="shared" si="61"/>
        <v/>
      </c>
      <c r="C398" t="str">
        <f t="shared" si="62"/>
        <v/>
      </c>
    </row>
    <row r="399" spans="1:3" ht="17" x14ac:dyDescent="0.25">
      <c r="A399" s="3" t="s">
        <v>275</v>
      </c>
      <c r="B399" t="str">
        <f t="shared" si="61"/>
        <v>byr:1938 hcl:#efcc98 hgt:154cm pid:621714851 eyr:1972 ecl:gry iyr:2014 cid:161</v>
      </c>
      <c r="C399" t="str">
        <f t="shared" si="62"/>
        <v>byr:1938 hcl:#efcc98 hgt:154cm pid:621714851 eyr:1972 ecl:gry iyr:2014 cid:161</v>
      </c>
    </row>
    <row r="400" spans="1:3" x14ac:dyDescent="0.2">
      <c r="B400" t="str">
        <f t="shared" si="61"/>
        <v/>
      </c>
      <c r="C400" t="str">
        <f t="shared" si="62"/>
        <v/>
      </c>
    </row>
    <row r="401" spans="1:3" ht="17" x14ac:dyDescent="0.25">
      <c r="A401" s="3" t="s">
        <v>125</v>
      </c>
      <c r="B401" t="str">
        <f t="shared" si="61"/>
        <v>hcl:#a97842</v>
      </c>
      <c r="C401" t="str">
        <f t="shared" si="62"/>
        <v/>
      </c>
    </row>
    <row r="402" spans="1:3" ht="17" x14ac:dyDescent="0.25">
      <c r="A402" s="3" t="s">
        <v>276</v>
      </c>
      <c r="B402" t="str">
        <f t="shared" si="61"/>
        <v>hcl:#a97842 hgt:184cm ecl:oth pid:009682326</v>
      </c>
      <c r="C402" t="str">
        <f t="shared" si="62"/>
        <v/>
      </c>
    </row>
    <row r="403" spans="1:3" ht="17" x14ac:dyDescent="0.25">
      <c r="A403" s="3" t="s">
        <v>277</v>
      </c>
      <c r="B403" t="str">
        <f t="shared" si="61"/>
        <v>hcl:#a97842 hgt:184cm ecl:oth pid:009682326 cid:233 eyr:2023 iyr:2019 byr:1982</v>
      </c>
      <c r="C403" t="str">
        <f t="shared" si="62"/>
        <v>hcl:#a97842 hgt:184cm ecl:oth pid:009682326 cid:233 eyr:2023 iyr:2019 byr:1982</v>
      </c>
    </row>
    <row r="404" spans="1:3" x14ac:dyDescent="0.2">
      <c r="B404" t="str">
        <f t="shared" si="61"/>
        <v/>
      </c>
      <c r="C404" t="str">
        <f t="shared" si="62"/>
        <v/>
      </c>
    </row>
    <row r="405" spans="1:3" ht="17" x14ac:dyDescent="0.25">
      <c r="A405" s="3" t="s">
        <v>278</v>
      </c>
      <c r="B405" t="str">
        <f t="shared" si="61"/>
        <v>hcl:#ceb3a1 pid:700761574 eyr:2020 byr:1940 iyr:2017</v>
      </c>
      <c r="C405" t="str">
        <f t="shared" si="62"/>
        <v/>
      </c>
    </row>
    <row r="406" spans="1:3" ht="17" x14ac:dyDescent="0.25">
      <c r="A406" s="3" t="s">
        <v>279</v>
      </c>
      <c r="B406" t="str">
        <f t="shared" si="61"/>
        <v>hcl:#ceb3a1 pid:700761574 eyr:2020 byr:1940 iyr:2017 ecl:gry hgt:76in</v>
      </c>
      <c r="C406" t="str">
        <f t="shared" si="62"/>
        <v>hcl:#ceb3a1 pid:700761574 eyr:2020 byr:1940 iyr:2017 ecl:gry hgt:76in</v>
      </c>
    </row>
    <row r="407" spans="1:3" x14ac:dyDescent="0.2">
      <c r="B407" t="str">
        <f t="shared" si="61"/>
        <v/>
      </c>
      <c r="C407" t="str">
        <f t="shared" si="62"/>
        <v/>
      </c>
    </row>
    <row r="408" spans="1:3" ht="17" x14ac:dyDescent="0.25">
      <c r="A408" s="3" t="s">
        <v>280</v>
      </c>
      <c r="B408" t="str">
        <f t="shared" si="61"/>
        <v>iyr:2017 cid:73</v>
      </c>
      <c r="C408" t="str">
        <f t="shared" si="62"/>
        <v/>
      </c>
    </row>
    <row r="409" spans="1:3" ht="17" x14ac:dyDescent="0.25">
      <c r="A409" s="3" t="s">
        <v>246</v>
      </c>
      <c r="B409" t="str">
        <f t="shared" si="61"/>
        <v>iyr:2017 cid:73 ecl:hzl</v>
      </c>
      <c r="C409" t="str">
        <f t="shared" si="62"/>
        <v/>
      </c>
    </row>
    <row r="410" spans="1:3" ht="17" x14ac:dyDescent="0.25">
      <c r="A410" s="3" t="s">
        <v>281</v>
      </c>
      <c r="B410" t="str">
        <f t="shared" si="61"/>
        <v>iyr:2017 cid:73 ecl:hzl hcl:#efcc98 pid:363441284</v>
      </c>
      <c r="C410" t="str">
        <f t="shared" si="62"/>
        <v/>
      </c>
    </row>
    <row r="411" spans="1:3" ht="17" x14ac:dyDescent="0.25">
      <c r="A411" s="3" t="s">
        <v>282</v>
      </c>
      <c r="B411" t="str">
        <f t="shared" si="61"/>
        <v>iyr:2017 cid:73 ecl:hzl hcl:#efcc98 pid:363441284 hgt:177cm byr:1924 eyr:2028</v>
      </c>
      <c r="C411" t="str">
        <f t="shared" si="62"/>
        <v>iyr:2017 cid:73 ecl:hzl hcl:#efcc98 pid:363441284 hgt:177cm byr:1924 eyr:2028</v>
      </c>
    </row>
    <row r="412" spans="1:3" x14ac:dyDescent="0.2">
      <c r="B412" t="str">
        <f t="shared" si="61"/>
        <v/>
      </c>
      <c r="C412" t="str">
        <f t="shared" si="62"/>
        <v/>
      </c>
    </row>
    <row r="413" spans="1:3" ht="17" x14ac:dyDescent="0.25">
      <c r="A413" s="3" t="s">
        <v>283</v>
      </c>
      <c r="B413" t="str">
        <f t="shared" si="61"/>
        <v>hcl:#a97842 eyr:2023 byr:1989 pid:589573553</v>
      </c>
      <c r="C413" t="str">
        <f t="shared" si="62"/>
        <v/>
      </c>
    </row>
    <row r="414" spans="1:3" ht="17" x14ac:dyDescent="0.25">
      <c r="A414" s="3" t="s">
        <v>284</v>
      </c>
      <c r="B414" t="str">
        <f t="shared" si="61"/>
        <v>hcl:#a97842 eyr:2023 byr:1989 pid:589573553 ecl:oth</v>
      </c>
      <c r="C414" t="str">
        <f t="shared" si="62"/>
        <v/>
      </c>
    </row>
    <row r="415" spans="1:3" ht="17" x14ac:dyDescent="0.25">
      <c r="A415" s="3" t="s">
        <v>285</v>
      </c>
      <c r="B415" t="str">
        <f t="shared" si="61"/>
        <v>hcl:#a97842 eyr:2023 byr:1989 pid:589573553 ecl:oth iyr:2017 hgt:162cm</v>
      </c>
      <c r="C415" t="str">
        <f t="shared" si="62"/>
        <v>hcl:#a97842 eyr:2023 byr:1989 pid:589573553 ecl:oth iyr:2017 hgt:162cm</v>
      </c>
    </row>
    <row r="416" spans="1:3" x14ac:dyDescent="0.2">
      <c r="B416" t="str">
        <f t="shared" si="61"/>
        <v/>
      </c>
      <c r="C416" t="str">
        <f t="shared" si="62"/>
        <v/>
      </c>
    </row>
    <row r="417" spans="1:3" ht="17" x14ac:dyDescent="0.25">
      <c r="A417" s="3" t="s">
        <v>284</v>
      </c>
      <c r="B417" t="str">
        <f t="shared" si="61"/>
        <v>ecl:oth</v>
      </c>
      <c r="C417" t="str">
        <f t="shared" si="62"/>
        <v/>
      </c>
    </row>
    <row r="418" spans="1:3" ht="17" x14ac:dyDescent="0.25">
      <c r="A418" s="3" t="s">
        <v>286</v>
      </c>
      <c r="B418" t="str">
        <f t="shared" si="61"/>
        <v>ecl:oth byr:2001 hgt:167cm hcl:#18171d eyr:2028 iyr:2015 pid:253666913</v>
      </c>
      <c r="C418" t="str">
        <f t="shared" si="62"/>
        <v>ecl:oth byr:2001 hgt:167cm hcl:#18171d eyr:2028 iyr:2015 pid:253666913</v>
      </c>
    </row>
    <row r="419" spans="1:3" x14ac:dyDescent="0.2">
      <c r="B419" t="str">
        <f t="shared" si="61"/>
        <v/>
      </c>
      <c r="C419" t="str">
        <f t="shared" si="62"/>
        <v/>
      </c>
    </row>
    <row r="420" spans="1:3" ht="17" x14ac:dyDescent="0.25">
      <c r="A420" s="3" t="s">
        <v>287</v>
      </c>
      <c r="B420" t="str">
        <f t="shared" si="61"/>
        <v>byr:1943 ecl:amb</v>
      </c>
      <c r="C420" t="str">
        <f t="shared" si="62"/>
        <v/>
      </c>
    </row>
    <row r="421" spans="1:3" ht="17" x14ac:dyDescent="0.25">
      <c r="A421" s="3" t="s">
        <v>288</v>
      </c>
      <c r="B421" t="str">
        <f t="shared" si="61"/>
        <v>byr:1943 ecl:amb hcl:#888785 pid:163cm iyr:2025 hgt:76 eyr:2026</v>
      </c>
      <c r="C421" t="str">
        <f t="shared" si="62"/>
        <v>byr:1943 ecl:amb hcl:#888785 pid:163cm iyr:2025 hgt:76 eyr:2026</v>
      </c>
    </row>
    <row r="422" spans="1:3" x14ac:dyDescent="0.2">
      <c r="B422" t="str">
        <f t="shared" si="61"/>
        <v/>
      </c>
      <c r="C422" t="str">
        <f t="shared" si="62"/>
        <v/>
      </c>
    </row>
    <row r="423" spans="1:3" ht="17" x14ac:dyDescent="0.25">
      <c r="A423" s="3" t="s">
        <v>289</v>
      </c>
      <c r="B423" t="str">
        <f t="shared" si="61"/>
        <v>byr:1963 eyr:2030</v>
      </c>
      <c r="C423" t="str">
        <f t="shared" si="62"/>
        <v/>
      </c>
    </row>
    <row r="424" spans="1:3" ht="17" x14ac:dyDescent="0.25">
      <c r="A424" s="3" t="s">
        <v>290</v>
      </c>
      <c r="B424" t="str">
        <f t="shared" si="61"/>
        <v>byr:1963 eyr:2030 hgt:158in iyr:2023 pid:399153486 hcl:#733820</v>
      </c>
      <c r="C424" t="str">
        <f t="shared" si="62"/>
        <v>byr:1963 eyr:2030 hgt:158in iyr:2023 pid:399153486 hcl:#733820</v>
      </c>
    </row>
    <row r="425" spans="1:3" x14ac:dyDescent="0.2">
      <c r="B425" t="str">
        <f t="shared" si="61"/>
        <v/>
      </c>
      <c r="C425" t="str">
        <f t="shared" si="62"/>
        <v/>
      </c>
    </row>
    <row r="426" spans="1:3" ht="17" x14ac:dyDescent="0.25">
      <c r="A426" s="3" t="s">
        <v>291</v>
      </c>
      <c r="B426" t="str">
        <f t="shared" si="61"/>
        <v>pid:43290252 hgt:167cm cid:302 iyr:2016 hcl:f81436</v>
      </c>
      <c r="C426" t="str">
        <f t="shared" si="62"/>
        <v/>
      </c>
    </row>
    <row r="427" spans="1:3" ht="17" x14ac:dyDescent="0.25">
      <c r="A427" s="3" t="s">
        <v>292</v>
      </c>
      <c r="B427" t="str">
        <f t="shared" si="61"/>
        <v>pid:43290252 hgt:167cm cid:302 iyr:2016 hcl:f81436 byr:1992 ecl:gry</v>
      </c>
      <c r="C427" t="str">
        <f t="shared" si="62"/>
        <v/>
      </c>
    </row>
    <row r="428" spans="1:3" ht="17" x14ac:dyDescent="0.25">
      <c r="A428" s="3" t="s">
        <v>293</v>
      </c>
      <c r="B428" t="str">
        <f t="shared" si="61"/>
        <v>pid:43290252 hgt:167cm cid:302 iyr:2016 hcl:f81436 byr:1992 ecl:gry eyr:1922</v>
      </c>
      <c r="C428" t="str">
        <f t="shared" si="62"/>
        <v>pid:43290252 hgt:167cm cid:302 iyr:2016 hcl:f81436 byr:1992 ecl:gry eyr:1922</v>
      </c>
    </row>
    <row r="429" spans="1:3" x14ac:dyDescent="0.2">
      <c r="B429" t="str">
        <f t="shared" si="61"/>
        <v/>
      </c>
      <c r="C429" t="str">
        <f t="shared" si="62"/>
        <v/>
      </c>
    </row>
    <row r="430" spans="1:3" ht="17" x14ac:dyDescent="0.25">
      <c r="A430" s="3" t="s">
        <v>294</v>
      </c>
      <c r="B430" t="str">
        <f t="shared" si="61"/>
        <v>pid:487300118 hgt:167cm hcl:#888785</v>
      </c>
      <c r="C430" t="str">
        <f t="shared" si="62"/>
        <v/>
      </c>
    </row>
    <row r="431" spans="1:3" ht="17" x14ac:dyDescent="0.25">
      <c r="A431" s="3" t="s">
        <v>295</v>
      </c>
      <c r="B431" t="str">
        <f t="shared" si="61"/>
        <v>pid:487300118 hgt:167cm hcl:#888785 iyr:2018 ecl:oth cid:286 byr:1971 eyr:2021</v>
      </c>
      <c r="C431" t="str">
        <f t="shared" si="62"/>
        <v>pid:487300118 hgt:167cm hcl:#888785 iyr:2018 ecl:oth cid:286 byr:1971 eyr:2021</v>
      </c>
    </row>
    <row r="432" spans="1:3" x14ac:dyDescent="0.2">
      <c r="B432" t="str">
        <f t="shared" si="61"/>
        <v/>
      </c>
      <c r="C432" t="str">
        <f t="shared" si="62"/>
        <v/>
      </c>
    </row>
    <row r="433" spans="1:3" ht="17" x14ac:dyDescent="0.25">
      <c r="A433" s="3" t="s">
        <v>296</v>
      </c>
      <c r="B433" t="str">
        <f t="shared" si="61"/>
        <v>eyr:2036</v>
      </c>
      <c r="C433" t="str">
        <f t="shared" si="62"/>
        <v/>
      </c>
    </row>
    <row r="434" spans="1:3" ht="17" x14ac:dyDescent="0.25">
      <c r="A434" s="3" t="s">
        <v>297</v>
      </c>
      <c r="B434" t="str">
        <f t="shared" si="61"/>
        <v>eyr:2036 hgt:94</v>
      </c>
      <c r="C434" t="str">
        <f t="shared" si="62"/>
        <v/>
      </c>
    </row>
    <row r="435" spans="1:3" ht="17" x14ac:dyDescent="0.25">
      <c r="A435" s="3" t="s">
        <v>298</v>
      </c>
      <c r="B435" t="str">
        <f t="shared" si="61"/>
        <v>eyr:2036 hgt:94 byr:2013</v>
      </c>
      <c r="C435" t="str">
        <f t="shared" si="62"/>
        <v/>
      </c>
    </row>
    <row r="436" spans="1:3" ht="17" x14ac:dyDescent="0.25">
      <c r="A436" s="3" t="s">
        <v>299</v>
      </c>
      <c r="B436" t="str">
        <f t="shared" si="61"/>
        <v>eyr:2036 hgt:94 byr:2013 cid:162 hcl:37408d pid:527721797 ecl:dne</v>
      </c>
      <c r="C436" t="str">
        <f t="shared" si="62"/>
        <v/>
      </c>
    </row>
    <row r="437" spans="1:3" ht="17" x14ac:dyDescent="0.25">
      <c r="A437" s="3" t="s">
        <v>300</v>
      </c>
      <c r="B437" t="str">
        <f t="shared" si="61"/>
        <v>eyr:2036 hgt:94 byr:2013 cid:162 hcl:37408d pid:527721797 ecl:dne iyr:2022</v>
      </c>
      <c r="C437" t="str">
        <f t="shared" si="62"/>
        <v>eyr:2036 hgt:94 byr:2013 cid:162 hcl:37408d pid:527721797 ecl:dne iyr:2022</v>
      </c>
    </row>
    <row r="438" spans="1:3" x14ac:dyDescent="0.2">
      <c r="B438" t="str">
        <f t="shared" si="61"/>
        <v/>
      </c>
      <c r="C438" t="str">
        <f t="shared" si="62"/>
        <v/>
      </c>
    </row>
    <row r="439" spans="1:3" ht="17" x14ac:dyDescent="0.25">
      <c r="A439" s="3" t="s">
        <v>301</v>
      </c>
      <c r="B439" t="str">
        <f t="shared" si="61"/>
        <v>hcl:5e67df byr:1973 pid:48217944 hgt:65in eyr:2023</v>
      </c>
      <c r="C439" t="str">
        <f t="shared" si="62"/>
        <v/>
      </c>
    </row>
    <row r="440" spans="1:3" ht="17" x14ac:dyDescent="0.25">
      <c r="A440" s="3" t="s">
        <v>302</v>
      </c>
      <c r="B440" t="str">
        <f t="shared" si="61"/>
        <v>hcl:5e67df byr:1973 pid:48217944 hgt:65in eyr:2023 iyr:2001 ecl:gry</v>
      </c>
      <c r="C440" t="str">
        <f t="shared" si="62"/>
        <v>hcl:5e67df byr:1973 pid:48217944 hgt:65in eyr:2023 iyr:2001 ecl:gry</v>
      </c>
    </row>
    <row r="441" spans="1:3" x14ac:dyDescent="0.2">
      <c r="B441" t="str">
        <f t="shared" si="61"/>
        <v/>
      </c>
      <c r="C441" t="str">
        <f t="shared" si="62"/>
        <v/>
      </c>
    </row>
    <row r="442" spans="1:3" ht="17" x14ac:dyDescent="0.25">
      <c r="A442" s="3" t="s">
        <v>303</v>
      </c>
      <c r="B442" t="str">
        <f t="shared" si="61"/>
        <v>hcl:717ef8 eyr:1996 pid:154cm ecl:#e2c90e</v>
      </c>
      <c r="C442" t="str">
        <f t="shared" si="62"/>
        <v/>
      </c>
    </row>
    <row r="443" spans="1:3" ht="17" x14ac:dyDescent="0.25">
      <c r="A443" s="3" t="s">
        <v>273</v>
      </c>
      <c r="B443" t="str">
        <f t="shared" si="61"/>
        <v>hcl:717ef8 eyr:1996 pid:154cm ecl:#e2c90e iyr:2028</v>
      </c>
      <c r="C443" t="str">
        <f t="shared" si="62"/>
        <v/>
      </c>
    </row>
    <row r="444" spans="1:3" ht="17" x14ac:dyDescent="0.25">
      <c r="A444" s="3" t="s">
        <v>304</v>
      </c>
      <c r="B444" t="str">
        <f t="shared" si="61"/>
        <v>hcl:717ef8 eyr:1996 pid:154cm ecl:#e2c90e iyr:2028 byr:2009 hgt:184cm</v>
      </c>
      <c r="C444" t="str">
        <f t="shared" si="62"/>
        <v>hcl:717ef8 eyr:1996 pid:154cm ecl:#e2c90e iyr:2028 byr:2009 hgt:184cm</v>
      </c>
    </row>
    <row r="445" spans="1:3" x14ac:dyDescent="0.2">
      <c r="B445" t="str">
        <f t="shared" si="61"/>
        <v/>
      </c>
      <c r="C445" t="str">
        <f t="shared" si="62"/>
        <v/>
      </c>
    </row>
    <row r="446" spans="1:3" ht="17" x14ac:dyDescent="0.25">
      <c r="A446" s="3" t="s">
        <v>305</v>
      </c>
      <c r="B446" t="str">
        <f t="shared" si="61"/>
        <v>iyr:2015 pid:549968053 hcl:#efcc98</v>
      </c>
      <c r="C446" t="str">
        <f t="shared" si="62"/>
        <v/>
      </c>
    </row>
    <row r="447" spans="1:3" ht="17" x14ac:dyDescent="0.25">
      <c r="A447" s="3" t="s">
        <v>306</v>
      </c>
      <c r="B447" t="str">
        <f t="shared" si="61"/>
        <v>iyr:2015 pid:549968053 hcl:#efcc98 hgt:151cm eyr:2025</v>
      </c>
      <c r="C447" t="str">
        <f t="shared" si="62"/>
        <v/>
      </c>
    </row>
    <row r="448" spans="1:3" ht="17" x14ac:dyDescent="0.25">
      <c r="A448" s="3" t="s">
        <v>307</v>
      </c>
      <c r="B448" t="str">
        <f t="shared" si="61"/>
        <v>iyr:2015 pid:549968053 hcl:#efcc98 hgt:151cm eyr:2025 byr:1993</v>
      </c>
      <c r="C448" t="str">
        <f t="shared" si="62"/>
        <v/>
      </c>
    </row>
    <row r="449" spans="1:3" ht="17" x14ac:dyDescent="0.25">
      <c r="A449" s="3" t="s">
        <v>308</v>
      </c>
      <c r="B449" t="str">
        <f t="shared" si="61"/>
        <v>iyr:2015 pid:549968053 hcl:#efcc98 hgt:151cm eyr:2025 byr:1993 ecl:gry</v>
      </c>
      <c r="C449" t="str">
        <f t="shared" si="62"/>
        <v>iyr:2015 pid:549968053 hcl:#efcc98 hgt:151cm eyr:2025 byr:1993 ecl:gry</v>
      </c>
    </row>
    <row r="450" spans="1:3" x14ac:dyDescent="0.2">
      <c r="B450" t="str">
        <f t="shared" si="61"/>
        <v/>
      </c>
      <c r="C450" t="str">
        <f t="shared" si="62"/>
        <v/>
      </c>
    </row>
    <row r="451" spans="1:3" ht="17" x14ac:dyDescent="0.25">
      <c r="A451" s="3" t="s">
        <v>309</v>
      </c>
      <c r="B451" t="str">
        <f t="shared" si="61"/>
        <v>hgt:165cm ecl:gry</v>
      </c>
      <c r="C451" t="str">
        <f t="shared" si="62"/>
        <v/>
      </c>
    </row>
    <row r="452" spans="1:3" ht="17" x14ac:dyDescent="0.25">
      <c r="A452" s="3" t="s">
        <v>29</v>
      </c>
      <c r="B452" t="str">
        <f t="shared" ref="B452:B515" si="63">IF(A452="","",IF(A451="",A452,B451&amp;" "&amp;A452))</f>
        <v>hgt:165cm ecl:gry iyr:2020</v>
      </c>
      <c r="C452" t="str">
        <f t="shared" ref="C452:C515" si="64">TRIM(IF(B453="",B452,""))</f>
        <v/>
      </c>
    </row>
    <row r="453" spans="1:3" ht="17" x14ac:dyDescent="0.25">
      <c r="A453" s="3" t="s">
        <v>310</v>
      </c>
      <c r="B453" t="str">
        <f t="shared" si="63"/>
        <v>hgt:165cm ecl:gry iyr:2020 byr:1927 hcl:#602927 pid:278946330</v>
      </c>
      <c r="C453" t="str">
        <f t="shared" si="64"/>
        <v/>
      </c>
    </row>
    <row r="454" spans="1:3" ht="17" x14ac:dyDescent="0.25">
      <c r="A454" s="3" t="s">
        <v>78</v>
      </c>
      <c r="B454" t="str">
        <f t="shared" si="63"/>
        <v>hgt:165cm ecl:gry iyr:2020 byr:1927 hcl:#602927 pid:278946330 eyr:2027</v>
      </c>
      <c r="C454" t="str">
        <f t="shared" si="64"/>
        <v>hgt:165cm ecl:gry iyr:2020 byr:1927 hcl:#602927 pid:278946330 eyr:2027</v>
      </c>
    </row>
    <row r="455" spans="1:3" x14ac:dyDescent="0.2">
      <c r="B455" t="str">
        <f t="shared" si="63"/>
        <v/>
      </c>
      <c r="C455" t="str">
        <f t="shared" si="64"/>
        <v/>
      </c>
    </row>
    <row r="456" spans="1:3" ht="17" x14ac:dyDescent="0.25">
      <c r="A456" s="3" t="s">
        <v>190</v>
      </c>
      <c r="B456" t="str">
        <f t="shared" si="63"/>
        <v>eyr:2031</v>
      </c>
      <c r="C456" t="str">
        <f t="shared" si="64"/>
        <v/>
      </c>
    </row>
    <row r="457" spans="1:3" ht="17" x14ac:dyDescent="0.25">
      <c r="A457" s="3" t="s">
        <v>311</v>
      </c>
      <c r="B457" t="str">
        <f t="shared" si="63"/>
        <v>eyr:2031 ecl:#b01aae pid:151cm</v>
      </c>
      <c r="C457" t="str">
        <f t="shared" si="64"/>
        <v/>
      </c>
    </row>
    <row r="458" spans="1:3" ht="17" x14ac:dyDescent="0.25">
      <c r="A458" s="3" t="s">
        <v>312</v>
      </c>
      <c r="B458" t="str">
        <f t="shared" si="63"/>
        <v>eyr:2031 ecl:#b01aae pid:151cm cid:188 iyr:2025</v>
      </c>
      <c r="C458" t="str">
        <f t="shared" si="64"/>
        <v/>
      </c>
    </row>
    <row r="459" spans="1:3" ht="17" x14ac:dyDescent="0.25">
      <c r="A459" s="3" t="s">
        <v>313</v>
      </c>
      <c r="B459" t="str">
        <f t="shared" si="63"/>
        <v>eyr:2031 ecl:#b01aae pid:151cm cid:188 iyr:2025 hgt:60cm byr:2015</v>
      </c>
      <c r="C459" t="str">
        <f t="shared" si="64"/>
        <v>eyr:2031 ecl:#b01aae pid:151cm cid:188 iyr:2025 hgt:60cm byr:2015</v>
      </c>
    </row>
    <row r="460" spans="1:3" x14ac:dyDescent="0.2">
      <c r="B460" t="str">
        <f t="shared" si="63"/>
        <v/>
      </c>
      <c r="C460" t="str">
        <f t="shared" si="64"/>
        <v/>
      </c>
    </row>
    <row r="461" spans="1:3" ht="17" x14ac:dyDescent="0.25">
      <c r="A461" s="3" t="s">
        <v>314</v>
      </c>
      <c r="B461" t="str">
        <f t="shared" si="63"/>
        <v>eyr:2028 pid:928740840</v>
      </c>
      <c r="C461" t="str">
        <f t="shared" si="64"/>
        <v/>
      </c>
    </row>
    <row r="462" spans="1:3" ht="17" x14ac:dyDescent="0.25">
      <c r="A462" s="3" t="s">
        <v>315</v>
      </c>
      <c r="B462" t="str">
        <f t="shared" si="63"/>
        <v>eyr:2028 pid:928740840 byr:1931</v>
      </c>
      <c r="C462" t="str">
        <f t="shared" si="64"/>
        <v/>
      </c>
    </row>
    <row r="463" spans="1:3" ht="17" x14ac:dyDescent="0.25">
      <c r="A463" s="3" t="s">
        <v>316</v>
      </c>
      <c r="B463" t="str">
        <f t="shared" si="63"/>
        <v>eyr:2028 pid:928740840 byr:1931 hgt:191cm iyr:2014 cid:305</v>
      </c>
      <c r="C463" t="str">
        <f t="shared" si="64"/>
        <v/>
      </c>
    </row>
    <row r="464" spans="1:3" ht="17" x14ac:dyDescent="0.25">
      <c r="A464" s="3" t="s">
        <v>317</v>
      </c>
      <c r="B464" t="str">
        <f t="shared" si="63"/>
        <v>eyr:2028 pid:928740840 byr:1931 hgt:191cm iyr:2014 cid:305 hcl:#6b5442</v>
      </c>
      <c r="C464" t="str">
        <f t="shared" si="64"/>
        <v/>
      </c>
    </row>
    <row r="465" spans="1:3" ht="17" x14ac:dyDescent="0.25">
      <c r="A465" s="3" t="s">
        <v>284</v>
      </c>
      <c r="B465" t="str">
        <f t="shared" si="63"/>
        <v>eyr:2028 pid:928740840 byr:1931 hgt:191cm iyr:2014 cid:305 hcl:#6b5442 ecl:oth</v>
      </c>
      <c r="C465" t="str">
        <f t="shared" si="64"/>
        <v>eyr:2028 pid:928740840 byr:1931 hgt:191cm iyr:2014 cid:305 hcl:#6b5442 ecl:oth</v>
      </c>
    </row>
    <row r="466" spans="1:3" x14ac:dyDescent="0.2">
      <c r="B466" t="str">
        <f t="shared" si="63"/>
        <v/>
      </c>
      <c r="C466" t="str">
        <f t="shared" si="64"/>
        <v/>
      </c>
    </row>
    <row r="467" spans="1:3" ht="17" x14ac:dyDescent="0.25">
      <c r="A467" s="3" t="s">
        <v>318</v>
      </c>
      <c r="B467" t="str">
        <f t="shared" si="63"/>
        <v>hcl:#7d3b0c cid:283 byr:1923 ecl:amb</v>
      </c>
      <c r="C467" t="str">
        <f t="shared" si="64"/>
        <v/>
      </c>
    </row>
    <row r="468" spans="1:3" ht="17" x14ac:dyDescent="0.25">
      <c r="A468" s="3" t="s">
        <v>319</v>
      </c>
      <c r="B468" t="str">
        <f t="shared" si="63"/>
        <v>hcl:#7d3b0c cid:283 byr:1923 ecl:amb pid:781290431 iyr:2019</v>
      </c>
      <c r="C468" t="str">
        <f t="shared" si="64"/>
        <v/>
      </c>
    </row>
    <row r="469" spans="1:3" ht="17" x14ac:dyDescent="0.25">
      <c r="A469" s="3" t="s">
        <v>182</v>
      </c>
      <c r="B469" t="str">
        <f t="shared" si="63"/>
        <v>hcl:#7d3b0c cid:283 byr:1923 ecl:amb pid:781290431 iyr:2019 eyr:2021</v>
      </c>
      <c r="C469" t="str">
        <f t="shared" si="64"/>
        <v/>
      </c>
    </row>
    <row r="470" spans="1:3" ht="17" x14ac:dyDescent="0.25">
      <c r="A470" s="3" t="s">
        <v>320</v>
      </c>
      <c r="B470" t="str">
        <f t="shared" si="63"/>
        <v>hcl:#7d3b0c cid:283 byr:1923 ecl:amb pid:781290431 iyr:2019 eyr:2021 hgt:191cm</v>
      </c>
      <c r="C470" t="str">
        <f t="shared" si="64"/>
        <v>hcl:#7d3b0c cid:283 byr:1923 ecl:amb pid:781290431 iyr:2019 eyr:2021 hgt:191cm</v>
      </c>
    </row>
    <row r="471" spans="1:3" x14ac:dyDescent="0.2">
      <c r="B471" t="str">
        <f t="shared" si="63"/>
        <v/>
      </c>
      <c r="C471" t="str">
        <f t="shared" si="64"/>
        <v/>
      </c>
    </row>
    <row r="472" spans="1:3" ht="17" x14ac:dyDescent="0.25">
      <c r="A472" s="3" t="s">
        <v>321</v>
      </c>
      <c r="B472" t="str">
        <f t="shared" si="63"/>
        <v>byr:2027</v>
      </c>
      <c r="C472" t="str">
        <f t="shared" si="64"/>
        <v/>
      </c>
    </row>
    <row r="473" spans="1:3" ht="17" x14ac:dyDescent="0.25">
      <c r="A473" s="3" t="s">
        <v>322</v>
      </c>
      <c r="B473" t="str">
        <f t="shared" si="63"/>
        <v>byr:2027 pid:51702036</v>
      </c>
      <c r="C473" t="str">
        <f t="shared" si="64"/>
        <v/>
      </c>
    </row>
    <row r="474" spans="1:3" ht="17" x14ac:dyDescent="0.25">
      <c r="A474" s="3" t="s">
        <v>323</v>
      </c>
      <c r="B474" t="str">
        <f t="shared" si="63"/>
        <v>byr:2027 pid:51702036 iyr:2028 hgt:165in ecl:gry hcl:z</v>
      </c>
      <c r="C474" t="str">
        <f t="shared" si="64"/>
        <v/>
      </c>
    </row>
    <row r="475" spans="1:3" ht="17" x14ac:dyDescent="0.25">
      <c r="A475" s="3" t="s">
        <v>296</v>
      </c>
      <c r="B475" t="str">
        <f t="shared" si="63"/>
        <v>byr:2027 pid:51702036 iyr:2028 hgt:165in ecl:gry hcl:z eyr:2036</v>
      </c>
      <c r="C475" t="str">
        <f t="shared" si="64"/>
        <v>byr:2027 pid:51702036 iyr:2028 hgt:165in ecl:gry hcl:z eyr:2036</v>
      </c>
    </row>
    <row r="476" spans="1:3" x14ac:dyDescent="0.2">
      <c r="B476" t="str">
        <f t="shared" si="63"/>
        <v/>
      </c>
      <c r="C476" t="str">
        <f t="shared" si="64"/>
        <v/>
      </c>
    </row>
    <row r="477" spans="1:3" ht="17" x14ac:dyDescent="0.25">
      <c r="A477" s="3" t="s">
        <v>324</v>
      </c>
      <c r="B477" t="str">
        <f t="shared" si="63"/>
        <v>byr:1971</v>
      </c>
      <c r="C477" t="str">
        <f t="shared" si="64"/>
        <v/>
      </c>
    </row>
    <row r="478" spans="1:3" ht="17" x14ac:dyDescent="0.25">
      <c r="A478" s="3" t="s">
        <v>325</v>
      </c>
      <c r="B478" t="str">
        <f t="shared" si="63"/>
        <v>byr:1971 ecl:blu iyr:2012 pid:986042111</v>
      </c>
      <c r="C478" t="str">
        <f t="shared" si="64"/>
        <v/>
      </c>
    </row>
    <row r="479" spans="1:3" ht="17" x14ac:dyDescent="0.25">
      <c r="A479" s="3" t="s">
        <v>326</v>
      </c>
      <c r="B479" t="str">
        <f t="shared" si="63"/>
        <v>byr:1971 ecl:blu iyr:2012 pid:986042111 eyr:2021 hcl:#888785</v>
      </c>
      <c r="C479" t="str">
        <f t="shared" si="64"/>
        <v/>
      </c>
    </row>
    <row r="480" spans="1:3" ht="17" x14ac:dyDescent="0.25">
      <c r="A480" s="3" t="s">
        <v>327</v>
      </c>
      <c r="B480" t="str">
        <f t="shared" si="63"/>
        <v>byr:1971 ecl:blu iyr:2012 pid:986042111 eyr:2021 hcl:#888785 hgt:68in</v>
      </c>
      <c r="C480" t="str">
        <f t="shared" si="64"/>
        <v>byr:1971 ecl:blu iyr:2012 pid:986042111 eyr:2021 hcl:#888785 hgt:68in</v>
      </c>
    </row>
    <row r="481" spans="1:3" x14ac:dyDescent="0.2">
      <c r="B481" t="str">
        <f t="shared" si="63"/>
        <v/>
      </c>
      <c r="C481" t="str">
        <f t="shared" si="64"/>
        <v/>
      </c>
    </row>
    <row r="482" spans="1:3" ht="17" x14ac:dyDescent="0.25">
      <c r="A482" s="3" t="s">
        <v>328</v>
      </c>
      <c r="B482" t="str">
        <f t="shared" si="63"/>
        <v>hgt:183cm byr:2030</v>
      </c>
      <c r="C482" t="str">
        <f t="shared" si="64"/>
        <v/>
      </c>
    </row>
    <row r="483" spans="1:3" ht="17" x14ac:dyDescent="0.25">
      <c r="A483" s="3" t="s">
        <v>118</v>
      </c>
      <c r="B483" t="str">
        <f t="shared" si="63"/>
        <v>hgt:183cm byr:2030 iyr:2013</v>
      </c>
      <c r="C483" t="str">
        <f t="shared" si="64"/>
        <v/>
      </c>
    </row>
    <row r="484" spans="1:3" ht="17" x14ac:dyDescent="0.25">
      <c r="A484" s="3" t="s">
        <v>329</v>
      </c>
      <c r="B484" t="str">
        <f t="shared" si="63"/>
        <v>hgt:183cm byr:2030 iyr:2013 cid:209 pid:989002507</v>
      </c>
      <c r="C484" t="str">
        <f t="shared" si="64"/>
        <v/>
      </c>
    </row>
    <row r="485" spans="1:3" ht="17" x14ac:dyDescent="0.25">
      <c r="A485" s="3" t="s">
        <v>330</v>
      </c>
      <c r="B485" t="str">
        <f t="shared" si="63"/>
        <v>hgt:183cm byr:2030 iyr:2013 cid:209 pid:989002507 ecl:hzl eyr:2028 hcl:59c2ce</v>
      </c>
      <c r="C485" t="str">
        <f t="shared" si="64"/>
        <v>hgt:183cm byr:2030 iyr:2013 cid:209 pid:989002507 ecl:hzl eyr:2028 hcl:59c2ce</v>
      </c>
    </row>
    <row r="486" spans="1:3" x14ac:dyDescent="0.2">
      <c r="B486" t="str">
        <f t="shared" si="63"/>
        <v/>
      </c>
      <c r="C486" t="str">
        <f t="shared" si="64"/>
        <v/>
      </c>
    </row>
    <row r="487" spans="1:3" ht="17" x14ac:dyDescent="0.25">
      <c r="A487" s="3" t="s">
        <v>331</v>
      </c>
      <c r="B487" t="str">
        <f t="shared" si="63"/>
        <v>ecl:gry iyr:2020 pid:895856989 hcl:#888785</v>
      </c>
      <c r="C487" t="str">
        <f t="shared" si="64"/>
        <v/>
      </c>
    </row>
    <row r="488" spans="1:3" ht="17" x14ac:dyDescent="0.25">
      <c r="A488" s="3" t="s">
        <v>332</v>
      </c>
      <c r="B488" t="str">
        <f t="shared" si="63"/>
        <v>ecl:gry iyr:2020 pid:895856989 hcl:#888785 hgt:185cm byr:1964 eyr:2025</v>
      </c>
      <c r="C488" t="str">
        <f t="shared" si="64"/>
        <v>ecl:gry iyr:2020 pid:895856989 hcl:#888785 hgt:185cm byr:1964 eyr:2025</v>
      </c>
    </row>
    <row r="489" spans="1:3" x14ac:dyDescent="0.2">
      <c r="B489" t="str">
        <f t="shared" si="63"/>
        <v/>
      </c>
      <c r="C489" t="str">
        <f t="shared" si="64"/>
        <v/>
      </c>
    </row>
    <row r="490" spans="1:3" ht="17" x14ac:dyDescent="0.25">
      <c r="A490" s="3" t="s">
        <v>308</v>
      </c>
      <c r="B490" t="str">
        <f t="shared" si="63"/>
        <v>ecl:gry</v>
      </c>
      <c r="C490" t="str">
        <f t="shared" si="64"/>
        <v/>
      </c>
    </row>
    <row r="491" spans="1:3" ht="17" x14ac:dyDescent="0.25">
      <c r="A491" s="3" t="s">
        <v>333</v>
      </c>
      <c r="B491" t="str">
        <f t="shared" si="63"/>
        <v>ecl:gry hgt:183cm cid:97 hcl:#93be9b eyr:2021</v>
      </c>
      <c r="C491" t="str">
        <f t="shared" si="64"/>
        <v/>
      </c>
    </row>
    <row r="492" spans="1:3" ht="17" x14ac:dyDescent="0.25">
      <c r="A492" s="3" t="s">
        <v>334</v>
      </c>
      <c r="B492" t="str">
        <f t="shared" si="63"/>
        <v>ecl:gry hgt:183cm cid:97 hcl:#93be9b eyr:2021 byr:1995 pid:668647173</v>
      </c>
      <c r="C492" t="str">
        <f t="shared" si="64"/>
        <v>ecl:gry hgt:183cm cid:97 hcl:#93be9b eyr:2021 byr:1995 pid:668647173</v>
      </c>
    </row>
    <row r="493" spans="1:3" x14ac:dyDescent="0.2">
      <c r="B493" t="str">
        <f t="shared" si="63"/>
        <v/>
      </c>
      <c r="C493" t="str">
        <f t="shared" si="64"/>
        <v/>
      </c>
    </row>
    <row r="494" spans="1:3" ht="17" x14ac:dyDescent="0.25">
      <c r="A494" s="3" t="s">
        <v>335</v>
      </c>
      <c r="B494" t="str">
        <f t="shared" si="63"/>
        <v>hcl:#733820 eyr:2027</v>
      </c>
      <c r="C494" t="str">
        <f t="shared" si="64"/>
        <v/>
      </c>
    </row>
    <row r="495" spans="1:3" ht="17" x14ac:dyDescent="0.25">
      <c r="A495" s="3" t="s">
        <v>336</v>
      </c>
      <c r="B495" t="str">
        <f t="shared" si="63"/>
        <v>hcl:#733820 eyr:2027 byr:1977 pid:242773849 hgt:184cm iyr:2017</v>
      </c>
      <c r="C495" t="str">
        <f t="shared" si="64"/>
        <v/>
      </c>
    </row>
    <row r="496" spans="1:3" ht="17" x14ac:dyDescent="0.25">
      <c r="A496" s="3" t="s">
        <v>337</v>
      </c>
      <c r="B496" t="str">
        <f t="shared" si="63"/>
        <v>hcl:#733820 eyr:2027 byr:1977 pid:242773849 hgt:184cm iyr:2017 cid:76 ecl:brn</v>
      </c>
      <c r="C496" t="str">
        <f t="shared" si="64"/>
        <v>hcl:#733820 eyr:2027 byr:1977 pid:242773849 hgt:184cm iyr:2017 cid:76 ecl:brn</v>
      </c>
    </row>
    <row r="497" spans="1:3" x14ac:dyDescent="0.2">
      <c r="B497" t="str">
        <f t="shared" si="63"/>
        <v/>
      </c>
      <c r="C497" t="str">
        <f t="shared" si="64"/>
        <v/>
      </c>
    </row>
    <row r="498" spans="1:3" ht="17" x14ac:dyDescent="0.25">
      <c r="A498" s="3" t="s">
        <v>338</v>
      </c>
      <c r="B498" t="str">
        <f t="shared" si="63"/>
        <v>hgt:167 hcl:z byr:2012 eyr:2027</v>
      </c>
      <c r="C498" t="str">
        <f t="shared" si="64"/>
        <v/>
      </c>
    </row>
    <row r="499" spans="1:3" ht="17" x14ac:dyDescent="0.25">
      <c r="A499" s="3" t="s">
        <v>339</v>
      </c>
      <c r="B499" t="str">
        <f t="shared" si="63"/>
        <v>hgt:167 hcl:z byr:2012 eyr:2027 pid:590438786 ecl:hzl</v>
      </c>
      <c r="C499" t="str">
        <f t="shared" si="64"/>
        <v/>
      </c>
    </row>
    <row r="500" spans="1:3" ht="17" x14ac:dyDescent="0.25">
      <c r="A500" s="3" t="s">
        <v>340</v>
      </c>
      <c r="B500" t="str">
        <f t="shared" si="63"/>
        <v>hgt:167 hcl:z byr:2012 eyr:2027 pid:590438786 ecl:hzl cid:101 iyr:1994</v>
      </c>
      <c r="C500" t="str">
        <f t="shared" si="64"/>
        <v>hgt:167 hcl:z byr:2012 eyr:2027 pid:590438786 ecl:hzl cid:101 iyr:1994</v>
      </c>
    </row>
    <row r="501" spans="1:3" x14ac:dyDescent="0.2">
      <c r="B501" t="str">
        <f t="shared" si="63"/>
        <v/>
      </c>
      <c r="C501" t="str">
        <f t="shared" si="64"/>
        <v/>
      </c>
    </row>
    <row r="502" spans="1:3" ht="17" x14ac:dyDescent="0.25">
      <c r="A502" s="3" t="s">
        <v>204</v>
      </c>
      <c r="B502" t="str">
        <f t="shared" si="63"/>
        <v>iyr:2015</v>
      </c>
      <c r="C502" t="str">
        <f t="shared" si="64"/>
        <v/>
      </c>
    </row>
    <row r="503" spans="1:3" ht="17" x14ac:dyDescent="0.25">
      <c r="A503" s="3" t="s">
        <v>341</v>
      </c>
      <c r="B503" t="str">
        <f t="shared" si="63"/>
        <v>iyr:2015 hcl:#888785 eyr:2024</v>
      </c>
      <c r="C503" t="str">
        <f t="shared" si="64"/>
        <v/>
      </c>
    </row>
    <row r="504" spans="1:3" ht="17" x14ac:dyDescent="0.25">
      <c r="A504" s="3" t="s">
        <v>342</v>
      </c>
      <c r="B504" t="str">
        <f t="shared" si="63"/>
        <v>iyr:2015 hcl:#888785 eyr:2024 ecl:blu pid:279218875 cid:178 byr:1944 hgt:74in</v>
      </c>
      <c r="C504" t="str">
        <f t="shared" si="64"/>
        <v>iyr:2015 hcl:#888785 eyr:2024 ecl:blu pid:279218875 cid:178 byr:1944 hgt:74in</v>
      </c>
    </row>
    <row r="505" spans="1:3" x14ac:dyDescent="0.2">
      <c r="B505" t="str">
        <f t="shared" si="63"/>
        <v/>
      </c>
      <c r="C505" t="str">
        <f t="shared" si="64"/>
        <v/>
      </c>
    </row>
    <row r="506" spans="1:3" ht="17" x14ac:dyDescent="0.25">
      <c r="A506" s="3" t="s">
        <v>343</v>
      </c>
      <c r="B506" t="str">
        <f t="shared" si="63"/>
        <v>ecl:oth cid:334 pid:169599381</v>
      </c>
      <c r="C506" t="str">
        <f t="shared" si="64"/>
        <v/>
      </c>
    </row>
    <row r="507" spans="1:3" ht="17" x14ac:dyDescent="0.25">
      <c r="A507" s="3" t="s">
        <v>344</v>
      </c>
      <c r="B507" t="str">
        <f t="shared" si="63"/>
        <v>ecl:oth cid:334 pid:169599381 hcl:#7d3b0c eyr:2028 hgt:172cm iyr:2010</v>
      </c>
      <c r="C507" t="str">
        <f t="shared" si="64"/>
        <v>ecl:oth cid:334 pid:169599381 hcl:#7d3b0c eyr:2028 hgt:172cm iyr:2010</v>
      </c>
    </row>
    <row r="508" spans="1:3" x14ac:dyDescent="0.2">
      <c r="B508" t="str">
        <f t="shared" si="63"/>
        <v/>
      </c>
      <c r="C508" t="str">
        <f t="shared" si="64"/>
        <v/>
      </c>
    </row>
    <row r="509" spans="1:3" ht="17" x14ac:dyDescent="0.25">
      <c r="A509" s="3" t="s">
        <v>345</v>
      </c>
      <c r="B509" t="str">
        <f t="shared" si="63"/>
        <v>eyr:2033 byr:1973 cid:333 iyr:2019 hcl:z ecl:utc</v>
      </c>
      <c r="C509" t="str">
        <f t="shared" si="64"/>
        <v/>
      </c>
    </row>
    <row r="510" spans="1:3" ht="17" x14ac:dyDescent="0.25">
      <c r="A510" s="3" t="s">
        <v>346</v>
      </c>
      <c r="B510" t="str">
        <f t="shared" si="63"/>
        <v>eyr:2033 byr:1973 cid:333 iyr:2019 hcl:z ecl:utc hgt:178cm pid:#e7abc0</v>
      </c>
      <c r="C510" t="str">
        <f t="shared" si="64"/>
        <v>eyr:2033 byr:1973 cid:333 iyr:2019 hcl:z ecl:utc hgt:178cm pid:#e7abc0</v>
      </c>
    </row>
    <row r="511" spans="1:3" x14ac:dyDescent="0.2">
      <c r="B511" t="str">
        <f t="shared" si="63"/>
        <v/>
      </c>
      <c r="C511" t="str">
        <f t="shared" si="64"/>
        <v/>
      </c>
    </row>
    <row r="512" spans="1:3" ht="17" x14ac:dyDescent="0.25">
      <c r="A512" s="3" t="s">
        <v>347</v>
      </c>
      <c r="B512" t="str">
        <f t="shared" si="63"/>
        <v>eyr:2026 ecl:blu cid:264 byr:1998 hgt:177cm hcl:#602927</v>
      </c>
      <c r="C512" t="str">
        <f t="shared" si="64"/>
        <v/>
      </c>
    </row>
    <row r="513" spans="1:3" ht="17" x14ac:dyDescent="0.25">
      <c r="A513" s="3" t="s">
        <v>348</v>
      </c>
      <c r="B513" t="str">
        <f t="shared" si="63"/>
        <v>eyr:2026 ecl:blu cid:264 byr:1998 hgt:177cm hcl:#602927 pid:770052780</v>
      </c>
      <c r="C513" t="str">
        <f t="shared" si="64"/>
        <v/>
      </c>
    </row>
    <row r="514" spans="1:3" ht="17" x14ac:dyDescent="0.25">
      <c r="A514" s="3" t="s">
        <v>349</v>
      </c>
      <c r="B514" t="str">
        <f t="shared" si="63"/>
        <v>eyr:2026 ecl:blu cid:264 byr:1998 hgt:177cm hcl:#602927 pid:770052780 iyr:2019</v>
      </c>
      <c r="C514" t="str">
        <f t="shared" si="64"/>
        <v>eyr:2026 ecl:blu cid:264 byr:1998 hgt:177cm hcl:#602927 pid:770052780 iyr:2019</v>
      </c>
    </row>
    <row r="515" spans="1:3" x14ac:dyDescent="0.2">
      <c r="B515" t="str">
        <f t="shared" si="63"/>
        <v/>
      </c>
      <c r="C515" t="str">
        <f t="shared" si="64"/>
        <v/>
      </c>
    </row>
    <row r="516" spans="1:3" ht="17" x14ac:dyDescent="0.25">
      <c r="A516" s="3" t="s">
        <v>40</v>
      </c>
      <c r="B516" t="str">
        <f t="shared" ref="B516:B579" si="65">IF(A516="","",IF(A515="",A516,B515&amp;" "&amp;A516))</f>
        <v>ecl:blu</v>
      </c>
      <c r="C516" t="str">
        <f t="shared" ref="C516:C579" si="66">TRIM(IF(B517="",B516,""))</f>
        <v/>
      </c>
    </row>
    <row r="517" spans="1:3" ht="17" x14ac:dyDescent="0.25">
      <c r="A517" s="3" t="s">
        <v>350</v>
      </c>
      <c r="B517" t="str">
        <f t="shared" si="65"/>
        <v>ecl:blu iyr:2016 cid:232 eyr:2023</v>
      </c>
      <c r="C517" t="str">
        <f t="shared" si="66"/>
        <v/>
      </c>
    </row>
    <row r="518" spans="1:3" ht="17" x14ac:dyDescent="0.25">
      <c r="A518" s="3" t="s">
        <v>351</v>
      </c>
      <c r="B518" t="str">
        <f t="shared" si="65"/>
        <v>ecl:blu iyr:2016 cid:232 eyr:2023 pid:643597545 hgt:167cm byr:1986 hcl:#cfa07d</v>
      </c>
      <c r="C518" t="str">
        <f t="shared" si="66"/>
        <v>ecl:blu iyr:2016 cid:232 eyr:2023 pid:643597545 hgt:167cm byr:1986 hcl:#cfa07d</v>
      </c>
    </row>
    <row r="519" spans="1:3" x14ac:dyDescent="0.2">
      <c r="B519" t="str">
        <f t="shared" si="65"/>
        <v/>
      </c>
      <c r="C519" t="str">
        <f t="shared" si="66"/>
        <v/>
      </c>
    </row>
    <row r="520" spans="1:3" ht="17" x14ac:dyDescent="0.25">
      <c r="A520" s="3" t="s">
        <v>352</v>
      </c>
      <c r="B520" t="str">
        <f t="shared" si="65"/>
        <v>pid:017818204</v>
      </c>
      <c r="C520" t="str">
        <f t="shared" si="66"/>
        <v/>
      </c>
    </row>
    <row r="521" spans="1:3" ht="17" x14ac:dyDescent="0.25">
      <c r="A521" s="3" t="s">
        <v>353</v>
      </c>
      <c r="B521" t="str">
        <f t="shared" si="65"/>
        <v>pid:017818204 iyr:2017 eyr:2028 hgt:168cm hcl:#602927 byr:1931 ecl:oth</v>
      </c>
      <c r="C521" t="str">
        <f t="shared" si="66"/>
        <v>pid:017818204 iyr:2017 eyr:2028 hgt:168cm hcl:#602927 byr:1931 ecl:oth</v>
      </c>
    </row>
    <row r="522" spans="1:3" x14ac:dyDescent="0.2">
      <c r="B522" t="str">
        <f t="shared" si="65"/>
        <v/>
      </c>
      <c r="C522" t="str">
        <f t="shared" si="66"/>
        <v/>
      </c>
    </row>
    <row r="523" spans="1:3" ht="17" x14ac:dyDescent="0.25">
      <c r="A523" s="3" t="s">
        <v>354</v>
      </c>
      <c r="B523" t="str">
        <f t="shared" si="65"/>
        <v>byr:1984 ecl:grn hgt:191cm hcl:#efcc98 pid:408382086</v>
      </c>
      <c r="C523" t="str">
        <f t="shared" si="66"/>
        <v/>
      </c>
    </row>
    <row r="524" spans="1:3" ht="17" x14ac:dyDescent="0.25">
      <c r="A524" s="3" t="s">
        <v>355</v>
      </c>
      <c r="B524" t="str">
        <f t="shared" si="65"/>
        <v>byr:1984 ecl:grn hgt:191cm hcl:#efcc98 pid:408382086 iyr:2010 eyr:2025</v>
      </c>
      <c r="C524" t="str">
        <f t="shared" si="66"/>
        <v>byr:1984 ecl:grn hgt:191cm hcl:#efcc98 pid:408382086 iyr:2010 eyr:2025</v>
      </c>
    </row>
    <row r="525" spans="1:3" x14ac:dyDescent="0.2">
      <c r="B525" t="str">
        <f t="shared" si="65"/>
        <v/>
      </c>
      <c r="C525" t="str">
        <f t="shared" si="66"/>
        <v/>
      </c>
    </row>
    <row r="526" spans="1:3" ht="17" x14ac:dyDescent="0.25">
      <c r="A526" s="3" t="s">
        <v>356</v>
      </c>
      <c r="B526" t="str">
        <f t="shared" si="65"/>
        <v>hgt:158cm ecl:#25e195 byr:1929 pid:0367744553 eyr:1957 iyr:2017</v>
      </c>
      <c r="C526" t="str">
        <f t="shared" si="66"/>
        <v/>
      </c>
    </row>
    <row r="527" spans="1:3" ht="17" x14ac:dyDescent="0.25">
      <c r="A527" s="3" t="s">
        <v>65</v>
      </c>
      <c r="B527" t="str">
        <f t="shared" si="65"/>
        <v>hgt:158cm ecl:#25e195 byr:1929 pid:0367744553 eyr:1957 iyr:2017 hcl:z</v>
      </c>
      <c r="C527" t="str">
        <f t="shared" si="66"/>
        <v>hgt:158cm ecl:#25e195 byr:1929 pid:0367744553 eyr:1957 iyr:2017 hcl:z</v>
      </c>
    </row>
    <row r="528" spans="1:3" x14ac:dyDescent="0.2">
      <c r="B528" t="str">
        <f t="shared" si="65"/>
        <v/>
      </c>
      <c r="C528" t="str">
        <f t="shared" si="66"/>
        <v/>
      </c>
    </row>
    <row r="529" spans="1:3" ht="17" x14ac:dyDescent="0.25">
      <c r="A529" s="3" t="s">
        <v>357</v>
      </c>
      <c r="B529" t="str">
        <f t="shared" si="65"/>
        <v>hgt:168cm byr:1977 pid:006609828</v>
      </c>
      <c r="C529" t="str">
        <f t="shared" si="66"/>
        <v/>
      </c>
    </row>
    <row r="530" spans="1:3" ht="17" x14ac:dyDescent="0.25">
      <c r="A530" s="3" t="s">
        <v>358</v>
      </c>
      <c r="B530" t="str">
        <f t="shared" si="65"/>
        <v>hgt:168cm byr:1977 pid:006609828 eyr:2024</v>
      </c>
      <c r="C530" t="str">
        <f t="shared" si="66"/>
        <v/>
      </c>
    </row>
    <row r="531" spans="1:3" ht="17" x14ac:dyDescent="0.25">
      <c r="A531" s="3" t="s">
        <v>204</v>
      </c>
      <c r="B531" t="str">
        <f t="shared" si="65"/>
        <v>hgt:168cm byr:1977 pid:006609828 eyr:2024 iyr:2015</v>
      </c>
      <c r="C531" t="str">
        <f t="shared" si="66"/>
        <v/>
      </c>
    </row>
    <row r="532" spans="1:3" ht="17" x14ac:dyDescent="0.25">
      <c r="A532" s="3" t="s">
        <v>359</v>
      </c>
      <c r="B532" t="str">
        <f t="shared" si="65"/>
        <v>hgt:168cm byr:1977 pid:006609828 eyr:2024 iyr:2015 ecl:amb hcl:#b6652a</v>
      </c>
      <c r="C532" t="str">
        <f t="shared" si="66"/>
        <v>hgt:168cm byr:1977 pid:006609828 eyr:2024 iyr:2015 ecl:amb hcl:#b6652a</v>
      </c>
    </row>
    <row r="533" spans="1:3" x14ac:dyDescent="0.2">
      <c r="B533" t="str">
        <f t="shared" si="65"/>
        <v/>
      </c>
      <c r="C533" t="str">
        <f t="shared" si="66"/>
        <v/>
      </c>
    </row>
    <row r="534" spans="1:3" ht="17" x14ac:dyDescent="0.25">
      <c r="A534" s="3" t="s">
        <v>360</v>
      </c>
      <c r="B534" t="str">
        <f t="shared" si="65"/>
        <v>pid:635167847 iyr:2010 hcl:#18171d hgt:163cm ecl:grn</v>
      </c>
      <c r="C534" t="str">
        <f t="shared" si="66"/>
        <v/>
      </c>
    </row>
    <row r="535" spans="1:3" ht="17" x14ac:dyDescent="0.25">
      <c r="A535" s="3" t="s">
        <v>44</v>
      </c>
      <c r="B535" t="str">
        <f t="shared" si="65"/>
        <v>pid:635167847 iyr:2010 hcl:#18171d hgt:163cm ecl:grn eyr:2026</v>
      </c>
      <c r="C535" t="str">
        <f t="shared" si="66"/>
        <v>pid:635167847 iyr:2010 hcl:#18171d hgt:163cm ecl:grn eyr:2026</v>
      </c>
    </row>
    <row r="536" spans="1:3" x14ac:dyDescent="0.2">
      <c r="B536" t="str">
        <f t="shared" si="65"/>
        <v/>
      </c>
      <c r="C536" t="str">
        <f t="shared" si="66"/>
        <v/>
      </c>
    </row>
    <row r="537" spans="1:3" ht="17" x14ac:dyDescent="0.25">
      <c r="A537" s="3" t="s">
        <v>361</v>
      </c>
      <c r="B537" t="str">
        <f t="shared" si="65"/>
        <v>pid:423029177 byr:1995</v>
      </c>
      <c r="C537" t="str">
        <f t="shared" si="66"/>
        <v/>
      </c>
    </row>
    <row r="538" spans="1:3" ht="17" x14ac:dyDescent="0.25">
      <c r="A538" s="3" t="s">
        <v>362</v>
      </c>
      <c r="B538" t="str">
        <f t="shared" si="65"/>
        <v>pid:423029177 byr:1995 iyr:2014 ecl:hzl</v>
      </c>
      <c r="C538" t="str">
        <f t="shared" si="66"/>
        <v/>
      </c>
    </row>
    <row r="539" spans="1:3" ht="17" x14ac:dyDescent="0.25">
      <c r="A539" s="3" t="s">
        <v>363</v>
      </c>
      <c r="B539" t="str">
        <f t="shared" si="65"/>
        <v>pid:423029177 byr:1995 iyr:2014 ecl:hzl hgt:185cm hcl:#c0946f eyr:2024 cid:230</v>
      </c>
      <c r="C539" t="str">
        <f t="shared" si="66"/>
        <v>pid:423029177 byr:1995 iyr:2014 ecl:hzl hgt:185cm hcl:#c0946f eyr:2024 cid:230</v>
      </c>
    </row>
    <row r="540" spans="1:3" x14ac:dyDescent="0.2">
      <c r="B540" t="str">
        <f t="shared" si="65"/>
        <v/>
      </c>
      <c r="C540" t="str">
        <f t="shared" si="66"/>
        <v/>
      </c>
    </row>
    <row r="541" spans="1:3" ht="17" x14ac:dyDescent="0.25">
      <c r="A541" s="3" t="s">
        <v>364</v>
      </c>
      <c r="B541" t="str">
        <f t="shared" si="65"/>
        <v>pid:#3e3109 ecl:#a8a0aa iyr:2020 hcl:#733820 eyr:2021 byr:2010 hgt:179in</v>
      </c>
      <c r="C541" t="str">
        <f t="shared" si="66"/>
        <v>pid:#3e3109 ecl:#a8a0aa iyr:2020 hcl:#733820 eyr:2021 byr:2010 hgt:179in</v>
      </c>
    </row>
    <row r="542" spans="1:3" x14ac:dyDescent="0.2">
      <c r="B542" t="str">
        <f t="shared" si="65"/>
        <v/>
      </c>
      <c r="C542" t="str">
        <f t="shared" si="66"/>
        <v/>
      </c>
    </row>
    <row r="543" spans="1:3" ht="17" x14ac:dyDescent="0.25">
      <c r="A543" s="3" t="s">
        <v>365</v>
      </c>
      <c r="B543" t="str">
        <f t="shared" si="65"/>
        <v>iyr:2017 byr:1938 eyr:2022 hcl:#733820 ecl:amb hgt:157cm pid:162425330</v>
      </c>
      <c r="C543" t="str">
        <f t="shared" si="66"/>
        <v>iyr:2017 byr:1938 eyr:2022 hcl:#733820 ecl:amb hgt:157cm pid:162425330</v>
      </c>
    </row>
    <row r="544" spans="1:3" x14ac:dyDescent="0.2">
      <c r="B544" t="str">
        <f t="shared" si="65"/>
        <v/>
      </c>
      <c r="C544" t="str">
        <f t="shared" si="66"/>
        <v/>
      </c>
    </row>
    <row r="545" spans="1:3" ht="17" x14ac:dyDescent="0.25">
      <c r="A545" s="3" t="s">
        <v>366</v>
      </c>
      <c r="B545" t="str">
        <f t="shared" si="65"/>
        <v>hgt:160cm</v>
      </c>
      <c r="C545" t="str">
        <f t="shared" si="66"/>
        <v/>
      </c>
    </row>
    <row r="546" spans="1:3" ht="17" x14ac:dyDescent="0.25">
      <c r="A546" s="3" t="s">
        <v>367</v>
      </c>
      <c r="B546" t="str">
        <f t="shared" si="65"/>
        <v>hgt:160cm cid:339 byr:1938</v>
      </c>
      <c r="C546" t="str">
        <f t="shared" si="66"/>
        <v/>
      </c>
    </row>
    <row r="547" spans="1:3" ht="17" x14ac:dyDescent="0.25">
      <c r="A547" s="3" t="s">
        <v>74</v>
      </c>
      <c r="B547" t="str">
        <f t="shared" si="65"/>
        <v>hgt:160cm cid:339 byr:1938 hcl:#341e13</v>
      </c>
      <c r="C547" t="str">
        <f t="shared" si="66"/>
        <v/>
      </c>
    </row>
    <row r="548" spans="1:3" ht="17" x14ac:dyDescent="0.25">
      <c r="A548" s="3" t="s">
        <v>368</v>
      </c>
      <c r="B548" t="str">
        <f t="shared" si="65"/>
        <v>hgt:160cm cid:339 byr:1938 hcl:#341e13 eyr:2025 iyr:2015</v>
      </c>
      <c r="C548" t="str">
        <f t="shared" si="66"/>
        <v/>
      </c>
    </row>
    <row r="549" spans="1:3" ht="17" x14ac:dyDescent="0.25">
      <c r="A549" s="3" t="s">
        <v>369</v>
      </c>
      <c r="B549" t="str">
        <f t="shared" si="65"/>
        <v>hgt:160cm cid:339 byr:1938 hcl:#341e13 eyr:2025 iyr:2015 pid:562755634</v>
      </c>
      <c r="C549" t="str">
        <f t="shared" si="66"/>
        <v>hgt:160cm cid:339 byr:1938 hcl:#341e13 eyr:2025 iyr:2015 pid:562755634</v>
      </c>
    </row>
    <row r="550" spans="1:3" x14ac:dyDescent="0.2">
      <c r="B550" t="str">
        <f t="shared" si="65"/>
        <v/>
      </c>
      <c r="C550" t="str">
        <f t="shared" si="66"/>
        <v/>
      </c>
    </row>
    <row r="551" spans="1:3" ht="17" x14ac:dyDescent="0.25">
      <c r="A551" s="3" t="s">
        <v>370</v>
      </c>
      <c r="B551" t="str">
        <f t="shared" si="65"/>
        <v>cid:283 byr:1954 ecl:blu hcl:#ceb3a1 hgt:169cm iyr:2013 pid:616439723</v>
      </c>
      <c r="C551" t="str">
        <f t="shared" si="66"/>
        <v>cid:283 byr:1954 ecl:blu hcl:#ceb3a1 hgt:169cm iyr:2013 pid:616439723</v>
      </c>
    </row>
    <row r="552" spans="1:3" x14ac:dyDescent="0.2">
      <c r="B552" t="str">
        <f t="shared" si="65"/>
        <v/>
      </c>
      <c r="C552" t="str">
        <f t="shared" si="66"/>
        <v/>
      </c>
    </row>
    <row r="553" spans="1:3" ht="17" x14ac:dyDescent="0.25">
      <c r="A553" s="3" t="s">
        <v>371</v>
      </c>
      <c r="B553" t="str">
        <f t="shared" si="65"/>
        <v>pid:830940520 eyr:2022</v>
      </c>
      <c r="C553" t="str">
        <f t="shared" si="66"/>
        <v/>
      </c>
    </row>
    <row r="554" spans="1:3" ht="17" x14ac:dyDescent="0.25">
      <c r="A554" s="3" t="s">
        <v>372</v>
      </c>
      <c r="B554" t="str">
        <f t="shared" si="65"/>
        <v>pid:830940520 eyr:2022 byr:1981 hgt:193cm hcl:#18171d iyr:2013</v>
      </c>
      <c r="C554" t="str">
        <f t="shared" si="66"/>
        <v/>
      </c>
    </row>
    <row r="555" spans="1:3" ht="17" x14ac:dyDescent="0.25">
      <c r="A555" s="3" t="s">
        <v>373</v>
      </c>
      <c r="B555" t="str">
        <f t="shared" si="65"/>
        <v>pid:830940520 eyr:2022 byr:1981 hgt:193cm hcl:#18171d iyr:2013 cid:117</v>
      </c>
      <c r="C555" t="str">
        <f t="shared" si="66"/>
        <v>pid:830940520 eyr:2022 byr:1981 hgt:193cm hcl:#18171d iyr:2013 cid:117</v>
      </c>
    </row>
    <row r="556" spans="1:3" x14ac:dyDescent="0.2">
      <c r="B556" t="str">
        <f t="shared" si="65"/>
        <v/>
      </c>
      <c r="C556" t="str">
        <f t="shared" si="66"/>
        <v/>
      </c>
    </row>
    <row r="557" spans="1:3" ht="17" x14ac:dyDescent="0.25">
      <c r="A557" s="3" t="s">
        <v>374</v>
      </c>
      <c r="B557" t="str">
        <f t="shared" si="65"/>
        <v>hcl:#866857 iyr:2019 ecl:hzl byr:1962 hgt:72in eyr:2020</v>
      </c>
      <c r="C557" t="str">
        <f t="shared" si="66"/>
        <v>hcl:#866857 iyr:2019 ecl:hzl byr:1962 hgt:72in eyr:2020</v>
      </c>
    </row>
    <row r="558" spans="1:3" x14ac:dyDescent="0.2">
      <c r="B558" t="str">
        <f t="shared" si="65"/>
        <v/>
      </c>
      <c r="C558" t="str">
        <f t="shared" si="66"/>
        <v/>
      </c>
    </row>
    <row r="559" spans="1:3" ht="17" x14ac:dyDescent="0.25">
      <c r="A559" s="3" t="s">
        <v>375</v>
      </c>
      <c r="B559" t="str">
        <f t="shared" si="65"/>
        <v>byr:2015 pid:4530685490 ecl:#c7604e hcl:z</v>
      </c>
      <c r="C559" t="str">
        <f t="shared" si="66"/>
        <v/>
      </c>
    </row>
    <row r="560" spans="1:3" ht="17" x14ac:dyDescent="0.25">
      <c r="A560" s="3" t="s">
        <v>376</v>
      </c>
      <c r="B560" t="str">
        <f t="shared" si="65"/>
        <v>byr:2015 pid:4530685490 ecl:#c7604e hcl:z hgt:151 eyr:1972 iyr:1948</v>
      </c>
      <c r="C560" t="str">
        <f t="shared" si="66"/>
        <v>byr:2015 pid:4530685490 ecl:#c7604e hcl:z hgt:151 eyr:1972 iyr:1948</v>
      </c>
    </row>
    <row r="561" spans="1:3" x14ac:dyDescent="0.2">
      <c r="B561" t="str">
        <f t="shared" si="65"/>
        <v/>
      </c>
      <c r="C561" t="str">
        <f t="shared" si="66"/>
        <v/>
      </c>
    </row>
    <row r="562" spans="1:3" ht="17" x14ac:dyDescent="0.25">
      <c r="A562" s="3" t="s">
        <v>377</v>
      </c>
      <c r="B562" t="str">
        <f t="shared" si="65"/>
        <v>pid:0800674852 hcl:z</v>
      </c>
      <c r="C562" t="str">
        <f t="shared" si="66"/>
        <v/>
      </c>
    </row>
    <row r="563" spans="1:3" ht="17" x14ac:dyDescent="0.25">
      <c r="A563" s="3" t="s">
        <v>378</v>
      </c>
      <c r="B563" t="str">
        <f t="shared" si="65"/>
        <v>pid:0800674852 hcl:z ecl:#2a275e hgt:61cm</v>
      </c>
      <c r="C563" t="str">
        <f t="shared" si="66"/>
        <v/>
      </c>
    </row>
    <row r="564" spans="1:3" ht="17" x14ac:dyDescent="0.25">
      <c r="A564" s="3" t="s">
        <v>379</v>
      </c>
      <c r="B564" t="str">
        <f t="shared" si="65"/>
        <v>pid:0800674852 hcl:z ecl:#2a275e hgt:61cm iyr:1950 eyr:1938</v>
      </c>
      <c r="C564" t="str">
        <f t="shared" si="66"/>
        <v>pid:0800674852 hcl:z ecl:#2a275e hgt:61cm iyr:1950 eyr:1938</v>
      </c>
    </row>
    <row r="565" spans="1:3" x14ac:dyDescent="0.2">
      <c r="B565" t="str">
        <f t="shared" si="65"/>
        <v/>
      </c>
      <c r="C565" t="str">
        <f t="shared" si="66"/>
        <v/>
      </c>
    </row>
    <row r="566" spans="1:3" ht="17" x14ac:dyDescent="0.25">
      <c r="A566" s="3" t="s">
        <v>273</v>
      </c>
      <c r="B566" t="str">
        <f t="shared" si="65"/>
        <v>iyr:2028</v>
      </c>
      <c r="C566" t="str">
        <f t="shared" si="66"/>
        <v/>
      </c>
    </row>
    <row r="567" spans="1:3" ht="17" x14ac:dyDescent="0.25">
      <c r="A567" s="3" t="s">
        <v>380</v>
      </c>
      <c r="B567" t="str">
        <f t="shared" si="65"/>
        <v>iyr:2028 eyr:1998</v>
      </c>
      <c r="C567" t="str">
        <f t="shared" si="66"/>
        <v/>
      </c>
    </row>
    <row r="568" spans="1:3" ht="17" x14ac:dyDescent="0.25">
      <c r="A568" s="3" t="s">
        <v>381</v>
      </c>
      <c r="B568" t="str">
        <f t="shared" si="65"/>
        <v>iyr:2028 eyr:1998 pid:#c604ca</v>
      </c>
      <c r="C568" t="str">
        <f t="shared" si="66"/>
        <v/>
      </c>
    </row>
    <row r="569" spans="1:3" ht="17" x14ac:dyDescent="0.25">
      <c r="A569" s="3" t="s">
        <v>382</v>
      </c>
      <c r="B569" t="str">
        <f t="shared" si="65"/>
        <v>iyr:2028 eyr:1998 pid:#c604ca hgt:122 hcl:z</v>
      </c>
      <c r="C569" t="str">
        <f t="shared" si="66"/>
        <v/>
      </c>
    </row>
    <row r="570" spans="1:3" ht="17" x14ac:dyDescent="0.25">
      <c r="A570" s="3" t="s">
        <v>383</v>
      </c>
      <c r="B570" t="str">
        <f t="shared" si="65"/>
        <v>iyr:2028 eyr:1998 pid:#c604ca hgt:122 hcl:z ecl:dne cid:160 byr:2018</v>
      </c>
      <c r="C570" t="str">
        <f t="shared" si="66"/>
        <v>iyr:2028 eyr:1998 pid:#c604ca hgt:122 hcl:z ecl:dne cid:160 byr:2018</v>
      </c>
    </row>
    <row r="571" spans="1:3" x14ac:dyDescent="0.2">
      <c r="B571" t="str">
        <f t="shared" si="65"/>
        <v/>
      </c>
      <c r="C571" t="str">
        <f t="shared" si="66"/>
        <v/>
      </c>
    </row>
    <row r="572" spans="1:3" ht="17" x14ac:dyDescent="0.25">
      <c r="A572" s="3" t="s">
        <v>65</v>
      </c>
      <c r="B572" t="str">
        <f t="shared" si="65"/>
        <v>hcl:z</v>
      </c>
      <c r="C572" t="str">
        <f t="shared" si="66"/>
        <v/>
      </c>
    </row>
    <row r="573" spans="1:3" ht="17" x14ac:dyDescent="0.25">
      <c r="A573" s="3" t="s">
        <v>384</v>
      </c>
      <c r="B573" t="str">
        <f t="shared" si="65"/>
        <v>hcl:z cid:67 iyr:2029</v>
      </c>
      <c r="C573" t="str">
        <f t="shared" si="66"/>
        <v/>
      </c>
    </row>
    <row r="574" spans="1:3" ht="17" x14ac:dyDescent="0.25">
      <c r="A574" s="3" t="s">
        <v>385</v>
      </c>
      <c r="B574" t="str">
        <f t="shared" si="65"/>
        <v>hcl:z cid:67 iyr:2029 byr:1973</v>
      </c>
      <c r="C574" t="str">
        <f t="shared" si="66"/>
        <v/>
      </c>
    </row>
    <row r="575" spans="1:3" ht="17" x14ac:dyDescent="0.25">
      <c r="A575" s="3" t="s">
        <v>386</v>
      </c>
      <c r="B575" t="str">
        <f t="shared" si="65"/>
        <v>hcl:z cid:67 iyr:2029 byr:1973 ecl:amb eyr:2030</v>
      </c>
      <c r="C575" t="str">
        <f t="shared" si="66"/>
        <v/>
      </c>
    </row>
    <row r="576" spans="1:3" ht="17" x14ac:dyDescent="0.25">
      <c r="A576" s="3" t="s">
        <v>387</v>
      </c>
      <c r="B576" t="str">
        <f t="shared" si="65"/>
        <v>hcl:z cid:67 iyr:2029 byr:1973 ecl:amb eyr:2030 hgt:66</v>
      </c>
      <c r="C576" t="str">
        <f t="shared" si="66"/>
        <v>hcl:z cid:67 iyr:2029 byr:1973 ecl:amb eyr:2030 hgt:66</v>
      </c>
    </row>
    <row r="577" spans="1:3" x14ac:dyDescent="0.2">
      <c r="B577" t="str">
        <f t="shared" si="65"/>
        <v/>
      </c>
      <c r="C577" t="str">
        <f t="shared" si="66"/>
        <v/>
      </c>
    </row>
    <row r="578" spans="1:3" ht="17" x14ac:dyDescent="0.25">
      <c r="A578" s="3" t="s">
        <v>246</v>
      </c>
      <c r="B578" t="str">
        <f t="shared" si="65"/>
        <v>ecl:hzl</v>
      </c>
      <c r="C578" t="str">
        <f t="shared" si="66"/>
        <v/>
      </c>
    </row>
    <row r="579" spans="1:3" ht="17" x14ac:dyDescent="0.25">
      <c r="A579" s="3" t="s">
        <v>388</v>
      </c>
      <c r="B579" t="str">
        <f t="shared" si="65"/>
        <v>ecl:hzl pid:483557353 eyr:2021</v>
      </c>
      <c r="C579" t="str">
        <f t="shared" si="66"/>
        <v/>
      </c>
    </row>
    <row r="580" spans="1:3" ht="17" x14ac:dyDescent="0.25">
      <c r="A580" s="3" t="s">
        <v>389</v>
      </c>
      <c r="B580" t="str">
        <f t="shared" ref="B580:B643" si="67">IF(A580="","",IF(A579="",A580,B579&amp;" "&amp;A580))</f>
        <v>ecl:hzl pid:483557353 eyr:2021 hgt:172cm iyr:2011</v>
      </c>
      <c r="C580" t="str">
        <f t="shared" ref="C580:C643" si="68">TRIM(IF(B581="",B580,""))</f>
        <v/>
      </c>
    </row>
    <row r="581" spans="1:3" ht="17" x14ac:dyDescent="0.25">
      <c r="A581" s="3" t="s">
        <v>265</v>
      </c>
      <c r="B581" t="str">
        <f t="shared" si="67"/>
        <v>ecl:hzl pid:483557353 eyr:2021 hgt:172cm iyr:2011 hcl:#888785</v>
      </c>
      <c r="C581" t="str">
        <f t="shared" si="68"/>
        <v/>
      </c>
    </row>
    <row r="582" spans="1:3" ht="17" x14ac:dyDescent="0.25">
      <c r="A582" s="3" t="s">
        <v>390</v>
      </c>
      <c r="B582" t="str">
        <f t="shared" si="67"/>
        <v>ecl:hzl pid:483557353 eyr:2021 hgt:172cm iyr:2011 hcl:#888785 byr:1963</v>
      </c>
      <c r="C582" t="str">
        <f t="shared" si="68"/>
        <v>ecl:hzl pid:483557353 eyr:2021 hgt:172cm iyr:2011 hcl:#888785 byr:1963</v>
      </c>
    </row>
    <row r="583" spans="1:3" x14ac:dyDescent="0.2">
      <c r="B583" t="str">
        <f t="shared" si="67"/>
        <v/>
      </c>
      <c r="C583" t="str">
        <f t="shared" si="68"/>
        <v/>
      </c>
    </row>
    <row r="584" spans="1:3" ht="17" x14ac:dyDescent="0.25">
      <c r="A584" s="3" t="s">
        <v>391</v>
      </c>
      <c r="B584" t="str">
        <f t="shared" si="67"/>
        <v>eyr:2030 ecl:brn hcl:#fffffd byr:1969</v>
      </c>
      <c r="C584" t="str">
        <f t="shared" si="68"/>
        <v/>
      </c>
    </row>
    <row r="585" spans="1:3" ht="17" x14ac:dyDescent="0.25">
      <c r="A585" s="3" t="s">
        <v>392</v>
      </c>
      <c r="B585" t="str">
        <f t="shared" si="67"/>
        <v>eyr:2030 ecl:brn hcl:#fffffd byr:1969 hgt:161cm pid:632930895</v>
      </c>
      <c r="C585" t="str">
        <f t="shared" si="68"/>
        <v/>
      </c>
    </row>
    <row r="586" spans="1:3" ht="17" x14ac:dyDescent="0.25">
      <c r="A586" s="3" t="s">
        <v>60</v>
      </c>
      <c r="B586" t="str">
        <f t="shared" si="67"/>
        <v>eyr:2030 ecl:brn hcl:#fffffd byr:1969 hgt:161cm pid:632930895 iyr:2017</v>
      </c>
      <c r="C586" t="str">
        <f t="shared" si="68"/>
        <v>eyr:2030 ecl:brn hcl:#fffffd byr:1969 hgt:161cm pid:632930895 iyr:2017</v>
      </c>
    </row>
    <row r="587" spans="1:3" x14ac:dyDescent="0.2">
      <c r="B587" t="str">
        <f t="shared" si="67"/>
        <v/>
      </c>
      <c r="C587" t="str">
        <f t="shared" si="68"/>
        <v/>
      </c>
    </row>
    <row r="588" spans="1:3" ht="17" x14ac:dyDescent="0.25">
      <c r="A588" s="3" t="s">
        <v>393</v>
      </c>
      <c r="B588" t="str">
        <f t="shared" si="67"/>
        <v>iyr:2015 byr:2000</v>
      </c>
      <c r="C588" t="str">
        <f t="shared" si="68"/>
        <v/>
      </c>
    </row>
    <row r="589" spans="1:3" ht="17" x14ac:dyDescent="0.25">
      <c r="A589" s="3" t="s">
        <v>394</v>
      </c>
      <c r="B589" t="str">
        <f t="shared" si="67"/>
        <v>iyr:2015 byr:2000 pid:525557240 hgt:156cm eyr:2029</v>
      </c>
      <c r="C589" t="str">
        <f t="shared" si="68"/>
        <v/>
      </c>
    </row>
    <row r="590" spans="1:3" ht="17" x14ac:dyDescent="0.25">
      <c r="A590" s="3" t="s">
        <v>395</v>
      </c>
      <c r="B590" t="str">
        <f t="shared" si="67"/>
        <v>iyr:2015 byr:2000 pid:525557240 hgt:156cm eyr:2029 ecl:brn hcl:#64bf85</v>
      </c>
      <c r="C590" t="str">
        <f t="shared" si="68"/>
        <v>iyr:2015 byr:2000 pid:525557240 hgt:156cm eyr:2029 ecl:brn hcl:#64bf85</v>
      </c>
    </row>
    <row r="591" spans="1:3" x14ac:dyDescent="0.2">
      <c r="B591" t="str">
        <f t="shared" si="67"/>
        <v/>
      </c>
      <c r="C591" t="str">
        <f t="shared" si="68"/>
        <v/>
      </c>
    </row>
    <row r="592" spans="1:3" ht="17" x14ac:dyDescent="0.25">
      <c r="A592" s="3" t="s">
        <v>107</v>
      </c>
      <c r="B592" t="str">
        <f t="shared" si="67"/>
        <v>byr:2007</v>
      </c>
      <c r="C592" t="str">
        <f t="shared" si="68"/>
        <v/>
      </c>
    </row>
    <row r="593" spans="1:3" ht="17" x14ac:dyDescent="0.25">
      <c r="A593" s="3" t="s">
        <v>396</v>
      </c>
      <c r="B593" t="str">
        <f t="shared" si="67"/>
        <v>byr:2007 iyr:2012 eyr:2029 ecl:#7c1d6f pid:612320497 hgt:165in</v>
      </c>
      <c r="C593" t="str">
        <f t="shared" si="68"/>
        <v>byr:2007 iyr:2012 eyr:2029 ecl:#7c1d6f pid:612320497 hgt:165in</v>
      </c>
    </row>
    <row r="594" spans="1:3" x14ac:dyDescent="0.2">
      <c r="B594" t="str">
        <f t="shared" si="67"/>
        <v/>
      </c>
      <c r="C594" t="str">
        <f t="shared" si="68"/>
        <v/>
      </c>
    </row>
    <row r="595" spans="1:3" ht="17" x14ac:dyDescent="0.25">
      <c r="A595" s="3" t="s">
        <v>397</v>
      </c>
      <c r="B595" t="str">
        <f t="shared" si="67"/>
        <v>eyr:2026 ecl:grn cid:93</v>
      </c>
      <c r="C595" t="str">
        <f t="shared" si="68"/>
        <v/>
      </c>
    </row>
    <row r="596" spans="1:3" ht="17" x14ac:dyDescent="0.25">
      <c r="A596" s="3" t="s">
        <v>398</v>
      </c>
      <c r="B596" t="str">
        <f t="shared" si="67"/>
        <v>eyr:2026 ecl:grn cid:93 hcl:#888785 hgt:134 pid:745552484 iyr:2019 byr:1999</v>
      </c>
      <c r="C596" t="str">
        <f t="shared" si="68"/>
        <v>eyr:2026 ecl:grn cid:93 hcl:#888785 hgt:134 pid:745552484 iyr:2019 byr:1999</v>
      </c>
    </row>
    <row r="597" spans="1:3" x14ac:dyDescent="0.2">
      <c r="B597" t="str">
        <f t="shared" si="67"/>
        <v/>
      </c>
      <c r="C597" t="str">
        <f t="shared" si="68"/>
        <v/>
      </c>
    </row>
    <row r="598" spans="1:3" ht="17" x14ac:dyDescent="0.25">
      <c r="A598" s="3" t="s">
        <v>399</v>
      </c>
      <c r="B598" t="str">
        <f t="shared" si="67"/>
        <v>byr:2001 pid:984678649 hgt:173cm ecl:oth iyr:2012 cid:345 hcl:#fffffd</v>
      </c>
      <c r="C598" t="str">
        <f t="shared" si="68"/>
        <v/>
      </c>
    </row>
    <row r="599" spans="1:3" ht="17" x14ac:dyDescent="0.25">
      <c r="A599" s="3" t="s">
        <v>257</v>
      </c>
      <c r="B599" t="str">
        <f t="shared" si="67"/>
        <v>byr:2001 pid:984678649 hgt:173cm ecl:oth iyr:2012 cid:345 hcl:#fffffd eyr:2028</v>
      </c>
      <c r="C599" t="str">
        <f t="shared" si="68"/>
        <v>byr:2001 pid:984678649 hgt:173cm ecl:oth iyr:2012 cid:345 hcl:#fffffd eyr:2028</v>
      </c>
    </row>
    <row r="600" spans="1:3" x14ac:dyDescent="0.2">
      <c r="B600" t="str">
        <f t="shared" si="67"/>
        <v/>
      </c>
      <c r="C600" t="str">
        <f t="shared" si="68"/>
        <v/>
      </c>
    </row>
    <row r="601" spans="1:3" ht="17" x14ac:dyDescent="0.25">
      <c r="A601" s="3" t="s">
        <v>400</v>
      </c>
      <c r="B601" t="str">
        <f t="shared" si="67"/>
        <v>hcl:#341e13 pid:308853935</v>
      </c>
      <c r="C601" t="str">
        <f t="shared" si="68"/>
        <v/>
      </c>
    </row>
    <row r="602" spans="1:3" ht="17" x14ac:dyDescent="0.25">
      <c r="A602" s="3" t="s">
        <v>401</v>
      </c>
      <c r="B602" t="str">
        <f t="shared" si="67"/>
        <v>hcl:#341e13 pid:308853935 byr:1972 hgt:160cm iyr:2012 eyr:2026</v>
      </c>
      <c r="C602" t="str">
        <f t="shared" si="68"/>
        <v/>
      </c>
    </row>
    <row r="603" spans="1:3" ht="17" x14ac:dyDescent="0.25">
      <c r="A603" s="3" t="s">
        <v>402</v>
      </c>
      <c r="B603" t="str">
        <f t="shared" si="67"/>
        <v>hcl:#341e13 pid:308853935 byr:1972 hgt:160cm iyr:2012 eyr:2026 ecl:amb cid:97</v>
      </c>
      <c r="C603" t="str">
        <f t="shared" si="68"/>
        <v>hcl:#341e13 pid:308853935 byr:1972 hgt:160cm iyr:2012 eyr:2026 ecl:amb cid:97</v>
      </c>
    </row>
    <row r="604" spans="1:3" x14ac:dyDescent="0.2">
      <c r="B604" t="str">
        <f t="shared" si="67"/>
        <v/>
      </c>
      <c r="C604" t="str">
        <f t="shared" si="68"/>
        <v/>
      </c>
    </row>
    <row r="605" spans="1:3" ht="17" x14ac:dyDescent="0.25">
      <c r="A605" s="3" t="s">
        <v>403</v>
      </c>
      <c r="B605" t="str">
        <f t="shared" si="67"/>
        <v>hcl:z hgt:151</v>
      </c>
      <c r="C605" t="str">
        <f t="shared" si="68"/>
        <v/>
      </c>
    </row>
    <row r="606" spans="1:3" ht="17" x14ac:dyDescent="0.25">
      <c r="A606" s="3" t="s">
        <v>404</v>
      </c>
      <c r="B606" t="str">
        <f t="shared" si="67"/>
        <v>hcl:z hgt:151 ecl:grn pid:132866718</v>
      </c>
      <c r="C606" t="str">
        <f t="shared" si="68"/>
        <v/>
      </c>
    </row>
    <row r="607" spans="1:3" ht="17" x14ac:dyDescent="0.25">
      <c r="A607" s="3" t="s">
        <v>405</v>
      </c>
      <c r="B607" t="str">
        <f t="shared" si="67"/>
        <v>hcl:z hgt:151 ecl:grn pid:132866718 iyr:2021 byr:1932</v>
      </c>
      <c r="C607" t="str">
        <f t="shared" si="68"/>
        <v/>
      </c>
    </row>
    <row r="608" spans="1:3" ht="17" x14ac:dyDescent="0.25">
      <c r="A608" s="3" t="s">
        <v>358</v>
      </c>
      <c r="B608" t="str">
        <f t="shared" si="67"/>
        <v>hcl:z hgt:151 ecl:grn pid:132866718 iyr:2021 byr:1932 eyr:2024</v>
      </c>
      <c r="C608" t="str">
        <f t="shared" si="68"/>
        <v>hcl:z hgt:151 ecl:grn pid:132866718 iyr:2021 byr:1932 eyr:2024</v>
      </c>
    </row>
    <row r="609" spans="1:3" x14ac:dyDescent="0.2">
      <c r="B609" t="str">
        <f t="shared" si="67"/>
        <v/>
      </c>
      <c r="C609" t="str">
        <f t="shared" si="68"/>
        <v/>
      </c>
    </row>
    <row r="610" spans="1:3" ht="17" x14ac:dyDescent="0.25">
      <c r="A610" s="3" t="s">
        <v>406</v>
      </c>
      <c r="B610" t="str">
        <f t="shared" si="67"/>
        <v>eyr:2027 byr:1923</v>
      </c>
      <c r="C610" t="str">
        <f t="shared" si="68"/>
        <v/>
      </c>
    </row>
    <row r="611" spans="1:3" ht="17" x14ac:dyDescent="0.25">
      <c r="A611" s="3" t="s">
        <v>407</v>
      </c>
      <c r="B611" t="str">
        <f t="shared" si="67"/>
        <v>eyr:2027 byr:1923 ecl:oth hgt:174cm hcl:#733820</v>
      </c>
      <c r="C611" t="str">
        <f t="shared" si="68"/>
        <v/>
      </c>
    </row>
    <row r="612" spans="1:3" ht="17" x14ac:dyDescent="0.25">
      <c r="A612" s="3" t="s">
        <v>408</v>
      </c>
      <c r="B612" t="str">
        <f t="shared" si="67"/>
        <v>eyr:2027 byr:1923 ecl:oth hgt:174cm hcl:#733820 pid:099185839</v>
      </c>
      <c r="C612" t="str">
        <f t="shared" si="68"/>
        <v/>
      </c>
    </row>
    <row r="613" spans="1:3" ht="17" x14ac:dyDescent="0.25">
      <c r="A613" s="3" t="s">
        <v>60</v>
      </c>
      <c r="B613" t="str">
        <f t="shared" si="67"/>
        <v>eyr:2027 byr:1923 ecl:oth hgt:174cm hcl:#733820 pid:099185839 iyr:2017</v>
      </c>
      <c r="C613" t="str">
        <f t="shared" si="68"/>
        <v>eyr:2027 byr:1923 ecl:oth hgt:174cm hcl:#733820 pid:099185839 iyr:2017</v>
      </c>
    </row>
    <row r="614" spans="1:3" x14ac:dyDescent="0.2">
      <c r="B614" t="str">
        <f t="shared" si="67"/>
        <v/>
      </c>
      <c r="C614" t="str">
        <f t="shared" si="68"/>
        <v/>
      </c>
    </row>
    <row r="615" spans="1:3" ht="17" x14ac:dyDescent="0.25">
      <c r="A615" s="3" t="s">
        <v>409</v>
      </c>
      <c r="B615" t="str">
        <f t="shared" si="67"/>
        <v>iyr:2017 ecl:gry byr:1941</v>
      </c>
      <c r="C615" t="str">
        <f t="shared" si="68"/>
        <v/>
      </c>
    </row>
    <row r="616" spans="1:3" ht="17" x14ac:dyDescent="0.25">
      <c r="A616" s="3" t="s">
        <v>178</v>
      </c>
      <c r="B616" t="str">
        <f t="shared" si="67"/>
        <v>iyr:2017 ecl:gry byr:1941 hgt:74in</v>
      </c>
      <c r="C616" t="str">
        <f t="shared" si="68"/>
        <v/>
      </c>
    </row>
    <row r="617" spans="1:3" ht="17" x14ac:dyDescent="0.25">
      <c r="A617" s="3" t="s">
        <v>410</v>
      </c>
      <c r="B617" t="str">
        <f t="shared" si="67"/>
        <v>iyr:2017 ecl:gry byr:1941 hgt:74in pid:540930352</v>
      </c>
      <c r="C617" t="str">
        <f t="shared" si="68"/>
        <v/>
      </c>
    </row>
    <row r="618" spans="1:3" ht="17" x14ac:dyDescent="0.25">
      <c r="A618" s="3" t="s">
        <v>411</v>
      </c>
      <c r="B618" t="str">
        <f t="shared" si="67"/>
        <v>iyr:2017 ecl:gry byr:1941 hgt:74in pid:540930352 hcl:#888785 eyr:2023</v>
      </c>
      <c r="C618" t="str">
        <f t="shared" si="68"/>
        <v>iyr:2017 ecl:gry byr:1941 hgt:74in pid:540930352 hcl:#888785 eyr:2023</v>
      </c>
    </row>
    <row r="619" spans="1:3" x14ac:dyDescent="0.2">
      <c r="B619" t="str">
        <f t="shared" si="67"/>
        <v/>
      </c>
      <c r="C619" t="str">
        <f t="shared" si="68"/>
        <v/>
      </c>
    </row>
    <row r="620" spans="1:3" ht="17" x14ac:dyDescent="0.25">
      <c r="A620" s="3" t="s">
        <v>412</v>
      </c>
      <c r="B620" t="str">
        <f t="shared" si="67"/>
        <v>hgt:161cm cid:277</v>
      </c>
      <c r="C620" t="str">
        <f t="shared" si="68"/>
        <v/>
      </c>
    </row>
    <row r="621" spans="1:3" ht="17" x14ac:dyDescent="0.25">
      <c r="A621" s="3" t="s">
        <v>413</v>
      </c>
      <c r="B621" t="str">
        <f t="shared" si="67"/>
        <v>hgt:161cm cid:277 hcl:#866857</v>
      </c>
      <c r="C621" t="str">
        <f t="shared" si="68"/>
        <v/>
      </c>
    </row>
    <row r="622" spans="1:3" ht="17" x14ac:dyDescent="0.25">
      <c r="A622" s="3" t="s">
        <v>414</v>
      </c>
      <c r="B622" t="str">
        <f t="shared" si="67"/>
        <v>hgt:161cm cid:277 hcl:#866857 byr:1928</v>
      </c>
      <c r="C622" t="str">
        <f t="shared" si="68"/>
        <v/>
      </c>
    </row>
    <row r="623" spans="1:3" ht="17" x14ac:dyDescent="0.25">
      <c r="A623" s="3" t="s">
        <v>415</v>
      </c>
      <c r="B623" t="str">
        <f t="shared" si="67"/>
        <v>hgt:161cm cid:277 hcl:#866857 byr:1928 eyr:2030 ecl:blu</v>
      </c>
      <c r="C623" t="str">
        <f t="shared" si="68"/>
        <v/>
      </c>
    </row>
    <row r="624" spans="1:3" ht="17" x14ac:dyDescent="0.25">
      <c r="A624" s="3" t="s">
        <v>416</v>
      </c>
      <c r="B624" t="str">
        <f t="shared" si="67"/>
        <v>hgt:161cm cid:277 hcl:#866857 byr:1928 eyr:2030 ecl:blu iyr:2020 pid:358953579</v>
      </c>
      <c r="C624" t="str">
        <f t="shared" si="68"/>
        <v>hgt:161cm cid:277 hcl:#866857 byr:1928 eyr:2030 ecl:blu iyr:2020 pid:358953579</v>
      </c>
    </row>
    <row r="625" spans="1:3" x14ac:dyDescent="0.2">
      <c r="B625" t="str">
        <f t="shared" si="67"/>
        <v/>
      </c>
      <c r="C625" t="str">
        <f t="shared" si="68"/>
        <v/>
      </c>
    </row>
    <row r="626" spans="1:3" ht="17" x14ac:dyDescent="0.25">
      <c r="A626" s="3" t="s">
        <v>417</v>
      </c>
      <c r="B626" t="str">
        <f t="shared" si="67"/>
        <v>hgt:155cm eyr:1930</v>
      </c>
      <c r="C626" t="str">
        <f t="shared" si="68"/>
        <v/>
      </c>
    </row>
    <row r="627" spans="1:3" ht="17" x14ac:dyDescent="0.25">
      <c r="A627" s="3" t="s">
        <v>418</v>
      </c>
      <c r="B627" t="str">
        <f t="shared" si="67"/>
        <v>hgt:155cm eyr:1930 iyr:2015 ecl:utc</v>
      </c>
      <c r="C627" t="str">
        <f t="shared" si="68"/>
        <v/>
      </c>
    </row>
    <row r="628" spans="1:3" ht="17" x14ac:dyDescent="0.25">
      <c r="A628" s="3" t="s">
        <v>419</v>
      </c>
      <c r="B628" t="str">
        <f t="shared" si="67"/>
        <v>hgt:155cm eyr:1930 iyr:2015 ecl:utc pid:163cm</v>
      </c>
      <c r="C628" t="str">
        <f t="shared" si="68"/>
        <v/>
      </c>
    </row>
    <row r="629" spans="1:3" ht="17" x14ac:dyDescent="0.25">
      <c r="A629" s="3" t="s">
        <v>420</v>
      </c>
      <c r="B629" t="str">
        <f t="shared" si="67"/>
        <v>hgt:155cm eyr:1930 iyr:2015 ecl:utc pid:163cm byr:2008 hcl:#733820 cid:156</v>
      </c>
      <c r="C629" t="str">
        <f t="shared" si="68"/>
        <v>hgt:155cm eyr:1930 iyr:2015 ecl:utc pid:163cm byr:2008 hcl:#733820 cid:156</v>
      </c>
    </row>
    <row r="630" spans="1:3" x14ac:dyDescent="0.2">
      <c r="B630" t="str">
        <f t="shared" si="67"/>
        <v/>
      </c>
      <c r="C630" t="str">
        <f t="shared" si="68"/>
        <v/>
      </c>
    </row>
    <row r="631" spans="1:3" ht="17" x14ac:dyDescent="0.25">
      <c r="A631" s="3" t="s">
        <v>421</v>
      </c>
      <c r="B631" t="str">
        <f t="shared" si="67"/>
        <v>byr:1946 hgt:164cm</v>
      </c>
      <c r="C631" t="str">
        <f t="shared" si="68"/>
        <v/>
      </c>
    </row>
    <row r="632" spans="1:3" ht="17" x14ac:dyDescent="0.25">
      <c r="A632" s="3" t="s">
        <v>422</v>
      </c>
      <c r="B632" t="str">
        <f t="shared" si="67"/>
        <v>byr:1946 hgt:164cm cid:234 iyr:2015</v>
      </c>
      <c r="C632" t="str">
        <f t="shared" si="68"/>
        <v/>
      </c>
    </row>
    <row r="633" spans="1:3" ht="17" x14ac:dyDescent="0.25">
      <c r="A633" s="3" t="s">
        <v>423</v>
      </c>
      <c r="B633" t="str">
        <f t="shared" si="67"/>
        <v>byr:1946 hgt:164cm cid:234 iyr:2015 pid:168804387 eyr:2025</v>
      </c>
      <c r="C633" t="str">
        <f t="shared" si="68"/>
        <v/>
      </c>
    </row>
    <row r="634" spans="1:3" ht="17" x14ac:dyDescent="0.25">
      <c r="A634" s="3" t="s">
        <v>424</v>
      </c>
      <c r="B634" t="str">
        <f t="shared" si="67"/>
        <v>byr:1946 hgt:164cm cid:234 iyr:2015 pid:168804387 eyr:2025 ecl:hzl hcl:#a97842</v>
      </c>
      <c r="C634" t="str">
        <f t="shared" si="68"/>
        <v>byr:1946 hgt:164cm cid:234 iyr:2015 pid:168804387 eyr:2025 ecl:hzl hcl:#a97842</v>
      </c>
    </row>
    <row r="635" spans="1:3" x14ac:dyDescent="0.2">
      <c r="B635" t="str">
        <f t="shared" si="67"/>
        <v/>
      </c>
      <c r="C635" t="str">
        <f t="shared" si="68"/>
        <v/>
      </c>
    </row>
    <row r="636" spans="1:3" ht="17" x14ac:dyDescent="0.25">
      <c r="A636" s="3" t="s">
        <v>425</v>
      </c>
      <c r="B636" t="str">
        <f t="shared" si="67"/>
        <v>hgt:184cm</v>
      </c>
      <c r="C636" t="str">
        <f t="shared" si="68"/>
        <v/>
      </c>
    </row>
    <row r="637" spans="1:3" ht="17" x14ac:dyDescent="0.25">
      <c r="A637" s="3" t="s">
        <v>426</v>
      </c>
      <c r="B637" t="str">
        <f t="shared" si="67"/>
        <v>hgt:184cm hcl:#7d3b0c byr:1996 cid:193 iyr:2011 ecl:amb eyr:2030 pid:940497049</v>
      </c>
      <c r="C637" t="str">
        <f t="shared" si="68"/>
        <v>hgt:184cm hcl:#7d3b0c byr:1996 cid:193 iyr:2011 ecl:amb eyr:2030 pid:940497049</v>
      </c>
    </row>
    <row r="638" spans="1:3" x14ac:dyDescent="0.2">
      <c r="B638" t="str">
        <f t="shared" si="67"/>
        <v/>
      </c>
      <c r="C638" t="str">
        <f t="shared" si="68"/>
        <v/>
      </c>
    </row>
    <row r="639" spans="1:3" ht="17" x14ac:dyDescent="0.25">
      <c r="A639" s="3" t="s">
        <v>427</v>
      </c>
      <c r="B639" t="str">
        <f t="shared" si="67"/>
        <v>hcl:#733820 iyr:2016 hgt:168</v>
      </c>
      <c r="C639" t="str">
        <f t="shared" si="68"/>
        <v/>
      </c>
    </row>
    <row r="640" spans="1:3" ht="17" x14ac:dyDescent="0.25">
      <c r="A640" s="3" t="s">
        <v>140</v>
      </c>
      <c r="B640" t="str">
        <f t="shared" si="67"/>
        <v>hcl:#733820 iyr:2016 hgt:168 eyr:2020</v>
      </c>
      <c r="C640" t="str">
        <f t="shared" si="68"/>
        <v/>
      </c>
    </row>
    <row r="641" spans="1:3" ht="17" x14ac:dyDescent="0.25">
      <c r="A641" s="3" t="s">
        <v>428</v>
      </c>
      <c r="B641" t="str">
        <f t="shared" si="67"/>
        <v>hcl:#733820 iyr:2016 hgt:168 eyr:2020 cid:118 pid:9871436 ecl:gry</v>
      </c>
      <c r="C641" t="str">
        <f t="shared" si="68"/>
        <v>hcl:#733820 iyr:2016 hgt:168 eyr:2020 cid:118 pid:9871436 ecl:gry</v>
      </c>
    </row>
    <row r="642" spans="1:3" x14ac:dyDescent="0.2">
      <c r="B642" t="str">
        <f t="shared" si="67"/>
        <v/>
      </c>
      <c r="C642" t="str">
        <f t="shared" si="68"/>
        <v/>
      </c>
    </row>
    <row r="643" spans="1:3" ht="17" x14ac:dyDescent="0.25">
      <c r="A643" s="3" t="s">
        <v>429</v>
      </c>
      <c r="B643" t="str">
        <f t="shared" si="67"/>
        <v>pid:416683862</v>
      </c>
      <c r="C643" t="str">
        <f t="shared" si="68"/>
        <v/>
      </c>
    </row>
    <row r="644" spans="1:3" ht="17" x14ac:dyDescent="0.25">
      <c r="A644" s="3" t="s">
        <v>430</v>
      </c>
      <c r="B644" t="str">
        <f t="shared" ref="B644:B707" si="69">IF(A644="","",IF(A643="",A644,B643&amp;" "&amp;A644))</f>
        <v>pid:416683862 hgt:162in</v>
      </c>
      <c r="C644" t="str">
        <f t="shared" ref="C644:C707" si="70">TRIM(IF(B645="",B644,""))</f>
        <v/>
      </c>
    </row>
    <row r="645" spans="1:3" ht="17" x14ac:dyDescent="0.25">
      <c r="A645" s="3" t="s">
        <v>431</v>
      </c>
      <c r="B645" t="str">
        <f t="shared" si="69"/>
        <v>pid:416683862 hgt:162in hcl:#602927 byr:2027</v>
      </c>
      <c r="C645" t="str">
        <f t="shared" si="70"/>
        <v/>
      </c>
    </row>
    <row r="646" spans="1:3" ht="17" x14ac:dyDescent="0.25">
      <c r="A646" s="3" t="s">
        <v>432</v>
      </c>
      <c r="B646" t="str">
        <f t="shared" si="69"/>
        <v>pid:416683862 hgt:162in hcl:#602927 byr:2027 eyr:2027 ecl:gmt</v>
      </c>
      <c r="C646" t="str">
        <f t="shared" si="70"/>
        <v>pid:416683862 hgt:162in hcl:#602927 byr:2027 eyr:2027 ecl:gmt</v>
      </c>
    </row>
    <row r="647" spans="1:3" x14ac:dyDescent="0.2">
      <c r="B647" t="str">
        <f t="shared" si="69"/>
        <v/>
      </c>
      <c r="C647" t="str">
        <f t="shared" si="70"/>
        <v/>
      </c>
    </row>
    <row r="648" spans="1:3" ht="17" x14ac:dyDescent="0.25">
      <c r="A648" s="3" t="s">
        <v>433</v>
      </c>
      <c r="B648" t="str">
        <f t="shared" si="69"/>
        <v>ecl:#771e11</v>
      </c>
      <c r="C648" t="str">
        <f t="shared" si="70"/>
        <v/>
      </c>
    </row>
    <row r="649" spans="1:3" ht="17" x14ac:dyDescent="0.25">
      <c r="A649" s="3" t="s">
        <v>434</v>
      </c>
      <c r="B649" t="str">
        <f t="shared" si="69"/>
        <v>ecl:#771e11 iyr:2024</v>
      </c>
      <c r="C649" t="str">
        <f t="shared" si="70"/>
        <v/>
      </c>
    </row>
    <row r="650" spans="1:3" ht="17" x14ac:dyDescent="0.25">
      <c r="A650" s="3" t="s">
        <v>435</v>
      </c>
      <c r="B650" t="str">
        <f t="shared" si="69"/>
        <v>ecl:#771e11 iyr:2024 cid:81 pid:741843390</v>
      </c>
      <c r="C650" t="str">
        <f t="shared" si="70"/>
        <v/>
      </c>
    </row>
    <row r="651" spans="1:3" ht="17" x14ac:dyDescent="0.25">
      <c r="A651" s="3" t="s">
        <v>436</v>
      </c>
      <c r="B651" t="str">
        <f t="shared" si="69"/>
        <v>ecl:#771e11 iyr:2024 cid:81 pid:741843390 hcl:#866857 byr:2012 eyr:1964</v>
      </c>
      <c r="C651" t="str">
        <f t="shared" si="70"/>
        <v/>
      </c>
    </row>
    <row r="652" spans="1:3" ht="17" x14ac:dyDescent="0.25">
      <c r="A652" s="3" t="s">
        <v>437</v>
      </c>
      <c r="B652" t="str">
        <f t="shared" si="69"/>
        <v>ecl:#771e11 iyr:2024 cid:81 pid:741843390 hcl:#866857 byr:2012 eyr:1964 hgt:157in</v>
      </c>
      <c r="C652" t="str">
        <f t="shared" si="70"/>
        <v>ecl:#771e11 iyr:2024 cid:81 pid:741843390 hcl:#866857 byr:2012 eyr:1964 hgt:157in</v>
      </c>
    </row>
    <row r="653" spans="1:3" x14ac:dyDescent="0.2">
      <c r="B653" t="str">
        <f t="shared" si="69"/>
        <v/>
      </c>
      <c r="C653" t="str">
        <f t="shared" si="70"/>
        <v/>
      </c>
    </row>
    <row r="654" spans="1:3" ht="17" x14ac:dyDescent="0.25">
      <c r="A654" s="3" t="s">
        <v>438</v>
      </c>
      <c r="B654" t="str">
        <f t="shared" si="69"/>
        <v>pid:720946735</v>
      </c>
      <c r="C654" t="str">
        <f t="shared" si="70"/>
        <v/>
      </c>
    </row>
    <row r="655" spans="1:3" ht="17" x14ac:dyDescent="0.25">
      <c r="A655" s="3" t="s">
        <v>439</v>
      </c>
      <c r="B655" t="str">
        <f t="shared" si="69"/>
        <v>pid:720946735 byr:2002 hcl:#18171d iyr:2026 hgt:70cm</v>
      </c>
      <c r="C655" t="str">
        <f t="shared" si="70"/>
        <v/>
      </c>
    </row>
    <row r="656" spans="1:3" ht="17" x14ac:dyDescent="0.25">
      <c r="A656" s="3" t="s">
        <v>440</v>
      </c>
      <c r="B656" t="str">
        <f t="shared" si="69"/>
        <v>pid:720946735 byr:2002 hcl:#18171d iyr:2026 hgt:70cm ecl:brn eyr:2025</v>
      </c>
      <c r="C656" t="str">
        <f t="shared" si="70"/>
        <v>pid:720946735 byr:2002 hcl:#18171d iyr:2026 hgt:70cm ecl:brn eyr:2025</v>
      </c>
    </row>
    <row r="657" spans="1:3" x14ac:dyDescent="0.2">
      <c r="B657" t="str">
        <f t="shared" si="69"/>
        <v/>
      </c>
      <c r="C657" t="str">
        <f t="shared" si="70"/>
        <v/>
      </c>
    </row>
    <row r="658" spans="1:3" ht="17" x14ac:dyDescent="0.25">
      <c r="A658" s="3" t="s">
        <v>441</v>
      </c>
      <c r="B658" t="str">
        <f t="shared" si="69"/>
        <v>byr:1987 hcl:#623a2f</v>
      </c>
      <c r="C658" t="str">
        <f t="shared" si="70"/>
        <v/>
      </c>
    </row>
    <row r="659" spans="1:3" ht="17" x14ac:dyDescent="0.25">
      <c r="A659" s="3" t="s">
        <v>442</v>
      </c>
      <c r="B659" t="str">
        <f t="shared" si="69"/>
        <v>byr:1987 hcl:#623a2f hgt:165cm pid:087526326 ecl:grn</v>
      </c>
      <c r="C659" t="str">
        <f t="shared" si="70"/>
        <v/>
      </c>
    </row>
    <row r="660" spans="1:3" ht="17" x14ac:dyDescent="0.25">
      <c r="A660" s="3" t="s">
        <v>443</v>
      </c>
      <c r="B660" t="str">
        <f t="shared" si="69"/>
        <v>byr:1987 hcl:#623a2f hgt:165cm pid:087526326 ecl:grn iyr:2017 eyr:2021</v>
      </c>
      <c r="C660" t="str">
        <f t="shared" si="70"/>
        <v>byr:1987 hcl:#623a2f hgt:165cm pid:087526326 ecl:grn iyr:2017 eyr:2021</v>
      </c>
    </row>
    <row r="661" spans="1:3" x14ac:dyDescent="0.2">
      <c r="B661" t="str">
        <f t="shared" si="69"/>
        <v/>
      </c>
      <c r="C661" t="str">
        <f t="shared" si="70"/>
        <v/>
      </c>
    </row>
    <row r="662" spans="1:3" ht="17" x14ac:dyDescent="0.25">
      <c r="A662" s="3" t="s">
        <v>444</v>
      </c>
      <c r="B662" t="str">
        <f t="shared" si="69"/>
        <v>byr:2014 hgt:193cm</v>
      </c>
      <c r="C662" t="str">
        <f t="shared" si="70"/>
        <v/>
      </c>
    </row>
    <row r="663" spans="1:3" ht="17" x14ac:dyDescent="0.25">
      <c r="A663" s="3" t="s">
        <v>445</v>
      </c>
      <c r="B663" t="str">
        <f t="shared" si="69"/>
        <v>byr:2014 hgt:193cm iyr:2018 hcl:z</v>
      </c>
      <c r="C663" t="str">
        <f t="shared" si="70"/>
        <v/>
      </c>
    </row>
    <row r="664" spans="1:3" ht="17" x14ac:dyDescent="0.25">
      <c r="A664" s="3" t="s">
        <v>446</v>
      </c>
      <c r="B664" t="str">
        <f t="shared" si="69"/>
        <v>byr:2014 hgt:193cm iyr:2018 hcl:z eyr:2027 pid:792398819</v>
      </c>
      <c r="C664" t="str">
        <f t="shared" si="70"/>
        <v>byr:2014 hgt:193cm iyr:2018 hcl:z eyr:2027 pid:792398819</v>
      </c>
    </row>
    <row r="665" spans="1:3" x14ac:dyDescent="0.2">
      <c r="B665" t="str">
        <f t="shared" si="69"/>
        <v/>
      </c>
      <c r="C665" t="str">
        <f t="shared" si="70"/>
        <v/>
      </c>
    </row>
    <row r="666" spans="1:3" ht="17" x14ac:dyDescent="0.25">
      <c r="A666" s="3" t="s">
        <v>447</v>
      </c>
      <c r="B666" t="str">
        <f t="shared" si="69"/>
        <v>cid:233</v>
      </c>
      <c r="C666" t="str">
        <f t="shared" si="70"/>
        <v/>
      </c>
    </row>
    <row r="667" spans="1:3" ht="17" x14ac:dyDescent="0.25">
      <c r="A667" s="3" t="s">
        <v>448</v>
      </c>
      <c r="B667" t="str">
        <f t="shared" si="69"/>
        <v>cid:233 hcl:z ecl:#18002d hgt:174cm iyr:2027 eyr:1944</v>
      </c>
      <c r="C667" t="str">
        <f t="shared" si="70"/>
        <v>cid:233 hcl:z ecl:#18002d hgt:174cm iyr:2027 eyr:1944</v>
      </c>
    </row>
    <row r="668" spans="1:3" x14ac:dyDescent="0.2">
      <c r="B668" t="str">
        <f t="shared" si="69"/>
        <v/>
      </c>
      <c r="C668" t="str">
        <f t="shared" si="70"/>
        <v/>
      </c>
    </row>
    <row r="669" spans="1:3" ht="17" x14ac:dyDescent="0.25">
      <c r="A669" s="3" t="s">
        <v>449</v>
      </c>
      <c r="B669" t="str">
        <f t="shared" si="69"/>
        <v>pid:142615460 ecl:blu eyr:2021</v>
      </c>
      <c r="C669" t="str">
        <f t="shared" si="70"/>
        <v/>
      </c>
    </row>
    <row r="670" spans="1:3" ht="17" x14ac:dyDescent="0.25">
      <c r="A670" s="3" t="s">
        <v>450</v>
      </c>
      <c r="B670" t="str">
        <f t="shared" si="69"/>
        <v>pid:142615460 ecl:blu eyr:2021 hcl:#c88693 iyr:2017 cid:182 hgt:152cm byr:1966</v>
      </c>
      <c r="C670" t="str">
        <f t="shared" si="70"/>
        <v>pid:142615460 ecl:blu eyr:2021 hcl:#c88693 iyr:2017 cid:182 hgt:152cm byr:1966</v>
      </c>
    </row>
    <row r="671" spans="1:3" x14ac:dyDescent="0.2">
      <c r="B671" t="str">
        <f t="shared" si="69"/>
        <v/>
      </c>
      <c r="C671" t="str">
        <f t="shared" si="70"/>
        <v/>
      </c>
    </row>
    <row r="672" spans="1:3" ht="17" x14ac:dyDescent="0.25">
      <c r="A672" s="3" t="s">
        <v>451</v>
      </c>
      <c r="B672" t="str">
        <f t="shared" si="69"/>
        <v>hcl:z hgt:65cm</v>
      </c>
      <c r="C672" t="str">
        <f t="shared" si="70"/>
        <v/>
      </c>
    </row>
    <row r="673" spans="1:3" ht="17" x14ac:dyDescent="0.25">
      <c r="A673" s="3" t="s">
        <v>452</v>
      </c>
      <c r="B673" t="str">
        <f t="shared" si="69"/>
        <v>hcl:z hgt:65cm eyr:1944 ecl:dne byr:2029 pid:1066768764</v>
      </c>
      <c r="C673" t="str">
        <f t="shared" si="70"/>
        <v/>
      </c>
    </row>
    <row r="674" spans="1:3" ht="17" x14ac:dyDescent="0.25">
      <c r="A674" s="3" t="s">
        <v>204</v>
      </c>
      <c r="B674" t="str">
        <f t="shared" si="69"/>
        <v>hcl:z hgt:65cm eyr:1944 ecl:dne byr:2029 pid:1066768764 iyr:2015</v>
      </c>
      <c r="C674" t="str">
        <f t="shared" si="70"/>
        <v/>
      </c>
    </row>
    <row r="675" spans="1:3" ht="17" x14ac:dyDescent="0.25">
      <c r="A675" s="3" t="s">
        <v>453</v>
      </c>
      <c r="B675" t="str">
        <f t="shared" si="69"/>
        <v>hcl:z hgt:65cm eyr:1944 ecl:dne byr:2029 pid:1066768764 iyr:2015 cid:149</v>
      </c>
      <c r="C675" t="str">
        <f t="shared" si="70"/>
        <v>hcl:z hgt:65cm eyr:1944 ecl:dne byr:2029 pid:1066768764 iyr:2015 cid:149</v>
      </c>
    </row>
    <row r="676" spans="1:3" x14ac:dyDescent="0.2">
      <c r="B676" t="str">
        <f t="shared" si="69"/>
        <v/>
      </c>
      <c r="C676" t="str">
        <f t="shared" si="70"/>
        <v/>
      </c>
    </row>
    <row r="677" spans="1:3" ht="17" x14ac:dyDescent="0.25">
      <c r="A677" s="3" t="s">
        <v>454</v>
      </c>
      <c r="B677" t="str">
        <f t="shared" si="69"/>
        <v>hcl:z pid:25144284 hgt:152in</v>
      </c>
      <c r="C677" t="str">
        <f t="shared" si="70"/>
        <v/>
      </c>
    </row>
    <row r="678" spans="1:3" ht="17" x14ac:dyDescent="0.25">
      <c r="A678" s="3" t="s">
        <v>455</v>
      </c>
      <c r="B678" t="str">
        <f t="shared" si="69"/>
        <v>hcl:z pid:25144284 hgt:152in byr:2009</v>
      </c>
      <c r="C678" t="str">
        <f t="shared" si="70"/>
        <v/>
      </c>
    </row>
    <row r="679" spans="1:3" ht="17" x14ac:dyDescent="0.25">
      <c r="A679" s="3" t="s">
        <v>456</v>
      </c>
      <c r="B679" t="str">
        <f t="shared" si="69"/>
        <v>hcl:z pid:25144284 hgt:152in byr:2009 cid:276 eyr:2037</v>
      </c>
      <c r="C679" t="str">
        <f t="shared" si="70"/>
        <v/>
      </c>
    </row>
    <row r="680" spans="1:3" ht="17" x14ac:dyDescent="0.25">
      <c r="A680" s="3" t="s">
        <v>457</v>
      </c>
      <c r="B680" t="str">
        <f t="shared" si="69"/>
        <v>hcl:z pid:25144284 hgt:152in byr:2009 cid:276 eyr:2037 iyr:2010 ecl:gmt</v>
      </c>
      <c r="C680" t="str">
        <f t="shared" si="70"/>
        <v>hcl:z pid:25144284 hgt:152in byr:2009 cid:276 eyr:2037 iyr:2010 ecl:gmt</v>
      </c>
    </row>
    <row r="681" spans="1:3" x14ac:dyDescent="0.2">
      <c r="B681" t="str">
        <f t="shared" si="69"/>
        <v/>
      </c>
      <c r="C681" t="str">
        <f t="shared" si="70"/>
        <v/>
      </c>
    </row>
    <row r="682" spans="1:3" ht="17" x14ac:dyDescent="0.25">
      <c r="A682" s="3" t="s">
        <v>458</v>
      </c>
      <c r="B682" t="str">
        <f t="shared" si="69"/>
        <v>cid:88 hcl:ed6b8a ecl:xry hgt:178in pid:36832491 byr:2020 iyr:2012 eyr:1993</v>
      </c>
      <c r="C682" t="str">
        <f t="shared" si="70"/>
        <v>cid:88 hcl:ed6b8a ecl:xry hgt:178in pid:36832491 byr:2020 iyr:2012 eyr:1993</v>
      </c>
    </row>
    <row r="683" spans="1:3" x14ac:dyDescent="0.2">
      <c r="B683" t="str">
        <f t="shared" si="69"/>
        <v/>
      </c>
      <c r="C683" t="str">
        <f t="shared" si="70"/>
        <v/>
      </c>
    </row>
    <row r="684" spans="1:3" ht="17" x14ac:dyDescent="0.25">
      <c r="A684" s="3" t="s">
        <v>459</v>
      </c>
      <c r="B684" t="str">
        <f t="shared" si="69"/>
        <v>byr:1972 iyr:2009 pid:324213657 hgt:160 hcl:z cid:259 eyr:2021 ecl:grn</v>
      </c>
      <c r="C684" t="str">
        <f t="shared" si="70"/>
        <v>byr:1972 iyr:2009 pid:324213657 hgt:160 hcl:z cid:259 eyr:2021 ecl:grn</v>
      </c>
    </row>
    <row r="685" spans="1:3" x14ac:dyDescent="0.2">
      <c r="B685" t="str">
        <f t="shared" si="69"/>
        <v/>
      </c>
      <c r="C685" t="str">
        <f t="shared" si="70"/>
        <v/>
      </c>
    </row>
    <row r="686" spans="1:3" ht="17" x14ac:dyDescent="0.25">
      <c r="A686" s="3" t="s">
        <v>460</v>
      </c>
      <c r="B686" t="str">
        <f t="shared" si="69"/>
        <v>hcl:#7d3b0c pid:164496070 eyr:2024 ecl:brn hgt:165cm</v>
      </c>
      <c r="C686" t="str">
        <f t="shared" si="70"/>
        <v>hcl:#7d3b0c pid:164496070 eyr:2024 ecl:brn hgt:165cm</v>
      </c>
    </row>
    <row r="687" spans="1:3" x14ac:dyDescent="0.2">
      <c r="B687" t="str">
        <f t="shared" si="69"/>
        <v/>
      </c>
      <c r="C687" t="str">
        <f t="shared" si="70"/>
        <v/>
      </c>
    </row>
    <row r="688" spans="1:3" ht="17" x14ac:dyDescent="0.25">
      <c r="A688" s="3" t="s">
        <v>461</v>
      </c>
      <c r="B688" t="str">
        <f t="shared" si="69"/>
        <v>pid:955035528</v>
      </c>
      <c r="C688" t="str">
        <f t="shared" si="70"/>
        <v/>
      </c>
    </row>
    <row r="689" spans="1:3" ht="17" x14ac:dyDescent="0.25">
      <c r="A689" s="3" t="s">
        <v>462</v>
      </c>
      <c r="B689" t="str">
        <f t="shared" si="69"/>
        <v>pid:955035528 byr:1967 eyr:2021 iyr:2015 hcl:#fffffd hgt:156cm</v>
      </c>
      <c r="C689" t="str">
        <f t="shared" si="70"/>
        <v/>
      </c>
    </row>
    <row r="690" spans="1:3" ht="17" x14ac:dyDescent="0.25">
      <c r="A690" s="3" t="s">
        <v>463</v>
      </c>
      <c r="B690" t="str">
        <f t="shared" si="69"/>
        <v>pid:955035528 byr:1967 eyr:2021 iyr:2015 hcl:#fffffd hgt:156cm cid:237</v>
      </c>
      <c r="C690" t="str">
        <f t="shared" si="70"/>
        <v/>
      </c>
    </row>
    <row r="691" spans="1:3" ht="17" x14ac:dyDescent="0.25">
      <c r="A691" s="3" t="s">
        <v>40</v>
      </c>
      <c r="B691" t="str">
        <f t="shared" si="69"/>
        <v>pid:955035528 byr:1967 eyr:2021 iyr:2015 hcl:#fffffd hgt:156cm cid:237 ecl:blu</v>
      </c>
      <c r="C691" t="str">
        <f t="shared" si="70"/>
        <v>pid:955035528 byr:1967 eyr:2021 iyr:2015 hcl:#fffffd hgt:156cm cid:237 ecl:blu</v>
      </c>
    </row>
    <row r="692" spans="1:3" x14ac:dyDescent="0.2">
      <c r="B692" t="str">
        <f t="shared" si="69"/>
        <v/>
      </c>
      <c r="C692" t="str">
        <f t="shared" si="70"/>
        <v/>
      </c>
    </row>
    <row r="693" spans="1:3" ht="17" x14ac:dyDescent="0.25">
      <c r="A693" s="3" t="s">
        <v>65</v>
      </c>
      <c r="B693" t="str">
        <f t="shared" si="69"/>
        <v>hcl:z</v>
      </c>
      <c r="C693" t="str">
        <f t="shared" si="70"/>
        <v/>
      </c>
    </row>
    <row r="694" spans="1:3" ht="17" x14ac:dyDescent="0.25">
      <c r="A694" s="3" t="s">
        <v>464</v>
      </c>
      <c r="B694" t="str">
        <f t="shared" si="69"/>
        <v>hcl:z eyr:2038 iyr:1973 ecl:grt hgt:193in</v>
      </c>
      <c r="C694" t="str">
        <f t="shared" si="70"/>
        <v/>
      </c>
    </row>
    <row r="695" spans="1:3" ht="17" x14ac:dyDescent="0.25">
      <c r="A695" s="3" t="s">
        <v>465</v>
      </c>
      <c r="B695" t="str">
        <f t="shared" si="69"/>
        <v>hcl:z eyr:2038 iyr:1973 ecl:grt hgt:193in pid:41385449 byr:2011</v>
      </c>
      <c r="C695" t="str">
        <f t="shared" si="70"/>
        <v/>
      </c>
    </row>
    <row r="696" spans="1:3" ht="17" x14ac:dyDescent="0.25">
      <c r="A696" s="3" t="s">
        <v>466</v>
      </c>
      <c r="B696" t="str">
        <f t="shared" si="69"/>
        <v>hcl:z eyr:2038 iyr:1973 ecl:grt hgt:193in pid:41385449 byr:2011 cid:119</v>
      </c>
      <c r="C696" t="str">
        <f t="shared" si="70"/>
        <v>hcl:z eyr:2038 iyr:1973 ecl:grt hgt:193in pid:41385449 byr:2011 cid:119</v>
      </c>
    </row>
    <row r="697" spans="1:3" x14ac:dyDescent="0.2">
      <c r="B697" t="str">
        <f t="shared" si="69"/>
        <v/>
      </c>
      <c r="C697" t="str">
        <f t="shared" si="70"/>
        <v/>
      </c>
    </row>
    <row r="698" spans="1:3" ht="17" x14ac:dyDescent="0.25">
      <c r="A698" s="3" t="s">
        <v>467</v>
      </c>
      <c r="B698" t="str">
        <f t="shared" si="69"/>
        <v>byr:1934 pid:713339056 hgt:157cm cid:250 iyr:2016 ecl:blu hcl:#866857 eyr:2026</v>
      </c>
      <c r="C698" t="str">
        <f t="shared" si="70"/>
        <v>byr:1934 pid:713339056 hgt:157cm cid:250 iyr:2016 ecl:blu hcl:#866857 eyr:2026</v>
      </c>
    </row>
    <row r="699" spans="1:3" x14ac:dyDescent="0.2">
      <c r="B699" t="str">
        <f t="shared" si="69"/>
        <v/>
      </c>
      <c r="C699" t="str">
        <f t="shared" si="70"/>
        <v/>
      </c>
    </row>
    <row r="700" spans="1:3" ht="17" x14ac:dyDescent="0.25">
      <c r="A700" s="3" t="s">
        <v>468</v>
      </c>
      <c r="B700" t="str">
        <f t="shared" si="69"/>
        <v>hgt:186cm byr:2012</v>
      </c>
      <c r="C700" t="str">
        <f t="shared" si="70"/>
        <v/>
      </c>
    </row>
    <row r="701" spans="1:3" ht="17" x14ac:dyDescent="0.25">
      <c r="A701" s="3" t="s">
        <v>469</v>
      </c>
      <c r="B701" t="str">
        <f t="shared" si="69"/>
        <v>hgt:186cm byr:2012 eyr:2022</v>
      </c>
      <c r="C701" t="str">
        <f t="shared" si="70"/>
        <v/>
      </c>
    </row>
    <row r="702" spans="1:3" ht="17" x14ac:dyDescent="0.25">
      <c r="A702" s="3" t="s">
        <v>470</v>
      </c>
      <c r="B702" t="str">
        <f t="shared" si="69"/>
        <v>hgt:186cm byr:2012 eyr:2022 iyr:2013 hcl:#733820 pid:226693031 ecl:hzl</v>
      </c>
      <c r="C702" t="str">
        <f t="shared" si="70"/>
        <v>hgt:186cm byr:2012 eyr:2022 iyr:2013 hcl:#733820 pid:226693031 ecl:hzl</v>
      </c>
    </row>
    <row r="703" spans="1:3" x14ac:dyDescent="0.2">
      <c r="B703" t="str">
        <f t="shared" si="69"/>
        <v/>
      </c>
      <c r="C703" t="str">
        <f t="shared" si="70"/>
        <v/>
      </c>
    </row>
    <row r="704" spans="1:3" ht="17" x14ac:dyDescent="0.25">
      <c r="A704" s="3" t="s">
        <v>471</v>
      </c>
      <c r="B704" t="str">
        <f t="shared" si="69"/>
        <v>cid:118 pid:56750275 hcl:#cfa07d iyr:2028 eyr:2033 byr:1933 hgt:166cm</v>
      </c>
      <c r="C704" t="str">
        <f t="shared" si="70"/>
        <v>cid:118 pid:56750275 hcl:#cfa07d iyr:2028 eyr:2033 byr:1933 hgt:166cm</v>
      </c>
    </row>
    <row r="705" spans="1:3" x14ac:dyDescent="0.2">
      <c r="B705" t="str">
        <f t="shared" si="69"/>
        <v/>
      </c>
      <c r="C705" t="str">
        <f t="shared" si="70"/>
        <v/>
      </c>
    </row>
    <row r="706" spans="1:3" ht="17" x14ac:dyDescent="0.25">
      <c r="A706" s="3" t="s">
        <v>385</v>
      </c>
      <c r="B706" t="str">
        <f t="shared" si="69"/>
        <v>byr:1973</v>
      </c>
      <c r="C706" t="str">
        <f t="shared" si="70"/>
        <v/>
      </c>
    </row>
    <row r="707" spans="1:3" ht="17" x14ac:dyDescent="0.25">
      <c r="A707" s="3" t="s">
        <v>472</v>
      </c>
      <c r="B707" t="str">
        <f t="shared" si="69"/>
        <v>byr:1973 ecl:hzl hgt:167 hcl:z</v>
      </c>
      <c r="C707" t="str">
        <f t="shared" si="70"/>
        <v/>
      </c>
    </row>
    <row r="708" spans="1:3" ht="17" x14ac:dyDescent="0.25">
      <c r="A708" s="3" t="s">
        <v>473</v>
      </c>
      <c r="B708" t="str">
        <f t="shared" ref="B708:B771" si="71">IF(A708="","",IF(A707="",A708,B707&amp;" "&amp;A708))</f>
        <v>byr:1973 ecl:hzl hgt:167 hcl:z iyr:2015 pid:70648423</v>
      </c>
      <c r="C708" t="str">
        <f t="shared" ref="C708:C771" si="72">TRIM(IF(B709="",B708,""))</f>
        <v>byr:1973 ecl:hzl hgt:167 hcl:z iyr:2015 pid:70648423</v>
      </c>
    </row>
    <row r="709" spans="1:3" x14ac:dyDescent="0.2">
      <c r="B709" t="str">
        <f t="shared" si="71"/>
        <v/>
      </c>
      <c r="C709" t="str">
        <f t="shared" si="72"/>
        <v/>
      </c>
    </row>
    <row r="710" spans="1:3" ht="17" x14ac:dyDescent="0.25">
      <c r="A710" s="3" t="s">
        <v>474</v>
      </c>
      <c r="B710" t="str">
        <f t="shared" si="71"/>
        <v>byr:1929</v>
      </c>
      <c r="C710" t="str">
        <f t="shared" si="72"/>
        <v/>
      </c>
    </row>
    <row r="711" spans="1:3" ht="17" x14ac:dyDescent="0.25">
      <c r="A711" s="3" t="s">
        <v>475</v>
      </c>
      <c r="B711" t="str">
        <f t="shared" si="71"/>
        <v>byr:1929 iyr:2012 pid:083005744 ecl:brn hgt:162cm</v>
      </c>
      <c r="C711" t="str">
        <f t="shared" si="72"/>
        <v/>
      </c>
    </row>
    <row r="712" spans="1:3" ht="17" x14ac:dyDescent="0.25">
      <c r="A712" s="3" t="s">
        <v>358</v>
      </c>
      <c r="B712" t="str">
        <f t="shared" si="71"/>
        <v>byr:1929 iyr:2012 pid:083005744 ecl:brn hgt:162cm eyr:2024</v>
      </c>
      <c r="C712" t="str">
        <f t="shared" si="72"/>
        <v/>
      </c>
    </row>
    <row r="713" spans="1:3" ht="17" x14ac:dyDescent="0.25">
      <c r="A713" s="3" t="s">
        <v>476</v>
      </c>
      <c r="B713" t="str">
        <f t="shared" si="71"/>
        <v>byr:1929 iyr:2012 pid:083005744 ecl:brn hgt:162cm eyr:2024 hcl:#cfa07d</v>
      </c>
      <c r="C713" t="str">
        <f t="shared" si="72"/>
        <v>byr:1929 iyr:2012 pid:083005744 ecl:brn hgt:162cm eyr:2024 hcl:#cfa07d</v>
      </c>
    </row>
    <row r="714" spans="1:3" x14ac:dyDescent="0.2">
      <c r="B714" t="str">
        <f t="shared" si="71"/>
        <v/>
      </c>
      <c r="C714" t="str">
        <f t="shared" si="72"/>
        <v/>
      </c>
    </row>
    <row r="715" spans="1:3" ht="17" x14ac:dyDescent="0.25">
      <c r="A715" s="3" t="s">
        <v>477</v>
      </c>
      <c r="B715" t="str">
        <f t="shared" si="71"/>
        <v>hcl:#623a2f hgt:174cm</v>
      </c>
      <c r="C715" t="str">
        <f t="shared" si="72"/>
        <v/>
      </c>
    </row>
    <row r="716" spans="1:3" ht="17" x14ac:dyDescent="0.25">
      <c r="A716" s="3" t="s">
        <v>478</v>
      </c>
      <c r="B716" t="str">
        <f t="shared" si="71"/>
        <v>hcl:#623a2f hgt:174cm eyr:2026 iyr:2020</v>
      </c>
      <c r="C716" t="str">
        <f t="shared" si="72"/>
        <v/>
      </c>
    </row>
    <row r="717" spans="1:3" ht="17" x14ac:dyDescent="0.25">
      <c r="A717" s="3" t="s">
        <v>193</v>
      </c>
      <c r="B717" t="str">
        <f t="shared" si="71"/>
        <v>hcl:#623a2f hgt:174cm eyr:2026 iyr:2020 ecl:grn</v>
      </c>
      <c r="C717" t="str">
        <f t="shared" si="72"/>
        <v/>
      </c>
    </row>
    <row r="718" spans="1:3" ht="17" x14ac:dyDescent="0.25">
      <c r="A718" s="3" t="s">
        <v>153</v>
      </c>
      <c r="B718" t="str">
        <f t="shared" si="71"/>
        <v>hcl:#623a2f hgt:174cm eyr:2026 iyr:2020 ecl:grn byr:1981</v>
      </c>
      <c r="C718" t="str">
        <f t="shared" si="72"/>
        <v>hcl:#623a2f hgt:174cm eyr:2026 iyr:2020 ecl:grn byr:1981</v>
      </c>
    </row>
    <row r="719" spans="1:3" x14ac:dyDescent="0.2">
      <c r="B719" t="str">
        <f t="shared" si="71"/>
        <v/>
      </c>
      <c r="C719" t="str">
        <f t="shared" si="72"/>
        <v/>
      </c>
    </row>
    <row r="720" spans="1:3" ht="17" x14ac:dyDescent="0.25">
      <c r="A720" s="3" t="s">
        <v>479</v>
      </c>
      <c r="B720" t="str">
        <f t="shared" si="71"/>
        <v>cid:236 byr:1979 iyr:2013 ecl:amb eyr:2030 hcl:#6b5442 pid:768869830</v>
      </c>
      <c r="C720" t="str">
        <f t="shared" si="72"/>
        <v>cid:236 byr:1979 iyr:2013 ecl:amb eyr:2030 hcl:#6b5442 pid:768869830</v>
      </c>
    </row>
    <row r="721" spans="1:3" x14ac:dyDescent="0.2">
      <c r="B721" t="str">
        <f t="shared" si="71"/>
        <v/>
      </c>
      <c r="C721" t="str">
        <f t="shared" si="72"/>
        <v/>
      </c>
    </row>
    <row r="722" spans="1:3" ht="17" x14ac:dyDescent="0.25">
      <c r="A722" s="3" t="s">
        <v>480</v>
      </c>
      <c r="B722" t="str">
        <f t="shared" si="71"/>
        <v>hcl:#341e13 byr:1998 iyr:2020</v>
      </c>
      <c r="C722" t="str">
        <f t="shared" si="72"/>
        <v/>
      </c>
    </row>
    <row r="723" spans="1:3" ht="17" x14ac:dyDescent="0.25">
      <c r="A723" s="3" t="s">
        <v>481</v>
      </c>
      <c r="B723" t="str">
        <f t="shared" si="71"/>
        <v>hcl:#341e13 byr:1998 iyr:2020 pid:857980686</v>
      </c>
      <c r="C723" t="str">
        <f t="shared" si="72"/>
        <v/>
      </c>
    </row>
    <row r="724" spans="1:3" ht="17" x14ac:dyDescent="0.25">
      <c r="A724" s="3" t="s">
        <v>482</v>
      </c>
      <c r="B724" t="str">
        <f t="shared" si="71"/>
        <v>hcl:#341e13 byr:1998 iyr:2020 pid:857980686 ecl:hzl hgt:175cm eyr:2028</v>
      </c>
      <c r="C724" t="str">
        <f t="shared" si="72"/>
        <v>hcl:#341e13 byr:1998 iyr:2020 pid:857980686 ecl:hzl hgt:175cm eyr:2028</v>
      </c>
    </row>
    <row r="725" spans="1:3" x14ac:dyDescent="0.2">
      <c r="B725" t="str">
        <f t="shared" si="71"/>
        <v/>
      </c>
      <c r="C725" t="str">
        <f t="shared" si="72"/>
        <v/>
      </c>
    </row>
    <row r="726" spans="1:3" ht="17" x14ac:dyDescent="0.25">
      <c r="A726" s="3" t="s">
        <v>483</v>
      </c>
      <c r="B726" t="str">
        <f t="shared" si="71"/>
        <v>hgt:169in</v>
      </c>
      <c r="C726" t="str">
        <f t="shared" si="72"/>
        <v/>
      </c>
    </row>
    <row r="727" spans="1:3" ht="17" x14ac:dyDescent="0.25">
      <c r="A727" s="3" t="s">
        <v>484</v>
      </c>
      <c r="B727" t="str">
        <f t="shared" si="71"/>
        <v>hgt:169in cid:305 eyr:2023</v>
      </c>
      <c r="C727" t="str">
        <f t="shared" si="72"/>
        <v/>
      </c>
    </row>
    <row r="728" spans="1:3" ht="17" x14ac:dyDescent="0.25">
      <c r="A728" s="3" t="s">
        <v>485</v>
      </c>
      <c r="B728" t="str">
        <f t="shared" si="71"/>
        <v>hgt:169in cid:305 eyr:2023 ecl:gry pid:833031763 hcl:#ceb3a1 iyr:2015 byr:1974</v>
      </c>
      <c r="C728" t="str">
        <f t="shared" si="72"/>
        <v>hgt:169in cid:305 eyr:2023 ecl:gry pid:833031763 hcl:#ceb3a1 iyr:2015 byr:1974</v>
      </c>
    </row>
    <row r="729" spans="1:3" x14ac:dyDescent="0.2">
      <c r="B729" t="str">
        <f t="shared" si="71"/>
        <v/>
      </c>
      <c r="C729" t="str">
        <f t="shared" si="72"/>
        <v/>
      </c>
    </row>
    <row r="730" spans="1:3" ht="17" x14ac:dyDescent="0.25">
      <c r="A730" s="3" t="s">
        <v>486</v>
      </c>
      <c r="B730" t="str">
        <f t="shared" si="71"/>
        <v>pid:370671195 hgt:162cm</v>
      </c>
      <c r="C730" t="str">
        <f t="shared" si="72"/>
        <v/>
      </c>
    </row>
    <row r="731" spans="1:3" ht="17" x14ac:dyDescent="0.25">
      <c r="A731" s="3" t="s">
        <v>487</v>
      </c>
      <c r="B731" t="str">
        <f t="shared" si="71"/>
        <v>pid:370671195 hgt:162cm iyr:2018 ecl:oth byr:2001 hcl:#7d3b0c</v>
      </c>
      <c r="C731" t="str">
        <f t="shared" si="72"/>
        <v/>
      </c>
    </row>
    <row r="732" spans="1:3" ht="17" x14ac:dyDescent="0.25">
      <c r="A732" s="3" t="s">
        <v>182</v>
      </c>
      <c r="B732" t="str">
        <f t="shared" si="71"/>
        <v>pid:370671195 hgt:162cm iyr:2018 ecl:oth byr:2001 hcl:#7d3b0c eyr:2021</v>
      </c>
      <c r="C732" t="str">
        <f t="shared" si="72"/>
        <v>pid:370671195 hgt:162cm iyr:2018 ecl:oth byr:2001 hcl:#7d3b0c eyr:2021</v>
      </c>
    </row>
    <row r="733" spans="1:3" x14ac:dyDescent="0.2">
      <c r="B733" t="str">
        <f t="shared" si="71"/>
        <v/>
      </c>
      <c r="C733" t="str">
        <f t="shared" si="72"/>
        <v/>
      </c>
    </row>
    <row r="734" spans="1:3" ht="17" x14ac:dyDescent="0.25">
      <c r="A734" s="3" t="s">
        <v>44</v>
      </c>
      <c r="B734" t="str">
        <f t="shared" si="71"/>
        <v>eyr:2026</v>
      </c>
      <c r="C734" t="str">
        <f t="shared" si="72"/>
        <v/>
      </c>
    </row>
    <row r="735" spans="1:3" ht="17" x14ac:dyDescent="0.25">
      <c r="A735" s="3" t="s">
        <v>11</v>
      </c>
      <c r="B735" t="str">
        <f t="shared" si="71"/>
        <v>eyr:2026 ecl:brn</v>
      </c>
      <c r="C735" t="str">
        <f t="shared" si="72"/>
        <v/>
      </c>
    </row>
    <row r="736" spans="1:3" ht="17" x14ac:dyDescent="0.25">
      <c r="A736" s="3" t="s">
        <v>488</v>
      </c>
      <c r="B736" t="str">
        <f t="shared" si="71"/>
        <v>eyr:2026 ecl:brn cid:288</v>
      </c>
      <c r="C736" t="str">
        <f t="shared" si="72"/>
        <v/>
      </c>
    </row>
    <row r="737" spans="1:3" ht="17" x14ac:dyDescent="0.25">
      <c r="A737" s="3" t="s">
        <v>489</v>
      </c>
      <c r="B737" t="str">
        <f t="shared" si="71"/>
        <v>eyr:2026 ecl:brn cid:288 hcl:#866857 iyr:2010 byr:1922</v>
      </c>
      <c r="C737" t="str">
        <f t="shared" si="72"/>
        <v/>
      </c>
    </row>
    <row r="738" spans="1:3" ht="17" x14ac:dyDescent="0.25">
      <c r="A738" s="3" t="s">
        <v>490</v>
      </c>
      <c r="B738" t="str">
        <f t="shared" si="71"/>
        <v>eyr:2026 ecl:brn cid:288 hcl:#866857 iyr:2010 byr:1922 pid:309109383</v>
      </c>
      <c r="C738" t="str">
        <f t="shared" si="72"/>
        <v>eyr:2026 ecl:brn cid:288 hcl:#866857 iyr:2010 byr:1922 pid:309109383</v>
      </c>
    </row>
    <row r="739" spans="1:3" x14ac:dyDescent="0.2">
      <c r="B739" t="str">
        <f t="shared" si="71"/>
        <v/>
      </c>
      <c r="C739" t="str">
        <f t="shared" si="72"/>
        <v/>
      </c>
    </row>
    <row r="740" spans="1:3" ht="17" x14ac:dyDescent="0.25">
      <c r="A740" s="3" t="s">
        <v>491</v>
      </c>
      <c r="B740" t="str">
        <f t="shared" si="71"/>
        <v>byr:1949 iyr:2015 pid:832774982 eyr:2029</v>
      </c>
      <c r="C740" t="str">
        <f t="shared" si="72"/>
        <v/>
      </c>
    </row>
    <row r="741" spans="1:3" ht="17" x14ac:dyDescent="0.25">
      <c r="A741" s="3" t="s">
        <v>492</v>
      </c>
      <c r="B741" t="str">
        <f t="shared" si="71"/>
        <v>byr:1949 iyr:2015 pid:832774982 eyr:2029 hgt:182cm</v>
      </c>
      <c r="C741" t="str">
        <f t="shared" si="72"/>
        <v/>
      </c>
    </row>
    <row r="742" spans="1:3" ht="17" x14ac:dyDescent="0.25">
      <c r="A742" s="3" t="s">
        <v>493</v>
      </c>
      <c r="B742" t="str">
        <f t="shared" si="71"/>
        <v>byr:1949 iyr:2015 pid:832774982 eyr:2029 hgt:182cm hcl:#b7144c ecl:amb</v>
      </c>
      <c r="C742" t="str">
        <f t="shared" si="72"/>
        <v>byr:1949 iyr:2015 pid:832774982 eyr:2029 hgt:182cm hcl:#b7144c ecl:amb</v>
      </c>
    </row>
    <row r="743" spans="1:3" x14ac:dyDescent="0.2">
      <c r="B743" t="str">
        <f t="shared" si="71"/>
        <v/>
      </c>
      <c r="C743" t="str">
        <f t="shared" si="72"/>
        <v/>
      </c>
    </row>
    <row r="744" spans="1:3" ht="17" x14ac:dyDescent="0.25">
      <c r="A744" s="3" t="s">
        <v>494</v>
      </c>
      <c r="B744" t="str">
        <f t="shared" si="71"/>
        <v>eyr:2029 iyr:2020</v>
      </c>
      <c r="C744" t="str">
        <f t="shared" si="72"/>
        <v/>
      </c>
    </row>
    <row r="745" spans="1:3" ht="17" x14ac:dyDescent="0.25">
      <c r="A745" s="3" t="s">
        <v>38</v>
      </c>
      <c r="B745" t="str">
        <f t="shared" si="71"/>
        <v>eyr:2029 iyr:2020 hcl:#c0946f</v>
      </c>
      <c r="C745" t="str">
        <f t="shared" si="72"/>
        <v/>
      </c>
    </row>
    <row r="746" spans="1:3" ht="17" x14ac:dyDescent="0.25">
      <c r="A746" s="3" t="s">
        <v>495</v>
      </c>
      <c r="B746" t="str">
        <f t="shared" si="71"/>
        <v>eyr:2029 iyr:2020 hcl:#c0946f pid:953788134</v>
      </c>
      <c r="C746" t="str">
        <f t="shared" si="72"/>
        <v/>
      </c>
    </row>
    <row r="747" spans="1:3" ht="17" x14ac:dyDescent="0.25">
      <c r="A747" s="3" t="s">
        <v>496</v>
      </c>
      <c r="B747" t="str">
        <f t="shared" si="71"/>
        <v>eyr:2029 iyr:2020 hcl:#c0946f pid:953788134 byr:1954 hgt:167cm</v>
      </c>
      <c r="C747" t="str">
        <f t="shared" si="72"/>
        <v>eyr:2029 iyr:2020 hcl:#c0946f pid:953788134 byr:1954 hgt:167cm</v>
      </c>
    </row>
    <row r="748" spans="1:3" x14ac:dyDescent="0.2">
      <c r="B748" t="str">
        <f t="shared" si="71"/>
        <v/>
      </c>
      <c r="C748" t="str">
        <f t="shared" si="72"/>
        <v/>
      </c>
    </row>
    <row r="749" spans="1:3" ht="17" x14ac:dyDescent="0.25">
      <c r="A749" s="3" t="s">
        <v>497</v>
      </c>
      <c r="B749" t="str">
        <f t="shared" si="71"/>
        <v>pid:981508704 eyr:2023 iyr:2013 hgt:66in cid:68 hcl:#fffffd byr:1996 ecl:oth</v>
      </c>
      <c r="C749" t="str">
        <f t="shared" si="72"/>
        <v>pid:981508704 eyr:2023 iyr:2013 hgt:66in cid:68 hcl:#fffffd byr:1996 ecl:oth</v>
      </c>
    </row>
    <row r="750" spans="1:3" x14ac:dyDescent="0.2">
      <c r="B750" t="str">
        <f t="shared" si="71"/>
        <v/>
      </c>
      <c r="C750" t="str">
        <f t="shared" si="72"/>
        <v/>
      </c>
    </row>
    <row r="751" spans="1:3" ht="17" x14ac:dyDescent="0.25">
      <c r="A751" s="3" t="s">
        <v>498</v>
      </c>
      <c r="B751" t="str">
        <f t="shared" si="71"/>
        <v>iyr:2011 byr:1932 cid:232 eyr:2030</v>
      </c>
      <c r="C751" t="str">
        <f t="shared" si="72"/>
        <v/>
      </c>
    </row>
    <row r="752" spans="1:3" ht="17" x14ac:dyDescent="0.25">
      <c r="A752" s="3" t="s">
        <v>38</v>
      </c>
      <c r="B752" t="str">
        <f t="shared" si="71"/>
        <v>iyr:2011 byr:1932 cid:232 eyr:2030 hcl:#c0946f</v>
      </c>
      <c r="C752" t="str">
        <f t="shared" si="72"/>
        <v/>
      </c>
    </row>
    <row r="753" spans="1:3" ht="17" x14ac:dyDescent="0.25">
      <c r="A753" s="3" t="s">
        <v>499</v>
      </c>
      <c r="B753" t="str">
        <f t="shared" si="71"/>
        <v>iyr:2011 byr:1932 cid:232 eyr:2030 hcl:#c0946f hgt:169cm pid:994763987</v>
      </c>
      <c r="C753" t="str">
        <f t="shared" si="72"/>
        <v/>
      </c>
    </row>
    <row r="754" spans="1:3" ht="17" x14ac:dyDescent="0.25">
      <c r="A754" s="3" t="s">
        <v>246</v>
      </c>
      <c r="B754" t="str">
        <f t="shared" si="71"/>
        <v>iyr:2011 byr:1932 cid:232 eyr:2030 hcl:#c0946f hgt:169cm pid:994763987 ecl:hzl</v>
      </c>
      <c r="C754" t="str">
        <f t="shared" si="72"/>
        <v>iyr:2011 byr:1932 cid:232 eyr:2030 hcl:#c0946f hgt:169cm pid:994763987 ecl:hzl</v>
      </c>
    </row>
    <row r="755" spans="1:3" x14ac:dyDescent="0.2">
      <c r="B755" t="str">
        <f t="shared" si="71"/>
        <v/>
      </c>
      <c r="C755" t="str">
        <f t="shared" si="72"/>
        <v/>
      </c>
    </row>
    <row r="756" spans="1:3" ht="17" x14ac:dyDescent="0.25">
      <c r="A756" s="3" t="s">
        <v>500</v>
      </c>
      <c r="B756" t="str">
        <f t="shared" si="71"/>
        <v>ecl:gmt eyr:2031 hcl:z</v>
      </c>
      <c r="C756" t="str">
        <f t="shared" si="72"/>
        <v/>
      </c>
    </row>
    <row r="757" spans="1:3" ht="17" x14ac:dyDescent="0.25">
      <c r="A757" s="3" t="s">
        <v>501</v>
      </c>
      <c r="B757" t="str">
        <f t="shared" si="71"/>
        <v>ecl:gmt eyr:2031 hcl:z byr:2006 cid:86 hgt:59cm iyr:1998 pid:#349a7f</v>
      </c>
      <c r="C757" t="str">
        <f t="shared" si="72"/>
        <v>ecl:gmt eyr:2031 hcl:z byr:2006 cid:86 hgt:59cm iyr:1998 pid:#349a7f</v>
      </c>
    </row>
    <row r="758" spans="1:3" x14ac:dyDescent="0.2">
      <c r="B758" t="str">
        <f t="shared" si="71"/>
        <v/>
      </c>
      <c r="C758" t="str">
        <f t="shared" si="72"/>
        <v/>
      </c>
    </row>
    <row r="759" spans="1:3" ht="17" x14ac:dyDescent="0.25">
      <c r="A759" s="3" t="s">
        <v>502</v>
      </c>
      <c r="B759" t="str">
        <f t="shared" si="71"/>
        <v>hcl:#7d3b0c iyr:2013 pid:549500594 eyr:2024 byr:1971 ecl:oth</v>
      </c>
      <c r="C759" t="str">
        <f t="shared" si="72"/>
        <v/>
      </c>
    </row>
    <row r="760" spans="1:3" ht="17" x14ac:dyDescent="0.25">
      <c r="A760" s="3" t="s">
        <v>503</v>
      </c>
      <c r="B760" t="str">
        <f t="shared" si="71"/>
        <v>hcl:#7d3b0c iyr:2013 pid:549500594 eyr:2024 byr:1971 ecl:oth hgt:153cm</v>
      </c>
      <c r="C760" t="str">
        <f t="shared" si="72"/>
        <v>hcl:#7d3b0c iyr:2013 pid:549500594 eyr:2024 byr:1971 ecl:oth hgt:153cm</v>
      </c>
    </row>
    <row r="761" spans="1:3" x14ac:dyDescent="0.2">
      <c r="B761" t="str">
        <f t="shared" si="71"/>
        <v/>
      </c>
      <c r="C761" t="str">
        <f t="shared" si="72"/>
        <v/>
      </c>
    </row>
    <row r="762" spans="1:3" ht="17" x14ac:dyDescent="0.25">
      <c r="A762" s="3" t="s">
        <v>204</v>
      </c>
      <c r="B762" t="str">
        <f t="shared" si="71"/>
        <v>iyr:2015</v>
      </c>
      <c r="C762" t="str">
        <f t="shared" si="72"/>
        <v/>
      </c>
    </row>
    <row r="763" spans="1:3" ht="17" x14ac:dyDescent="0.25">
      <c r="A763" s="3" t="s">
        <v>504</v>
      </c>
      <c r="B763" t="str">
        <f t="shared" si="71"/>
        <v>iyr:2015 byr:1940 pid:798926275 eyr:2027</v>
      </c>
      <c r="C763" t="str">
        <f t="shared" si="72"/>
        <v/>
      </c>
    </row>
    <row r="764" spans="1:3" ht="17" x14ac:dyDescent="0.25">
      <c r="A764" s="3" t="s">
        <v>476</v>
      </c>
      <c r="B764" t="str">
        <f t="shared" si="71"/>
        <v>iyr:2015 byr:1940 pid:798926275 eyr:2027 hcl:#cfa07d</v>
      </c>
      <c r="C764" t="str">
        <f t="shared" si="72"/>
        <v/>
      </c>
    </row>
    <row r="765" spans="1:3" ht="17" x14ac:dyDescent="0.25">
      <c r="A765" s="3" t="s">
        <v>505</v>
      </c>
      <c r="B765" t="str">
        <f t="shared" si="71"/>
        <v>iyr:2015 byr:1940 pid:798926275 eyr:2027 hcl:#cfa07d hgt:158cm ecl:amb</v>
      </c>
      <c r="C765" t="str">
        <f t="shared" si="72"/>
        <v>iyr:2015 byr:1940 pid:798926275 eyr:2027 hcl:#cfa07d hgt:158cm ecl:amb</v>
      </c>
    </row>
    <row r="766" spans="1:3" x14ac:dyDescent="0.2">
      <c r="B766" t="str">
        <f t="shared" si="71"/>
        <v/>
      </c>
      <c r="C766" t="str">
        <f t="shared" si="72"/>
        <v/>
      </c>
    </row>
    <row r="767" spans="1:3" ht="17" x14ac:dyDescent="0.25">
      <c r="A767" s="3" t="s">
        <v>506</v>
      </c>
      <c r="B767" t="str">
        <f t="shared" si="71"/>
        <v>ecl:brn pid:077141823</v>
      </c>
      <c r="C767" t="str">
        <f t="shared" si="72"/>
        <v/>
      </c>
    </row>
    <row r="768" spans="1:3" ht="17" x14ac:dyDescent="0.25">
      <c r="A768" s="3" t="s">
        <v>507</v>
      </c>
      <c r="B768" t="str">
        <f t="shared" si="71"/>
        <v>ecl:brn pid:077141823 eyr:1945 iyr:2023 hcl:#602927 byr:1956</v>
      </c>
      <c r="C768" t="str">
        <f t="shared" si="72"/>
        <v/>
      </c>
    </row>
    <row r="769" spans="1:3" ht="17" x14ac:dyDescent="0.25">
      <c r="A769" s="3" t="s">
        <v>508</v>
      </c>
      <c r="B769" t="str">
        <f t="shared" si="71"/>
        <v>ecl:brn pid:077141823 eyr:1945 iyr:2023 hcl:#602927 byr:1956 hgt:152</v>
      </c>
      <c r="C769" t="str">
        <f t="shared" si="72"/>
        <v>ecl:brn pid:077141823 eyr:1945 iyr:2023 hcl:#602927 byr:1956 hgt:152</v>
      </c>
    </row>
    <row r="770" spans="1:3" x14ac:dyDescent="0.2">
      <c r="B770" t="str">
        <f t="shared" si="71"/>
        <v/>
      </c>
      <c r="C770" t="str">
        <f t="shared" si="72"/>
        <v/>
      </c>
    </row>
    <row r="771" spans="1:3" ht="17" x14ac:dyDescent="0.25">
      <c r="A771" s="3" t="s">
        <v>300</v>
      </c>
      <c r="B771" t="str">
        <f t="shared" si="71"/>
        <v>iyr:2022</v>
      </c>
      <c r="C771" t="str">
        <f t="shared" si="72"/>
        <v/>
      </c>
    </row>
    <row r="772" spans="1:3" ht="17" x14ac:dyDescent="0.25">
      <c r="A772" s="3" t="s">
        <v>107</v>
      </c>
      <c r="B772" t="str">
        <f t="shared" ref="B772:B835" si="73">IF(A772="","",IF(A771="",A772,B771&amp;" "&amp;A772))</f>
        <v>iyr:2022 byr:2007</v>
      </c>
      <c r="C772" t="str">
        <f t="shared" ref="C772:C835" si="74">TRIM(IF(B773="",B772,""))</f>
        <v/>
      </c>
    </row>
    <row r="773" spans="1:3" ht="17" x14ac:dyDescent="0.25">
      <c r="A773" s="3" t="s">
        <v>509</v>
      </c>
      <c r="B773" t="str">
        <f t="shared" si="73"/>
        <v>iyr:2022 byr:2007 hcl:f87f81 pid:8404831740 eyr:2033 hgt:170cm</v>
      </c>
      <c r="C773" t="str">
        <f t="shared" si="74"/>
        <v/>
      </c>
    </row>
    <row r="774" spans="1:3" ht="17" x14ac:dyDescent="0.25">
      <c r="A774" s="3" t="s">
        <v>510</v>
      </c>
      <c r="B774" t="str">
        <f t="shared" si="73"/>
        <v>iyr:2022 byr:2007 hcl:f87f81 pid:8404831740 eyr:2033 hgt:170cm ecl:gmt</v>
      </c>
      <c r="C774" t="str">
        <f t="shared" si="74"/>
        <v>iyr:2022 byr:2007 hcl:f87f81 pid:8404831740 eyr:2033 hgt:170cm ecl:gmt</v>
      </c>
    </row>
    <row r="775" spans="1:3" x14ac:dyDescent="0.2">
      <c r="B775" t="str">
        <f t="shared" si="73"/>
        <v/>
      </c>
      <c r="C775" t="str">
        <f t="shared" si="74"/>
        <v/>
      </c>
    </row>
    <row r="776" spans="1:3" ht="17" x14ac:dyDescent="0.25">
      <c r="A776" s="3" t="s">
        <v>511</v>
      </c>
      <c r="B776" t="str">
        <f t="shared" si="73"/>
        <v>iyr:1958</v>
      </c>
      <c r="C776" t="str">
        <f t="shared" si="74"/>
        <v/>
      </c>
    </row>
    <row r="777" spans="1:3" ht="17" x14ac:dyDescent="0.25">
      <c r="A777" s="3" t="s">
        <v>512</v>
      </c>
      <c r="B777" t="str">
        <f t="shared" si="73"/>
        <v>iyr:1958 ecl:dne hcl:840fbe</v>
      </c>
      <c r="C777" t="str">
        <f t="shared" si="74"/>
        <v/>
      </c>
    </row>
    <row r="778" spans="1:3" ht="17" x14ac:dyDescent="0.25">
      <c r="A778" s="3" t="s">
        <v>513</v>
      </c>
      <c r="B778" t="str">
        <f t="shared" si="73"/>
        <v>iyr:1958 ecl:dne hcl:840fbe cid:55 eyr:2032 pid:19403738 hgt:170cm</v>
      </c>
      <c r="C778" t="str">
        <f t="shared" si="74"/>
        <v/>
      </c>
    </row>
    <row r="779" spans="1:3" ht="17" x14ac:dyDescent="0.25">
      <c r="A779" s="3" t="s">
        <v>34</v>
      </c>
      <c r="B779" t="str">
        <f t="shared" si="73"/>
        <v>iyr:1958 ecl:dne hcl:840fbe cid:55 eyr:2032 pid:19403738 hgt:170cm byr:2029</v>
      </c>
      <c r="C779" t="str">
        <f t="shared" si="74"/>
        <v>iyr:1958 ecl:dne hcl:840fbe cid:55 eyr:2032 pid:19403738 hgt:170cm byr:2029</v>
      </c>
    </row>
    <row r="780" spans="1:3" x14ac:dyDescent="0.2">
      <c r="B780" t="str">
        <f t="shared" si="73"/>
        <v/>
      </c>
      <c r="C780" t="str">
        <f t="shared" si="74"/>
        <v/>
      </c>
    </row>
    <row r="781" spans="1:3" ht="17" x14ac:dyDescent="0.25">
      <c r="A781" s="3" t="s">
        <v>514</v>
      </c>
      <c r="B781" t="str">
        <f t="shared" si="73"/>
        <v>ecl:brn pid:864743117</v>
      </c>
      <c r="C781" t="str">
        <f t="shared" si="74"/>
        <v/>
      </c>
    </row>
    <row r="782" spans="1:3" ht="17" x14ac:dyDescent="0.25">
      <c r="A782" s="3" t="s">
        <v>202</v>
      </c>
      <c r="B782" t="str">
        <f t="shared" si="73"/>
        <v>ecl:brn pid:864743117 eyr:2025</v>
      </c>
      <c r="C782" t="str">
        <f t="shared" si="74"/>
        <v/>
      </c>
    </row>
    <row r="783" spans="1:3" ht="17" x14ac:dyDescent="0.25">
      <c r="A783" s="3" t="s">
        <v>515</v>
      </c>
      <c r="B783" t="str">
        <f t="shared" si="73"/>
        <v>ecl:brn pid:864743117 eyr:2025 hgt:188cm byr:1934 hcl:#623a2f</v>
      </c>
      <c r="C783" t="str">
        <f t="shared" si="74"/>
        <v/>
      </c>
    </row>
    <row r="784" spans="1:3" ht="17" x14ac:dyDescent="0.25">
      <c r="A784" s="3" t="s">
        <v>516</v>
      </c>
      <c r="B784" t="str">
        <f t="shared" si="73"/>
        <v>ecl:brn pid:864743117 eyr:2025 hgt:188cm byr:1934 hcl:#623a2f iyr:2011</v>
      </c>
      <c r="C784" t="str">
        <f t="shared" si="74"/>
        <v>ecl:brn pid:864743117 eyr:2025 hgt:188cm byr:1934 hcl:#623a2f iyr:2011</v>
      </c>
    </row>
    <row r="785" spans="1:3" x14ac:dyDescent="0.2">
      <c r="B785" t="str">
        <f t="shared" si="73"/>
        <v/>
      </c>
      <c r="C785" t="str">
        <f t="shared" si="74"/>
        <v/>
      </c>
    </row>
    <row r="786" spans="1:3" ht="17" x14ac:dyDescent="0.25">
      <c r="A786" s="3" t="s">
        <v>517</v>
      </c>
      <c r="B786" t="str">
        <f t="shared" si="73"/>
        <v>iyr:2010 pid:877675472 hcl:#7d3b0c eyr:2027 byr:1954 hgt:182cm</v>
      </c>
      <c r="C786" t="str">
        <f t="shared" si="74"/>
        <v/>
      </c>
    </row>
    <row r="787" spans="1:3" ht="17" x14ac:dyDescent="0.25">
      <c r="A787" s="3" t="s">
        <v>284</v>
      </c>
      <c r="B787" t="str">
        <f t="shared" si="73"/>
        <v>iyr:2010 pid:877675472 hcl:#7d3b0c eyr:2027 byr:1954 hgt:182cm ecl:oth</v>
      </c>
      <c r="C787" t="str">
        <f t="shared" si="74"/>
        <v>iyr:2010 pid:877675472 hcl:#7d3b0c eyr:2027 byr:1954 hgt:182cm ecl:oth</v>
      </c>
    </row>
    <row r="788" spans="1:3" x14ac:dyDescent="0.2">
      <c r="B788" t="str">
        <f t="shared" si="73"/>
        <v/>
      </c>
      <c r="C788" t="str">
        <f t="shared" si="74"/>
        <v/>
      </c>
    </row>
    <row r="789" spans="1:3" ht="17" x14ac:dyDescent="0.25">
      <c r="A789" s="3" t="s">
        <v>518</v>
      </c>
      <c r="B789" t="str">
        <f t="shared" si="73"/>
        <v>iyr:2015 hcl:#a97842 pid:719192774 ecl:brn</v>
      </c>
      <c r="C789" t="str">
        <f t="shared" si="74"/>
        <v/>
      </c>
    </row>
    <row r="790" spans="1:3" ht="17" x14ac:dyDescent="0.25">
      <c r="A790" s="3" t="s">
        <v>307</v>
      </c>
      <c r="B790" t="str">
        <f t="shared" si="73"/>
        <v>iyr:2015 hcl:#a97842 pid:719192774 ecl:brn byr:1993</v>
      </c>
      <c r="C790" t="str">
        <f t="shared" si="74"/>
        <v/>
      </c>
    </row>
    <row r="791" spans="1:3" ht="17" x14ac:dyDescent="0.25">
      <c r="A791" s="3" t="s">
        <v>175</v>
      </c>
      <c r="B791" t="str">
        <f t="shared" si="73"/>
        <v>iyr:2015 hcl:#a97842 pid:719192774 ecl:brn byr:1993 hgt:186cm</v>
      </c>
      <c r="C791" t="str">
        <f t="shared" si="74"/>
        <v>iyr:2015 hcl:#a97842 pid:719192774 ecl:brn byr:1993 hgt:186cm</v>
      </c>
    </row>
    <row r="792" spans="1:3" x14ac:dyDescent="0.2">
      <c r="B792" t="str">
        <f t="shared" si="73"/>
        <v/>
      </c>
      <c r="C792" t="str">
        <f t="shared" si="74"/>
        <v/>
      </c>
    </row>
    <row r="793" spans="1:3" ht="17" x14ac:dyDescent="0.25">
      <c r="A793" s="3" t="s">
        <v>519</v>
      </c>
      <c r="B793" t="str">
        <f t="shared" si="73"/>
        <v>eyr:2021 hgt:176cm pid:395161956 hcl:#602927</v>
      </c>
      <c r="C793" t="str">
        <f t="shared" si="74"/>
        <v/>
      </c>
    </row>
    <row r="794" spans="1:3" ht="17" x14ac:dyDescent="0.25">
      <c r="A794" s="3" t="s">
        <v>520</v>
      </c>
      <c r="B794" t="str">
        <f t="shared" si="73"/>
        <v>eyr:2021 hgt:176cm pid:395161956 hcl:#602927 ecl:grn iyr:2020 byr:1972</v>
      </c>
      <c r="C794" t="str">
        <f t="shared" si="74"/>
        <v>eyr:2021 hgt:176cm pid:395161956 hcl:#602927 ecl:grn iyr:2020 byr:1972</v>
      </c>
    </row>
    <row r="795" spans="1:3" x14ac:dyDescent="0.2">
      <c r="B795" t="str">
        <f t="shared" si="73"/>
        <v/>
      </c>
      <c r="C795" t="str">
        <f t="shared" si="74"/>
        <v/>
      </c>
    </row>
    <row r="796" spans="1:3" ht="17" x14ac:dyDescent="0.25">
      <c r="A796" s="3" t="s">
        <v>521</v>
      </c>
      <c r="B796" t="str">
        <f t="shared" si="73"/>
        <v>hcl:#fffffd hgt:167cm byr:1945 ecl:grn iyr:2017 eyr:2026</v>
      </c>
      <c r="C796" t="str">
        <f t="shared" si="74"/>
        <v>hcl:#fffffd hgt:167cm byr:1945 ecl:grn iyr:2017 eyr:2026</v>
      </c>
    </row>
    <row r="797" spans="1:3" x14ac:dyDescent="0.2">
      <c r="B797" t="str">
        <f t="shared" si="73"/>
        <v/>
      </c>
      <c r="C797" t="str">
        <f t="shared" si="74"/>
        <v/>
      </c>
    </row>
    <row r="798" spans="1:3" ht="17" x14ac:dyDescent="0.25">
      <c r="A798" s="3" t="s">
        <v>522</v>
      </c>
      <c r="B798" t="str">
        <f t="shared" si="73"/>
        <v>hcl:#6b5442 ecl:gry cid:208 hgt:155cm iyr:2010 byr:1933 pid:040244553</v>
      </c>
      <c r="C798" t="str">
        <f t="shared" si="74"/>
        <v/>
      </c>
    </row>
    <row r="799" spans="1:3" ht="17" x14ac:dyDescent="0.25">
      <c r="A799" s="3" t="s">
        <v>6</v>
      </c>
      <c r="B799" t="str">
        <f t="shared" si="73"/>
        <v>hcl:#6b5442 ecl:gry cid:208 hgt:155cm iyr:2010 byr:1933 pid:040244553 eyr:2029</v>
      </c>
      <c r="C799" t="str">
        <f t="shared" si="74"/>
        <v>hcl:#6b5442 ecl:gry cid:208 hgt:155cm iyr:2010 byr:1933 pid:040244553 eyr:2029</v>
      </c>
    </row>
    <row r="800" spans="1:3" x14ac:dyDescent="0.2">
      <c r="B800" t="str">
        <f t="shared" si="73"/>
        <v/>
      </c>
      <c r="C800" t="str">
        <f t="shared" si="74"/>
        <v/>
      </c>
    </row>
    <row r="801" spans="1:3" ht="17" x14ac:dyDescent="0.25">
      <c r="A801" s="3" t="s">
        <v>523</v>
      </c>
      <c r="B801" t="str">
        <f t="shared" si="73"/>
        <v>iyr:1960 cid:281 ecl:#8f7c45 hcl:z pid:11609858 eyr:1955 hgt:150in</v>
      </c>
      <c r="C801" t="str">
        <f t="shared" si="74"/>
        <v/>
      </c>
    </row>
    <row r="802" spans="1:3" ht="17" x14ac:dyDescent="0.25">
      <c r="A802" s="3" t="s">
        <v>524</v>
      </c>
      <c r="B802" t="str">
        <f t="shared" si="73"/>
        <v>iyr:1960 cid:281 ecl:#8f7c45 hcl:z pid:11609858 eyr:1955 hgt:150in byr:1985</v>
      </c>
      <c r="C802" t="str">
        <f t="shared" si="74"/>
        <v>iyr:1960 cid:281 ecl:#8f7c45 hcl:z pid:11609858 eyr:1955 hgt:150in byr:1985</v>
      </c>
    </row>
    <row r="803" spans="1:3" x14ac:dyDescent="0.2">
      <c r="B803" t="str">
        <f t="shared" si="73"/>
        <v/>
      </c>
      <c r="C803" t="str">
        <f t="shared" si="74"/>
        <v/>
      </c>
    </row>
    <row r="804" spans="1:3" ht="17" x14ac:dyDescent="0.25">
      <c r="A804" s="3" t="s">
        <v>525</v>
      </c>
      <c r="B804" t="str">
        <f t="shared" si="73"/>
        <v>hgt:150cm byr:2002 hcl:#fffffd</v>
      </c>
      <c r="C804" t="str">
        <f t="shared" si="74"/>
        <v/>
      </c>
    </row>
    <row r="805" spans="1:3" ht="17" x14ac:dyDescent="0.25">
      <c r="A805" s="3" t="s">
        <v>526</v>
      </c>
      <c r="B805" t="str">
        <f t="shared" si="73"/>
        <v>hgt:150cm byr:2002 hcl:#fffffd pid:337375886 iyr:2011 ecl:amb</v>
      </c>
      <c r="C805" t="str">
        <f t="shared" si="74"/>
        <v/>
      </c>
    </row>
    <row r="806" spans="1:3" ht="17" x14ac:dyDescent="0.25">
      <c r="A806" s="3" t="s">
        <v>527</v>
      </c>
      <c r="B806" t="str">
        <f t="shared" si="73"/>
        <v>hgt:150cm byr:2002 hcl:#fffffd pid:337375886 iyr:2011 ecl:amb eyr:2037</v>
      </c>
      <c r="C806" t="str">
        <f t="shared" si="74"/>
        <v>hgt:150cm byr:2002 hcl:#fffffd pid:337375886 iyr:2011 ecl:amb eyr:2037</v>
      </c>
    </row>
    <row r="807" spans="1:3" x14ac:dyDescent="0.2">
      <c r="B807" t="str">
        <f t="shared" si="73"/>
        <v/>
      </c>
      <c r="C807" t="str">
        <f t="shared" si="74"/>
        <v/>
      </c>
    </row>
    <row r="808" spans="1:3" ht="17" x14ac:dyDescent="0.25">
      <c r="A808" s="3" t="s">
        <v>528</v>
      </c>
      <c r="B808" t="str">
        <f t="shared" si="73"/>
        <v>iyr:2014 ecl:oth hgt:155cm hcl:#866857 eyr:2025 pid:614859979 cid:338</v>
      </c>
      <c r="C808" t="str">
        <f t="shared" si="74"/>
        <v/>
      </c>
    </row>
    <row r="809" spans="1:3" ht="17" x14ac:dyDescent="0.25">
      <c r="A809" s="3" t="s">
        <v>529</v>
      </c>
      <c r="B809" t="str">
        <f t="shared" si="73"/>
        <v>iyr:2014 ecl:oth hgt:155cm hcl:#866857 eyr:2025 pid:614859979 cid:338 byr:1952</v>
      </c>
      <c r="C809" t="str">
        <f t="shared" si="74"/>
        <v>iyr:2014 ecl:oth hgt:155cm hcl:#866857 eyr:2025 pid:614859979 cid:338 byr:1952</v>
      </c>
    </row>
    <row r="810" spans="1:3" x14ac:dyDescent="0.2">
      <c r="B810" t="str">
        <f t="shared" si="73"/>
        <v/>
      </c>
      <c r="C810" t="str">
        <f t="shared" si="74"/>
        <v/>
      </c>
    </row>
    <row r="811" spans="1:3" ht="17" x14ac:dyDescent="0.25">
      <c r="A811" s="3" t="s">
        <v>530</v>
      </c>
      <c r="B811" t="str">
        <f t="shared" si="73"/>
        <v>hcl:#623a2f hgt:156cm</v>
      </c>
      <c r="C811" t="str">
        <f t="shared" si="74"/>
        <v/>
      </c>
    </row>
    <row r="812" spans="1:3" ht="17" x14ac:dyDescent="0.25">
      <c r="A812" s="3" t="s">
        <v>531</v>
      </c>
      <c r="B812" t="str">
        <f t="shared" si="73"/>
        <v>hcl:#623a2f hgt:156cm iyr:2010 ecl:amb byr:1997</v>
      </c>
      <c r="C812" t="str">
        <f t="shared" si="74"/>
        <v/>
      </c>
    </row>
    <row r="813" spans="1:3" ht="17" x14ac:dyDescent="0.25">
      <c r="A813" s="3" t="s">
        <v>532</v>
      </c>
      <c r="B813" t="str">
        <f t="shared" si="73"/>
        <v>hcl:#623a2f hgt:156cm iyr:2010 ecl:amb byr:1997 cid:285</v>
      </c>
      <c r="C813" t="str">
        <f t="shared" si="74"/>
        <v/>
      </c>
    </row>
    <row r="814" spans="1:3" ht="17" x14ac:dyDescent="0.25">
      <c r="A814" s="3" t="s">
        <v>533</v>
      </c>
      <c r="B814" t="str">
        <f t="shared" si="73"/>
        <v>hcl:#623a2f hgt:156cm iyr:2010 ecl:amb byr:1997 cid:285 pid:225568504 eyr:2020</v>
      </c>
      <c r="C814" t="str">
        <f t="shared" si="74"/>
        <v>hcl:#623a2f hgt:156cm iyr:2010 ecl:amb byr:1997 cid:285 pid:225568504 eyr:2020</v>
      </c>
    </row>
    <row r="815" spans="1:3" x14ac:dyDescent="0.2">
      <c r="B815" t="str">
        <f t="shared" si="73"/>
        <v/>
      </c>
      <c r="C815" t="str">
        <f t="shared" si="74"/>
        <v/>
      </c>
    </row>
    <row r="816" spans="1:3" ht="17" x14ac:dyDescent="0.25">
      <c r="A816" s="3" t="s">
        <v>534</v>
      </c>
      <c r="B816" t="str">
        <f t="shared" si="73"/>
        <v>iyr:2021 hcl:#ceb3a1 ecl:#d6db5a pid:185cm eyr:2020 cid:130 byr:2009</v>
      </c>
      <c r="C816" t="str">
        <f t="shared" si="74"/>
        <v>iyr:2021 hcl:#ceb3a1 ecl:#d6db5a pid:185cm eyr:2020 cid:130 byr:2009</v>
      </c>
    </row>
    <row r="817" spans="1:3" x14ac:dyDescent="0.2">
      <c r="B817" t="str">
        <f t="shared" si="73"/>
        <v/>
      </c>
      <c r="C817" t="str">
        <f t="shared" si="74"/>
        <v/>
      </c>
    </row>
    <row r="818" spans="1:3" ht="17" x14ac:dyDescent="0.25">
      <c r="A818" s="3" t="s">
        <v>535</v>
      </c>
      <c r="B818" t="str">
        <f t="shared" si="73"/>
        <v>byr:1956</v>
      </c>
      <c r="C818" t="str">
        <f t="shared" si="74"/>
        <v/>
      </c>
    </row>
    <row r="819" spans="1:3" ht="17" x14ac:dyDescent="0.25">
      <c r="A819" s="3" t="s">
        <v>536</v>
      </c>
      <c r="B819" t="str">
        <f t="shared" si="73"/>
        <v>byr:1956 cid:245 iyr:1954 ecl:dne hcl:#341e13 eyr:2040 hgt:71cm pid:838134394</v>
      </c>
      <c r="C819" t="str">
        <f t="shared" si="74"/>
        <v>byr:1956 cid:245 iyr:1954 ecl:dne hcl:#341e13 eyr:2040 hgt:71cm pid:838134394</v>
      </c>
    </row>
    <row r="820" spans="1:3" x14ac:dyDescent="0.2">
      <c r="B820" t="str">
        <f t="shared" si="73"/>
        <v/>
      </c>
      <c r="C820" t="str">
        <f t="shared" si="74"/>
        <v/>
      </c>
    </row>
    <row r="821" spans="1:3" ht="17" x14ac:dyDescent="0.25">
      <c r="A821" s="3" t="s">
        <v>78</v>
      </c>
      <c r="B821" t="str">
        <f t="shared" si="73"/>
        <v>eyr:2027</v>
      </c>
      <c r="C821" t="str">
        <f t="shared" si="74"/>
        <v/>
      </c>
    </row>
    <row r="822" spans="1:3" ht="17" x14ac:dyDescent="0.25">
      <c r="A822" s="3" t="s">
        <v>537</v>
      </c>
      <c r="B822" t="str">
        <f t="shared" si="73"/>
        <v>eyr:2027 byr:1994 ecl:amb iyr:2014 hgt:168cm</v>
      </c>
      <c r="C822" t="str">
        <f t="shared" si="74"/>
        <v/>
      </c>
    </row>
    <row r="823" spans="1:3" ht="17" x14ac:dyDescent="0.25">
      <c r="A823" s="3" t="s">
        <v>538</v>
      </c>
      <c r="B823" t="str">
        <f t="shared" si="73"/>
        <v>eyr:2027 byr:1994 ecl:amb iyr:2014 hgt:168cm cid:278</v>
      </c>
      <c r="C823" t="str">
        <f t="shared" si="74"/>
        <v/>
      </c>
    </row>
    <row r="824" spans="1:3" ht="17" x14ac:dyDescent="0.25">
      <c r="A824" s="3" t="s">
        <v>539</v>
      </c>
      <c r="B824" t="str">
        <f t="shared" si="73"/>
        <v>eyr:2027 byr:1994 ecl:amb iyr:2014 hgt:168cm cid:278 hcl:#602927 pid:758176176</v>
      </c>
      <c r="C824" t="str">
        <f t="shared" si="74"/>
        <v>eyr:2027 byr:1994 ecl:amb iyr:2014 hgt:168cm cid:278 hcl:#602927 pid:758176176</v>
      </c>
    </row>
    <row r="825" spans="1:3" x14ac:dyDescent="0.2">
      <c r="B825" t="str">
        <f t="shared" si="73"/>
        <v/>
      </c>
      <c r="C825" t="str">
        <f t="shared" si="74"/>
        <v/>
      </c>
    </row>
    <row r="826" spans="1:3" ht="17" x14ac:dyDescent="0.25">
      <c r="A826" s="3" t="s">
        <v>540</v>
      </c>
      <c r="B826" t="str">
        <f t="shared" si="73"/>
        <v>hcl:#941519 ecl:gry eyr:2030 byr:1921</v>
      </c>
      <c r="C826" t="str">
        <f t="shared" si="74"/>
        <v/>
      </c>
    </row>
    <row r="827" spans="1:3" ht="17" x14ac:dyDescent="0.25">
      <c r="A827" s="3" t="s">
        <v>541</v>
      </c>
      <c r="B827" t="str">
        <f t="shared" si="73"/>
        <v>hcl:#941519 ecl:gry eyr:2030 byr:1921 pid:9477831046</v>
      </c>
      <c r="C827" t="str">
        <f t="shared" si="74"/>
        <v/>
      </c>
    </row>
    <row r="828" spans="1:3" ht="17" x14ac:dyDescent="0.25">
      <c r="A828" s="3" t="s">
        <v>542</v>
      </c>
      <c r="B828" t="str">
        <f t="shared" si="73"/>
        <v>hcl:#941519 ecl:gry eyr:2030 byr:1921 pid:9477831046 iyr:2018 hgt:189cm</v>
      </c>
      <c r="C828" t="str">
        <f t="shared" si="74"/>
        <v>hcl:#941519 ecl:gry eyr:2030 byr:1921 pid:9477831046 iyr:2018 hgt:189cm</v>
      </c>
    </row>
    <row r="829" spans="1:3" x14ac:dyDescent="0.2">
      <c r="B829" t="str">
        <f t="shared" si="73"/>
        <v/>
      </c>
      <c r="C829" t="str">
        <f t="shared" si="74"/>
        <v/>
      </c>
    </row>
    <row r="830" spans="1:3" ht="17" x14ac:dyDescent="0.25">
      <c r="A830" s="3" t="s">
        <v>543</v>
      </c>
      <c r="B830" t="str">
        <f t="shared" si="73"/>
        <v>cid:339 hcl:#6b5442</v>
      </c>
      <c r="C830" t="str">
        <f t="shared" si="74"/>
        <v/>
      </c>
    </row>
    <row r="831" spans="1:3" ht="17" x14ac:dyDescent="0.25">
      <c r="A831" s="3" t="s">
        <v>544</v>
      </c>
      <c r="B831" t="str">
        <f t="shared" si="73"/>
        <v>cid:339 hcl:#6b5442 byr:1972</v>
      </c>
      <c r="C831" t="str">
        <f t="shared" si="74"/>
        <v/>
      </c>
    </row>
    <row r="832" spans="1:3" ht="17" x14ac:dyDescent="0.25">
      <c r="A832" s="3" t="s">
        <v>284</v>
      </c>
      <c r="B832" t="str">
        <f t="shared" si="73"/>
        <v>cid:339 hcl:#6b5442 byr:1972 ecl:oth</v>
      </c>
      <c r="C832" t="str">
        <f t="shared" si="74"/>
        <v/>
      </c>
    </row>
    <row r="833" spans="1:3" ht="17" x14ac:dyDescent="0.25">
      <c r="A833" s="3" t="s">
        <v>545</v>
      </c>
      <c r="B833" t="str">
        <f t="shared" si="73"/>
        <v>cid:339 hcl:#6b5442 byr:1972 ecl:oth iyr:2014 hgt:183cm eyr:2020</v>
      </c>
      <c r="C833" t="str">
        <f t="shared" si="74"/>
        <v>cid:339 hcl:#6b5442 byr:1972 ecl:oth iyr:2014 hgt:183cm eyr:2020</v>
      </c>
    </row>
    <row r="834" spans="1:3" x14ac:dyDescent="0.2">
      <c r="B834" t="str">
        <f t="shared" si="73"/>
        <v/>
      </c>
      <c r="C834" t="str">
        <f t="shared" si="74"/>
        <v/>
      </c>
    </row>
    <row r="835" spans="1:3" ht="17" x14ac:dyDescent="0.25">
      <c r="A835" s="3" t="s">
        <v>546</v>
      </c>
      <c r="B835" t="str">
        <f t="shared" si="73"/>
        <v>cid:165</v>
      </c>
      <c r="C835" t="str">
        <f t="shared" si="74"/>
        <v/>
      </c>
    </row>
    <row r="836" spans="1:3" ht="17" x14ac:dyDescent="0.25">
      <c r="A836" s="3" t="s">
        <v>547</v>
      </c>
      <c r="B836" t="str">
        <f t="shared" ref="B836:B899" si="75">IF(A836="","",IF(A835="",A836,B835&amp;" "&amp;A836))</f>
        <v>cid:165 eyr:1926 hcl:#6b5442 iyr:1956 hgt:65cm byr:2029</v>
      </c>
      <c r="C836" t="str">
        <f t="shared" ref="C836:C899" si="76">TRIM(IF(B837="",B836,""))</f>
        <v/>
      </c>
    </row>
    <row r="837" spans="1:3" ht="17" x14ac:dyDescent="0.25">
      <c r="A837" s="3" t="s">
        <v>548</v>
      </c>
      <c r="B837" t="str">
        <f t="shared" si="75"/>
        <v>cid:165 eyr:1926 hcl:#6b5442 iyr:1956 hgt:65cm byr:2029 pid:9240052093 ecl:xry</v>
      </c>
      <c r="C837" t="str">
        <f t="shared" si="76"/>
        <v>cid:165 eyr:1926 hcl:#6b5442 iyr:1956 hgt:65cm byr:2029 pid:9240052093 ecl:xry</v>
      </c>
    </row>
    <row r="838" spans="1:3" x14ac:dyDescent="0.2">
      <c r="B838" t="str">
        <f t="shared" si="75"/>
        <v/>
      </c>
      <c r="C838" t="str">
        <f t="shared" si="76"/>
        <v/>
      </c>
    </row>
    <row r="839" spans="1:3" ht="17" x14ac:dyDescent="0.25">
      <c r="A839" s="3" t="s">
        <v>193</v>
      </c>
      <c r="B839" t="str">
        <f t="shared" si="75"/>
        <v>ecl:grn</v>
      </c>
      <c r="C839" t="str">
        <f t="shared" si="76"/>
        <v/>
      </c>
    </row>
    <row r="840" spans="1:3" ht="17" x14ac:dyDescent="0.25">
      <c r="A840" s="3" t="s">
        <v>78</v>
      </c>
      <c r="B840" t="str">
        <f t="shared" si="75"/>
        <v>ecl:grn eyr:2027</v>
      </c>
      <c r="C840" t="str">
        <f t="shared" si="76"/>
        <v/>
      </c>
    </row>
    <row r="841" spans="1:3" ht="17" x14ac:dyDescent="0.25">
      <c r="A841" s="3" t="s">
        <v>549</v>
      </c>
      <c r="B841" t="str">
        <f t="shared" si="75"/>
        <v>ecl:grn eyr:2027 hcl:#fffffd byr:1975 iyr:2011 hgt:177cm pid:825090410 cid:121</v>
      </c>
      <c r="C841" t="str">
        <f t="shared" si="76"/>
        <v>ecl:grn eyr:2027 hcl:#fffffd byr:1975 iyr:2011 hgt:177cm pid:825090410 cid:121</v>
      </c>
    </row>
    <row r="842" spans="1:3" x14ac:dyDescent="0.2">
      <c r="B842" t="str">
        <f t="shared" si="75"/>
        <v/>
      </c>
      <c r="C842" t="str">
        <f t="shared" si="76"/>
        <v/>
      </c>
    </row>
    <row r="843" spans="1:3" ht="17" x14ac:dyDescent="0.25">
      <c r="A843" s="3" t="s">
        <v>550</v>
      </c>
      <c r="B843" t="str">
        <f t="shared" si="75"/>
        <v>byr:1934</v>
      </c>
      <c r="C843" t="str">
        <f t="shared" si="76"/>
        <v/>
      </c>
    </row>
    <row r="844" spans="1:3" ht="17" x14ac:dyDescent="0.25">
      <c r="A844" s="3" t="s">
        <v>551</v>
      </c>
      <c r="B844" t="str">
        <f t="shared" si="75"/>
        <v>byr:1934 hcl:#733820 pid:133141914 eyr:2027</v>
      </c>
      <c r="C844" t="str">
        <f t="shared" si="76"/>
        <v/>
      </c>
    </row>
    <row r="845" spans="1:3" ht="17" x14ac:dyDescent="0.25">
      <c r="A845" s="3" t="s">
        <v>552</v>
      </c>
      <c r="B845" t="str">
        <f t="shared" si="75"/>
        <v>byr:1934 hcl:#733820 pid:133141914 eyr:2027 hgt:66in</v>
      </c>
      <c r="C845" t="str">
        <f t="shared" si="76"/>
        <v/>
      </c>
    </row>
    <row r="846" spans="1:3" ht="17" x14ac:dyDescent="0.25">
      <c r="A846" s="3" t="s">
        <v>126</v>
      </c>
      <c r="B846" t="str">
        <f t="shared" si="75"/>
        <v>byr:1934 hcl:#733820 pid:133141914 eyr:2027 hgt:66in ecl:amb</v>
      </c>
      <c r="C846" t="str">
        <f t="shared" si="76"/>
        <v/>
      </c>
    </row>
    <row r="847" spans="1:3" ht="17" x14ac:dyDescent="0.25">
      <c r="A847" s="3" t="s">
        <v>553</v>
      </c>
      <c r="B847" t="str">
        <f t="shared" si="75"/>
        <v>byr:1934 hcl:#733820 pid:133141914 eyr:2027 hgt:66in ecl:amb iyr:2010 cid:262</v>
      </c>
      <c r="C847" t="str">
        <f t="shared" si="76"/>
        <v>byr:1934 hcl:#733820 pid:133141914 eyr:2027 hgt:66in ecl:amb iyr:2010 cid:262</v>
      </c>
    </row>
    <row r="848" spans="1:3" x14ac:dyDescent="0.2">
      <c r="B848" t="str">
        <f t="shared" si="75"/>
        <v/>
      </c>
      <c r="C848" t="str">
        <f t="shared" si="76"/>
        <v/>
      </c>
    </row>
    <row r="849" spans="1:3" ht="17" x14ac:dyDescent="0.25">
      <c r="A849" s="3" t="s">
        <v>554</v>
      </c>
      <c r="B849" t="str">
        <f t="shared" si="75"/>
        <v>iyr:1951</v>
      </c>
      <c r="C849" t="str">
        <f t="shared" si="76"/>
        <v/>
      </c>
    </row>
    <row r="850" spans="1:3" ht="17" x14ac:dyDescent="0.25">
      <c r="A850" s="3" t="s">
        <v>555</v>
      </c>
      <c r="B850" t="str">
        <f t="shared" si="75"/>
        <v>iyr:1951 ecl:#bb9733 hcl:89fcbf</v>
      </c>
      <c r="C850" t="str">
        <f t="shared" si="76"/>
        <v/>
      </c>
    </row>
    <row r="851" spans="1:3" ht="17" x14ac:dyDescent="0.25">
      <c r="A851" s="3" t="s">
        <v>556</v>
      </c>
      <c r="B851" t="str">
        <f t="shared" si="75"/>
        <v>iyr:1951 ecl:#bb9733 hcl:89fcbf byr:2018 pid:#13265f hgt:85</v>
      </c>
      <c r="C851" t="str">
        <f t="shared" si="76"/>
        <v/>
      </c>
    </row>
    <row r="852" spans="1:3" ht="17" x14ac:dyDescent="0.25">
      <c r="A852" s="3" t="s">
        <v>557</v>
      </c>
      <c r="B852" t="str">
        <f t="shared" si="75"/>
        <v>iyr:1951 ecl:#bb9733 hcl:89fcbf byr:2018 pid:#13265f hgt:85 eyr:1977</v>
      </c>
      <c r="C852" t="str">
        <f t="shared" si="76"/>
        <v>iyr:1951 ecl:#bb9733 hcl:89fcbf byr:2018 pid:#13265f hgt:85 eyr:1977</v>
      </c>
    </row>
    <row r="853" spans="1:3" x14ac:dyDescent="0.2">
      <c r="B853" t="str">
        <f t="shared" si="75"/>
        <v/>
      </c>
      <c r="C853" t="str">
        <f t="shared" si="76"/>
        <v/>
      </c>
    </row>
    <row r="854" spans="1:3" ht="17" x14ac:dyDescent="0.25">
      <c r="A854" s="3" t="s">
        <v>558</v>
      </c>
      <c r="B854" t="str">
        <f t="shared" si="75"/>
        <v>hcl:#324bed ecl:hzl hgt:155cm</v>
      </c>
      <c r="C854" t="str">
        <f t="shared" si="76"/>
        <v/>
      </c>
    </row>
    <row r="855" spans="1:3" ht="17" x14ac:dyDescent="0.25">
      <c r="A855" s="3" t="s">
        <v>559</v>
      </c>
      <c r="B855" t="str">
        <f t="shared" si="75"/>
        <v>hcl:#324bed ecl:hzl hgt:155cm iyr:2013 byr:1942 eyr:2021</v>
      </c>
      <c r="C855" t="str">
        <f t="shared" si="76"/>
        <v/>
      </c>
    </row>
    <row r="856" spans="1:3" ht="17" x14ac:dyDescent="0.25">
      <c r="A856" s="3" t="s">
        <v>560</v>
      </c>
      <c r="B856" t="str">
        <f t="shared" si="75"/>
        <v>hcl:#324bed ecl:hzl hgt:155cm iyr:2013 byr:1942 eyr:2021 pid:758516520</v>
      </c>
      <c r="C856" t="str">
        <f t="shared" si="76"/>
        <v>hcl:#324bed ecl:hzl hgt:155cm iyr:2013 byr:1942 eyr:2021 pid:758516520</v>
      </c>
    </row>
    <row r="857" spans="1:3" x14ac:dyDescent="0.2">
      <c r="B857" t="str">
        <f t="shared" si="75"/>
        <v/>
      </c>
      <c r="C857" t="str">
        <f t="shared" si="76"/>
        <v/>
      </c>
    </row>
    <row r="858" spans="1:3" ht="17" x14ac:dyDescent="0.25">
      <c r="A858" s="3" t="s">
        <v>308</v>
      </c>
      <c r="B858" t="str">
        <f t="shared" si="75"/>
        <v>ecl:gry</v>
      </c>
      <c r="C858" t="str">
        <f t="shared" si="76"/>
        <v/>
      </c>
    </row>
    <row r="859" spans="1:3" ht="17" x14ac:dyDescent="0.25">
      <c r="A859" s="3" t="s">
        <v>561</v>
      </c>
      <c r="B859" t="str">
        <f t="shared" si="75"/>
        <v>ecl:gry pid:#567782 iyr:2015 hcl:276a6d eyr:2028</v>
      </c>
      <c r="C859" t="str">
        <f t="shared" si="76"/>
        <v/>
      </c>
    </row>
    <row r="860" spans="1:3" ht="17" x14ac:dyDescent="0.25">
      <c r="A860" s="3" t="s">
        <v>562</v>
      </c>
      <c r="B860" t="str">
        <f t="shared" si="75"/>
        <v>ecl:gry pid:#567782 iyr:2015 hcl:276a6d eyr:2028 hgt:60cm</v>
      </c>
      <c r="C860" t="str">
        <f t="shared" si="76"/>
        <v/>
      </c>
    </row>
    <row r="861" spans="1:3" ht="17" x14ac:dyDescent="0.25">
      <c r="A861" s="3" t="s">
        <v>563</v>
      </c>
      <c r="B861" t="str">
        <f t="shared" si="75"/>
        <v>ecl:gry pid:#567782 iyr:2015 hcl:276a6d eyr:2028 hgt:60cm byr:2005</v>
      </c>
      <c r="C861" t="str">
        <f t="shared" si="76"/>
        <v>ecl:gry pid:#567782 iyr:2015 hcl:276a6d eyr:2028 hgt:60cm byr:2005</v>
      </c>
    </row>
    <row r="862" spans="1:3" x14ac:dyDescent="0.2">
      <c r="B862" t="str">
        <f t="shared" si="75"/>
        <v/>
      </c>
      <c r="C862" t="str">
        <f t="shared" si="76"/>
        <v/>
      </c>
    </row>
    <row r="863" spans="1:3" ht="17" x14ac:dyDescent="0.25">
      <c r="A863" s="3" t="s">
        <v>564</v>
      </c>
      <c r="B863" t="str">
        <f t="shared" si="75"/>
        <v>hcl:#18171d hgt:191cm eyr:2030</v>
      </c>
      <c r="C863" t="str">
        <f t="shared" si="76"/>
        <v/>
      </c>
    </row>
    <row r="864" spans="1:3" ht="17" x14ac:dyDescent="0.25">
      <c r="A864" s="3" t="s">
        <v>565</v>
      </c>
      <c r="B864" t="str">
        <f t="shared" si="75"/>
        <v>hcl:#18171d hgt:191cm eyr:2030 ecl:grn pid:748729106 byr:1922 iyr:2017</v>
      </c>
      <c r="C864" t="str">
        <f t="shared" si="76"/>
        <v>hcl:#18171d hgt:191cm eyr:2030 ecl:grn pid:748729106 byr:1922 iyr:2017</v>
      </c>
    </row>
    <row r="865" spans="1:3" x14ac:dyDescent="0.2">
      <c r="B865" t="str">
        <f t="shared" si="75"/>
        <v/>
      </c>
      <c r="C865" t="str">
        <f t="shared" si="76"/>
        <v/>
      </c>
    </row>
    <row r="866" spans="1:3" ht="17" x14ac:dyDescent="0.25">
      <c r="A866" s="3" t="s">
        <v>566</v>
      </c>
      <c r="B866" t="str">
        <f t="shared" si="75"/>
        <v>byr:1984 hcl:#733820 eyr:2020 iyr:2013 hgt:64in pid:444446114</v>
      </c>
      <c r="C866" t="str">
        <f t="shared" si="76"/>
        <v/>
      </c>
    </row>
    <row r="867" spans="1:3" ht="17" x14ac:dyDescent="0.25">
      <c r="A867" s="3" t="s">
        <v>246</v>
      </c>
      <c r="B867" t="str">
        <f t="shared" si="75"/>
        <v>byr:1984 hcl:#733820 eyr:2020 iyr:2013 hgt:64in pid:444446114 ecl:hzl</v>
      </c>
      <c r="C867" t="str">
        <f t="shared" si="76"/>
        <v>byr:1984 hcl:#733820 eyr:2020 iyr:2013 hgt:64in pid:444446114 ecl:hzl</v>
      </c>
    </row>
    <row r="868" spans="1:3" x14ac:dyDescent="0.2">
      <c r="B868" t="str">
        <f t="shared" si="75"/>
        <v/>
      </c>
      <c r="C868" t="str">
        <f t="shared" si="76"/>
        <v/>
      </c>
    </row>
    <row r="869" spans="1:3" ht="17" x14ac:dyDescent="0.25">
      <c r="A869" s="3" t="s">
        <v>567</v>
      </c>
      <c r="B869" t="str">
        <f t="shared" si="75"/>
        <v>byr:2006 ecl:dne iyr:2029 hcl:z</v>
      </c>
      <c r="C869" t="str">
        <f t="shared" si="76"/>
        <v/>
      </c>
    </row>
    <row r="870" spans="1:3" ht="17" x14ac:dyDescent="0.25">
      <c r="A870" s="3" t="s">
        <v>568</v>
      </c>
      <c r="B870" t="str">
        <f t="shared" si="75"/>
        <v>byr:2006 ecl:dne iyr:2029 hcl:z eyr:2023 hgt:68cm</v>
      </c>
      <c r="C870" t="str">
        <f t="shared" si="76"/>
        <v/>
      </c>
    </row>
    <row r="871" spans="1:3" ht="17" x14ac:dyDescent="0.25">
      <c r="A871" s="3" t="s">
        <v>569</v>
      </c>
      <c r="B871" t="str">
        <f t="shared" si="75"/>
        <v>byr:2006 ecl:dne iyr:2029 hcl:z eyr:2023 hgt:68cm pid:131910019</v>
      </c>
      <c r="C871" t="str">
        <f t="shared" si="76"/>
        <v>byr:2006 ecl:dne iyr:2029 hcl:z eyr:2023 hgt:68cm pid:131910019</v>
      </c>
    </row>
    <row r="872" spans="1:3" x14ac:dyDescent="0.2">
      <c r="B872" t="str">
        <f t="shared" si="75"/>
        <v/>
      </c>
      <c r="C872" t="str">
        <f t="shared" si="76"/>
        <v/>
      </c>
    </row>
    <row r="873" spans="1:3" ht="17" x14ac:dyDescent="0.25">
      <c r="A873" s="3" t="s">
        <v>570</v>
      </c>
      <c r="B873" t="str">
        <f t="shared" si="75"/>
        <v>iyr:1976 hcl:45191a eyr:2017 hgt:68cm</v>
      </c>
      <c r="C873" t="str">
        <f t="shared" si="76"/>
        <v/>
      </c>
    </row>
    <row r="874" spans="1:3" ht="17" x14ac:dyDescent="0.25">
      <c r="A874" s="3" t="s">
        <v>571</v>
      </c>
      <c r="B874" t="str">
        <f t="shared" si="75"/>
        <v>iyr:1976 hcl:45191a eyr:2017 hgt:68cm ecl:oth pid:153cm byr:1968</v>
      </c>
      <c r="C874" t="str">
        <f t="shared" si="76"/>
        <v>iyr:1976 hcl:45191a eyr:2017 hgt:68cm ecl:oth pid:153cm byr:1968</v>
      </c>
    </row>
    <row r="875" spans="1:3" x14ac:dyDescent="0.2">
      <c r="B875" t="str">
        <f t="shared" si="75"/>
        <v/>
      </c>
      <c r="C875" t="str">
        <f t="shared" si="76"/>
        <v/>
      </c>
    </row>
    <row r="876" spans="1:3" ht="17" x14ac:dyDescent="0.25">
      <c r="A876" s="3" t="s">
        <v>572</v>
      </c>
      <c r="B876" t="str">
        <f t="shared" si="75"/>
        <v>ecl:gry byr:1959 eyr:2023 pid:781945569</v>
      </c>
      <c r="C876" t="str">
        <f t="shared" si="76"/>
        <v/>
      </c>
    </row>
    <row r="877" spans="1:3" ht="17" x14ac:dyDescent="0.25">
      <c r="A877" s="3" t="s">
        <v>573</v>
      </c>
      <c r="B877" t="str">
        <f t="shared" si="75"/>
        <v>ecl:gry byr:1959 eyr:2023 pid:781945569 iyr:2015 hcl:#ceb3a1 hgt:167cm</v>
      </c>
      <c r="C877" t="str">
        <f t="shared" si="76"/>
        <v>ecl:gry byr:1959 eyr:2023 pid:781945569 iyr:2015 hcl:#ceb3a1 hgt:167cm</v>
      </c>
    </row>
    <row r="878" spans="1:3" x14ac:dyDescent="0.2">
      <c r="B878" t="str">
        <f t="shared" si="75"/>
        <v/>
      </c>
      <c r="C878" t="str">
        <f t="shared" si="76"/>
        <v/>
      </c>
    </row>
    <row r="879" spans="1:3" ht="17" x14ac:dyDescent="0.25">
      <c r="A879" s="3" t="s">
        <v>574</v>
      </c>
      <c r="B879" t="str">
        <f t="shared" si="75"/>
        <v>hgt:151cm</v>
      </c>
      <c r="C879" t="str">
        <f t="shared" si="76"/>
        <v/>
      </c>
    </row>
    <row r="880" spans="1:3" ht="17" x14ac:dyDescent="0.25">
      <c r="A880" s="3" t="s">
        <v>575</v>
      </c>
      <c r="B880" t="str">
        <f t="shared" si="75"/>
        <v>hgt:151cm byr:1959 hcl:#7d3b0c</v>
      </c>
      <c r="C880" t="str">
        <f t="shared" si="76"/>
        <v/>
      </c>
    </row>
    <row r="881" spans="1:3" ht="17" x14ac:dyDescent="0.25">
      <c r="A881" s="3" t="s">
        <v>576</v>
      </c>
      <c r="B881" t="str">
        <f t="shared" si="75"/>
        <v>hgt:151cm byr:1959 hcl:#7d3b0c cid:76 pid:069205247 ecl:gry eyr:2029</v>
      </c>
      <c r="C881" t="str">
        <f t="shared" si="76"/>
        <v/>
      </c>
    </row>
    <row r="882" spans="1:3" ht="17" x14ac:dyDescent="0.25">
      <c r="A882" s="3" t="s">
        <v>118</v>
      </c>
      <c r="B882" t="str">
        <f t="shared" si="75"/>
        <v>hgt:151cm byr:1959 hcl:#7d3b0c cid:76 pid:069205247 ecl:gry eyr:2029 iyr:2013</v>
      </c>
      <c r="C882" t="str">
        <f t="shared" si="76"/>
        <v>hgt:151cm byr:1959 hcl:#7d3b0c cid:76 pid:069205247 ecl:gry eyr:2029 iyr:2013</v>
      </c>
    </row>
    <row r="883" spans="1:3" x14ac:dyDescent="0.2">
      <c r="B883" t="str">
        <f t="shared" si="75"/>
        <v/>
      </c>
      <c r="C883" t="str">
        <f t="shared" si="76"/>
        <v/>
      </c>
    </row>
    <row r="884" spans="1:3" ht="17" x14ac:dyDescent="0.25">
      <c r="A884" s="3" t="s">
        <v>577</v>
      </c>
      <c r="B884" t="str">
        <f t="shared" si="75"/>
        <v>pid:055193304</v>
      </c>
      <c r="C884" t="str">
        <f t="shared" si="76"/>
        <v/>
      </c>
    </row>
    <row r="885" spans="1:3" ht="17" x14ac:dyDescent="0.25">
      <c r="A885" s="3" t="s">
        <v>578</v>
      </c>
      <c r="B885" t="str">
        <f t="shared" si="75"/>
        <v>pid:055193304 hcl:#fffffd</v>
      </c>
      <c r="C885" t="str">
        <f t="shared" si="76"/>
        <v/>
      </c>
    </row>
    <row r="886" spans="1:3" ht="17" x14ac:dyDescent="0.25">
      <c r="A886" s="3" t="s">
        <v>579</v>
      </c>
      <c r="B886" t="str">
        <f t="shared" si="75"/>
        <v>pid:055193304 hcl:#fffffd hgt:67in ecl:grn iyr:2011</v>
      </c>
      <c r="C886" t="str">
        <f t="shared" si="76"/>
        <v>pid:055193304 hcl:#fffffd hgt:67in ecl:grn iyr:2011</v>
      </c>
    </row>
    <row r="887" spans="1:3" x14ac:dyDescent="0.2">
      <c r="B887" t="str">
        <f t="shared" si="75"/>
        <v/>
      </c>
      <c r="C887" t="str">
        <f t="shared" si="76"/>
        <v/>
      </c>
    </row>
    <row r="888" spans="1:3" ht="17" x14ac:dyDescent="0.25">
      <c r="A888" s="3" t="s">
        <v>44</v>
      </c>
      <c r="B888" t="str">
        <f t="shared" si="75"/>
        <v>eyr:2026</v>
      </c>
      <c r="C888" t="str">
        <f t="shared" si="76"/>
        <v/>
      </c>
    </row>
    <row r="889" spans="1:3" ht="17" x14ac:dyDescent="0.25">
      <c r="A889" s="3" t="s">
        <v>580</v>
      </c>
      <c r="B889" t="str">
        <f t="shared" si="75"/>
        <v>eyr:2026 byr:1975</v>
      </c>
      <c r="C889" t="str">
        <f t="shared" si="76"/>
        <v/>
      </c>
    </row>
    <row r="890" spans="1:3" ht="17" x14ac:dyDescent="0.25">
      <c r="A890" s="3" t="s">
        <v>581</v>
      </c>
      <c r="B890" t="str">
        <f t="shared" si="75"/>
        <v>eyr:2026 byr:1975 pid:681437369</v>
      </c>
      <c r="C890" t="str">
        <f t="shared" si="76"/>
        <v/>
      </c>
    </row>
    <row r="891" spans="1:3" ht="17" x14ac:dyDescent="0.25">
      <c r="A891" s="3" t="s">
        <v>582</v>
      </c>
      <c r="B891" t="str">
        <f t="shared" si="75"/>
        <v>eyr:2026 byr:1975 pid:681437369 hgt:173cm hcl:#a97842</v>
      </c>
      <c r="C891" t="str">
        <f t="shared" si="76"/>
        <v/>
      </c>
    </row>
    <row r="892" spans="1:3" ht="17" x14ac:dyDescent="0.25">
      <c r="A892" s="3" t="s">
        <v>583</v>
      </c>
      <c r="B892" t="str">
        <f t="shared" si="75"/>
        <v>eyr:2026 byr:1975 pid:681437369 hgt:173cm hcl:#a97842 iyr:2017 ecl:brn</v>
      </c>
      <c r="C892" t="str">
        <f t="shared" si="76"/>
        <v>eyr:2026 byr:1975 pid:681437369 hgt:173cm hcl:#a97842 iyr:2017 ecl:brn</v>
      </c>
    </row>
    <row r="893" spans="1:3" x14ac:dyDescent="0.2">
      <c r="B893" t="str">
        <f t="shared" si="75"/>
        <v/>
      </c>
      <c r="C893" t="str">
        <f t="shared" si="76"/>
        <v/>
      </c>
    </row>
    <row r="894" spans="1:3" ht="17" x14ac:dyDescent="0.25">
      <c r="A894" s="3" t="s">
        <v>584</v>
      </c>
      <c r="B894" t="str">
        <f t="shared" si="75"/>
        <v>pid:298214774 hgt:158cm ecl:hzl</v>
      </c>
      <c r="C894" t="str">
        <f t="shared" si="76"/>
        <v/>
      </c>
    </row>
    <row r="895" spans="1:3" ht="17" x14ac:dyDescent="0.25">
      <c r="A895" s="3" t="s">
        <v>585</v>
      </c>
      <c r="B895" t="str">
        <f t="shared" si="75"/>
        <v>pid:298214774 hgt:158cm ecl:hzl hcl:#866857 byr:1993 iyr:2013</v>
      </c>
      <c r="C895" t="str">
        <f t="shared" si="76"/>
        <v/>
      </c>
    </row>
    <row r="896" spans="1:3" ht="17" x14ac:dyDescent="0.25">
      <c r="A896" s="3" t="s">
        <v>257</v>
      </c>
      <c r="B896" t="str">
        <f t="shared" si="75"/>
        <v>pid:298214774 hgt:158cm ecl:hzl hcl:#866857 byr:1993 iyr:2013 eyr:2028</v>
      </c>
      <c r="C896" t="str">
        <f t="shared" si="76"/>
        <v>pid:298214774 hgt:158cm ecl:hzl hcl:#866857 byr:1993 iyr:2013 eyr:2028</v>
      </c>
    </row>
    <row r="897" spans="1:3" x14ac:dyDescent="0.2">
      <c r="B897" t="str">
        <f t="shared" si="75"/>
        <v/>
      </c>
      <c r="C897" t="str">
        <f t="shared" si="76"/>
        <v/>
      </c>
    </row>
    <row r="898" spans="1:3" ht="17" x14ac:dyDescent="0.25">
      <c r="A898" s="3" t="s">
        <v>586</v>
      </c>
      <c r="B898" t="str">
        <f t="shared" si="75"/>
        <v>hcl:#b6652a eyr:2023 pid:879418046 hgt:193cm</v>
      </c>
      <c r="C898" t="str">
        <f t="shared" si="76"/>
        <v/>
      </c>
    </row>
    <row r="899" spans="1:3" ht="17" x14ac:dyDescent="0.25">
      <c r="A899" s="3" t="s">
        <v>587</v>
      </c>
      <c r="B899" t="str">
        <f t="shared" si="75"/>
        <v>hcl:#b6652a eyr:2023 pid:879418046 hgt:193cm iyr:2014</v>
      </c>
      <c r="C899" t="str">
        <f t="shared" si="76"/>
        <v/>
      </c>
    </row>
    <row r="900" spans="1:3" ht="17" x14ac:dyDescent="0.25">
      <c r="A900" s="3" t="s">
        <v>11</v>
      </c>
      <c r="B900" t="str">
        <f t="shared" ref="B900:B963" si="77">IF(A900="","",IF(A899="",A900,B899&amp;" "&amp;A900))</f>
        <v>hcl:#b6652a eyr:2023 pid:879418046 hgt:193cm iyr:2014 ecl:brn</v>
      </c>
      <c r="C900" t="str">
        <f t="shared" ref="C900:C963" si="78">TRIM(IF(B901="",B900,""))</f>
        <v>hcl:#b6652a eyr:2023 pid:879418046 hgt:193cm iyr:2014 ecl:brn</v>
      </c>
    </row>
    <row r="901" spans="1:3" x14ac:dyDescent="0.2">
      <c r="B901" t="str">
        <f t="shared" si="77"/>
        <v/>
      </c>
      <c r="C901" t="str">
        <f t="shared" si="78"/>
        <v/>
      </c>
    </row>
    <row r="902" spans="1:3" ht="17" x14ac:dyDescent="0.25">
      <c r="A902" s="3" t="s">
        <v>588</v>
      </c>
      <c r="B902" t="str">
        <f t="shared" si="77"/>
        <v>hgt:164cm</v>
      </c>
      <c r="C902" t="str">
        <f t="shared" si="78"/>
        <v/>
      </c>
    </row>
    <row r="903" spans="1:3" ht="17" x14ac:dyDescent="0.25">
      <c r="A903" s="3" t="s">
        <v>589</v>
      </c>
      <c r="B903" t="str">
        <f t="shared" si="77"/>
        <v>hgt:164cm eyr:2028 hcl:fbd462 ecl:gry</v>
      </c>
      <c r="C903" t="str">
        <f t="shared" si="78"/>
        <v/>
      </c>
    </row>
    <row r="904" spans="1:3" ht="17" x14ac:dyDescent="0.25">
      <c r="A904" s="3" t="s">
        <v>590</v>
      </c>
      <c r="B904" t="str">
        <f t="shared" si="77"/>
        <v>hgt:164cm eyr:2028 hcl:fbd462 ecl:gry iyr:2011 byr:1938 pid:029003659</v>
      </c>
      <c r="C904" t="str">
        <f t="shared" si="78"/>
        <v>hgt:164cm eyr:2028 hcl:fbd462 ecl:gry iyr:2011 byr:1938 pid:029003659</v>
      </c>
    </row>
    <row r="905" spans="1:3" x14ac:dyDescent="0.2">
      <c r="B905" t="str">
        <f t="shared" si="77"/>
        <v/>
      </c>
      <c r="C905" t="str">
        <f t="shared" si="78"/>
        <v/>
      </c>
    </row>
    <row r="906" spans="1:3" ht="17" x14ac:dyDescent="0.25">
      <c r="A906" s="3" t="s">
        <v>591</v>
      </c>
      <c r="B906" t="str">
        <f t="shared" si="77"/>
        <v>byr:1999 hgt:171cm eyr:2024 cid:195 pid:041799326 ecl:gry iyr:2012 hcl:#a97842</v>
      </c>
      <c r="C906" t="str">
        <f t="shared" si="78"/>
        <v>byr:1999 hgt:171cm eyr:2024 cid:195 pid:041799326 ecl:gry iyr:2012 hcl:#a97842</v>
      </c>
    </row>
    <row r="907" spans="1:3" x14ac:dyDescent="0.2">
      <c r="B907" t="str">
        <f t="shared" si="77"/>
        <v/>
      </c>
      <c r="C907" t="str">
        <f t="shared" si="78"/>
        <v/>
      </c>
    </row>
    <row r="908" spans="1:3" ht="17" x14ac:dyDescent="0.25">
      <c r="A908" s="3" t="s">
        <v>592</v>
      </c>
      <c r="B908" t="str">
        <f t="shared" si="77"/>
        <v>byr:1963 pid:7471206322 iyr:2015 ecl:brn hcl:#623a2f hgt:72cm</v>
      </c>
      <c r="C908" t="str">
        <f t="shared" si="78"/>
        <v/>
      </c>
    </row>
    <row r="909" spans="1:3" ht="17" x14ac:dyDescent="0.25">
      <c r="A909" s="3" t="s">
        <v>593</v>
      </c>
      <c r="B909" t="str">
        <f t="shared" si="77"/>
        <v>byr:1963 pid:7471206322 iyr:2015 ecl:brn hcl:#623a2f hgt:72cm cid:63</v>
      </c>
      <c r="C909" t="str">
        <f t="shared" si="78"/>
        <v>byr:1963 pid:7471206322 iyr:2015 ecl:brn hcl:#623a2f hgt:72cm cid:63</v>
      </c>
    </row>
    <row r="910" spans="1:3" x14ac:dyDescent="0.2">
      <c r="B910" t="str">
        <f t="shared" si="77"/>
        <v/>
      </c>
      <c r="C910" t="str">
        <f t="shared" si="78"/>
        <v/>
      </c>
    </row>
    <row r="911" spans="1:3" ht="17" x14ac:dyDescent="0.25">
      <c r="A911" s="3" t="s">
        <v>594</v>
      </c>
      <c r="B911" t="str">
        <f t="shared" si="77"/>
        <v>byr:1961</v>
      </c>
      <c r="C911" t="str">
        <f t="shared" si="78"/>
        <v/>
      </c>
    </row>
    <row r="912" spans="1:3" ht="17" x14ac:dyDescent="0.25">
      <c r="A912" s="3" t="s">
        <v>595</v>
      </c>
      <c r="B912" t="str">
        <f t="shared" si="77"/>
        <v>byr:1961 ecl:hzl hcl:#efcc98</v>
      </c>
      <c r="C912" t="str">
        <f t="shared" si="78"/>
        <v/>
      </c>
    </row>
    <row r="913" spans="1:3" ht="17" x14ac:dyDescent="0.25">
      <c r="A913" s="3" t="s">
        <v>596</v>
      </c>
      <c r="B913" t="str">
        <f t="shared" si="77"/>
        <v>byr:1961 ecl:hzl hcl:#efcc98 pid:617022365</v>
      </c>
      <c r="C913" t="str">
        <f t="shared" si="78"/>
        <v/>
      </c>
    </row>
    <row r="914" spans="1:3" ht="17" x14ac:dyDescent="0.25">
      <c r="A914" s="3" t="s">
        <v>597</v>
      </c>
      <c r="B914" t="str">
        <f t="shared" si="77"/>
        <v>byr:1961 ecl:hzl hcl:#efcc98 pid:617022365 eyr:2020 hgt:155cm iyr:2018</v>
      </c>
      <c r="C914" t="str">
        <f t="shared" si="78"/>
        <v>byr:1961 ecl:hzl hcl:#efcc98 pid:617022365 eyr:2020 hgt:155cm iyr:2018</v>
      </c>
    </row>
    <row r="915" spans="1:3" x14ac:dyDescent="0.2">
      <c r="B915" t="str">
        <f t="shared" si="77"/>
        <v/>
      </c>
      <c r="C915" t="str">
        <f t="shared" si="78"/>
        <v/>
      </c>
    </row>
    <row r="916" spans="1:3" ht="17" x14ac:dyDescent="0.25">
      <c r="A916" s="3" t="s">
        <v>598</v>
      </c>
      <c r="B916" t="str">
        <f t="shared" si="77"/>
        <v>pid:385763432 byr:1977 cid:228 hcl:#733820 eyr:2020</v>
      </c>
      <c r="C916" t="str">
        <f t="shared" si="78"/>
        <v/>
      </c>
    </row>
    <row r="917" spans="1:3" ht="17" x14ac:dyDescent="0.25">
      <c r="A917" s="3" t="s">
        <v>599</v>
      </c>
      <c r="B917" t="str">
        <f t="shared" si="77"/>
        <v>pid:385763432 byr:1977 cid:228 hcl:#733820 eyr:2020 hgt:163cm ecl:grt</v>
      </c>
      <c r="C917" t="str">
        <f t="shared" si="78"/>
        <v/>
      </c>
    </row>
    <row r="918" spans="1:3" ht="17" x14ac:dyDescent="0.25">
      <c r="A918" s="3" t="s">
        <v>204</v>
      </c>
      <c r="B918" t="str">
        <f t="shared" si="77"/>
        <v>pid:385763432 byr:1977 cid:228 hcl:#733820 eyr:2020 hgt:163cm ecl:grt iyr:2015</v>
      </c>
      <c r="C918" t="str">
        <f t="shared" si="78"/>
        <v>pid:385763432 byr:1977 cid:228 hcl:#733820 eyr:2020 hgt:163cm ecl:grt iyr:2015</v>
      </c>
    </row>
    <row r="919" spans="1:3" x14ac:dyDescent="0.2">
      <c r="B919" t="str">
        <f t="shared" si="77"/>
        <v/>
      </c>
      <c r="C919" t="str">
        <f t="shared" si="78"/>
        <v/>
      </c>
    </row>
    <row r="920" spans="1:3" ht="17" x14ac:dyDescent="0.25">
      <c r="A920" s="3" t="s">
        <v>600</v>
      </c>
      <c r="B920" t="str">
        <f t="shared" si="77"/>
        <v>byr:1979 hgt:186in eyr:2037</v>
      </c>
      <c r="C920" t="str">
        <f t="shared" si="78"/>
        <v/>
      </c>
    </row>
    <row r="921" spans="1:3" ht="17" x14ac:dyDescent="0.25">
      <c r="A921" s="3" t="s">
        <v>601</v>
      </c>
      <c r="B921" t="str">
        <f t="shared" si="77"/>
        <v>byr:1979 hgt:186in eyr:2037 ecl:dne</v>
      </c>
      <c r="C921" t="str">
        <f t="shared" si="78"/>
        <v/>
      </c>
    </row>
    <row r="922" spans="1:3" ht="17" x14ac:dyDescent="0.25">
      <c r="A922" s="3" t="s">
        <v>602</v>
      </c>
      <c r="B922" t="str">
        <f t="shared" si="77"/>
        <v>byr:1979 hgt:186in eyr:2037 ecl:dne iyr:2025 hcl:d93e3e</v>
      </c>
      <c r="C922" t="str">
        <f t="shared" si="78"/>
        <v/>
      </c>
    </row>
    <row r="923" spans="1:3" ht="17" x14ac:dyDescent="0.25">
      <c r="A923" s="3" t="s">
        <v>603</v>
      </c>
      <c r="B923" t="str">
        <f t="shared" si="77"/>
        <v>byr:1979 hgt:186in eyr:2037 ecl:dne iyr:2025 hcl:d93e3e pid:187cm</v>
      </c>
      <c r="C923" t="str">
        <f t="shared" si="78"/>
        <v>byr:1979 hgt:186in eyr:2037 ecl:dne iyr:2025 hcl:d93e3e pid:187cm</v>
      </c>
    </row>
    <row r="924" spans="1:3" x14ac:dyDescent="0.2">
      <c r="B924" t="str">
        <f t="shared" si="77"/>
        <v/>
      </c>
      <c r="C924" t="str">
        <f t="shared" si="78"/>
        <v/>
      </c>
    </row>
    <row r="925" spans="1:3" ht="17" x14ac:dyDescent="0.25">
      <c r="A925" s="3" t="s">
        <v>604</v>
      </c>
      <c r="B925" t="str">
        <f t="shared" si="77"/>
        <v>iyr:2018</v>
      </c>
      <c r="C925" t="str">
        <f t="shared" si="78"/>
        <v/>
      </c>
    </row>
    <row r="926" spans="1:3" ht="17" x14ac:dyDescent="0.25">
      <c r="A926" s="3" t="s">
        <v>605</v>
      </c>
      <c r="B926" t="str">
        <f t="shared" si="77"/>
        <v>iyr:2018 cid:158 eyr:2020</v>
      </c>
      <c r="C926" t="str">
        <f t="shared" si="78"/>
        <v/>
      </c>
    </row>
    <row r="927" spans="1:3" ht="17" x14ac:dyDescent="0.25">
      <c r="A927" s="3" t="s">
        <v>474</v>
      </c>
      <c r="B927" t="str">
        <f t="shared" si="77"/>
        <v>iyr:2018 cid:158 eyr:2020 byr:1929</v>
      </c>
      <c r="C927" t="str">
        <f t="shared" si="78"/>
        <v/>
      </c>
    </row>
    <row r="928" spans="1:3" ht="17" x14ac:dyDescent="0.25">
      <c r="A928" s="3" t="s">
        <v>606</v>
      </c>
      <c r="B928" t="str">
        <f t="shared" si="77"/>
        <v>iyr:2018 cid:158 eyr:2020 byr:1929 pid:334374178 hgt:181cm hcl:z ecl:grn</v>
      </c>
      <c r="C928" t="str">
        <f t="shared" si="78"/>
        <v>iyr:2018 cid:158 eyr:2020 byr:1929 pid:334374178 hgt:181cm hcl:z ecl:grn</v>
      </c>
    </row>
    <row r="929" spans="1:3" x14ac:dyDescent="0.2">
      <c r="B929" t="str">
        <f t="shared" si="77"/>
        <v/>
      </c>
      <c r="C929" t="str">
        <f t="shared" si="78"/>
        <v/>
      </c>
    </row>
    <row r="930" spans="1:3" ht="17" x14ac:dyDescent="0.25">
      <c r="A930" s="3" t="s">
        <v>607</v>
      </c>
      <c r="B930" t="str">
        <f t="shared" si="77"/>
        <v>cid:135 ecl:oth hcl:#623a2f</v>
      </c>
      <c r="C930" t="str">
        <f t="shared" si="78"/>
        <v/>
      </c>
    </row>
    <row r="931" spans="1:3" ht="17" x14ac:dyDescent="0.25">
      <c r="A931" s="3" t="s">
        <v>60</v>
      </c>
      <c r="B931" t="str">
        <f t="shared" si="77"/>
        <v>cid:135 ecl:oth hcl:#623a2f iyr:2017</v>
      </c>
      <c r="C931" t="str">
        <f t="shared" si="78"/>
        <v/>
      </c>
    </row>
    <row r="932" spans="1:3" ht="17" x14ac:dyDescent="0.25">
      <c r="A932" s="3" t="s">
        <v>608</v>
      </c>
      <c r="B932" t="str">
        <f t="shared" si="77"/>
        <v>cid:135 ecl:oth hcl:#623a2f iyr:2017 eyr:2024 byr:1940</v>
      </c>
      <c r="C932" t="str">
        <f t="shared" si="78"/>
        <v/>
      </c>
    </row>
    <row r="933" spans="1:3" ht="17" x14ac:dyDescent="0.25">
      <c r="A933" s="3" t="s">
        <v>552</v>
      </c>
      <c r="B933" t="str">
        <f t="shared" si="77"/>
        <v>cid:135 ecl:oth hcl:#623a2f iyr:2017 eyr:2024 byr:1940 hgt:66in</v>
      </c>
      <c r="C933" t="str">
        <f t="shared" si="78"/>
        <v>cid:135 ecl:oth hcl:#623a2f iyr:2017 eyr:2024 byr:1940 hgt:66in</v>
      </c>
    </row>
    <row r="934" spans="1:3" x14ac:dyDescent="0.2">
      <c r="B934" t="str">
        <f t="shared" si="77"/>
        <v/>
      </c>
      <c r="C934" t="str">
        <f t="shared" si="78"/>
        <v/>
      </c>
    </row>
    <row r="935" spans="1:3" ht="17" x14ac:dyDescent="0.25">
      <c r="A935" s="3" t="s">
        <v>609</v>
      </c>
      <c r="B935" t="str">
        <f t="shared" si="77"/>
        <v>cid:92 eyr:2026 hcl:#888785 pid:827526879 byr:1990</v>
      </c>
      <c r="C935" t="str">
        <f t="shared" si="78"/>
        <v/>
      </c>
    </row>
    <row r="936" spans="1:3" ht="17" x14ac:dyDescent="0.25">
      <c r="A936" s="3" t="s">
        <v>610</v>
      </c>
      <c r="B936" t="str">
        <f t="shared" si="77"/>
        <v>cid:92 eyr:2026 hcl:#888785 pid:827526879 byr:1990 hgt:186cm ecl:amb iyr:2014</v>
      </c>
      <c r="C936" t="str">
        <f t="shared" si="78"/>
        <v>cid:92 eyr:2026 hcl:#888785 pid:827526879 byr:1990 hgt:186cm ecl:amb iyr:2014</v>
      </c>
    </row>
    <row r="937" spans="1:3" x14ac:dyDescent="0.2">
      <c r="B937" t="str">
        <f t="shared" si="77"/>
        <v/>
      </c>
      <c r="C937" t="str">
        <f t="shared" si="78"/>
        <v/>
      </c>
    </row>
    <row r="938" spans="1:3" ht="17" x14ac:dyDescent="0.25">
      <c r="A938" s="3" t="s">
        <v>611</v>
      </c>
      <c r="B938" t="str">
        <f t="shared" si="77"/>
        <v>pid:575519103</v>
      </c>
      <c r="C938" t="str">
        <f t="shared" si="78"/>
        <v/>
      </c>
    </row>
    <row r="939" spans="1:3" ht="17" x14ac:dyDescent="0.25">
      <c r="A939" s="3" t="s">
        <v>612</v>
      </c>
      <c r="B939" t="str">
        <f t="shared" si="77"/>
        <v>pid:575519103 iyr:2016 byr:1964 hcl:#7d3b0c cid:252 hgt:172cm</v>
      </c>
      <c r="C939" t="str">
        <f t="shared" si="78"/>
        <v>pid:575519103 iyr:2016 byr:1964 hcl:#7d3b0c cid:252 hgt:172cm</v>
      </c>
    </row>
    <row r="940" spans="1:3" x14ac:dyDescent="0.2">
      <c r="B940" t="str">
        <f t="shared" si="77"/>
        <v/>
      </c>
      <c r="C940" t="str">
        <f t="shared" si="78"/>
        <v/>
      </c>
    </row>
    <row r="941" spans="1:3" ht="17" x14ac:dyDescent="0.25">
      <c r="A941" s="3" t="s">
        <v>38</v>
      </c>
      <c r="B941" t="str">
        <f t="shared" si="77"/>
        <v>hcl:#c0946f</v>
      </c>
      <c r="C941" t="str">
        <f t="shared" si="78"/>
        <v/>
      </c>
    </row>
    <row r="942" spans="1:3" ht="17" x14ac:dyDescent="0.25">
      <c r="A942" s="3" t="s">
        <v>613</v>
      </c>
      <c r="B942" t="str">
        <f t="shared" si="77"/>
        <v>hcl:#c0946f ecl:grn hgt:75in</v>
      </c>
      <c r="C942" t="str">
        <f t="shared" si="78"/>
        <v/>
      </c>
    </row>
    <row r="943" spans="1:3" ht="17" x14ac:dyDescent="0.25">
      <c r="A943" s="3" t="s">
        <v>614</v>
      </c>
      <c r="B943" t="str">
        <f t="shared" si="77"/>
        <v>hcl:#c0946f ecl:grn hgt:75in eyr:2021 pid:426544544</v>
      </c>
      <c r="C943" t="str">
        <f t="shared" si="78"/>
        <v>hcl:#c0946f ecl:grn hgt:75in eyr:2021 pid:426544544</v>
      </c>
    </row>
    <row r="944" spans="1:3" x14ac:dyDescent="0.2">
      <c r="B944" t="str">
        <f t="shared" si="77"/>
        <v/>
      </c>
      <c r="C944" t="str">
        <f t="shared" si="78"/>
        <v/>
      </c>
    </row>
    <row r="945" spans="1:3" ht="17" x14ac:dyDescent="0.25">
      <c r="A945" s="3" t="s">
        <v>615</v>
      </c>
      <c r="B945" t="str">
        <f t="shared" si="77"/>
        <v>cid:171 byr:2004</v>
      </c>
      <c r="C945" t="str">
        <f t="shared" si="78"/>
        <v/>
      </c>
    </row>
    <row r="946" spans="1:3" ht="17" x14ac:dyDescent="0.25">
      <c r="A946" s="3" t="s">
        <v>65</v>
      </c>
      <c r="B946" t="str">
        <f t="shared" si="77"/>
        <v>cid:171 byr:2004 hcl:z</v>
      </c>
      <c r="C946" t="str">
        <f t="shared" si="78"/>
        <v/>
      </c>
    </row>
    <row r="947" spans="1:3" ht="17" x14ac:dyDescent="0.25">
      <c r="A947" s="3" t="s">
        <v>616</v>
      </c>
      <c r="B947" t="str">
        <f t="shared" si="77"/>
        <v>cid:171 byr:2004 hcl:z hgt:191cm eyr:2028 pid:#292b3b ecl:brn</v>
      </c>
      <c r="C947" t="str">
        <f t="shared" si="78"/>
        <v>cid:171 byr:2004 hcl:z hgt:191cm eyr:2028 pid:#292b3b ecl:brn</v>
      </c>
    </row>
    <row r="948" spans="1:3" x14ac:dyDescent="0.2">
      <c r="B948" t="str">
        <f t="shared" si="77"/>
        <v/>
      </c>
      <c r="C948" t="str">
        <f t="shared" si="78"/>
        <v/>
      </c>
    </row>
    <row r="949" spans="1:3" ht="17" x14ac:dyDescent="0.25">
      <c r="A949" s="3" t="s">
        <v>617</v>
      </c>
      <c r="B949" t="str">
        <f t="shared" si="77"/>
        <v>iyr:2016 ecl:hzl</v>
      </c>
      <c r="C949" t="str">
        <f t="shared" si="78"/>
        <v/>
      </c>
    </row>
    <row r="950" spans="1:3" ht="17" x14ac:dyDescent="0.25">
      <c r="A950" s="3" t="s">
        <v>107</v>
      </c>
      <c r="B950" t="str">
        <f t="shared" si="77"/>
        <v>iyr:2016 ecl:hzl byr:2007</v>
      </c>
      <c r="C950" t="str">
        <f t="shared" si="78"/>
        <v/>
      </c>
    </row>
    <row r="951" spans="1:3" ht="17" x14ac:dyDescent="0.25">
      <c r="A951" s="3" t="s">
        <v>618</v>
      </c>
      <c r="B951" t="str">
        <f t="shared" si="77"/>
        <v>iyr:2016 ecl:hzl byr:2007 hgt:167cm hcl:#653b4c cid:124 eyr:2022</v>
      </c>
      <c r="C951" t="str">
        <f t="shared" si="78"/>
        <v/>
      </c>
    </row>
    <row r="952" spans="1:3" ht="17" x14ac:dyDescent="0.25">
      <c r="A952" s="3" t="s">
        <v>619</v>
      </c>
      <c r="B952" t="str">
        <f t="shared" si="77"/>
        <v>iyr:2016 ecl:hzl byr:2007 hgt:167cm hcl:#653b4c cid:124 eyr:2022 pid:#27024c</v>
      </c>
      <c r="C952" t="str">
        <f t="shared" si="78"/>
        <v>iyr:2016 ecl:hzl byr:2007 hgt:167cm hcl:#653b4c cid:124 eyr:2022 pid:#27024c</v>
      </c>
    </row>
    <row r="953" spans="1:3" x14ac:dyDescent="0.2">
      <c r="B953" t="str">
        <f t="shared" si="77"/>
        <v/>
      </c>
      <c r="C953" t="str">
        <f t="shared" si="78"/>
        <v/>
      </c>
    </row>
    <row r="954" spans="1:3" ht="17" x14ac:dyDescent="0.25">
      <c r="A954" s="3" t="s">
        <v>620</v>
      </c>
      <c r="B954" t="str">
        <f t="shared" si="77"/>
        <v>hgt:177cm byr:2025</v>
      </c>
      <c r="C954" t="str">
        <f t="shared" si="78"/>
        <v/>
      </c>
    </row>
    <row r="955" spans="1:3" ht="17" x14ac:dyDescent="0.25">
      <c r="A955" s="3" t="s">
        <v>621</v>
      </c>
      <c r="B955" t="str">
        <f t="shared" si="77"/>
        <v>hgt:177cm byr:2025 hcl:z cid:303 iyr:2016 eyr:2000 ecl:dne</v>
      </c>
      <c r="C955" t="str">
        <f t="shared" si="78"/>
        <v/>
      </c>
    </row>
    <row r="956" spans="1:3" ht="17" x14ac:dyDescent="0.25">
      <c r="A956" s="3" t="s">
        <v>622</v>
      </c>
      <c r="B956" t="str">
        <f t="shared" si="77"/>
        <v>hgt:177cm byr:2025 hcl:z cid:303 iyr:2016 eyr:2000 ecl:dne pid:345555418</v>
      </c>
      <c r="C956" t="str">
        <f t="shared" si="78"/>
        <v>hgt:177cm byr:2025 hcl:z cid:303 iyr:2016 eyr:2000 ecl:dne pid:345555418</v>
      </c>
    </row>
    <row r="957" spans="1:3" x14ac:dyDescent="0.2">
      <c r="B957" t="str">
        <f t="shared" si="77"/>
        <v/>
      </c>
      <c r="C957" t="str">
        <f t="shared" si="78"/>
        <v/>
      </c>
    </row>
    <row r="958" spans="1:3" ht="17" x14ac:dyDescent="0.25">
      <c r="A958" s="3" t="s">
        <v>623</v>
      </c>
      <c r="B958" t="str">
        <f t="shared" si="77"/>
        <v>eyr:2040</v>
      </c>
      <c r="C958" t="str">
        <f t="shared" si="78"/>
        <v/>
      </c>
    </row>
    <row r="959" spans="1:3" ht="17" x14ac:dyDescent="0.25">
      <c r="A959" s="3" t="s">
        <v>624</v>
      </c>
      <c r="B959" t="str">
        <f t="shared" si="77"/>
        <v>eyr:2040 hcl:70fbf6 cid:318</v>
      </c>
      <c r="C959" t="str">
        <f t="shared" si="78"/>
        <v/>
      </c>
    </row>
    <row r="960" spans="1:3" ht="17" x14ac:dyDescent="0.25">
      <c r="A960" s="3" t="s">
        <v>625</v>
      </c>
      <c r="B960" t="str">
        <f t="shared" si="77"/>
        <v>eyr:2040 hcl:70fbf6 cid:318 byr:2027 iyr:2022</v>
      </c>
      <c r="C960" t="str">
        <f t="shared" si="78"/>
        <v/>
      </c>
    </row>
    <row r="961" spans="1:3" ht="17" x14ac:dyDescent="0.25">
      <c r="A961" s="3" t="s">
        <v>626</v>
      </c>
      <c r="B961" t="str">
        <f t="shared" si="77"/>
        <v>eyr:2040 hcl:70fbf6 cid:318 byr:2027 iyr:2022 ecl:#3a037c pid:644624005</v>
      </c>
      <c r="C961" t="str">
        <f t="shared" si="78"/>
        <v/>
      </c>
    </row>
    <row r="962" spans="1:3" ht="17" x14ac:dyDescent="0.25">
      <c r="A962" s="3" t="s">
        <v>627</v>
      </c>
      <c r="B962" t="str">
        <f t="shared" si="77"/>
        <v>eyr:2040 hcl:70fbf6 cid:318 byr:2027 iyr:2022 ecl:#3a037c pid:644624005 hgt:62cm</v>
      </c>
      <c r="C962" t="str">
        <f t="shared" si="78"/>
        <v>eyr:2040 hcl:70fbf6 cid:318 byr:2027 iyr:2022 ecl:#3a037c pid:644624005 hgt:62cm</v>
      </c>
    </row>
    <row r="963" spans="1:3" x14ac:dyDescent="0.2">
      <c r="B963" t="str">
        <f t="shared" si="77"/>
        <v/>
      </c>
      <c r="C963" t="str">
        <f t="shared" si="78"/>
        <v/>
      </c>
    </row>
    <row r="964" spans="1:3" ht="17" x14ac:dyDescent="0.25">
      <c r="A964" s="3" t="s">
        <v>628</v>
      </c>
      <c r="B964" t="str">
        <f t="shared" ref="B964:B1027" si="79">IF(A964="","",IF(A963="",A964,B963&amp;" "&amp;A964))</f>
        <v>ecl:brn iyr:2016 hgt:150cm pid:680594195 cid:324 hcl:#602927</v>
      </c>
      <c r="C964" t="str">
        <f t="shared" ref="C964:C1027" si="80">TRIM(IF(B965="",B964,""))</f>
        <v/>
      </c>
    </row>
    <row r="965" spans="1:3" ht="17" x14ac:dyDescent="0.25">
      <c r="A965" s="3" t="s">
        <v>629</v>
      </c>
      <c r="B965" t="str">
        <f t="shared" si="79"/>
        <v>ecl:brn iyr:2016 hgt:150cm pid:680594195 cid:324 hcl:#602927 byr:1944</v>
      </c>
      <c r="C965" t="str">
        <f t="shared" si="80"/>
        <v>ecl:brn iyr:2016 hgt:150cm pid:680594195 cid:324 hcl:#602927 byr:1944</v>
      </c>
    </row>
    <row r="966" spans="1:3" x14ac:dyDescent="0.2">
      <c r="B966" t="str">
        <f t="shared" si="79"/>
        <v/>
      </c>
      <c r="C966" t="str">
        <f t="shared" si="80"/>
        <v/>
      </c>
    </row>
    <row r="967" spans="1:3" ht="17" x14ac:dyDescent="0.25">
      <c r="A967" s="3" t="s">
        <v>630</v>
      </c>
      <c r="B967" t="str">
        <f t="shared" si="79"/>
        <v>hcl:z eyr:2022 byr:2020 cid:112 ecl:dne iyr:2029</v>
      </c>
      <c r="C967" t="str">
        <f t="shared" si="80"/>
        <v/>
      </c>
    </row>
    <row r="968" spans="1:3" ht="17" x14ac:dyDescent="0.25">
      <c r="A968" s="3" t="s">
        <v>631</v>
      </c>
      <c r="B968" t="str">
        <f t="shared" si="79"/>
        <v>hcl:z eyr:2022 byr:2020 cid:112 ecl:dne iyr:2029 pid:#3a3560 hgt:153in</v>
      </c>
      <c r="C968" t="str">
        <f t="shared" si="80"/>
        <v>hcl:z eyr:2022 byr:2020 cid:112 ecl:dne iyr:2029 pid:#3a3560 hgt:153in</v>
      </c>
    </row>
    <row r="969" spans="1:3" x14ac:dyDescent="0.2">
      <c r="B969" t="str">
        <f t="shared" si="79"/>
        <v/>
      </c>
      <c r="C969" t="str">
        <f t="shared" si="80"/>
        <v/>
      </c>
    </row>
    <row r="970" spans="1:3" ht="17" x14ac:dyDescent="0.25">
      <c r="A970" s="3" t="s">
        <v>632</v>
      </c>
      <c r="B970" t="str">
        <f t="shared" si="79"/>
        <v>cid:86</v>
      </c>
      <c r="C970" t="str">
        <f t="shared" si="80"/>
        <v/>
      </c>
    </row>
    <row r="971" spans="1:3" ht="17" x14ac:dyDescent="0.25">
      <c r="A971" s="3" t="s">
        <v>633</v>
      </c>
      <c r="B971" t="str">
        <f t="shared" si="79"/>
        <v>cid:86 ecl:gry byr:1972 hcl:#866857 pid:758976621 hgt:188cm</v>
      </c>
      <c r="C971" t="str">
        <f t="shared" si="80"/>
        <v>cid:86 ecl:gry byr:1972 hcl:#866857 pid:758976621 hgt:188cm</v>
      </c>
    </row>
    <row r="972" spans="1:3" x14ac:dyDescent="0.2">
      <c r="B972" t="str">
        <f t="shared" si="79"/>
        <v/>
      </c>
      <c r="C972" t="str">
        <f t="shared" si="80"/>
        <v/>
      </c>
    </row>
    <row r="973" spans="1:3" ht="17" x14ac:dyDescent="0.25">
      <c r="A973" s="3" t="s">
        <v>634</v>
      </c>
      <c r="B973" t="str">
        <f t="shared" si="79"/>
        <v>pid:#850e8b eyr:2025 hgt:163in</v>
      </c>
      <c r="C973" t="str">
        <f t="shared" si="80"/>
        <v/>
      </c>
    </row>
    <row r="974" spans="1:3" ht="17" x14ac:dyDescent="0.25">
      <c r="A974" s="3" t="s">
        <v>635</v>
      </c>
      <c r="B974" t="str">
        <f t="shared" si="79"/>
        <v>pid:#850e8b eyr:2025 hgt:163in ecl:#71e9e2</v>
      </c>
      <c r="C974" t="str">
        <f t="shared" si="80"/>
        <v/>
      </c>
    </row>
    <row r="975" spans="1:3" ht="17" x14ac:dyDescent="0.25">
      <c r="A975" s="3" t="s">
        <v>13</v>
      </c>
      <c r="B975" t="str">
        <f t="shared" si="79"/>
        <v>pid:#850e8b eyr:2025 hgt:163in ecl:#71e9e2 hcl:#623a2f</v>
      </c>
      <c r="C975" t="str">
        <f t="shared" si="80"/>
        <v>pid:#850e8b eyr:2025 hgt:163in ecl:#71e9e2 hcl:#623a2f</v>
      </c>
    </row>
    <row r="976" spans="1:3" x14ac:dyDescent="0.2">
      <c r="B976" t="str">
        <f t="shared" si="79"/>
        <v/>
      </c>
      <c r="C976" t="str">
        <f t="shared" si="80"/>
        <v/>
      </c>
    </row>
    <row r="977" spans="1:3" ht="17" x14ac:dyDescent="0.25">
      <c r="A977" s="3" t="s">
        <v>636</v>
      </c>
      <c r="B977" t="str">
        <f t="shared" si="79"/>
        <v>ecl:amb byr:1958 hgt:193cm</v>
      </c>
      <c r="C977" t="str">
        <f t="shared" si="80"/>
        <v/>
      </c>
    </row>
    <row r="978" spans="1:3" ht="17" x14ac:dyDescent="0.25">
      <c r="A978" s="3" t="s">
        <v>637</v>
      </c>
      <c r="B978" t="str">
        <f t="shared" si="79"/>
        <v>ecl:amb byr:1958 hgt:193cm pid:343803154 iyr:2010 eyr:2029 cid:86 hcl:#602927</v>
      </c>
      <c r="C978" t="str">
        <f t="shared" si="80"/>
        <v>ecl:amb byr:1958 hgt:193cm pid:343803154 iyr:2010 eyr:2029 cid:86 hcl:#602927</v>
      </c>
    </row>
    <row r="979" spans="1:3" x14ac:dyDescent="0.2">
      <c r="B979" t="str">
        <f t="shared" si="79"/>
        <v/>
      </c>
      <c r="C979" t="str">
        <f t="shared" si="80"/>
        <v/>
      </c>
    </row>
    <row r="980" spans="1:3" ht="17" x14ac:dyDescent="0.25">
      <c r="A980" s="3" t="s">
        <v>638</v>
      </c>
      <c r="B980" t="str">
        <f t="shared" si="79"/>
        <v>hgt:178cm byr:1987 ecl:blu hcl:#866857 iyr:2017</v>
      </c>
      <c r="C980" t="str">
        <f t="shared" si="80"/>
        <v/>
      </c>
    </row>
    <row r="981" spans="1:3" ht="17" x14ac:dyDescent="0.25">
      <c r="A981" s="3" t="s">
        <v>639</v>
      </c>
      <c r="B981" t="str">
        <f t="shared" si="79"/>
        <v>hgt:178cm byr:1987 ecl:blu hcl:#866857 iyr:2017 pid:222443921 eyr:2027</v>
      </c>
      <c r="C981" t="str">
        <f t="shared" si="80"/>
        <v>hgt:178cm byr:1987 ecl:blu hcl:#866857 iyr:2017 pid:222443921 eyr:2027</v>
      </c>
    </row>
    <row r="982" spans="1:3" x14ac:dyDescent="0.2">
      <c r="B982" t="str">
        <f t="shared" si="79"/>
        <v/>
      </c>
      <c r="C982" t="str">
        <f t="shared" si="80"/>
        <v/>
      </c>
    </row>
    <row r="983" spans="1:3" ht="17" x14ac:dyDescent="0.25">
      <c r="A983" s="3" t="s">
        <v>640</v>
      </c>
      <c r="B983" t="str">
        <f t="shared" si="79"/>
        <v>byr:1964 iyr:2001</v>
      </c>
      <c r="C983" t="str">
        <f t="shared" si="80"/>
        <v/>
      </c>
    </row>
    <row r="984" spans="1:3" ht="17" x14ac:dyDescent="0.25">
      <c r="A984" s="3" t="s">
        <v>641</v>
      </c>
      <c r="B984" t="str">
        <f t="shared" si="79"/>
        <v>byr:1964 iyr:2001 hgt:180cm eyr:1945</v>
      </c>
      <c r="C984" t="str">
        <f t="shared" si="80"/>
        <v/>
      </c>
    </row>
    <row r="985" spans="1:3" ht="17" x14ac:dyDescent="0.25">
      <c r="A985" s="3" t="s">
        <v>642</v>
      </c>
      <c r="B985" t="str">
        <f t="shared" si="79"/>
        <v>byr:1964 iyr:2001 hgt:180cm eyr:1945 hcl:#fffffd pid:305189916 ecl:#ac3c49</v>
      </c>
      <c r="C985" t="str">
        <f t="shared" si="80"/>
        <v/>
      </c>
    </row>
    <row r="986" spans="1:3" ht="17" x14ac:dyDescent="0.25">
      <c r="A986" s="3" t="s">
        <v>643</v>
      </c>
      <c r="B986" t="str">
        <f t="shared" si="79"/>
        <v>byr:1964 iyr:2001 hgt:180cm eyr:1945 hcl:#fffffd pid:305189916 ecl:#ac3c49 cid:142</v>
      </c>
      <c r="C986" t="str">
        <f t="shared" si="80"/>
        <v>byr:1964 iyr:2001 hgt:180cm eyr:1945 hcl:#fffffd pid:305189916 ecl:#ac3c49 cid:142</v>
      </c>
    </row>
    <row r="987" spans="1:3" x14ac:dyDescent="0.2">
      <c r="B987" t="str">
        <f t="shared" si="79"/>
        <v/>
      </c>
      <c r="C987" t="str">
        <f t="shared" si="80"/>
        <v/>
      </c>
    </row>
    <row r="988" spans="1:3" ht="17" x14ac:dyDescent="0.25">
      <c r="A988" s="3" t="s">
        <v>644</v>
      </c>
      <c r="B988" t="str">
        <f t="shared" si="79"/>
        <v>byr:1979 hgt:166cm ecl:brn</v>
      </c>
      <c r="C988" t="str">
        <f t="shared" si="80"/>
        <v/>
      </c>
    </row>
    <row r="989" spans="1:3" ht="17" x14ac:dyDescent="0.25">
      <c r="A989" s="3" t="s">
        <v>645</v>
      </c>
      <c r="B989" t="str">
        <f t="shared" si="79"/>
        <v>byr:1979 hgt:166cm ecl:brn cid:202 hcl:#5311ca eyr:2028 pid:874418818 iyr:2014</v>
      </c>
      <c r="C989" t="str">
        <f t="shared" si="80"/>
        <v>byr:1979 hgt:166cm ecl:brn cid:202 hcl:#5311ca eyr:2028 pid:874418818 iyr:2014</v>
      </c>
    </row>
    <row r="990" spans="1:3" x14ac:dyDescent="0.2">
      <c r="B990" t="str">
        <f t="shared" si="79"/>
        <v/>
      </c>
      <c r="C990" t="str">
        <f t="shared" si="80"/>
        <v/>
      </c>
    </row>
    <row r="991" spans="1:3" ht="17" x14ac:dyDescent="0.25">
      <c r="A991" s="3" t="s">
        <v>646</v>
      </c>
      <c r="B991" t="str">
        <f t="shared" si="79"/>
        <v>hgt:161cm byr:1987 ecl:grn hcl:#6b5442 pid:986096798</v>
      </c>
      <c r="C991" t="str">
        <f t="shared" si="80"/>
        <v/>
      </c>
    </row>
    <row r="992" spans="1:3" ht="17" x14ac:dyDescent="0.25">
      <c r="A992" s="3" t="s">
        <v>647</v>
      </c>
      <c r="B992" t="str">
        <f t="shared" si="79"/>
        <v>hgt:161cm byr:1987 ecl:grn hcl:#6b5442 pid:986096798 cid:74</v>
      </c>
      <c r="C992" t="str">
        <f t="shared" si="80"/>
        <v/>
      </c>
    </row>
    <row r="993" spans="1:3" ht="17" x14ac:dyDescent="0.25">
      <c r="A993" s="3" t="s">
        <v>648</v>
      </c>
      <c r="B993" t="str">
        <f t="shared" si="79"/>
        <v>hgt:161cm byr:1987 ecl:grn hcl:#6b5442 pid:986096798 cid:74 eyr:2027 iyr:2019</v>
      </c>
      <c r="C993" t="str">
        <f t="shared" si="80"/>
        <v>hgt:161cm byr:1987 ecl:grn hcl:#6b5442 pid:986096798 cid:74 eyr:2027 iyr:2019</v>
      </c>
    </row>
    <row r="994" spans="1:3" x14ac:dyDescent="0.2">
      <c r="B994" t="str">
        <f t="shared" si="79"/>
        <v/>
      </c>
      <c r="C994" t="str">
        <f t="shared" si="80"/>
        <v/>
      </c>
    </row>
    <row r="995" spans="1:3" ht="17" x14ac:dyDescent="0.25">
      <c r="A995" s="3" t="s">
        <v>649</v>
      </c>
      <c r="B995" t="str">
        <f t="shared" si="79"/>
        <v>byr:1964 iyr:1979 eyr:2022 ecl:#77ada3</v>
      </c>
      <c r="C995" t="str">
        <f t="shared" si="80"/>
        <v/>
      </c>
    </row>
    <row r="996" spans="1:3" ht="17" x14ac:dyDescent="0.25">
      <c r="A996" s="3" t="s">
        <v>650</v>
      </c>
      <c r="B996" t="str">
        <f t="shared" si="79"/>
        <v>byr:1964 iyr:1979 eyr:2022 ecl:#77ada3 hcl:#733820</v>
      </c>
      <c r="C996" t="str">
        <f t="shared" si="80"/>
        <v/>
      </c>
    </row>
    <row r="997" spans="1:3" ht="17" x14ac:dyDescent="0.25">
      <c r="A997" s="3" t="s">
        <v>651</v>
      </c>
      <c r="B997" t="str">
        <f t="shared" si="79"/>
        <v>byr:1964 iyr:1979 eyr:2022 ecl:#77ada3 hcl:#733820 cid:56</v>
      </c>
      <c r="C997" t="str">
        <f t="shared" si="80"/>
        <v>byr:1964 iyr:1979 eyr:2022 ecl:#77ada3 hcl:#733820 cid:56</v>
      </c>
    </row>
    <row r="998" spans="1:3" x14ac:dyDescent="0.2">
      <c r="B998" t="str">
        <f t="shared" si="79"/>
        <v/>
      </c>
      <c r="C998" t="str">
        <f t="shared" si="80"/>
        <v/>
      </c>
    </row>
    <row r="999" spans="1:3" ht="17" x14ac:dyDescent="0.25">
      <c r="A999" s="3" t="s">
        <v>652</v>
      </c>
      <c r="B999" t="str">
        <f t="shared" si="79"/>
        <v>hgt:185cm iyr:2010 pid:214991920 eyr:2023 cid:236 hcl:#866857 ecl:brn byr:1965</v>
      </c>
      <c r="C999" t="str">
        <f t="shared" si="80"/>
        <v>hgt:185cm iyr:2010 pid:214991920 eyr:2023 cid:236 hcl:#866857 ecl:brn byr:1965</v>
      </c>
    </row>
    <row r="1000" spans="1:3" x14ac:dyDescent="0.2">
      <c r="B1000" t="str">
        <f t="shared" si="79"/>
        <v/>
      </c>
      <c r="C1000" t="str">
        <f t="shared" si="80"/>
        <v/>
      </c>
    </row>
    <row r="1001" spans="1:3" ht="17" x14ac:dyDescent="0.25">
      <c r="A1001" s="3" t="s">
        <v>653</v>
      </c>
      <c r="B1001" t="str">
        <f t="shared" si="79"/>
        <v>pid:885169578 iyr:2010 byr:1948 ecl:hzl hcl:#18171d</v>
      </c>
      <c r="C1001" t="str">
        <f t="shared" si="80"/>
        <v/>
      </c>
    </row>
    <row r="1002" spans="1:3" ht="17" x14ac:dyDescent="0.25">
      <c r="A1002" s="3" t="s">
        <v>654</v>
      </c>
      <c r="B1002" t="str">
        <f t="shared" si="79"/>
        <v>pid:885169578 iyr:2010 byr:1948 ecl:hzl hcl:#18171d eyr:2025 hgt:175cm</v>
      </c>
      <c r="C1002" t="str">
        <f t="shared" si="80"/>
        <v>pid:885169578 iyr:2010 byr:1948 ecl:hzl hcl:#18171d eyr:2025 hgt:175cm</v>
      </c>
    </row>
    <row r="1003" spans="1:3" x14ac:dyDescent="0.2">
      <c r="B1003" t="str">
        <f t="shared" si="79"/>
        <v/>
      </c>
      <c r="C1003" t="str">
        <f t="shared" si="80"/>
        <v/>
      </c>
    </row>
    <row r="1004" spans="1:3" ht="17" x14ac:dyDescent="0.25">
      <c r="A1004" s="3" t="s">
        <v>655</v>
      </c>
      <c r="B1004" t="str">
        <f t="shared" si="79"/>
        <v>ecl:oth pid:34655368</v>
      </c>
      <c r="C1004" t="str">
        <f t="shared" si="80"/>
        <v/>
      </c>
    </row>
    <row r="1005" spans="1:3" ht="17" x14ac:dyDescent="0.25">
      <c r="A1005" s="3" t="s">
        <v>656</v>
      </c>
      <c r="B1005" t="str">
        <f t="shared" si="79"/>
        <v>ecl:oth pid:34655368 hgt:186</v>
      </c>
      <c r="C1005" t="str">
        <f t="shared" si="80"/>
        <v/>
      </c>
    </row>
    <row r="1006" spans="1:3" ht="17" x14ac:dyDescent="0.25">
      <c r="A1006" s="3" t="s">
        <v>657</v>
      </c>
      <c r="B1006" t="str">
        <f t="shared" si="79"/>
        <v>ecl:oth pid:34655368 hgt:186 byr:1968</v>
      </c>
      <c r="C1006" t="str">
        <f t="shared" si="80"/>
        <v/>
      </c>
    </row>
    <row r="1007" spans="1:3" ht="17" x14ac:dyDescent="0.25">
      <c r="A1007" s="3" t="s">
        <v>658</v>
      </c>
      <c r="B1007" t="str">
        <f t="shared" si="79"/>
        <v>ecl:oth pid:34655368 hgt:186 byr:1968 hcl:2653c9</v>
      </c>
      <c r="C1007" t="str">
        <f t="shared" si="80"/>
        <v/>
      </c>
    </row>
    <row r="1008" spans="1:3" ht="17" x14ac:dyDescent="0.25">
      <c r="A1008" s="3" t="s">
        <v>659</v>
      </c>
      <c r="B1008" t="str">
        <f t="shared" si="79"/>
        <v>ecl:oth pid:34655368 hgt:186 byr:1968 hcl:2653c9 eyr:2030 iyr:2024</v>
      </c>
      <c r="C1008" t="str">
        <f t="shared" si="80"/>
        <v>ecl:oth pid:34655368 hgt:186 byr:1968 hcl:2653c9 eyr:2030 iyr:2024</v>
      </c>
    </row>
    <row r="1009" spans="1:3" x14ac:dyDescent="0.2">
      <c r="B1009" t="str">
        <f t="shared" si="79"/>
        <v/>
      </c>
      <c r="C1009" t="str">
        <f t="shared" si="80"/>
        <v/>
      </c>
    </row>
    <row r="1010" spans="1:3" ht="17" x14ac:dyDescent="0.25">
      <c r="A1010" s="3" t="s">
        <v>660</v>
      </c>
      <c r="B1010" t="str">
        <f t="shared" si="79"/>
        <v>eyr:2022 iyr:2015 ecl:gry hgt:65in byr:1994</v>
      </c>
      <c r="C1010" t="str">
        <f t="shared" si="80"/>
        <v/>
      </c>
    </row>
    <row r="1011" spans="1:3" ht="17" x14ac:dyDescent="0.25">
      <c r="A1011" s="3" t="s">
        <v>661</v>
      </c>
      <c r="B1011" t="str">
        <f t="shared" si="79"/>
        <v>eyr:2022 iyr:2015 ecl:gry hgt:65in byr:1994 pid:766704860</v>
      </c>
      <c r="C1011" t="str">
        <f t="shared" si="80"/>
        <v>eyr:2022 iyr:2015 ecl:gry hgt:65in byr:1994 pid:766704860</v>
      </c>
    </row>
    <row r="1012" spans="1:3" x14ac:dyDescent="0.2">
      <c r="B1012" t="str">
        <f t="shared" si="79"/>
        <v/>
      </c>
      <c r="C1012" t="str">
        <f t="shared" si="80"/>
        <v/>
      </c>
    </row>
    <row r="1013" spans="1:3" ht="17" x14ac:dyDescent="0.25">
      <c r="A1013" s="3" t="s">
        <v>662</v>
      </c>
      <c r="B1013" t="str">
        <f t="shared" si="79"/>
        <v>hcl:#c0946f cid:104 iyr:2015</v>
      </c>
      <c r="C1013" t="str">
        <f t="shared" si="80"/>
        <v/>
      </c>
    </row>
    <row r="1014" spans="1:3" ht="17" x14ac:dyDescent="0.25">
      <c r="A1014" s="3" t="s">
        <v>663</v>
      </c>
      <c r="B1014" t="str">
        <f t="shared" si="79"/>
        <v>hcl:#c0946f cid:104 iyr:2015 pid:739274357</v>
      </c>
      <c r="C1014" t="str">
        <f t="shared" si="80"/>
        <v/>
      </c>
    </row>
    <row r="1015" spans="1:3" ht="17" x14ac:dyDescent="0.25">
      <c r="A1015" s="3" t="s">
        <v>664</v>
      </c>
      <c r="B1015" t="str">
        <f t="shared" si="79"/>
        <v>hcl:#c0946f cid:104 iyr:2015 pid:739274357 ecl:#ef45c8</v>
      </c>
      <c r="C1015" t="str">
        <f t="shared" si="80"/>
        <v/>
      </c>
    </row>
    <row r="1016" spans="1:3" ht="17" x14ac:dyDescent="0.25">
      <c r="A1016" s="3" t="s">
        <v>665</v>
      </c>
      <c r="B1016" t="str">
        <f t="shared" si="79"/>
        <v>hcl:#c0946f cid:104 iyr:2015 pid:739274357 ecl:#ef45c8 byr:1960 hgt:61in eyr:2026</v>
      </c>
      <c r="C1016" t="str">
        <f t="shared" si="80"/>
        <v>hcl:#c0946f cid:104 iyr:2015 pid:739274357 ecl:#ef45c8 byr:1960 hgt:61in eyr:2026</v>
      </c>
    </row>
    <row r="1017" spans="1:3" x14ac:dyDescent="0.2">
      <c r="B1017" t="str">
        <f t="shared" si="79"/>
        <v/>
      </c>
      <c r="C1017" t="str">
        <f t="shared" si="80"/>
        <v/>
      </c>
    </row>
    <row r="1018" spans="1:3" ht="17" x14ac:dyDescent="0.25">
      <c r="A1018" s="3" t="s">
        <v>666</v>
      </c>
      <c r="B1018" t="str">
        <f t="shared" si="79"/>
        <v>pid:849044092 eyr:2020 hgt:186cm iyr:2014</v>
      </c>
      <c r="C1018" t="str">
        <f t="shared" si="80"/>
        <v/>
      </c>
    </row>
    <row r="1019" spans="1:3" ht="17" x14ac:dyDescent="0.25">
      <c r="A1019" s="3" t="s">
        <v>667</v>
      </c>
      <c r="B1019" t="str">
        <f t="shared" si="79"/>
        <v>pid:849044092 eyr:2020 hgt:186cm iyr:2014 byr:1991 hcl:#866857</v>
      </c>
      <c r="C1019" t="str">
        <f t="shared" si="80"/>
        <v>pid:849044092 eyr:2020 hgt:186cm iyr:2014 byr:1991 hcl:#866857</v>
      </c>
    </row>
    <row r="1020" spans="1:3" x14ac:dyDescent="0.2">
      <c r="B1020" t="str">
        <f t="shared" si="79"/>
        <v/>
      </c>
      <c r="C1020" t="str">
        <f t="shared" si="80"/>
        <v/>
      </c>
    </row>
    <row r="1021" spans="1:3" ht="17" x14ac:dyDescent="0.25">
      <c r="A1021" s="3" t="s">
        <v>668</v>
      </c>
      <c r="B1021" t="str">
        <f t="shared" si="79"/>
        <v>hgt:159cm iyr:1950</v>
      </c>
      <c r="C1021" t="str">
        <f t="shared" si="80"/>
        <v/>
      </c>
    </row>
    <row r="1022" spans="1:3" ht="17" x14ac:dyDescent="0.25">
      <c r="A1022" s="3" t="s">
        <v>669</v>
      </c>
      <c r="B1022" t="str">
        <f t="shared" si="79"/>
        <v>hgt:159cm iyr:1950 eyr:2021 pid:325442644 hcl:#888785</v>
      </c>
      <c r="C1022" t="str">
        <f t="shared" si="80"/>
        <v/>
      </c>
    </row>
    <row r="1023" spans="1:3" ht="17" x14ac:dyDescent="0.25">
      <c r="A1023" s="3" t="s">
        <v>670</v>
      </c>
      <c r="B1023" t="str">
        <f t="shared" si="79"/>
        <v>hgt:159cm iyr:1950 eyr:2021 pid:325442644 hcl:#888785 ecl:gry byr:1986</v>
      </c>
      <c r="C1023" t="str">
        <f t="shared" si="80"/>
        <v>hgt:159cm iyr:1950 eyr:2021 pid:325442644 hcl:#888785 ecl:gry byr:1986</v>
      </c>
    </row>
    <row r="1024" spans="1:3" x14ac:dyDescent="0.2">
      <c r="B1024" t="str">
        <f t="shared" si="79"/>
        <v/>
      </c>
      <c r="C1024" t="str">
        <f t="shared" si="80"/>
        <v/>
      </c>
    </row>
    <row r="1025" spans="1:3" ht="17" x14ac:dyDescent="0.25">
      <c r="A1025" s="3" t="s">
        <v>671</v>
      </c>
      <c r="B1025" t="str">
        <f t="shared" si="79"/>
        <v>eyr:2023 hgt:188cm</v>
      </c>
      <c r="C1025" t="str">
        <f t="shared" si="80"/>
        <v/>
      </c>
    </row>
    <row r="1026" spans="1:3" ht="17" x14ac:dyDescent="0.25">
      <c r="A1026" s="3" t="s">
        <v>587</v>
      </c>
      <c r="B1026" t="str">
        <f t="shared" si="79"/>
        <v>eyr:2023 hgt:188cm iyr:2014</v>
      </c>
      <c r="C1026" t="str">
        <f t="shared" si="80"/>
        <v/>
      </c>
    </row>
    <row r="1027" spans="1:3" ht="17" x14ac:dyDescent="0.25">
      <c r="A1027" s="3" t="s">
        <v>672</v>
      </c>
      <c r="B1027" t="str">
        <f t="shared" si="79"/>
        <v>eyr:2023 hgt:188cm iyr:2014 pid:945115479 byr:1979 ecl:blu hcl:#b6652a</v>
      </c>
      <c r="C1027" t="str">
        <f t="shared" si="80"/>
        <v>eyr:2023 hgt:188cm iyr:2014 pid:945115479 byr:1979 ecl:blu hcl:#b6652a</v>
      </c>
    </row>
    <row r="1028" spans="1:3" x14ac:dyDescent="0.2">
      <c r="B1028" t="str">
        <f t="shared" ref="B1028:B1033" si="81">IF(A1028="","",IF(A1027="",A1028,B1027&amp;" "&amp;A1028))</f>
        <v/>
      </c>
      <c r="C1028" t="str">
        <f t="shared" ref="C1028:C1033" si="82">TRIM(IF(B1029="",B1028,""))</f>
        <v/>
      </c>
    </row>
    <row r="1029" spans="1:3" ht="17" x14ac:dyDescent="0.25">
      <c r="A1029" s="3" t="s">
        <v>358</v>
      </c>
      <c r="B1029" t="str">
        <f t="shared" si="81"/>
        <v>eyr:2024</v>
      </c>
      <c r="C1029" t="str">
        <f t="shared" si="82"/>
        <v/>
      </c>
    </row>
    <row r="1030" spans="1:3" ht="17" x14ac:dyDescent="0.25">
      <c r="A1030" s="3" t="s">
        <v>673</v>
      </c>
      <c r="B1030" t="str">
        <f t="shared" si="81"/>
        <v>eyr:2024 cid:274 pid:390115952 byr:1934 hgt:161cm iyr:2017 hcl:#b95b0d</v>
      </c>
      <c r="C1030" t="str">
        <f t="shared" si="82"/>
        <v>eyr:2024 cid:274 pid:390115952 byr:1934 hgt:161cm iyr:2017 hcl:#b95b0d</v>
      </c>
    </row>
    <row r="1031" spans="1:3" x14ac:dyDescent="0.2">
      <c r="B1031" t="str">
        <f t="shared" si="81"/>
        <v/>
      </c>
      <c r="C1031" t="str">
        <f t="shared" si="82"/>
        <v/>
      </c>
    </row>
    <row r="1032" spans="1:3" ht="17" x14ac:dyDescent="0.25">
      <c r="A1032" s="3" t="s">
        <v>674</v>
      </c>
      <c r="B1032" t="str">
        <f t="shared" si="81"/>
        <v>ecl:#a16ec8 pid:187cm hcl:z iyr:2029 hgt:170</v>
      </c>
      <c r="C1032" t="str">
        <f t="shared" si="82"/>
        <v/>
      </c>
    </row>
    <row r="1033" spans="1:3" ht="17" x14ac:dyDescent="0.25">
      <c r="A1033" s="3" t="s">
        <v>675</v>
      </c>
      <c r="B1033" t="str">
        <f t="shared" si="81"/>
        <v>ecl:#a16ec8 pid:187cm hcl:z iyr:2029 hgt:170 byr:2008</v>
      </c>
      <c r="C1033" t="str">
        <f t="shared" si="82"/>
        <v>ecl:#a16ec8 pid:187cm hcl:z iyr:2029 hgt:170 byr:2008</v>
      </c>
    </row>
  </sheetData>
  <autoFilter ref="D2:AH1033" xr:uid="{5B8F4387-9FD6-E241-86F1-7FFD05E57526}"/>
  <mergeCells count="3">
    <mergeCell ref="P1:V1"/>
    <mergeCell ref="Z1:AF1"/>
    <mergeCell ref="W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18B0-389E-4049-A7D3-0FE30777263E}">
  <dimension ref="A1:Q14"/>
  <sheetViews>
    <sheetView workbookViewId="0">
      <selection activeCell="D8" sqref="D8"/>
    </sheetView>
  </sheetViews>
  <sheetFormatPr baseColWidth="10" defaultRowHeight="16" x14ac:dyDescent="0.2"/>
  <sheetData>
    <row r="1" spans="1:17" x14ac:dyDescent="0.2">
      <c r="A1" s="4"/>
      <c r="B1" s="4" t="s">
        <v>688</v>
      </c>
      <c r="C1" s="4" t="s">
        <v>689</v>
      </c>
      <c r="E1" s="4" t="s">
        <v>694</v>
      </c>
    </row>
    <row r="2" spans="1:17" x14ac:dyDescent="0.2">
      <c r="A2" s="4" t="s">
        <v>676</v>
      </c>
      <c r="B2">
        <v>1920</v>
      </c>
      <c r="C2">
        <v>2002</v>
      </c>
      <c r="E2">
        <v>4</v>
      </c>
    </row>
    <row r="3" spans="1:17" x14ac:dyDescent="0.2">
      <c r="A3" s="4" t="s">
        <v>677</v>
      </c>
      <c r="B3">
        <v>2010</v>
      </c>
      <c r="C3">
        <v>2020</v>
      </c>
      <c r="E3">
        <v>4</v>
      </c>
    </row>
    <row r="4" spans="1:17" x14ac:dyDescent="0.2">
      <c r="A4" s="4" t="s">
        <v>678</v>
      </c>
      <c r="B4">
        <v>2020</v>
      </c>
      <c r="C4">
        <v>2030</v>
      </c>
      <c r="E4">
        <v>4</v>
      </c>
    </row>
    <row r="5" spans="1:17" x14ac:dyDescent="0.2">
      <c r="A5" s="4" t="s">
        <v>679</v>
      </c>
      <c r="B5">
        <v>150</v>
      </c>
      <c r="C5">
        <v>193</v>
      </c>
      <c r="D5" t="s">
        <v>690</v>
      </c>
    </row>
    <row r="6" spans="1:17" x14ac:dyDescent="0.2">
      <c r="A6" s="4" t="s">
        <v>679</v>
      </c>
      <c r="B6">
        <v>59</v>
      </c>
      <c r="C6">
        <v>76</v>
      </c>
      <c r="D6" t="s">
        <v>691</v>
      </c>
    </row>
    <row r="7" spans="1:17" x14ac:dyDescent="0.2">
      <c r="F7" s="4" t="s">
        <v>688</v>
      </c>
      <c r="G7" s="4" t="s">
        <v>689</v>
      </c>
      <c r="H7" s="4" t="s">
        <v>688</v>
      </c>
      <c r="I7" s="4" t="s">
        <v>689</v>
      </c>
    </row>
    <row r="8" spans="1:17" x14ac:dyDescent="0.2">
      <c r="A8" s="4" t="s">
        <v>680</v>
      </c>
      <c r="D8" t="s">
        <v>692</v>
      </c>
      <c r="E8">
        <v>7</v>
      </c>
      <c r="F8">
        <f>_xlfn.UNICODE("0")</f>
        <v>48</v>
      </c>
      <c r="G8">
        <f>_xlfn.UNICODE("9")</f>
        <v>57</v>
      </c>
      <c r="H8">
        <f>_xlfn.UNICODE("a")</f>
        <v>97</v>
      </c>
      <c r="I8">
        <f>_xlfn.UNICODE("f")</f>
        <v>102</v>
      </c>
      <c r="J8" t="s">
        <v>693</v>
      </c>
    </row>
    <row r="9" spans="1:17" x14ac:dyDescent="0.2">
      <c r="A9" s="4" t="s">
        <v>681</v>
      </c>
      <c r="B9" t="s">
        <v>695</v>
      </c>
      <c r="C9" t="s">
        <v>696</v>
      </c>
      <c r="D9" t="s">
        <v>697</v>
      </c>
      <c r="E9" t="s">
        <v>698</v>
      </c>
      <c r="F9" t="s">
        <v>699</v>
      </c>
      <c r="G9" t="s">
        <v>700</v>
      </c>
      <c r="H9" t="s">
        <v>701</v>
      </c>
    </row>
    <row r="10" spans="1:17" x14ac:dyDescent="0.2">
      <c r="A10" s="4" t="s">
        <v>682</v>
      </c>
      <c r="E10">
        <v>9</v>
      </c>
    </row>
    <row r="13" spans="1:17" x14ac:dyDescent="0.2">
      <c r="A13" s="4" t="s">
        <v>680</v>
      </c>
      <c r="B13">
        <f>48</f>
        <v>48</v>
      </c>
      <c r="C13">
        <f>B13+1</f>
        <v>49</v>
      </c>
      <c r="D13">
        <f t="shared" ref="D13:K13" si="0">C13+1</f>
        <v>50</v>
      </c>
      <c r="E13">
        <f t="shared" si="0"/>
        <v>51</v>
      </c>
      <c r="F13">
        <f t="shared" si="0"/>
        <v>52</v>
      </c>
      <c r="G13">
        <f t="shared" si="0"/>
        <v>53</v>
      </c>
      <c r="H13">
        <f t="shared" si="0"/>
        <v>54</v>
      </c>
      <c r="I13">
        <f t="shared" si="0"/>
        <v>55</v>
      </c>
      <c r="J13">
        <f t="shared" si="0"/>
        <v>56</v>
      </c>
      <c r="K13">
        <f t="shared" si="0"/>
        <v>57</v>
      </c>
      <c r="L13">
        <v>97</v>
      </c>
      <c r="M13">
        <f>L13+1</f>
        <v>98</v>
      </c>
      <c r="N13">
        <f t="shared" ref="N13:Q13" si="1">M13+1</f>
        <v>99</v>
      </c>
      <c r="O13">
        <f t="shared" si="1"/>
        <v>100</v>
      </c>
      <c r="P13">
        <f t="shared" si="1"/>
        <v>101</v>
      </c>
      <c r="Q13">
        <f t="shared" si="1"/>
        <v>102</v>
      </c>
    </row>
    <row r="14" spans="1:17" x14ac:dyDescent="0.2">
      <c r="Q14" t="str">
        <f>_xlfn.UNICHAR(Q13)</f>
        <v>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Solutions</vt:lpstr>
      <vt:lpstr>Workings</vt:lpstr>
      <vt:lpstr>Rules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2021-11-30T11:48:35Z</dcterms:modified>
</cp:coreProperties>
</file>