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adeyemi_n_northeastern_edu/Documents/Graduate/Research/Minn_MH_Sim_Projects/Policy_Interventions_to_Improve_Mental_Healthcare_Access/Data/"/>
    </mc:Choice>
  </mc:AlternateContent>
  <xr:revisionPtr revIDLastSave="1" documentId="8_{BD35F4A0-C590-AB49-B89F-5D2F342CFD1A}" xr6:coauthVersionLast="47" xr6:coauthVersionMax="47" xr10:uidLastSave="{D3CB3BF2-92D2-DA43-935D-E187A78D38CA}"/>
  <bookViews>
    <workbookView xWindow="0" yWindow="0" windowWidth="33600" windowHeight="21000" activeTab="1" xr2:uid="{0E7B154D-79E3-294B-BD8F-9D27D65360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H4" i="1"/>
  <c r="I4" i="1" s="1"/>
  <c r="H5" i="1"/>
  <c r="I5" i="1" s="1"/>
  <c r="H6" i="1"/>
  <c r="I6" i="1" s="1"/>
  <c r="H7" i="1"/>
  <c r="I7" i="1" s="1"/>
  <c r="H8" i="1"/>
  <c r="B2" i="2" s="1"/>
  <c r="C2" i="2" s="1"/>
  <c r="H9" i="1"/>
  <c r="I9" i="1" s="1"/>
  <c r="H10" i="1"/>
  <c r="I10" i="1" s="1"/>
  <c r="H11" i="1"/>
  <c r="I11" i="1" s="1"/>
  <c r="H12" i="1"/>
  <c r="B4" i="2" s="1"/>
  <c r="C4" i="2" s="1"/>
  <c r="H13" i="1"/>
  <c r="I13" i="1" s="1"/>
  <c r="H3" i="1"/>
  <c r="I3" i="1" s="1"/>
  <c r="G13" i="1"/>
  <c r="G12" i="1"/>
  <c r="G11" i="1"/>
  <c r="G10" i="1"/>
  <c r="G9" i="1"/>
  <c r="G8" i="1"/>
  <c r="G7" i="1"/>
  <c r="G6" i="1"/>
  <c r="G5" i="1"/>
  <c r="G4" i="1"/>
  <c r="G3" i="1"/>
  <c r="D3" i="1"/>
  <c r="D4" i="1"/>
  <c r="D5" i="1"/>
  <c r="D6" i="1"/>
  <c r="D7" i="1"/>
  <c r="D8" i="1"/>
  <c r="D9" i="1"/>
  <c r="D10" i="1"/>
  <c r="D11" i="1"/>
  <c r="D12" i="1"/>
  <c r="D13" i="1"/>
  <c r="I8" i="1" l="1"/>
  <c r="I12" i="1"/>
  <c r="C3" i="2"/>
</calcChain>
</file>

<file path=xl/sharedStrings.xml><?xml version="1.0" encoding="utf-8"?>
<sst xmlns="http://schemas.openxmlformats.org/spreadsheetml/2006/main" count="43" uniqueCount="43">
  <si>
    <t>Characteristic</t>
  </si>
  <si>
    <t>Boarded</t>
  </si>
  <si>
    <t>Not Boarded</t>
  </si>
  <si>
    <t>Total visits</t>
  </si>
  <si>
    <t>Psychiatric status</t>
  </si>
  <si>
    <t>Psychiatric</t>
  </si>
  <si>
    <t>Nonpsychiatric</t>
  </si>
  <si>
    <t>Age</t>
  </si>
  <si>
    <t>&lt;15 y</t>
  </si>
  <si>
    <t>15-24 y</t>
  </si>
  <si>
    <t>25-44 y</t>
  </si>
  <si>
    <t>45-64 y</t>
  </si>
  <si>
    <t>65-74 y</t>
  </si>
  <si>
    <t>75+ y</t>
  </si>
  <si>
    <t xml:space="preserve"> (11.0) [9.9-12.2]</t>
  </si>
  <si>
    <t>(12.8) [11.2-14.5]</t>
  </si>
  <si>
    <t>(87.2) [85.5-88.8]</t>
  </si>
  <si>
    <t>(6.2) [4.7-8.0]</t>
  </si>
  <si>
    <t xml:space="preserve"> (11.4) [10.0-13.1]</t>
  </si>
  <si>
    <t xml:space="preserve"> (27.8) [25.7-30.0]</t>
  </si>
  <si>
    <t xml:space="preserve"> (29.4) [27.3-31.6]</t>
  </si>
  <si>
    <t>(8.8) [7.7-9.9]</t>
  </si>
  <si>
    <t xml:space="preserve"> (16.5) [14.5-18.6]</t>
  </si>
  <si>
    <t xml:space="preserve"> (89.0) [87.8-90.1]</t>
  </si>
  <si>
    <t xml:space="preserve"> (5.8) [5.3-6.2]</t>
  </si>
  <si>
    <t xml:space="preserve"> (94.2) [93.8-94.7]</t>
  </si>
  <si>
    <t xml:space="preserve"> (20.3) [18.3-22.5]</t>
  </si>
  <si>
    <t xml:space="preserve"> (16.6) [16.0-17.2]</t>
  </si>
  <si>
    <t xml:space="preserve"> (28.5) [27.4-29.7]</t>
  </si>
  <si>
    <t xml:space="preserve"> (20.3) [19.5-21.1]</t>
  </si>
  <si>
    <t xml:space="preserve"> (5.7) [5.3-6.2]</t>
  </si>
  <si>
    <t xml:space="preserve"> (8.7) [8.0-9.4]</t>
  </si>
  <si>
    <t>Weighted No</t>
  </si>
  <si>
    <t>Weighted % [95 CI]</t>
  </si>
  <si>
    <t>Total</t>
  </si>
  <si>
    <t>&lt;18 y</t>
  </si>
  <si>
    <t>18-64</t>
  </si>
  <si>
    <t>&gt;64</t>
  </si>
  <si>
    <t xml:space="preserve">Age </t>
  </si>
  <si>
    <t>Number of ED Visits</t>
  </si>
  <si>
    <t>percentage</t>
  </si>
  <si>
    <t>Source:</t>
  </si>
  <si>
    <r>
      <t xml:space="preserve">J. M. Nolan, C. Fee, B. A. Cooper, S. H. Rankin, and M. A. Blegen, “Psychiatric boarding incidence, duration, and associated factors in united states emergency departments,” </t>
    </r>
    <r>
      <rPr>
        <i/>
        <sz val="12"/>
        <color theme="1"/>
        <rFont val="Aptos Narrow"/>
        <family val="2"/>
        <scheme val="minor"/>
      </rPr>
      <t>J. Emerg. Nurs.</t>
    </r>
    <r>
      <rPr>
        <sz val="12"/>
        <color theme="1"/>
        <rFont val="Aptos Narrow"/>
        <family val="2"/>
        <scheme val="minor"/>
      </rPr>
      <t>, vol. 41, no. 1, pp. 57–64, 2015.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</si>
</sst>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10E8-2346-E148-B836-B95F2C0463D6}">
  <dimension ref="A1:I16"/>
  <sheetViews>
    <sheetView workbookViewId="0">
      <selection activeCell="E31" sqref="E31"/>
    </sheetView>
  </sheetViews>
  <sheetFormatPr baseColWidth="10" defaultRowHeight="16" x14ac:dyDescent="0.2"/>
  <cols>
    <col min="3" max="4" width="20.6640625" customWidth="1"/>
    <col min="5" max="5" width="11.1640625" bestFit="1" customWidth="1"/>
    <col min="8" max="8" width="11.1640625" bestFit="1" customWidth="1"/>
  </cols>
  <sheetData>
    <row r="1" spans="1:9" x14ac:dyDescent="0.2">
      <c r="A1" s="1" t="s">
        <v>0</v>
      </c>
      <c r="B1" s="1" t="s">
        <v>32</v>
      </c>
      <c r="C1" s="1" t="s">
        <v>33</v>
      </c>
      <c r="D1" s="1"/>
    </row>
    <row r="2" spans="1:9" x14ac:dyDescent="0.2">
      <c r="A2" s="1"/>
      <c r="B2" s="1" t="s">
        <v>1</v>
      </c>
      <c r="C2" s="1"/>
      <c r="D2" s="1"/>
      <c r="E2" s="1" t="s">
        <v>2</v>
      </c>
      <c r="F2" s="1"/>
      <c r="H2" t="s">
        <v>34</v>
      </c>
    </row>
    <row r="3" spans="1:9" x14ac:dyDescent="0.2">
      <c r="A3" s="1" t="s">
        <v>3</v>
      </c>
      <c r="B3" s="3">
        <v>13656488</v>
      </c>
      <c r="C3" s="1" t="s">
        <v>14</v>
      </c>
      <c r="D3" s="1">
        <f>100 * B3/($B$3 + $E$3)</f>
        <v>11.034527650333422</v>
      </c>
      <c r="E3" s="3">
        <v>110104931</v>
      </c>
      <c r="F3" s="1" t="s">
        <v>23</v>
      </c>
      <c r="G3">
        <f>100 * E3/($B$3 + $E$3)</f>
        <v>88.965472349666584</v>
      </c>
      <c r="H3" s="2">
        <f>SUM(B3,E3)</f>
        <v>123761419</v>
      </c>
      <c r="I3">
        <f>100*H3/($B$3+$E$3)</f>
        <v>100</v>
      </c>
    </row>
    <row r="4" spans="1:9" x14ac:dyDescent="0.2">
      <c r="A4" s="1" t="s">
        <v>4</v>
      </c>
      <c r="B4" s="1"/>
      <c r="C4" s="1"/>
      <c r="D4" s="1">
        <f t="shared" ref="D4:D13" si="0">100 * B4/($B$3 + $E$3)</f>
        <v>0</v>
      </c>
      <c r="E4" s="1"/>
      <c r="F4" s="1"/>
      <c r="G4">
        <f t="shared" ref="G4:G13" si="1">100 * E4/($B$3 + $E$3)</f>
        <v>0</v>
      </c>
      <c r="H4" s="2">
        <f t="shared" ref="H4:H13" si="2">SUM(B4,E4)</f>
        <v>0</v>
      </c>
      <c r="I4">
        <f t="shared" ref="I4:I13" si="3">100*H4/($B$3+$E$3)</f>
        <v>0</v>
      </c>
    </row>
    <row r="5" spans="1:9" x14ac:dyDescent="0.2">
      <c r="A5" s="1" t="s">
        <v>5</v>
      </c>
      <c r="B5" s="3">
        <v>1745528</v>
      </c>
      <c r="C5" s="1" t="s">
        <v>15</v>
      </c>
      <c r="D5" s="1">
        <f t="shared" si="0"/>
        <v>1.4103975326915086</v>
      </c>
      <c r="E5" s="3">
        <v>6354780</v>
      </c>
      <c r="F5" s="1" t="s">
        <v>24</v>
      </c>
      <c r="G5">
        <f t="shared" si="1"/>
        <v>5.1347019542495715</v>
      </c>
      <c r="H5" s="2">
        <f t="shared" si="2"/>
        <v>8100308</v>
      </c>
      <c r="I5">
        <f t="shared" si="3"/>
        <v>6.5450994869410799</v>
      </c>
    </row>
    <row r="6" spans="1:9" x14ac:dyDescent="0.2">
      <c r="A6" s="1" t="s">
        <v>6</v>
      </c>
      <c r="B6" s="3">
        <v>11910960</v>
      </c>
      <c r="C6" s="1" t="s">
        <v>16</v>
      </c>
      <c r="D6" s="1">
        <f t="shared" si="0"/>
        <v>9.6241301176419132</v>
      </c>
      <c r="E6" s="3">
        <v>103750151</v>
      </c>
      <c r="F6" s="1" t="s">
        <v>25</v>
      </c>
      <c r="G6">
        <f t="shared" si="1"/>
        <v>83.830770395417005</v>
      </c>
      <c r="H6" s="2">
        <f t="shared" si="2"/>
        <v>115661111</v>
      </c>
      <c r="I6">
        <f t="shared" si="3"/>
        <v>93.454900513058917</v>
      </c>
    </row>
    <row r="7" spans="1:9" x14ac:dyDescent="0.2">
      <c r="A7" s="1" t="s">
        <v>7</v>
      </c>
      <c r="B7" s="1"/>
      <c r="C7" s="1"/>
      <c r="D7" s="1">
        <f t="shared" si="0"/>
        <v>0</v>
      </c>
      <c r="E7" s="1"/>
      <c r="F7" s="1"/>
      <c r="G7">
        <f t="shared" si="1"/>
        <v>0</v>
      </c>
      <c r="H7" s="2">
        <f t="shared" si="2"/>
        <v>0</v>
      </c>
      <c r="I7">
        <f t="shared" si="3"/>
        <v>0</v>
      </c>
    </row>
    <row r="8" spans="1:9" x14ac:dyDescent="0.2">
      <c r="A8" s="1" t="s">
        <v>8</v>
      </c>
      <c r="B8" s="3">
        <v>839601</v>
      </c>
      <c r="C8" s="1" t="s">
        <v>17</v>
      </c>
      <c r="D8" s="1">
        <f t="shared" si="0"/>
        <v>0.67840285509331466</v>
      </c>
      <c r="E8" s="3">
        <v>22335872</v>
      </c>
      <c r="F8" s="1" t="s">
        <v>26</v>
      </c>
      <c r="G8">
        <f t="shared" si="1"/>
        <v>18.047524164214696</v>
      </c>
      <c r="H8" s="2">
        <f t="shared" si="2"/>
        <v>23175473</v>
      </c>
      <c r="I8">
        <f t="shared" si="3"/>
        <v>18.725927019308013</v>
      </c>
    </row>
    <row r="9" spans="1:9" x14ac:dyDescent="0.2">
      <c r="A9" s="1" t="s">
        <v>9</v>
      </c>
      <c r="B9" s="3">
        <v>1561135</v>
      </c>
      <c r="C9" s="1" t="s">
        <v>18</v>
      </c>
      <c r="D9" s="1">
        <f t="shared" si="0"/>
        <v>1.2614068363259474</v>
      </c>
      <c r="E9" s="3">
        <v>18240457</v>
      </c>
      <c r="F9" s="1" t="s">
        <v>27</v>
      </c>
      <c r="G9">
        <f t="shared" si="1"/>
        <v>14.738403249885168</v>
      </c>
      <c r="H9" s="2">
        <f t="shared" si="2"/>
        <v>19801592</v>
      </c>
      <c r="I9">
        <f t="shared" si="3"/>
        <v>15.999810086211115</v>
      </c>
    </row>
    <row r="10" spans="1:9" x14ac:dyDescent="0.2">
      <c r="A10" s="1" t="s">
        <v>10</v>
      </c>
      <c r="B10" s="3">
        <v>3796258</v>
      </c>
      <c r="C10" s="1" t="s">
        <v>19</v>
      </c>
      <c r="D10" s="1">
        <f t="shared" si="0"/>
        <v>3.0674001887454119</v>
      </c>
      <c r="E10" s="3">
        <v>31400591</v>
      </c>
      <c r="F10" s="1" t="s">
        <v>28</v>
      </c>
      <c r="G10">
        <f t="shared" si="1"/>
        <v>25.371873766250207</v>
      </c>
      <c r="H10" s="2">
        <f t="shared" si="2"/>
        <v>35196849</v>
      </c>
      <c r="I10">
        <f t="shared" si="3"/>
        <v>28.43927395499562</v>
      </c>
    </row>
    <row r="11" spans="1:9" x14ac:dyDescent="0.2">
      <c r="A11" s="1" t="s">
        <v>11</v>
      </c>
      <c r="B11" s="3">
        <v>4016670</v>
      </c>
      <c r="C11" s="1" t="s">
        <v>20</v>
      </c>
      <c r="D11" s="1">
        <f t="shared" si="0"/>
        <v>3.2454944622120081</v>
      </c>
      <c r="E11" s="3">
        <v>22311183</v>
      </c>
      <c r="F11" s="1" t="s">
        <v>29</v>
      </c>
      <c r="G11">
        <f t="shared" si="1"/>
        <v>18.027575297920592</v>
      </c>
      <c r="H11" s="2">
        <f t="shared" si="2"/>
        <v>26327853</v>
      </c>
      <c r="I11">
        <f t="shared" si="3"/>
        <v>21.2730697601326</v>
      </c>
    </row>
    <row r="12" spans="1:9" x14ac:dyDescent="0.2">
      <c r="A12" s="1" t="s">
        <v>12</v>
      </c>
      <c r="B12" s="4">
        <v>1195.2550000000001</v>
      </c>
      <c r="C12" s="1" t="s">
        <v>21</v>
      </c>
      <c r="D12" s="1">
        <f t="shared" si="0"/>
        <v>9.6577350975589587E-4</v>
      </c>
      <c r="E12" s="3">
        <v>6283584</v>
      </c>
      <c r="F12" s="1" t="s">
        <v>30</v>
      </c>
      <c r="G12">
        <f t="shared" si="1"/>
        <v>5.0771751413095867</v>
      </c>
      <c r="H12" s="2">
        <f t="shared" si="2"/>
        <v>6284779.2549999999</v>
      </c>
      <c r="I12">
        <f t="shared" si="3"/>
        <v>5.0781409148193433</v>
      </c>
    </row>
    <row r="13" spans="1:9" x14ac:dyDescent="0.2">
      <c r="A13" s="1" t="s">
        <v>13</v>
      </c>
      <c r="B13" s="3">
        <v>2247569</v>
      </c>
      <c r="C13" s="1" t="s">
        <v>22</v>
      </c>
      <c r="D13" s="1">
        <f t="shared" si="0"/>
        <v>1.8160497982008432</v>
      </c>
      <c r="E13" s="3">
        <v>9533244</v>
      </c>
      <c r="F13" s="1" t="s">
        <v>31</v>
      </c>
      <c r="G13">
        <f t="shared" si="1"/>
        <v>7.702920730086328</v>
      </c>
      <c r="H13" s="2">
        <f t="shared" si="2"/>
        <v>11780813</v>
      </c>
      <c r="I13">
        <f t="shared" si="3"/>
        <v>9.5189705282871717</v>
      </c>
    </row>
    <row r="14" spans="1:9" x14ac:dyDescent="0.2">
      <c r="A14" s="1"/>
      <c r="B14" s="1"/>
      <c r="C14" s="1"/>
      <c r="D14" s="1"/>
      <c r="E14" s="1"/>
      <c r="F14" s="1"/>
    </row>
    <row r="15" spans="1:9" x14ac:dyDescent="0.2">
      <c r="A15" s="1" t="s">
        <v>41</v>
      </c>
      <c r="B15" s="1"/>
      <c r="C15" s="1"/>
      <c r="D15" s="1"/>
      <c r="E15" s="1"/>
      <c r="F15" s="1"/>
    </row>
    <row r="16" spans="1:9" x14ac:dyDescent="0.2">
      <c r="A16" t="s">
        <v>42</v>
      </c>
      <c r="C16" s="1"/>
      <c r="D16" s="1"/>
      <c r="E16" s="1"/>
      <c r="F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E041-810A-2349-BB79-5807E97AD837}">
  <dimension ref="A1:C4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38</v>
      </c>
      <c r="B1" t="s">
        <v>39</v>
      </c>
      <c r="C1" t="s">
        <v>40</v>
      </c>
    </row>
    <row r="2" spans="1:3" x14ac:dyDescent="0.2">
      <c r="A2" t="s">
        <v>35</v>
      </c>
      <c r="B2">
        <f>Sheet1!H8 + (1/3) * Sheet1!H9</f>
        <v>29776003.666666664</v>
      </c>
      <c r="C2">
        <f>100 * B2/Sheet1!$H$3</f>
        <v>24.05919704804505</v>
      </c>
    </row>
    <row r="3" spans="1:3" x14ac:dyDescent="0.2">
      <c r="A3" t="s">
        <v>36</v>
      </c>
      <c r="B3" s="2">
        <f>SUM(Sheet1!H10:H11) + (2/3) * Sheet1!H9</f>
        <v>74725763.333333328</v>
      </c>
      <c r="C3">
        <f>100 * B3/Sheet1!$H$3</f>
        <v>60.378883772602293</v>
      </c>
    </row>
    <row r="4" spans="1:3" x14ac:dyDescent="0.2">
      <c r="A4" t="s">
        <v>37</v>
      </c>
      <c r="B4" s="2">
        <f>SUM(Sheet1!H12:H13)</f>
        <v>18065592.254999999</v>
      </c>
      <c r="C4">
        <f>100 * B4/Sheet1!$H$3</f>
        <v>14.597111443106515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Adeyemi</dc:creator>
  <cp:lastModifiedBy>Nathan Adeyemi</cp:lastModifiedBy>
  <dcterms:created xsi:type="dcterms:W3CDTF">2024-04-02T16:04:06Z</dcterms:created>
  <dcterms:modified xsi:type="dcterms:W3CDTF">2024-04-04T22:49:28Z</dcterms:modified>
</cp:coreProperties>
</file>