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Outros computadores\Meu modelo Laptop\PLANILHA MENSAL\"/>
    </mc:Choice>
  </mc:AlternateContent>
  <xr:revisionPtr revIDLastSave="0" documentId="13_ncr:1_{0643890B-4705-4D38-8E3C-47F1C7CCACDA}" xr6:coauthVersionLast="47" xr6:coauthVersionMax="47" xr10:uidLastSave="{00000000-0000-0000-0000-000000000000}"/>
  <bookViews>
    <workbookView xWindow="-120" yWindow="-120" windowWidth="20730" windowHeight="11160" xr2:uid="{9D9B4386-B5E0-44C0-B291-F87BD61C0860}"/>
  </bookViews>
  <sheets>
    <sheet name="DEZEMBRO" sheetId="1" r:id="rId1"/>
    <sheet name="MARINA" sheetId="2" r:id="rId2"/>
    <sheet name="REGINALDO" sheetId="3" r:id="rId3"/>
    <sheet name="ARMANDO" sheetId="5" r:id="rId4"/>
    <sheet name="JOSEMAR" sheetId="7" r:id="rId5"/>
    <sheet name="ERMELINDO" sheetId="6" r:id="rId6"/>
    <sheet name="FABIANA" sheetId="4" r:id="rId7"/>
    <sheet name="TEOFANES" sheetId="8" r:id="rId8"/>
    <sheet name="RICARDO" sheetId="9" r:id="rId9"/>
    <sheet name="MARIA DE LOURDES (SILVANA)" sheetId="10" r:id="rId10"/>
    <sheet name="EMILE" sheetId="11" r:id="rId11"/>
    <sheet name="PAULO AUGUSTO" sheetId="12" r:id="rId12"/>
    <sheet name="ZILDO GAVA" sheetId="14" r:id="rId13"/>
    <sheet name="ANGELA HARUKO" sheetId="15" r:id="rId14"/>
    <sheet name="PAULO CESAR GRANDE" sheetId="16" r:id="rId15"/>
    <sheet name="Planilha3" sheetId="19" r:id="rId16"/>
  </sheets>
  <definedNames>
    <definedName name="_xlnm._FilterDatabase" localSheetId="0" hidden="1">DEZEMBRO!$A$1:$AK$251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65" i="1" l="1"/>
  <c r="AB65" i="1"/>
  <c r="AD127" i="1"/>
  <c r="AD222" i="1" l="1"/>
  <c r="AF251" i="1"/>
  <c r="AD12" i="1"/>
  <c r="AB12" i="1"/>
  <c r="AD189" i="1"/>
  <c r="AD179" i="1"/>
  <c r="AD57" i="1"/>
  <c r="AB233" i="1"/>
  <c r="AD233" i="1"/>
  <c r="AB234" i="1"/>
  <c r="AD234" i="1"/>
  <c r="AB235" i="1"/>
  <c r="AD235" i="1"/>
  <c r="AB236" i="1"/>
  <c r="AD236" i="1"/>
  <c r="AB237" i="1"/>
  <c r="AD237" i="1"/>
  <c r="AD238" i="1"/>
  <c r="AE238" i="1" s="1"/>
  <c r="AG238" i="1" s="1"/>
  <c r="AB239" i="1"/>
  <c r="AD239" i="1"/>
  <c r="AD22" i="1"/>
  <c r="AB22" i="1"/>
  <c r="AE12" i="1" l="1"/>
  <c r="AG12" i="1" s="1"/>
  <c r="AE235" i="1"/>
  <c r="AG235" i="1" s="1"/>
  <c r="AE237" i="1"/>
  <c r="AG237" i="1" s="1"/>
  <c r="AE239" i="1"/>
  <c r="AG239" i="1" s="1"/>
  <c r="AE236" i="1"/>
  <c r="AG236" i="1" s="1"/>
  <c r="AE234" i="1"/>
  <c r="AG234" i="1" s="1"/>
  <c r="AE233" i="1"/>
  <c r="AG233" i="1" s="1"/>
  <c r="AE22" i="1"/>
  <c r="AG22" i="1" s="1"/>
  <c r="AD88" i="1"/>
  <c r="AB88" i="1"/>
  <c r="AB86" i="1"/>
  <c r="AD232" i="1"/>
  <c r="AB232" i="1"/>
  <c r="AD104" i="1"/>
  <c r="AB104" i="1"/>
  <c r="AB19" i="1"/>
  <c r="AB44" i="1"/>
  <c r="AD119" i="1"/>
  <c r="AB119" i="1"/>
  <c r="D33" i="2"/>
  <c r="E33" i="2"/>
  <c r="F33" i="2"/>
  <c r="H33" i="2"/>
  <c r="J33" i="2"/>
  <c r="AE88" i="1" l="1"/>
  <c r="AG88" i="1" s="1"/>
  <c r="AE232" i="1"/>
  <c r="AG232" i="1" s="1"/>
  <c r="AE104" i="1"/>
  <c r="AG104" i="1" s="1"/>
  <c r="AE119" i="1"/>
  <c r="AG119" i="1" s="1"/>
  <c r="AE44" i="1"/>
  <c r="AG44" i="1" s="1"/>
  <c r="AB78" i="1"/>
  <c r="AD155" i="1" l="1"/>
  <c r="AB155" i="1"/>
  <c r="AD170" i="1"/>
  <c r="AB170" i="1"/>
  <c r="AD167" i="1"/>
  <c r="AE155" i="1" l="1"/>
  <c r="AG155" i="1" s="1"/>
  <c r="AE170" i="1"/>
  <c r="AG170" i="1" s="1"/>
  <c r="AD9" i="1"/>
  <c r="AD169" i="1" l="1"/>
  <c r="AB169" i="1"/>
  <c r="E9" i="19"/>
  <c r="H3" i="19"/>
  <c r="J3" i="19" s="1"/>
  <c r="H4" i="19"/>
  <c r="J4" i="19" s="1"/>
  <c r="H5" i="19"/>
  <c r="J5" i="19" s="1"/>
  <c r="J6" i="19"/>
  <c r="J7" i="19"/>
  <c r="D9" i="19"/>
  <c r="I9" i="19"/>
  <c r="AE169" i="1" l="1"/>
  <c r="AG169" i="1" s="1"/>
  <c r="H9" i="19"/>
  <c r="J9" i="19"/>
  <c r="H4" i="15" l="1"/>
  <c r="J4" i="15" s="1"/>
  <c r="H5" i="15"/>
  <c r="J5" i="15" s="1"/>
  <c r="H6" i="15"/>
  <c r="J6" i="15" s="1"/>
  <c r="H7" i="15"/>
  <c r="J7" i="15" s="1"/>
  <c r="H8" i="15"/>
  <c r="J8" i="15" s="1"/>
  <c r="H9" i="15"/>
  <c r="J9" i="15" s="1"/>
  <c r="D11" i="15"/>
  <c r="I11" i="15"/>
  <c r="AB100" i="1"/>
  <c r="AE100" i="1" s="1"/>
  <c r="AG100" i="1" s="1"/>
  <c r="AD27" i="1"/>
  <c r="AB125" i="1"/>
  <c r="AD11" i="1"/>
  <c r="AB11" i="1"/>
  <c r="AD79" i="1"/>
  <c r="AD132" i="1"/>
  <c r="AD126" i="1"/>
  <c r="AD123" i="1"/>
  <c r="AB123" i="1"/>
  <c r="AD220" i="1"/>
  <c r="AD60" i="1"/>
  <c r="AB60" i="1"/>
  <c r="AD74" i="1"/>
  <c r="AB74" i="1"/>
  <c r="AD38" i="1"/>
  <c r="AD37" i="1"/>
  <c r="AB38" i="1"/>
  <c r="H13" i="8"/>
  <c r="G13" i="8"/>
  <c r="H27" i="8"/>
  <c r="AD225" i="1"/>
  <c r="AB225" i="1"/>
  <c r="AD226" i="1"/>
  <c r="AB226" i="1"/>
  <c r="G27" i="8"/>
  <c r="AB50" i="1"/>
  <c r="AD50" i="1"/>
  <c r="D14" i="3"/>
  <c r="J14" i="3"/>
  <c r="H11" i="15" l="1"/>
  <c r="J11" i="15"/>
  <c r="AE60" i="1"/>
  <c r="AG60" i="1" s="1"/>
  <c r="AE125" i="1"/>
  <c r="AG125" i="1" s="1"/>
  <c r="AE11" i="1"/>
  <c r="AG11" i="1" s="1"/>
  <c r="AE123" i="1"/>
  <c r="AG123" i="1" s="1"/>
  <c r="AE74" i="1"/>
  <c r="AG74" i="1" s="1"/>
  <c r="AE38" i="1"/>
  <c r="AG38" i="1" s="1"/>
  <c r="AE226" i="1"/>
  <c r="AG226" i="1" s="1"/>
  <c r="AE225" i="1"/>
  <c r="AG225" i="1" s="1"/>
  <c r="AE50" i="1"/>
  <c r="AG50" i="1" s="1"/>
  <c r="I7" i="3"/>
  <c r="K7" i="3" s="1"/>
  <c r="I8" i="3"/>
  <c r="K8" i="3" s="1"/>
  <c r="I9" i="3"/>
  <c r="K9" i="3" s="1"/>
  <c r="I10" i="3"/>
  <c r="K10" i="3" s="1"/>
  <c r="I11" i="3"/>
  <c r="K11" i="3" s="1"/>
  <c r="I12" i="3"/>
  <c r="K12" i="3" s="1"/>
  <c r="AB220" i="1" l="1"/>
  <c r="AB188" i="1"/>
  <c r="AD188" i="1" l="1"/>
  <c r="AE188" i="1" s="1"/>
  <c r="AG188" i="1" s="1"/>
  <c r="AD242" i="1" l="1"/>
  <c r="AD230" i="1"/>
  <c r="AB230" i="1"/>
  <c r="AD118" i="1"/>
  <c r="AB115" i="1"/>
  <c r="AD115" i="1"/>
  <c r="AB195" i="1"/>
  <c r="AD195" i="1"/>
  <c r="AB215" i="1"/>
  <c r="AD215" i="1"/>
  <c r="AD199" i="1"/>
  <c r="AD85" i="1"/>
  <c r="AB9" i="1"/>
  <c r="AD105" i="1"/>
  <c r="AD17" i="1"/>
  <c r="AE195" i="1" l="1"/>
  <c r="AG195" i="1" s="1"/>
  <c r="AE215" i="1"/>
  <c r="AG215" i="1" s="1"/>
  <c r="AE115" i="1"/>
  <c r="AG115" i="1" s="1"/>
  <c r="AE9" i="1"/>
  <c r="AG9" i="1" s="1"/>
  <c r="AB105" i="1"/>
  <c r="AB127" i="1"/>
  <c r="AB167" i="1"/>
  <c r="AD196" i="1"/>
  <c r="AB196" i="1"/>
  <c r="AE127" i="1" l="1"/>
  <c r="AG127" i="1" s="1"/>
  <c r="AE167" i="1"/>
  <c r="AG167" i="1" s="1"/>
  <c r="AE196" i="1"/>
  <c r="AG196" i="1" s="1"/>
  <c r="AD143" i="1"/>
  <c r="AD229" i="1"/>
  <c r="AB229" i="1"/>
  <c r="AB84" i="1"/>
  <c r="AD218" i="1"/>
  <c r="AB218" i="1"/>
  <c r="AE229" i="1" l="1"/>
  <c r="AG229" i="1" s="1"/>
  <c r="AE218" i="1"/>
  <c r="AG218" i="1" s="1"/>
  <c r="AE84" i="1"/>
  <c r="AG84" i="1" s="1"/>
  <c r="AB247" i="1" l="1"/>
  <c r="AB157" i="1"/>
  <c r="AD111" i="1"/>
  <c r="AD198" i="1"/>
  <c r="AD31" i="1"/>
  <c r="AD221" i="1" l="1"/>
  <c r="AD150" i="1"/>
  <c r="AB150" i="1"/>
  <c r="AB149" i="1"/>
  <c r="AB246" i="1"/>
  <c r="AD34" i="1"/>
  <c r="AD10" i="1"/>
  <c r="AE150" i="1" l="1"/>
  <c r="AG150" i="1" s="1"/>
  <c r="AD194" i="1"/>
  <c r="AD51" i="1" l="1"/>
  <c r="AB51" i="1"/>
  <c r="AD25" i="1"/>
  <c r="AB25" i="1"/>
  <c r="AD217" i="1"/>
  <c r="AB217" i="1"/>
  <c r="AB242" i="1"/>
  <c r="AD122" i="1"/>
  <c r="AB122" i="1"/>
  <c r="AD64" i="1"/>
  <c r="AD168" i="1"/>
  <c r="AE51" i="1" l="1"/>
  <c r="AG51" i="1" s="1"/>
  <c r="AE25" i="1"/>
  <c r="AG25" i="1" s="1"/>
  <c r="AE217" i="1"/>
  <c r="AG217" i="1" s="1"/>
  <c r="AE242" i="1"/>
  <c r="AG242" i="1" s="1"/>
  <c r="AE122" i="1"/>
  <c r="AG122" i="1" s="1"/>
  <c r="AB198" i="1"/>
  <c r="AB143" i="1"/>
  <c r="AD213" i="1"/>
  <c r="AB213" i="1"/>
  <c r="AB194" i="1"/>
  <c r="AD247" i="1"/>
  <c r="AE247" i="1" s="1"/>
  <c r="AG247" i="1" s="1"/>
  <c r="AB111" i="1"/>
  <c r="AD45" i="1"/>
  <c r="AB45" i="1"/>
  <c r="AD99" i="1"/>
  <c r="AD161" i="1"/>
  <c r="AE198" i="1" l="1"/>
  <c r="AG198" i="1" s="1"/>
  <c r="AE143" i="1"/>
  <c r="AG143" i="1" s="1"/>
  <c r="AE213" i="1"/>
  <c r="AG213" i="1" s="1"/>
  <c r="AE45" i="1"/>
  <c r="AG45" i="1" s="1"/>
  <c r="AE111" i="1"/>
  <c r="AG111" i="1" s="1"/>
  <c r="AD130" i="1"/>
  <c r="AD97" i="1"/>
  <c r="AD54" i="1"/>
  <c r="AB27" i="1"/>
  <c r="AD209" i="1"/>
  <c r="AB209" i="1"/>
  <c r="AD208" i="1"/>
  <c r="AB208" i="1"/>
  <c r="AD207" i="1"/>
  <c r="AB207" i="1"/>
  <c r="AD246" i="1"/>
  <c r="AE246" i="1" s="1"/>
  <c r="AG246" i="1" s="1"/>
  <c r="AD113" i="1"/>
  <c r="AB244" i="1"/>
  <c r="AE208" i="1" l="1"/>
  <c r="AG208" i="1" s="1"/>
  <c r="AE207" i="1"/>
  <c r="AG207" i="1" s="1"/>
  <c r="AE209" i="1"/>
  <c r="AG209" i="1" s="1"/>
  <c r="AB10" i="1"/>
  <c r="AE10" i="1" s="1"/>
  <c r="AG10" i="1" s="1"/>
  <c r="AD56" i="1"/>
  <c r="AB56" i="1"/>
  <c r="H6" i="11"/>
  <c r="H5" i="11"/>
  <c r="H4" i="11"/>
  <c r="H3" i="11"/>
  <c r="AD244" i="1"/>
  <c r="AE244" i="1" s="1"/>
  <c r="AG244" i="1" s="1"/>
  <c r="AB31" i="1"/>
  <c r="AD157" i="1"/>
  <c r="AB197" i="1"/>
  <c r="AE56" i="1" l="1"/>
  <c r="AG56" i="1" s="1"/>
  <c r="AE157" i="1"/>
  <c r="AG157" i="1" s="1"/>
  <c r="AE31" i="1"/>
  <c r="AG31" i="1" s="1"/>
  <c r="AD75" i="1" l="1"/>
  <c r="AB75" i="1"/>
  <c r="AD210" i="1"/>
  <c r="AB210" i="1"/>
  <c r="G10" i="7"/>
  <c r="H10" i="7" s="1"/>
  <c r="G11" i="7"/>
  <c r="H11" i="7" s="1"/>
  <c r="AE75" i="1" l="1"/>
  <c r="AG75" i="1" s="1"/>
  <c r="AE210" i="1"/>
  <c r="AG210" i="1" s="1"/>
  <c r="AD76" i="1"/>
  <c r="AD149" i="1" l="1"/>
  <c r="AE194" i="1"/>
  <c r="AG194" i="1" s="1"/>
  <c r="AE27" i="1"/>
  <c r="AG27" i="1" s="1"/>
  <c r="AD181" i="1"/>
  <c r="AD205" i="1"/>
  <c r="AD53" i="1"/>
  <c r="AE149" i="1" l="1"/>
  <c r="AG149" i="1" s="1"/>
  <c r="AB161" i="1"/>
  <c r="AE161" i="1" l="1"/>
  <c r="AD52" i="1"/>
  <c r="H22" i="16"/>
  <c r="G22" i="16"/>
  <c r="F22" i="16"/>
  <c r="E22" i="16"/>
  <c r="D22" i="16"/>
  <c r="AG161" i="1" l="1"/>
  <c r="AD174" i="1"/>
  <c r="AB7" i="1" l="1"/>
  <c r="AB52" i="1"/>
  <c r="AE52" i="1" l="1"/>
  <c r="AG52" i="1" s="1"/>
  <c r="AB130" i="1"/>
  <c r="AE130" i="1" l="1"/>
  <c r="AG130" i="1" s="1"/>
  <c r="AB54" i="1" l="1"/>
  <c r="AE54" i="1" s="1"/>
  <c r="AG54" i="1" s="1"/>
  <c r="AB53" i="1"/>
  <c r="AE53" i="1" s="1"/>
  <c r="AG53" i="1" s="1"/>
  <c r="AB97" i="1" l="1"/>
  <c r="AE97" i="1" s="1"/>
  <c r="AG97" i="1" s="1"/>
  <c r="AD39" i="1"/>
  <c r="AB189" i="1"/>
  <c r="AD133" i="1"/>
  <c r="AE133" i="1" s="1"/>
  <c r="AG133" i="1" s="1"/>
  <c r="AD243" i="1"/>
  <c r="AD154" i="1"/>
  <c r="AD121" i="1"/>
  <c r="AB121" i="1"/>
  <c r="AD77" i="1"/>
  <c r="AB77" i="1"/>
  <c r="H10" i="14"/>
  <c r="G7" i="14"/>
  <c r="I7" i="14" s="1"/>
  <c r="G6" i="14"/>
  <c r="I6" i="14" s="1"/>
  <c r="G5" i="14"/>
  <c r="I5" i="14" s="1"/>
  <c r="AD137" i="1"/>
  <c r="AE77" i="1" l="1"/>
  <c r="AG77" i="1" s="1"/>
  <c r="AE121" i="1"/>
  <c r="I10" i="14"/>
  <c r="G10" i="14"/>
  <c r="AD192" i="1"/>
  <c r="AG121" i="1" l="1"/>
  <c r="J8" i="12" l="1"/>
  <c r="D8" i="12"/>
  <c r="I5" i="12"/>
  <c r="K5" i="12" s="1"/>
  <c r="I4" i="12"/>
  <c r="J11" i="10"/>
  <c r="D11" i="10"/>
  <c r="I9" i="10"/>
  <c r="I8" i="10"/>
  <c r="K8" i="10" s="1"/>
  <c r="I7" i="10"/>
  <c r="K7" i="10" s="1"/>
  <c r="I6" i="10"/>
  <c r="K6" i="10" s="1"/>
  <c r="I5" i="10"/>
  <c r="K5" i="10" s="1"/>
  <c r="I4" i="10"/>
  <c r="K4" i="10" s="1"/>
  <c r="J8" i="9"/>
  <c r="D8" i="9"/>
  <c r="I5" i="9"/>
  <c r="K5" i="9" s="1"/>
  <c r="I4" i="9"/>
  <c r="K4" i="9" s="1"/>
  <c r="L7" i="4"/>
  <c r="K7" i="4"/>
  <c r="D7" i="4"/>
  <c r="I5" i="4"/>
  <c r="I4" i="4"/>
  <c r="E26" i="7"/>
  <c r="F16" i="7"/>
  <c r="C16" i="7"/>
  <c r="B16" i="7"/>
  <c r="G9" i="7"/>
  <c r="H9" i="7" s="1"/>
  <c r="G7" i="7"/>
  <c r="H7" i="7" s="1"/>
  <c r="F11" i="6"/>
  <c r="G7" i="6"/>
  <c r="H7" i="6" s="1"/>
  <c r="G6" i="6"/>
  <c r="H6" i="6" s="1"/>
  <c r="G5" i="6"/>
  <c r="H5" i="6" s="1"/>
  <c r="I8" i="5"/>
  <c r="D8" i="5"/>
  <c r="H5" i="5"/>
  <c r="J5" i="5" s="1"/>
  <c r="H4" i="5"/>
  <c r="J4" i="5" s="1"/>
  <c r="I6" i="3"/>
  <c r="K6" i="3" s="1"/>
  <c r="I5" i="3"/>
  <c r="K5" i="3" s="1"/>
  <c r="I4" i="3"/>
  <c r="G6" i="2"/>
  <c r="G33" i="2" s="1"/>
  <c r="K4" i="3" l="1"/>
  <c r="K14" i="3" s="1"/>
  <c r="I14" i="3"/>
  <c r="I7" i="4"/>
  <c r="I8" i="12"/>
  <c r="J8" i="5"/>
  <c r="K8" i="9"/>
  <c r="G11" i="6"/>
  <c r="K11" i="10"/>
  <c r="H16" i="7"/>
  <c r="E28" i="7" s="1"/>
  <c r="H11" i="6"/>
  <c r="I11" i="10"/>
  <c r="K4" i="12"/>
  <c r="K8" i="12" s="1"/>
  <c r="I8" i="9"/>
  <c r="G16" i="7"/>
  <c r="H8" i="5"/>
  <c r="AD15" i="1" l="1"/>
  <c r="AB15" i="1"/>
  <c r="AD131" i="1"/>
  <c r="AB131" i="1"/>
  <c r="AB128" i="1"/>
  <c r="AD128" i="1"/>
  <c r="AB222" i="1"/>
  <c r="AE222" i="1" s="1"/>
  <c r="AD144" i="1"/>
  <c r="AE15" i="1" l="1"/>
  <c r="AE128" i="1"/>
  <c r="AG128" i="1" s="1"/>
  <c r="AE131" i="1"/>
  <c r="AG131" i="1" s="1"/>
  <c r="AG222" i="1"/>
  <c r="AD171" i="1"/>
  <c r="AG15" i="1" l="1"/>
  <c r="AB181" i="1"/>
  <c r="AD55" i="1"/>
  <c r="AD95" i="1"/>
  <c r="AD186" i="1"/>
  <c r="AD159" i="1"/>
  <c r="AE181" i="1" l="1"/>
  <c r="AG181" i="1" s="1"/>
  <c r="AD36" i="1"/>
  <c r="AD250" i="1" l="1"/>
  <c r="AB250" i="1"/>
  <c r="AD249" i="1"/>
  <c r="AE249" i="1" s="1"/>
  <c r="AG249" i="1" s="1"/>
  <c r="AB248" i="1"/>
  <c r="AE248" i="1" s="1"/>
  <c r="AG248" i="1" s="1"/>
  <c r="AD245" i="1"/>
  <c r="AB245" i="1"/>
  <c r="AB243" i="1"/>
  <c r="AD241" i="1"/>
  <c r="AB241" i="1"/>
  <c r="AD240" i="1"/>
  <c r="AB240" i="1"/>
  <c r="AD231" i="1"/>
  <c r="AB231" i="1"/>
  <c r="AE230" i="1"/>
  <c r="AG230" i="1" s="1"/>
  <c r="AD228" i="1"/>
  <c r="AB228" i="1"/>
  <c r="AD227" i="1"/>
  <c r="AB227" i="1"/>
  <c r="AD224" i="1"/>
  <c r="AB224" i="1"/>
  <c r="AD223" i="1"/>
  <c r="AB223" i="1"/>
  <c r="AB221" i="1"/>
  <c r="AB219" i="1"/>
  <c r="AD216" i="1"/>
  <c r="AB216" i="1"/>
  <c r="AD214" i="1"/>
  <c r="AB214" i="1"/>
  <c r="AD212" i="1"/>
  <c r="AB212" i="1"/>
  <c r="AD211" i="1"/>
  <c r="AB211" i="1"/>
  <c r="AD206" i="1"/>
  <c r="AB206" i="1"/>
  <c r="AB205" i="1"/>
  <c r="AD204" i="1"/>
  <c r="AB204" i="1"/>
  <c r="AD203" i="1"/>
  <c r="AB203" i="1"/>
  <c r="AD202" i="1"/>
  <c r="AB202" i="1"/>
  <c r="AD201" i="1"/>
  <c r="AD200" i="1"/>
  <c r="AB200" i="1"/>
  <c r="AB199" i="1"/>
  <c r="AB99" i="1"/>
  <c r="AD197" i="1"/>
  <c r="AD193" i="1"/>
  <c r="AB193" i="1"/>
  <c r="AB192" i="1"/>
  <c r="AD191" i="1"/>
  <c r="AB191" i="1"/>
  <c r="AD190" i="1"/>
  <c r="AB190" i="1"/>
  <c r="AD187" i="1"/>
  <c r="AB187" i="1"/>
  <c r="AB186" i="1"/>
  <c r="AD185" i="1"/>
  <c r="AB185" i="1"/>
  <c r="AD184" i="1"/>
  <c r="AB184" i="1"/>
  <c r="AD183" i="1"/>
  <c r="AB183" i="1"/>
  <c r="AD182" i="1"/>
  <c r="AB182" i="1"/>
  <c r="AD180" i="1"/>
  <c r="AB180" i="1"/>
  <c r="AB179" i="1"/>
  <c r="AD178" i="1"/>
  <c r="AB178" i="1"/>
  <c r="AD177" i="1"/>
  <c r="AE177" i="1" s="1"/>
  <c r="AG177" i="1" s="1"/>
  <c r="AD176" i="1"/>
  <c r="AB176" i="1"/>
  <c r="AD175" i="1"/>
  <c r="AB175" i="1"/>
  <c r="AB174" i="1"/>
  <c r="AD173" i="1"/>
  <c r="AB173" i="1"/>
  <c r="AD172" i="1"/>
  <c r="AB172" i="1"/>
  <c r="AB171" i="1"/>
  <c r="AB168" i="1"/>
  <c r="AD166" i="1"/>
  <c r="AB166" i="1"/>
  <c r="AD165" i="1"/>
  <c r="AB165" i="1"/>
  <c r="AD164" i="1"/>
  <c r="AB164" i="1"/>
  <c r="AD163" i="1"/>
  <c r="AB163" i="1"/>
  <c r="AD162" i="1"/>
  <c r="AB162" i="1"/>
  <c r="AD160" i="1"/>
  <c r="AB160" i="1"/>
  <c r="AB159" i="1"/>
  <c r="AD158" i="1"/>
  <c r="AB158" i="1"/>
  <c r="AD156" i="1"/>
  <c r="AB156" i="1"/>
  <c r="AB154" i="1"/>
  <c r="AD153" i="1"/>
  <c r="AB153" i="1"/>
  <c r="AD152" i="1"/>
  <c r="AB152" i="1"/>
  <c r="AD151" i="1"/>
  <c r="AB151" i="1"/>
  <c r="AD148" i="1"/>
  <c r="AB148" i="1"/>
  <c r="AD147" i="1"/>
  <c r="AB147" i="1"/>
  <c r="AD146" i="1"/>
  <c r="AB146" i="1"/>
  <c r="AD145" i="1"/>
  <c r="AB145" i="1"/>
  <c r="AB144" i="1"/>
  <c r="AE144" i="1" s="1"/>
  <c r="AG144" i="1" s="1"/>
  <c r="AD142" i="1"/>
  <c r="AE142" i="1" s="1"/>
  <c r="AG142" i="1" s="1"/>
  <c r="AD141" i="1"/>
  <c r="AB141" i="1"/>
  <c r="AD140" i="1"/>
  <c r="AB140" i="1"/>
  <c r="AD139" i="1"/>
  <c r="AB139" i="1"/>
  <c r="AD138" i="1"/>
  <c r="AB138" i="1"/>
  <c r="AB137" i="1"/>
  <c r="AD136" i="1"/>
  <c r="AB136" i="1"/>
  <c r="AD135" i="1"/>
  <c r="AB135" i="1"/>
  <c r="AD134" i="1"/>
  <c r="AE134" i="1" s="1"/>
  <c r="AG134" i="1" s="1"/>
  <c r="AE132" i="1"/>
  <c r="AG132" i="1" s="1"/>
  <c r="AD129" i="1"/>
  <c r="AB129" i="1"/>
  <c r="AB126" i="1"/>
  <c r="AD124" i="1"/>
  <c r="AB124" i="1"/>
  <c r="AD120" i="1"/>
  <c r="AB120" i="1"/>
  <c r="AB118" i="1"/>
  <c r="AD117" i="1"/>
  <c r="AB117" i="1"/>
  <c r="AD116" i="1"/>
  <c r="AB116" i="1"/>
  <c r="AB114" i="1"/>
  <c r="AE114" i="1" s="1"/>
  <c r="AG114" i="1" s="1"/>
  <c r="AB113" i="1"/>
  <c r="AD112" i="1"/>
  <c r="AB112" i="1"/>
  <c r="AD110" i="1"/>
  <c r="AB110" i="1"/>
  <c r="AD109" i="1"/>
  <c r="AB109" i="1"/>
  <c r="AD108" i="1"/>
  <c r="AB108" i="1"/>
  <c r="AD107" i="1"/>
  <c r="AB107" i="1"/>
  <c r="AD106" i="1"/>
  <c r="AB106" i="1"/>
  <c r="AD103" i="1"/>
  <c r="AB103" i="1"/>
  <c r="AB102" i="1"/>
  <c r="AE102" i="1" s="1"/>
  <c r="AG102" i="1" s="1"/>
  <c r="AB101" i="1"/>
  <c r="AE101" i="1" s="1"/>
  <c r="AG101" i="1" s="1"/>
  <c r="AD98" i="1"/>
  <c r="AB98" i="1"/>
  <c r="AD96" i="1"/>
  <c r="AB96" i="1"/>
  <c r="AB95" i="1"/>
  <c r="AE95" i="1" s="1"/>
  <c r="AG95" i="1" s="1"/>
  <c r="AD94" i="1"/>
  <c r="AB94" i="1"/>
  <c r="AD93" i="1"/>
  <c r="AB93" i="1"/>
  <c r="AD92" i="1"/>
  <c r="AB92" i="1"/>
  <c r="AD91" i="1"/>
  <c r="AB91" i="1"/>
  <c r="AD90" i="1"/>
  <c r="AB90" i="1"/>
  <c r="AD89" i="1"/>
  <c r="AB89" i="1"/>
  <c r="AD87" i="1"/>
  <c r="AE87" i="1" s="1"/>
  <c r="AG87" i="1" s="1"/>
  <c r="AD86" i="1"/>
  <c r="AB85" i="1"/>
  <c r="AD83" i="1"/>
  <c r="AB83" i="1"/>
  <c r="AD82" i="1"/>
  <c r="AB82" i="1"/>
  <c r="AD81" i="1"/>
  <c r="AB81" i="1"/>
  <c r="AD80" i="1"/>
  <c r="AE80" i="1" s="1"/>
  <c r="AG80" i="1" s="1"/>
  <c r="AB79" i="1"/>
  <c r="AD78" i="1"/>
  <c r="AE78" i="1" s="1"/>
  <c r="AG78" i="1" s="1"/>
  <c r="AB76" i="1"/>
  <c r="AD73" i="1"/>
  <c r="AB73" i="1"/>
  <c r="AD72" i="1"/>
  <c r="AB72" i="1"/>
  <c r="AD71" i="1"/>
  <c r="AB71" i="1"/>
  <c r="AD70" i="1"/>
  <c r="AB70" i="1"/>
  <c r="AD69" i="1"/>
  <c r="AB69" i="1"/>
  <c r="AD68" i="1"/>
  <c r="AB68" i="1"/>
  <c r="AD67" i="1"/>
  <c r="AB67" i="1"/>
  <c r="AD66" i="1"/>
  <c r="AB66" i="1"/>
  <c r="AB64" i="1"/>
  <c r="AD63" i="1"/>
  <c r="AB63" i="1"/>
  <c r="AD62" i="1"/>
  <c r="AE62" i="1" s="1"/>
  <c r="AG62" i="1" s="1"/>
  <c r="AD61" i="1"/>
  <c r="AB61" i="1"/>
  <c r="AB59" i="1"/>
  <c r="AD58" i="1"/>
  <c r="AB58" i="1"/>
  <c r="AB57" i="1"/>
  <c r="AB55" i="1"/>
  <c r="AE55" i="1" s="1"/>
  <c r="AG55" i="1" s="1"/>
  <c r="AD49" i="1"/>
  <c r="AB49" i="1"/>
  <c r="AD48" i="1"/>
  <c r="AB48" i="1"/>
  <c r="AD47" i="1"/>
  <c r="AB47" i="1"/>
  <c r="AD46" i="1"/>
  <c r="AB46" i="1"/>
  <c r="AD43" i="1"/>
  <c r="AB43" i="1"/>
  <c r="AD42" i="1"/>
  <c r="AE42" i="1" s="1"/>
  <c r="AG42" i="1" s="1"/>
  <c r="AD41" i="1"/>
  <c r="AB41" i="1"/>
  <c r="AD40" i="1"/>
  <c r="AB40" i="1"/>
  <c r="AB37" i="1"/>
  <c r="AB39" i="1"/>
  <c r="AB34" i="1"/>
  <c r="AD35" i="1"/>
  <c r="AB35" i="1"/>
  <c r="AD33" i="1"/>
  <c r="AE33" i="1" s="1"/>
  <c r="AG33" i="1" s="1"/>
  <c r="AB36" i="1"/>
  <c r="AE36" i="1" s="1"/>
  <c r="AG36" i="1" s="1"/>
  <c r="AD32" i="1"/>
  <c r="AE32" i="1" s="1"/>
  <c r="AG32" i="1" s="1"/>
  <c r="AD30" i="1"/>
  <c r="AB30" i="1"/>
  <c r="AD29" i="1"/>
  <c r="AB29" i="1"/>
  <c r="AD28" i="1"/>
  <c r="AE28" i="1" s="1"/>
  <c r="AG28" i="1" s="1"/>
  <c r="AD26" i="1"/>
  <c r="AB26" i="1"/>
  <c r="AD24" i="1"/>
  <c r="AB24" i="1"/>
  <c r="AD23" i="1"/>
  <c r="AB23" i="1"/>
  <c r="AD21" i="1"/>
  <c r="AB21" i="1"/>
  <c r="AD20" i="1"/>
  <c r="AB20" i="1"/>
  <c r="AE19" i="1"/>
  <c r="AG19" i="1" s="1"/>
  <c r="AD18" i="1"/>
  <c r="AB18" i="1"/>
  <c r="AB17" i="1"/>
  <c r="AD16" i="1"/>
  <c r="AB16" i="1"/>
  <c r="AD14" i="1"/>
  <c r="AB14" i="1"/>
  <c r="AD13" i="1"/>
  <c r="AB13" i="1"/>
  <c r="AD8" i="1"/>
  <c r="AB8" i="1"/>
  <c r="AD7" i="1"/>
  <c r="AD6" i="1"/>
  <c r="AB6" i="1"/>
  <c r="AD5" i="1"/>
  <c r="AB5" i="1"/>
  <c r="AD4" i="1"/>
  <c r="AB4" i="1"/>
  <c r="AD3" i="1"/>
  <c r="AB3" i="1"/>
  <c r="AD2" i="1"/>
  <c r="AB2" i="1"/>
  <c r="AD251" i="1" l="1"/>
  <c r="AB251" i="1"/>
  <c r="AE201" i="1"/>
  <c r="AG201" i="1" s="1"/>
  <c r="AE178" i="1"/>
  <c r="AG178" i="1" s="1"/>
  <c r="AE14" i="1"/>
  <c r="AG14" i="1" s="1"/>
  <c r="AE187" i="1"/>
  <c r="AG187" i="1" s="1"/>
  <c r="AE141" i="1"/>
  <c r="AG141" i="1" s="1"/>
  <c r="AE30" i="1"/>
  <c r="AG30" i="1" s="1"/>
  <c r="AE106" i="1"/>
  <c r="AG106" i="1" s="1"/>
  <c r="AE176" i="1"/>
  <c r="AG176" i="1" s="1"/>
  <c r="AE117" i="1"/>
  <c r="AG117" i="1" s="1"/>
  <c r="AE120" i="1"/>
  <c r="AG120" i="1" s="1"/>
  <c r="AE116" i="1"/>
  <c r="AG116" i="1" s="1"/>
  <c r="AE129" i="1"/>
  <c r="AG129" i="1" s="1"/>
  <c r="AE29" i="1"/>
  <c r="AG29" i="1" s="1"/>
  <c r="AE58" i="1"/>
  <c r="AG58" i="1" s="1"/>
  <c r="AE81" i="1"/>
  <c r="AG81" i="1" s="1"/>
  <c r="AE13" i="1"/>
  <c r="AG13" i="1" s="1"/>
  <c r="AE16" i="1"/>
  <c r="AE18" i="1"/>
  <c r="AG18" i="1" s="1"/>
  <c r="AE20" i="1"/>
  <c r="AG20" i="1" s="1"/>
  <c r="AE23" i="1"/>
  <c r="AG23" i="1" s="1"/>
  <c r="AE24" i="1"/>
  <c r="AG24" i="1" s="1"/>
  <c r="AE43" i="1"/>
  <c r="AG43" i="1" s="1"/>
  <c r="AE69" i="1"/>
  <c r="AG69" i="1" s="1"/>
  <c r="AE70" i="1"/>
  <c r="AG70" i="1" s="1"/>
  <c r="AE71" i="1"/>
  <c r="AG71" i="1" s="1"/>
  <c r="AE96" i="1"/>
  <c r="AG96" i="1" s="1"/>
  <c r="AE124" i="1"/>
  <c r="AG124" i="1" s="1"/>
  <c r="AE136" i="1"/>
  <c r="AG136" i="1" s="1"/>
  <c r="AE138" i="1"/>
  <c r="AG138" i="1" s="1"/>
  <c r="AE140" i="1"/>
  <c r="AG140" i="1" s="1"/>
  <c r="AE145" i="1"/>
  <c r="AG145" i="1" s="1"/>
  <c r="AE148" i="1"/>
  <c r="AG148" i="1" s="1"/>
  <c r="AE152" i="1"/>
  <c r="AG152" i="1" s="1"/>
  <c r="AE154" i="1"/>
  <c r="AG154" i="1" s="1"/>
  <c r="AE158" i="1"/>
  <c r="AG158" i="1" s="1"/>
  <c r="AE160" i="1"/>
  <c r="AG160" i="1" s="1"/>
  <c r="AE163" i="1"/>
  <c r="AG163" i="1" s="1"/>
  <c r="AE164" i="1"/>
  <c r="AG164" i="1" s="1"/>
  <c r="AE223" i="1"/>
  <c r="AG223" i="1" s="1"/>
  <c r="AE17" i="1"/>
  <c r="AE202" i="1"/>
  <c r="AG202" i="1" s="1"/>
  <c r="AE204" i="1"/>
  <c r="AG204" i="1" s="1"/>
  <c r="AE206" i="1"/>
  <c r="AG206" i="1" s="1"/>
  <c r="AE211" i="1"/>
  <c r="AG211" i="1" s="1"/>
  <c r="AE214" i="1"/>
  <c r="AG214" i="1" s="1"/>
  <c r="AE219" i="1"/>
  <c r="AG219" i="1" s="1"/>
  <c r="AE221" i="1"/>
  <c r="AG221" i="1" s="1"/>
  <c r="AE118" i="1"/>
  <c r="AG118" i="1" s="1"/>
  <c r="AE241" i="1"/>
  <c r="AG241" i="1" s="1"/>
  <c r="AE105" i="1"/>
  <c r="AG105" i="1" s="1"/>
  <c r="AE107" i="1"/>
  <c r="AG107" i="1" s="1"/>
  <c r="AE109" i="1"/>
  <c r="AG109" i="1" s="1"/>
  <c r="AE112" i="1"/>
  <c r="AG112" i="1" s="1"/>
  <c r="AE171" i="1"/>
  <c r="AG171" i="1" s="1"/>
  <c r="AE175" i="1"/>
  <c r="AG175" i="1" s="1"/>
  <c r="AE3" i="1"/>
  <c r="AG3" i="1" s="1"/>
  <c r="AE7" i="1"/>
  <c r="AG7" i="1" s="1"/>
  <c r="AE47" i="1"/>
  <c r="AG47" i="1" s="1"/>
  <c r="AE126" i="1"/>
  <c r="AG126" i="1" s="1"/>
  <c r="AE135" i="1"/>
  <c r="AG135" i="1" s="1"/>
  <c r="AE168" i="1"/>
  <c r="AG168" i="1" s="1"/>
  <c r="AE172" i="1"/>
  <c r="AG172" i="1" s="1"/>
  <c r="AE224" i="1"/>
  <c r="AG224" i="1" s="1"/>
  <c r="AE227" i="1"/>
  <c r="AG227" i="1" s="1"/>
  <c r="AE228" i="1"/>
  <c r="AG228" i="1" s="1"/>
  <c r="AE240" i="1"/>
  <c r="AG240" i="1" s="1"/>
  <c r="AE243" i="1"/>
  <c r="AG243" i="1" s="1"/>
  <c r="AE4" i="1"/>
  <c r="AG4" i="1" s="1"/>
  <c r="AE35" i="1"/>
  <c r="AG35" i="1" s="1"/>
  <c r="AE39" i="1"/>
  <c r="AG39" i="1" s="1"/>
  <c r="AE40" i="1"/>
  <c r="AG40" i="1" s="1"/>
  <c r="AE203" i="1"/>
  <c r="AG203" i="1" s="1"/>
  <c r="AE205" i="1"/>
  <c r="AG205" i="1" s="1"/>
  <c r="AE212" i="1"/>
  <c r="AG212" i="1" s="1"/>
  <c r="AE216" i="1"/>
  <c r="AG216" i="1" s="1"/>
  <c r="AE220" i="1"/>
  <c r="AG220" i="1" s="1"/>
  <c r="AE231" i="1"/>
  <c r="AG231" i="1" s="1"/>
  <c r="AE245" i="1"/>
  <c r="AG245" i="1" s="1"/>
  <c r="AE174" i="1"/>
  <c r="AG174" i="1" s="1"/>
  <c r="AE180" i="1"/>
  <c r="AG180" i="1" s="1"/>
  <c r="AE182" i="1"/>
  <c r="AG182" i="1" s="1"/>
  <c r="AE184" i="1"/>
  <c r="AG184" i="1" s="1"/>
  <c r="AE186" i="1"/>
  <c r="AG186" i="1" s="1"/>
  <c r="AE190" i="1"/>
  <c r="AG190" i="1" s="1"/>
  <c r="AE192" i="1"/>
  <c r="AG192" i="1" s="1"/>
  <c r="AE189" i="1"/>
  <c r="AG189" i="1" s="1"/>
  <c r="AE197" i="1"/>
  <c r="AG197" i="1" s="1"/>
  <c r="AE99" i="1"/>
  <c r="AG99" i="1" s="1"/>
  <c r="AE200" i="1"/>
  <c r="AG200" i="1" s="1"/>
  <c r="AE5" i="1"/>
  <c r="AG5" i="1" s="1"/>
  <c r="AE46" i="1"/>
  <c r="AG46" i="1" s="1"/>
  <c r="AE48" i="1"/>
  <c r="AG48" i="1" s="1"/>
  <c r="AE90" i="1"/>
  <c r="AG90" i="1" s="1"/>
  <c r="AE93" i="1"/>
  <c r="AG93" i="1" s="1"/>
  <c r="AE98" i="1"/>
  <c r="AG98" i="1" s="1"/>
  <c r="AE103" i="1"/>
  <c r="AG103" i="1" s="1"/>
  <c r="AE108" i="1"/>
  <c r="AG108" i="1" s="1"/>
  <c r="AE110" i="1"/>
  <c r="AG110" i="1" s="1"/>
  <c r="AE113" i="1"/>
  <c r="AG113" i="1" s="1"/>
  <c r="AE166" i="1"/>
  <c r="AG166" i="1" s="1"/>
  <c r="AE2" i="1"/>
  <c r="AE8" i="1"/>
  <c r="AG8" i="1" s="1"/>
  <c r="AE21" i="1"/>
  <c r="AG21" i="1" s="1"/>
  <c r="AE26" i="1"/>
  <c r="AG26" i="1" s="1"/>
  <c r="AE34" i="1"/>
  <c r="AG34" i="1" s="1"/>
  <c r="AE37" i="1"/>
  <c r="AG37" i="1" s="1"/>
  <c r="AE41" i="1"/>
  <c r="AG41" i="1" s="1"/>
  <c r="AE59" i="1"/>
  <c r="AG59" i="1" s="1"/>
  <c r="AE137" i="1"/>
  <c r="AG137" i="1" s="1"/>
  <c r="AE139" i="1"/>
  <c r="AG139" i="1" s="1"/>
  <c r="AE165" i="1"/>
  <c r="AG165" i="1" s="1"/>
  <c r="AE173" i="1"/>
  <c r="AG173" i="1" s="1"/>
  <c r="AE179" i="1"/>
  <c r="AG179" i="1" s="1"/>
  <c r="AE183" i="1"/>
  <c r="AG183" i="1" s="1"/>
  <c r="AE185" i="1"/>
  <c r="AG185" i="1" s="1"/>
  <c r="AE191" i="1"/>
  <c r="AG191" i="1" s="1"/>
  <c r="AE193" i="1"/>
  <c r="AG193" i="1" s="1"/>
  <c r="AE199" i="1"/>
  <c r="AG199" i="1" s="1"/>
  <c r="AE82" i="1"/>
  <c r="AG82" i="1" s="1"/>
  <c r="AE85" i="1"/>
  <c r="AG85" i="1" s="1"/>
  <c r="AE6" i="1"/>
  <c r="AG6" i="1" s="1"/>
  <c r="AE57" i="1"/>
  <c r="AG57" i="1" s="1"/>
  <c r="AE63" i="1"/>
  <c r="AG63" i="1" s="1"/>
  <c r="AE76" i="1"/>
  <c r="AG76" i="1" s="1"/>
  <c r="AE61" i="1"/>
  <c r="AG61" i="1" s="1"/>
  <c r="AE65" i="1"/>
  <c r="AG65" i="1" s="1"/>
  <c r="AE67" i="1"/>
  <c r="AG67" i="1" s="1"/>
  <c r="AE79" i="1"/>
  <c r="AG79" i="1" s="1"/>
  <c r="AE83" i="1"/>
  <c r="AG83" i="1" s="1"/>
  <c r="AE86" i="1"/>
  <c r="AG86" i="1" s="1"/>
  <c r="AE89" i="1"/>
  <c r="AG89" i="1" s="1"/>
  <c r="AE91" i="1"/>
  <c r="AG91" i="1" s="1"/>
  <c r="AE92" i="1"/>
  <c r="AG92" i="1" s="1"/>
  <c r="AE94" i="1"/>
  <c r="AG94" i="1" s="1"/>
  <c r="AE146" i="1"/>
  <c r="AG146" i="1" s="1"/>
  <c r="AE147" i="1"/>
  <c r="AG147" i="1" s="1"/>
  <c r="AE151" i="1"/>
  <c r="AG151" i="1" s="1"/>
  <c r="AE153" i="1"/>
  <c r="AG153" i="1" s="1"/>
  <c r="AE156" i="1"/>
  <c r="AG156" i="1" s="1"/>
  <c r="AE159" i="1"/>
  <c r="AG159" i="1" s="1"/>
  <c r="AE162" i="1"/>
  <c r="AG162" i="1" s="1"/>
  <c r="AE250" i="1"/>
  <c r="AG250" i="1" s="1"/>
  <c r="AE49" i="1"/>
  <c r="AG49" i="1" s="1"/>
  <c r="AE64" i="1"/>
  <c r="AG64" i="1" s="1"/>
  <c r="AE68" i="1"/>
  <c r="AG68" i="1" s="1"/>
  <c r="AE73" i="1"/>
  <c r="AG73" i="1" s="1"/>
  <c r="AE66" i="1"/>
  <c r="AG66" i="1" s="1"/>
  <c r="AE72" i="1"/>
  <c r="AG72" i="1" s="1"/>
  <c r="AG17" i="1" l="1"/>
  <c r="AG251" i="1" s="1"/>
  <c r="AE251" i="1"/>
  <c r="AG2" i="1"/>
  <c r="AG16" i="1"/>
</calcChain>
</file>

<file path=xl/sharedStrings.xml><?xml version="1.0" encoding="utf-8"?>
<sst xmlns="http://schemas.openxmlformats.org/spreadsheetml/2006/main" count="4453" uniqueCount="2611">
  <si>
    <t>NOME</t>
  </si>
  <si>
    <t>TELEFONE</t>
  </si>
  <si>
    <t>E-MAIL</t>
  </si>
  <si>
    <t>CPF/CNPJ LOCADOR</t>
  </si>
  <si>
    <t>BANCO LOCADOR</t>
  </si>
  <si>
    <t>FINALIDADE PAGAMENTO</t>
  </si>
  <si>
    <t>AGÊNCIA LOCADOR</t>
  </si>
  <si>
    <t>CONTA LOCADOR</t>
  </si>
  <si>
    <t>LOCATÁRIO (INQUILINO)</t>
  </si>
  <si>
    <t>ENDEREÇO IMÓVEL</t>
  </si>
  <si>
    <t>DATA INÍCIO</t>
  </si>
  <si>
    <t>DATA TÉRMINO</t>
  </si>
  <si>
    <t>DATA-BASE REAJUSTE</t>
  </si>
  <si>
    <t>CARNÊ BOLETO ATÉ</t>
  </si>
  <si>
    <t>VENCIMENTO</t>
  </si>
  <si>
    <t>FORMA DE PAGAMENTO</t>
  </si>
  <si>
    <t>CONTAS DE CONSUMO</t>
  </si>
  <si>
    <t>ALUGUEL</t>
  </si>
  <si>
    <t xml:space="preserve">ÁGUA </t>
  </si>
  <si>
    <t xml:space="preserve">GÁS </t>
  </si>
  <si>
    <t>LUZ</t>
  </si>
  <si>
    <t>CONDOMÍNIO</t>
  </si>
  <si>
    <t>IPTU</t>
  </si>
  <si>
    <t>MULTA / DESCONTO</t>
  </si>
  <si>
    <t>VALOR BOLETO</t>
  </si>
  <si>
    <t>PERCENTUAL ADM</t>
  </si>
  <si>
    <t>VALOR ADM</t>
  </si>
  <si>
    <t>REPASSE</t>
  </si>
  <si>
    <t>TARIFA BANCÁRIA</t>
  </si>
  <si>
    <t>REPASSE FINAL</t>
  </si>
  <si>
    <t>DATA REPASSE</t>
  </si>
  <si>
    <t>MESES EM ATRASO</t>
  </si>
  <si>
    <t>RESOLVER</t>
  </si>
  <si>
    <t xml:space="preserve">ADALBETO DA SILVA ROTHE </t>
  </si>
  <si>
    <t>93227-8618</t>
  </si>
  <si>
    <t>mb.aterfatos@gmail.com</t>
  </si>
  <si>
    <t>011.761.418-13</t>
  </si>
  <si>
    <t>104 - CEF</t>
  </si>
  <si>
    <t>TED</t>
  </si>
  <si>
    <t>22570-4</t>
  </si>
  <si>
    <t xml:space="preserve">JOSE CARLOS TRINDADE </t>
  </si>
  <si>
    <t>99177-9187</t>
  </si>
  <si>
    <t>RUA PEREZ CASAS, 156, APTO 21, PARQUE IPE, SÃO PAULO/SP - 05572-060</t>
  </si>
  <si>
    <t>ABRIL</t>
  </si>
  <si>
    <t xml:space="preserve">BOLETO </t>
  </si>
  <si>
    <t xml:space="preserve">ADRIANA KRIMPELBEIN </t>
  </si>
  <si>
    <t>99877-6017</t>
  </si>
  <si>
    <t>krimpel45@gmail.com</t>
  </si>
  <si>
    <t>127-735.458-85</t>
  </si>
  <si>
    <t>341 - ITAU</t>
  </si>
  <si>
    <t>TRANSFERÊNCIA CONTA CORRENTE</t>
  </si>
  <si>
    <t>36613-8</t>
  </si>
  <si>
    <t>RUA FRANCO PAOLANTONIO, 30, APTO 22, PARQUE IPÊ, SÃO PAULO/SP - O5571-110</t>
  </si>
  <si>
    <t xml:space="preserve">JANEIRO </t>
  </si>
  <si>
    <t xml:space="preserve">AGRICIO DIAS DA SILVA </t>
  </si>
  <si>
    <t>97012-0207</t>
  </si>
  <si>
    <t>agriciodias@hotmail.com</t>
  </si>
  <si>
    <t>004.072.735-14</t>
  </si>
  <si>
    <t>26789-0</t>
  </si>
  <si>
    <t>VITORIA SANCHES PEREIRA / GILENO LISBOA</t>
  </si>
  <si>
    <t>95168-9689 / 3781-6038 / 94999-7490</t>
  </si>
  <si>
    <t>RUA SEVERIANO QUADRIO, 321, APTO 204, BLOCO 57, CONQUISTA AMARALINA ,  SÃO PAULO/SP - 05571-190</t>
  </si>
  <si>
    <t>SIM</t>
  </si>
  <si>
    <t>001 - BRASIL</t>
  </si>
  <si>
    <t>NOVEMBRO</t>
  </si>
  <si>
    <t>BOLETO</t>
  </si>
  <si>
    <t>033 - SANTANDER</t>
  </si>
  <si>
    <t>OUTUBRO</t>
  </si>
  <si>
    <t>ALESSANDRA CARDOSO DE OLIVEIRA</t>
  </si>
  <si>
    <t>94942-9856</t>
  </si>
  <si>
    <t>aleeoliveira7@gmail.com</t>
  </si>
  <si>
    <t>407.985.688-10</t>
  </si>
  <si>
    <t>23753-1</t>
  </si>
  <si>
    <t>NAHOMIE DEHOUT/MARC ARTHUR JOSEPH</t>
  </si>
  <si>
    <t>98993-4579/ 95450-9161</t>
  </si>
  <si>
    <t>nahomiedehaut31@gmail.com;marcarthurjoseph06@gmail.com</t>
  </si>
  <si>
    <t>RUA NICOLA CIOLA, 404, CASA 3, JARDIM PAULO VI, SÃO PAULO/SP - 05570-000</t>
  </si>
  <si>
    <t>DEZEMBRO</t>
  </si>
  <si>
    <t>ALESSANDRA DA CRUZ ILECIO</t>
  </si>
  <si>
    <t>97532-2528</t>
  </si>
  <si>
    <t>aleilecio@gmail.com</t>
  </si>
  <si>
    <t>263.366.788-06</t>
  </si>
  <si>
    <t>2000971-8</t>
  </si>
  <si>
    <t>WANDERLUCIO OLIVEIRA BRAGA/NEIDE B DE OLIVEIRA</t>
  </si>
  <si>
    <t>96467-5079 / 95162-5763</t>
  </si>
  <si>
    <t>braga.wander@gmail.com</t>
  </si>
  <si>
    <t>RUA SAVERIO QUADRIO, 621, APTO 504, BLOCO 62, JARDIM AMARALINA, SÃO PAULO/SP - 05571-190</t>
  </si>
  <si>
    <t>AGOSTO</t>
  </si>
  <si>
    <t>260 - NUBANK</t>
  </si>
  <si>
    <t>JANEIRO</t>
  </si>
  <si>
    <t xml:space="preserve">ALEX ANTUNES CORREA </t>
  </si>
  <si>
    <t>99304-5105</t>
  </si>
  <si>
    <t>alexcorrea0610@gmail.com</t>
  </si>
  <si>
    <t>184.083.918-01</t>
  </si>
  <si>
    <t xml:space="preserve">TRANSFERENCIA CONTA CORRENTE </t>
  </si>
  <si>
    <t>17990-5</t>
  </si>
  <si>
    <t xml:space="preserve">BARTOLOMEU RASQUINHO FONSECA </t>
  </si>
  <si>
    <t>97025-9489</t>
  </si>
  <si>
    <t>bartolomeurasquinho@gmail.com</t>
  </si>
  <si>
    <t>RUA RUI CAMARGO,51, APARTAMENTO 06,BLOCO B,JARDIM AMARALINA,SÃO PAULO/SP - 05570-170</t>
  </si>
  <si>
    <t xml:space="preserve">FEVEREIRO </t>
  </si>
  <si>
    <t xml:space="preserve">SIM </t>
  </si>
  <si>
    <t>ALEX FELIX DOS SANTOS</t>
  </si>
  <si>
    <t>95100-3645</t>
  </si>
  <si>
    <t>alex_felix7@hotmail.com</t>
  </si>
  <si>
    <t>330.282.828-44</t>
  </si>
  <si>
    <t>PIX - CPF 330.282.828-44</t>
  </si>
  <si>
    <t>DANIELE BANDEIRA DOS SANTOS</t>
  </si>
  <si>
    <t>98540-7214 / 3779-0009</t>
  </si>
  <si>
    <t>danidanibandeira@yahoo.com.br</t>
  </si>
  <si>
    <t>RUA SAVERIO QUADRIO, 621, APTO 103, BLOCO 66, JARDIM AMARALINA, SÃO PAULO/SP - 05571-190</t>
  </si>
  <si>
    <t xml:space="preserve">JULHO </t>
  </si>
  <si>
    <t>ANA LUCIA BIASSI RANGEL</t>
  </si>
  <si>
    <t>94032-6866</t>
  </si>
  <si>
    <t>nicebrangel37@gmail.com</t>
  </si>
  <si>
    <t>445.966.638-31</t>
  </si>
  <si>
    <t>59978953-1</t>
  </si>
  <si>
    <t>LARISSA DE SOUZA LIMA</t>
  </si>
  <si>
    <t>91285-6905</t>
  </si>
  <si>
    <t>ladande@hotmail.com</t>
  </si>
  <si>
    <t>RUA DOMINGOS FELIX, 87, APTO 12, BLOCO 3, JARDIM AMARALINA, SÃO PAULO/SP - 05570-220</t>
  </si>
  <si>
    <t>ANA PAULA DE MELO BARRETO</t>
  </si>
  <si>
    <t>3813-9111 / 99590-9977</t>
  </si>
  <si>
    <t>anabarreto@hotmail.com</t>
  </si>
  <si>
    <t>136.804.678-93</t>
  </si>
  <si>
    <t>21392-9</t>
  </si>
  <si>
    <t>GABRIEL BUENO DA SILVA</t>
  </si>
  <si>
    <t>94713-7470 / 98110-1975</t>
  </si>
  <si>
    <t>biel_bueno.gb@hotmail.com</t>
  </si>
  <si>
    <t>AVENIDA CIRCULAR, S/N, BLOCO 10B, APTO 45, JD EDUCANDARIO - SÃO PAULO/SP - 05547-025</t>
  </si>
  <si>
    <t>FEVEREIRO</t>
  </si>
  <si>
    <t>ANDREZA CANDIDO DA SILVA</t>
  </si>
  <si>
    <t>97610-0645</t>
  </si>
  <si>
    <t>andrezacapusp@hotmail.com</t>
  </si>
  <si>
    <t>358.047.578-90</t>
  </si>
  <si>
    <t>56812-8</t>
  </si>
  <si>
    <t>MARCELO DA SILVA RAMOS</t>
  </si>
  <si>
    <t>3781-6681</t>
  </si>
  <si>
    <t>marcelo.ramos.21@hotmail.com suzimara.lopes@hotmail.com</t>
  </si>
  <si>
    <t>RUA VICENTE DE SABOIA, 144, APTO 22B, VILA NOVA ALBA, BUTANTÃ, SÃO PAULO/SP - 05358-130</t>
  </si>
  <si>
    <t>SETEMBRO</t>
  </si>
  <si>
    <t xml:space="preserve">ANESIO PEREIRA NEVES </t>
  </si>
  <si>
    <t>99115-3623</t>
  </si>
  <si>
    <t>151.875.728-65</t>
  </si>
  <si>
    <t>341  - ITAU</t>
  </si>
  <si>
    <t xml:space="preserve">TRANSFERENCIA CONTA POUPANÇA </t>
  </si>
  <si>
    <t>48903-9/500</t>
  </si>
  <si>
    <t>EDSON BORGES DE SOUZA</t>
  </si>
  <si>
    <t>97755-1347</t>
  </si>
  <si>
    <t>borgesedison3@gmail.com</t>
  </si>
  <si>
    <t>RUA PADRE JORGE BENCI, 269 SALÃO, JARDIM JOÃO XXIII, SÃO PAULO/SP - 05569-020</t>
  </si>
  <si>
    <t>JULHO</t>
  </si>
  <si>
    <t>ANGELA HARUKO ISHIDA</t>
  </si>
  <si>
    <t>96186-6467</t>
  </si>
  <si>
    <t>angela8020@hotmail.com</t>
  </si>
  <si>
    <t>152.207.628-00</t>
  </si>
  <si>
    <t>56889-9</t>
  </si>
  <si>
    <t>CRISTIANE LIMA DOS REIS DA SILVA</t>
  </si>
  <si>
    <t>96133-6332</t>
  </si>
  <si>
    <t>crislima0412@hotmail.com</t>
  </si>
  <si>
    <t>TRAVESSA ESTRELA PINGUELO, 10, CASA 1, JD RAPOSO TAVARES, SÃO PAULO/SP - 05574-250</t>
  </si>
  <si>
    <t>MARÇO</t>
  </si>
  <si>
    <t>VITOR HUGO RIBEIRO DE SOUZA</t>
  </si>
  <si>
    <t>95285-3904 / 94862-2276 VINICIUS</t>
  </si>
  <si>
    <t>vinicius.souza2701@gmail.com</t>
  </si>
  <si>
    <t>RUA PADRE JOÃO DA CUNHA, 225, CASA 4, JARDIM JOÃO XXIII, SÃO PAULO/SP - 05569-050</t>
  </si>
  <si>
    <t xml:space="preserve">AGOSTO </t>
  </si>
  <si>
    <t>ANGELICA DE JESUS MIGUEL</t>
  </si>
  <si>
    <t>95082-7495 / 3607-5738</t>
  </si>
  <si>
    <t>805.857.448-15</t>
  </si>
  <si>
    <t>92007757-4</t>
  </si>
  <si>
    <t>ERNESTO NUNES MACHADO</t>
  </si>
  <si>
    <t>96292-6910</t>
  </si>
  <si>
    <t>geladeirasantigas@yahoo.com.br</t>
  </si>
  <si>
    <t>RUA PIER CAVALLI, 75 , PARQUE IPE, SÃO PAULO/SP - 05572-050</t>
  </si>
  <si>
    <t>ANIVALDO BRACCI</t>
  </si>
  <si>
    <t xml:space="preserve"> 99990-8685 mariana </t>
  </si>
  <si>
    <t>a.bracci@uol.com.br</t>
  </si>
  <si>
    <t>029.355.318-17</t>
  </si>
  <si>
    <t>0341 - ITAU</t>
  </si>
  <si>
    <t>TRANSFERENCIA CONTA CORRENTE</t>
  </si>
  <si>
    <t>00646-0</t>
  </si>
  <si>
    <t>MARIANA SALVE DE CARVALHO/ NEUZA SALVE</t>
  </si>
  <si>
    <t>97137-2306 / 95201-2202</t>
  </si>
  <si>
    <t>mariana.carvalho03@gmail.com</t>
  </si>
  <si>
    <t>RUA AGNALDO DE MACEDO, 860, APTO 01, BLOCO 1, JD. AMARALINA, SÃO PAULO/SP - 05570-230</t>
  </si>
  <si>
    <t>ARMANDO YOSHIO NIMI</t>
  </si>
  <si>
    <t>99215-6222</t>
  </si>
  <si>
    <t>armandonimi@hotmail.com</t>
  </si>
  <si>
    <t>550.225.029-68</t>
  </si>
  <si>
    <t>077 - INTER</t>
  </si>
  <si>
    <t>PIX</t>
  </si>
  <si>
    <t>RODRIGO JOSE SERRANO LEIRA / BRUNO A S LEIRA</t>
  </si>
  <si>
    <t>945513-8241</t>
  </si>
  <si>
    <t>rodrigoleiraa@gmail.com</t>
  </si>
  <si>
    <t>AVENIDA PROF FRANCISCO MORATO, 479, APTO 63, JD. GUEDALLA, BUTANTÃ/SP - 05513-000</t>
  </si>
  <si>
    <t>VALOR DO IPTU 2023 É DE R$ 157,21 CADA PARCELA. ATUALIZAR / REAJUSTE DO CONDOMINIO 670,78</t>
  </si>
  <si>
    <t xml:space="preserve">BEATRIZ XAVIER ARANTES BAPTISTA </t>
  </si>
  <si>
    <t>98899-8099</t>
  </si>
  <si>
    <t>alissonrogerio13@gmail.com</t>
  </si>
  <si>
    <t>353.031.598-25</t>
  </si>
  <si>
    <t xml:space="preserve">TED </t>
  </si>
  <si>
    <t>29758-6</t>
  </si>
  <si>
    <t xml:space="preserve">WASHINGTON ALVES DA SILVA SENEDINO </t>
  </si>
  <si>
    <t>99931-3726</t>
  </si>
  <si>
    <t>RUA SAVÉRIO QUADRIO, 621, APTO 103, BLOCO 53, JARDIM AMARALINA, SÃO PAULO/SP - 05571-190</t>
  </si>
  <si>
    <t xml:space="preserve">NOVEMBRO </t>
  </si>
  <si>
    <t>237 - BRADESCO</t>
  </si>
  <si>
    <t xml:space="preserve">CAIO VINICIUS DE SÁ BERTOZZI </t>
  </si>
  <si>
    <t>94724-2377</t>
  </si>
  <si>
    <t>caiotrasporte@outlook.com</t>
  </si>
  <si>
    <t>404.705.818-16</t>
  </si>
  <si>
    <t xml:space="preserve">MARCIO TAVARES DE LIMA </t>
  </si>
  <si>
    <t>(44) 9 9933-7463</t>
  </si>
  <si>
    <t>marcio.tavares.lima@hotmail.com</t>
  </si>
  <si>
    <t>RUA HORACIO DE MELLO, 100, APTO 135, BLOCO 1, JD GRANJA CLOTILDE - COTIA/SP - 06705-270</t>
  </si>
  <si>
    <t>JUNHO</t>
  </si>
  <si>
    <t xml:space="preserve">CARLOS ALBERTO DA SILVA </t>
  </si>
  <si>
    <t>18 99694-2397</t>
  </si>
  <si>
    <t>calsilva2202@bol.com.br</t>
  </si>
  <si>
    <t>117.008.248-30</t>
  </si>
  <si>
    <t xml:space="preserve">260 - NUBANK </t>
  </si>
  <si>
    <t>46750640-7</t>
  </si>
  <si>
    <t xml:space="preserve">PAOLA DIAS PACHECO </t>
  </si>
  <si>
    <t>99020-7722</t>
  </si>
  <si>
    <t>paoladiaspacheco@yahoo.com</t>
  </si>
  <si>
    <t>RUA JOAQUIM DE SANTANA, 202, APTO 04, BLOCO JARAQUI, JARDIM ARPOADOR, SÃO PAILO/SP - 05565-010</t>
  </si>
  <si>
    <t xml:space="preserve">CARLOS BORTOGARAY FILHO </t>
  </si>
  <si>
    <t>96580-8555</t>
  </si>
  <si>
    <t>carlos.bfilho@hotmail.com</t>
  </si>
  <si>
    <t>065.847.978-48</t>
  </si>
  <si>
    <t>47550521-8</t>
  </si>
  <si>
    <t xml:space="preserve">KAMILLA BEATRIZ DE MOURA </t>
  </si>
  <si>
    <t>94972-7524</t>
  </si>
  <si>
    <t>kamillamoura335@gmail.com</t>
  </si>
  <si>
    <t>RUA NAZIR MIGUEL,674/676, JARDIM JOÃO XXIII,SÃO PAULO/ SP - 05570030</t>
  </si>
  <si>
    <t>CARLOS KENKITI JAMATO</t>
  </si>
  <si>
    <t>99901-4762</t>
  </si>
  <si>
    <t>kaka.yama72@gmail.com</t>
  </si>
  <si>
    <t>058.126.328-63</t>
  </si>
  <si>
    <t>209609-9</t>
  </si>
  <si>
    <t>DANIEL BORDONALLI</t>
  </si>
  <si>
    <t>94501-7171/ 94500-6415 e 99453-2230 GISELE ESPOSA</t>
  </si>
  <si>
    <t>gikadota@hotmail.com; gikabadreddini13@gmail.com</t>
  </si>
  <si>
    <t>RUA BENTO DE BARROS, 213, APTO 12, BLOCO 1, JD. AMARALINA, SÃO PAULO/SP - 05570-200</t>
  </si>
  <si>
    <t>MAIO</t>
  </si>
  <si>
    <t>CARLOS TADEU ROQUE ALMIRON</t>
  </si>
  <si>
    <t>98563-3225/ 98975-8774</t>
  </si>
  <si>
    <t>tna.costa02@gmail.com</t>
  </si>
  <si>
    <t>303.864.638-59</t>
  </si>
  <si>
    <t>01008191-0</t>
  </si>
  <si>
    <t>RUA SAVÉRIO QUADRIO, 621, APTO 102, BLOCO 62 - CONQUISTA AMARALINA, SÃO PAULO - 05571-190</t>
  </si>
  <si>
    <t xml:space="preserve">CASCIO DE LIMA E SILVA </t>
  </si>
  <si>
    <t>97624-0894</t>
  </si>
  <si>
    <t>cascyu@yahoo.com.br</t>
  </si>
  <si>
    <t>221.966.388-46</t>
  </si>
  <si>
    <t>013 00002673-8</t>
  </si>
  <si>
    <t xml:space="preserve">HENRIQUE ANDRADE PRADO DE COMI </t>
  </si>
  <si>
    <t>97187-4029</t>
  </si>
  <si>
    <t>henriquepradosouza10@gmail.com</t>
  </si>
  <si>
    <t>RUA FRESIA,61, - JARDIM JAPÃO - CAUCAIA/SP - 06726-780</t>
  </si>
  <si>
    <t xml:space="preserve">CESAR ORNELES DE OLIVEIRA </t>
  </si>
  <si>
    <t>97803-8848</t>
  </si>
  <si>
    <t>cesarornelesgamail.com</t>
  </si>
  <si>
    <t>400.304.898-90</t>
  </si>
  <si>
    <t xml:space="preserve">341 - ITAU </t>
  </si>
  <si>
    <t>22930-5</t>
  </si>
  <si>
    <t xml:space="preserve">NEUSA TORQUATO BELLINO </t>
  </si>
  <si>
    <t>99778-4549</t>
  </si>
  <si>
    <t>fabi_rosa@yahoo.com  Igor_bellino@hotmail.com</t>
  </si>
  <si>
    <t>RUA PIERRE BONNET, 271, PARQUE IPÊ, SÃO PAULO/SP - 05572-010</t>
  </si>
  <si>
    <t xml:space="preserve">CECILIA OTERO </t>
  </si>
  <si>
    <t>99473-1182</t>
  </si>
  <si>
    <t>ceciot22@gmailcom</t>
  </si>
  <si>
    <t>063.813.018-21</t>
  </si>
  <si>
    <t>87755-7</t>
  </si>
  <si>
    <t xml:space="preserve">MILENA RODRIGUES </t>
  </si>
  <si>
    <t>99331-2392</t>
  </si>
  <si>
    <t>milena.ro1@hotmail.com</t>
  </si>
  <si>
    <t>RUA PEREZ CASAS, 83 JARDIM JOÃO XXIII, SÃO PAULO/SP - 05572-060</t>
  </si>
  <si>
    <t xml:space="preserve">SETEMBRO </t>
  </si>
  <si>
    <t>CENY BLOSFELD ZACCAREZI</t>
  </si>
  <si>
    <t>ceny@helsten.com.br</t>
  </si>
  <si>
    <t>181.590.138-17</t>
  </si>
  <si>
    <t>06299-1</t>
  </si>
  <si>
    <t xml:space="preserve">LILLIAN MONIK LUCAS ROCHA </t>
  </si>
  <si>
    <t>95123-2703</t>
  </si>
  <si>
    <t>RUA DOMINGOS FELIX 87, APTO 34, BLOCO 3, JARDIM AMARALINA - SÃO PAULO/SP - 05570-220</t>
  </si>
  <si>
    <t xml:space="preserve">MARÇO </t>
  </si>
  <si>
    <t>CEMI COSTA COUTO</t>
  </si>
  <si>
    <t>96655-4723</t>
  </si>
  <si>
    <t>cemi.coutto@gmail.com</t>
  </si>
  <si>
    <t>290.057.418-80</t>
  </si>
  <si>
    <t>74891-9</t>
  </si>
  <si>
    <t xml:space="preserve">MARCONDES DE JESUS FERREIRA </t>
  </si>
  <si>
    <t>97873-3202</t>
  </si>
  <si>
    <t>erikavitoriacosta1@gmail.com</t>
  </si>
  <si>
    <t>RUA SAVERIO QUADRIO, 621, APTO 102, BLOCO 21 - CONQUISTA AMARALINA, SÃO PAULO/SP - 05571-190</t>
  </si>
  <si>
    <t xml:space="preserve">DEZEMBRO </t>
  </si>
  <si>
    <t xml:space="preserve">CLAUDIO ROBERTO DE LEMOS </t>
  </si>
  <si>
    <t>97111-1199 / 95313-0020</t>
  </si>
  <si>
    <t>claudiolemos11@yahoo.com.br</t>
  </si>
  <si>
    <t>267.574.268-62</t>
  </si>
  <si>
    <t>22817-9</t>
  </si>
  <si>
    <t xml:space="preserve">IVONETE RODRIGUES DE MORAIS ALVES </t>
  </si>
  <si>
    <t>nete.rodrigues@hotmail.com.br</t>
  </si>
  <si>
    <t>RUA BENTO DE BARROS, 415, JARDIM AMARALINA  , SÃO PAULO/SP - 05570-200</t>
  </si>
  <si>
    <t>CLAUDETE OLIVEIRA DE ALMEIDA KAMIO</t>
  </si>
  <si>
    <t>98634-0878</t>
  </si>
  <si>
    <t>vinicius_kamio@hotmail.com</t>
  </si>
  <si>
    <t>082.780.638-85</t>
  </si>
  <si>
    <t>1006768-5</t>
  </si>
  <si>
    <t>PRISCILA BARBOSA ECKEL</t>
  </si>
  <si>
    <t>96912-5282</t>
  </si>
  <si>
    <t>fotosimetria@gmail.com</t>
  </si>
  <si>
    <t>RUA RAMON BONELL, 108, APTO 61, PARQUE IPÊ, SÃO PAULO/SP, 05572-030</t>
  </si>
  <si>
    <t xml:space="preserve">CLAUDINEI ESTEVÃO </t>
  </si>
  <si>
    <t>99751-5715</t>
  </si>
  <si>
    <t>claudiomotoca887@gamil.com</t>
  </si>
  <si>
    <t>274.091.448-23</t>
  </si>
  <si>
    <t>000754631294-0</t>
  </si>
  <si>
    <t>RUA SAVERIO QUADRIO, 621, APTO 402, BLOCO 65 - CONQUISTA AMARALINA, SÃO PAULO/SP - 05571-190</t>
  </si>
  <si>
    <t xml:space="preserve">237 - BRADESCO </t>
  </si>
  <si>
    <t>CONDOMINIO EDIFICIO  ESPLANADA DO IPE</t>
  </si>
  <si>
    <t xml:space="preserve">94020-3387 CESAR </t>
  </si>
  <si>
    <t>cesar.augusto@bbsindicos.com.br</t>
  </si>
  <si>
    <t>05.586.982/0001-69</t>
  </si>
  <si>
    <t>60695-2</t>
  </si>
  <si>
    <t xml:space="preserve">MARIA JOSÉ DE CARVALHO </t>
  </si>
  <si>
    <t>maricarvalhosud@gmail.com</t>
  </si>
  <si>
    <t>RUA PEREZ CASAS, 156, APTO 01, PAQUE IPE, SÃO PAULO/SP - 05572-060</t>
  </si>
  <si>
    <t>CONDOMINIO PORTAL DO IPÊ</t>
  </si>
  <si>
    <t>96920-7227 EMERSON</t>
  </si>
  <si>
    <t>002.598.963/0001-64</t>
  </si>
  <si>
    <t>380 - PICPAY</t>
  </si>
  <si>
    <t>PIX EMERSON CELULAR (11) 96920-7227</t>
  </si>
  <si>
    <t>LUCAS BEZERRA DE LUCENA</t>
  </si>
  <si>
    <t>98150-0191 ANECI</t>
  </si>
  <si>
    <t>lucaslucena1@hotmail.com; ane-ci@hotmail.com</t>
  </si>
  <si>
    <t>RUA FRANCO PAOLANTONIO, 30, APTO 3, PARQUE IPÊ, SÃO PAULO/SP - O5571-110</t>
  </si>
  <si>
    <t>CONJUNTO RESIDENCIAL COSMOS</t>
  </si>
  <si>
    <t>99169-0669 FERNANDO</t>
  </si>
  <si>
    <t>fedaun@me.com; adm.residencialcosmos@gmail.com</t>
  </si>
  <si>
    <t>06.088.281/0001-62</t>
  </si>
  <si>
    <t>26508-0</t>
  </si>
  <si>
    <t>ANA PAULA GEMIO/MICELI</t>
  </si>
  <si>
    <t>96625-1316 OU 97103-5793 MICELI</t>
  </si>
  <si>
    <t>ana.gemio@dsa.com.br;miceli.mendes@gmail.com</t>
  </si>
  <si>
    <t>AVENIDA MARECHAL FIUZA DE CASTRO, 435, APTO 04, BLOCO MERCURIO, JARDIM PINHEIROS, SÃO PAULO/SP - 05596-000</t>
  </si>
  <si>
    <t xml:space="preserve">CRISTINA ALMEIDA AGUIAR </t>
  </si>
  <si>
    <t>98781-5749</t>
  </si>
  <si>
    <t>crisalmeidasp@hotmail.com</t>
  </si>
  <si>
    <t>140.832.108-42</t>
  </si>
  <si>
    <t xml:space="preserve">MARCELA MOREIRA DE ALMEIDA </t>
  </si>
  <si>
    <t>96637-4638</t>
  </si>
  <si>
    <t>marcela06.almeida@gmail.com</t>
  </si>
  <si>
    <t>RUA BENTO DE BARRO, 101, APTO 24,BLOCO 2 - JARDIM AMARALINA, SÃO PAULO/SP - 05570-200</t>
  </si>
  <si>
    <t>DANIEL MANTOVAN LAPIETRA</t>
  </si>
  <si>
    <t>99653-9396</t>
  </si>
  <si>
    <t>danielmantovanlapietra@gmail.com</t>
  </si>
  <si>
    <t>259.033.008-12</t>
  </si>
  <si>
    <t>11161690-5</t>
  </si>
  <si>
    <t>RUA TANCREDI MANTOVANI, 266, PARQUE IPÊ, SÃO PAULO/SP - 05571-180</t>
  </si>
  <si>
    <t>97024-5062</t>
  </si>
  <si>
    <t>borgesbogado@hotmail.com</t>
  </si>
  <si>
    <t>320.494.158-26</t>
  </si>
  <si>
    <t>01001987-5</t>
  </si>
  <si>
    <t>JOSE THADEU FARIAS DA SILVA</t>
  </si>
  <si>
    <t>99196-9963</t>
  </si>
  <si>
    <t>zethadeu@gmail.com</t>
  </si>
  <si>
    <t>RUA ALBANO JOSÉ PIRES, 151, APTO 06, BLOCO C, JARDIM AMARALINA - SÃO PAULO/SP - 05570-170</t>
  </si>
  <si>
    <t xml:space="preserve">DIOGO CARLOS BERNARDES DE SOUZA </t>
  </si>
  <si>
    <t>98597-6196</t>
  </si>
  <si>
    <t>diogo_cbs@yahoo.com.br</t>
  </si>
  <si>
    <t>040.529.809-99</t>
  </si>
  <si>
    <t xml:space="preserve">001 - BRASIL </t>
  </si>
  <si>
    <t>7068-8</t>
  </si>
  <si>
    <t>31171-5</t>
  </si>
  <si>
    <t xml:space="preserve">RODRIGO GABAS AMARO DE LIMA </t>
  </si>
  <si>
    <t>99803-9741</t>
  </si>
  <si>
    <t>rodrigogabas@gmail.com</t>
  </si>
  <si>
    <t>AVENIDA PROF. FRANCISCO MORATO, 479 - APTO 32, JARDIM GUEDALLA, SÃO PAULO/SP - 05513-00</t>
  </si>
  <si>
    <t>DULCILENE BARBATO MAFFIOLETTI</t>
  </si>
  <si>
    <t>(45) 9917-6386</t>
  </si>
  <si>
    <t>duceliab@hotmail.com</t>
  </si>
  <si>
    <t>142.478.768-80</t>
  </si>
  <si>
    <t>46993-9</t>
  </si>
  <si>
    <t>BRUNA LOHANA NOGUEIRA DE QUADROS</t>
  </si>
  <si>
    <t>98524-5270</t>
  </si>
  <si>
    <t>bruna.nogueira.quadros@gmail.com</t>
  </si>
  <si>
    <t>AVENIDA JOAQUIM DE SANTANA, 181, APTO 2, BLOCO 1, JARDIM ARPOADOR, SÃO PAULO/SP - 05565-902</t>
  </si>
  <si>
    <t>EDICLAUDIA DIAS DA SILVA</t>
  </si>
  <si>
    <t>99732-2517</t>
  </si>
  <si>
    <t>ediclaudia1505@gmail.com</t>
  </si>
  <si>
    <t>147.278.758-70</t>
  </si>
  <si>
    <t>4800-3</t>
  </si>
  <si>
    <t xml:space="preserve">LUCAS ALEXANDRE ARRUDA SALMAZI </t>
  </si>
  <si>
    <t>97644-6815</t>
  </si>
  <si>
    <t>delimabell2@gmail.com</t>
  </si>
  <si>
    <t>RUA FERNANDO TROMBE RODRIGUES, 262, CASA 2 FUNDOS, JD. PAULO VI, SÃO PAULO/SP - 05570-010</t>
  </si>
  <si>
    <t xml:space="preserve">EDSON PUDENCE </t>
  </si>
  <si>
    <t>19 99766-1587</t>
  </si>
  <si>
    <t>epudence@hotmail.com</t>
  </si>
  <si>
    <t>045.271.458-35</t>
  </si>
  <si>
    <t>61440-8</t>
  </si>
  <si>
    <t xml:space="preserve">ALINE CHRISTINA PEREIRA FENILI </t>
  </si>
  <si>
    <t>95489-6808</t>
  </si>
  <si>
    <t>alinefenili@hotmail.com</t>
  </si>
  <si>
    <t>RUA PIERRE BONNET, 15, APTO 21, JARDIM AMARALINA - SÃO PAULO /SP - 05571-140</t>
  </si>
  <si>
    <t xml:space="preserve">ELAINE DE VICENCIO </t>
  </si>
  <si>
    <t>99147-0469</t>
  </si>
  <si>
    <t>elaine.vicencio@yahoo.com.br</t>
  </si>
  <si>
    <t>274.988.558-28</t>
  </si>
  <si>
    <t>238 - BRADESCO</t>
  </si>
  <si>
    <t>RUA SAVERIO QUADRIO, 621, APTO 101, BLOCO 48, CONQUISTA AMARALINA, JARDIM AMARALINA, SÃO PAULO/SP - 05571-190</t>
  </si>
  <si>
    <t xml:space="preserve">ELIANE REGINA DE LIMA </t>
  </si>
  <si>
    <t>96258-0875</t>
  </si>
  <si>
    <t>eliane4254@hotmail.com</t>
  </si>
  <si>
    <t>185.490.428-03</t>
  </si>
  <si>
    <t>00034093-0</t>
  </si>
  <si>
    <t xml:space="preserve">ALAN TELES DE OLIVEIRA </t>
  </si>
  <si>
    <t>99449-3018</t>
  </si>
  <si>
    <t>lanzinhoo_fsa_@hotmail.com</t>
  </si>
  <si>
    <t>RUA SAVERIO QUADRIO, 621, APTO 102, BLOCO 14, CONQUISTA AMARALINA, JARDIM AMARALINA, SÃO PAULO/SP - 05571-190</t>
  </si>
  <si>
    <t>ELIANE ROCHA DA SILVA</t>
  </si>
  <si>
    <t>99305-4799 / 98704-5076</t>
  </si>
  <si>
    <t>elianerochasilva@icloud.com; eliane_era@hotmail.com</t>
  </si>
  <si>
    <t>274.161.088-61</t>
  </si>
  <si>
    <t>JORGE NELSON DE CAMPOS/NELSON</t>
  </si>
  <si>
    <t>97036-4127</t>
  </si>
  <si>
    <t>jorgemesquitaa@gmail.com;camposs_junior@hotmail.com</t>
  </si>
  <si>
    <t>RUA ALBANO JOSE PIRES, 133, APTO 16, BLOCO D, JARDIM AMARALINA, SÃO PAULO/SP - 05570-150</t>
  </si>
  <si>
    <t>ELIZABETH OLIVEIRA DOS SANTOS</t>
  </si>
  <si>
    <t>3783-0120</t>
  </si>
  <si>
    <t>759.139.848-20</t>
  </si>
  <si>
    <t>DINHEIRO</t>
  </si>
  <si>
    <t xml:space="preserve">LUCIANA BRAGA DE OLIVEIRA </t>
  </si>
  <si>
    <t>96979-8669</t>
  </si>
  <si>
    <t xml:space="preserve">luciana.lbo@gmail.com </t>
  </si>
  <si>
    <t xml:space="preserve">ELLEN FRANCA SOARES DA SILVA </t>
  </si>
  <si>
    <t>94012-0605</t>
  </si>
  <si>
    <t>ellenfransova@gmail.com</t>
  </si>
  <si>
    <t>318.646.758-61</t>
  </si>
  <si>
    <t>00005210-1</t>
  </si>
  <si>
    <t xml:space="preserve">RAFAEL LOURENÇO DE MORAES DOS SANTOS </t>
  </si>
  <si>
    <t>95303-1147 / 4242-2975</t>
  </si>
  <si>
    <t>RUA NAPOLES, 415, APTO 1, BLOCO B, JARDIM COLIBIRI, COTIA/SP - 06712-380</t>
  </si>
  <si>
    <t>ELVIRA ALVES DA ROCHA</t>
  </si>
  <si>
    <t>(12) 98116-4583</t>
  </si>
  <si>
    <t>200.550.055-00</t>
  </si>
  <si>
    <t>1010376-2</t>
  </si>
  <si>
    <t>MARIA DENISE SOUSA</t>
  </si>
  <si>
    <t>95927-0012</t>
  </si>
  <si>
    <t>dsousa616@gmail.com</t>
  </si>
  <si>
    <t>RUA JOSE FIORAVANTI, 65, APTO 41, BLOCO B, COHAB EDUCANDARIO, SÃO PAULO/SP - 05563-050</t>
  </si>
  <si>
    <t>EMILE GHARIB</t>
  </si>
  <si>
    <t>94721-7216</t>
  </si>
  <si>
    <t>emiletj@hotmail.com</t>
  </si>
  <si>
    <t>089.046.828-19</t>
  </si>
  <si>
    <t>SERGIO APARECIDO DE JESUS IGNÁCIO</t>
  </si>
  <si>
    <t>97221-9427</t>
  </si>
  <si>
    <t>sergio.tota@hotmail.com</t>
  </si>
  <si>
    <t>RUA MAURO RABANO, 151, PARQUE IPE, SÃO PAULO/SP - 05572-090</t>
  </si>
  <si>
    <t xml:space="preserve">MARIA JOSE DE ANDRADE PORTO </t>
  </si>
  <si>
    <t>99780-2083</t>
  </si>
  <si>
    <t>portomaria923@gmail.com</t>
  </si>
  <si>
    <t>RUA MAURO RABANO, 136, CASA SUPERIOR, PARQUE IPE, SÃO PAULO/SP - 05572-090</t>
  </si>
  <si>
    <t xml:space="preserve">JUNHO </t>
  </si>
  <si>
    <t>PEGAR O VALOR DO IPTU 2023</t>
  </si>
  <si>
    <t>SIMONE SUGA BENITES</t>
  </si>
  <si>
    <t>99393-9551</t>
  </si>
  <si>
    <t>simonebenites@ymail.com</t>
  </si>
  <si>
    <t>RUA MAURO RABANO, 136, CASA 2 SUPERIOR, PARQUE IPE, SÃO PAULO/SP - 05572-090</t>
  </si>
  <si>
    <t xml:space="preserve">LUIZ OTAVIO DOMINGUES DA SILVA </t>
  </si>
  <si>
    <t>96909-3407</t>
  </si>
  <si>
    <t>lariazevedo2008@hotmail.com Luiz.otavio_20@hotmail.com</t>
  </si>
  <si>
    <t>RUA MAURO RABANO, 136, CASA 1 SUPERIOR, PARQUE IPE, SÃO PAULO/SP - 05572-090</t>
  </si>
  <si>
    <t>ERICA ALVES DE CAMPOS</t>
  </si>
  <si>
    <t>96386-8523</t>
  </si>
  <si>
    <t>camposalveserica@gmail.com</t>
  </si>
  <si>
    <t>171.773.898-22</t>
  </si>
  <si>
    <t>45065-0</t>
  </si>
  <si>
    <t>ISABELA MENDONÇA DE CARVALHO</t>
  </si>
  <si>
    <t>98323-5019</t>
  </si>
  <si>
    <t>RUA BENTO DE BARROS, 71, APTO 132, BLOCO 2, JARDIM AMARALINA, SÃO PAULO/SP - 05570-200</t>
  </si>
  <si>
    <t>ERMELINDO DOS SANTOS</t>
  </si>
  <si>
    <t>99163-6338 / 3785-4545 / 98104-7228</t>
  </si>
  <si>
    <t>luizcarlosraider@gmail.com</t>
  </si>
  <si>
    <t>116.019.818-72</t>
  </si>
  <si>
    <t>RENATA BATISTA DE OLIVEIRA</t>
  </si>
  <si>
    <t>99469-1636 / 4301-7411</t>
  </si>
  <si>
    <t>renataoli1234@gmail.com</t>
  </si>
  <si>
    <t>RUA MANOEL JOAQUIM DE ALMEIDA, 140, CASA 1, JARDIM SÃO JORGE, SÃO PAULO/SP - 05568-020</t>
  </si>
  <si>
    <t xml:space="preserve">ROBSON ALVES DA SILVA </t>
  </si>
  <si>
    <t>98501-0324</t>
  </si>
  <si>
    <t>robsonnegritude987@gmail.com</t>
  </si>
  <si>
    <t>RUA MANOEL JOAQUIM DE ALMEIDA, 140, CASA 2, JARDIM SÃO JORGE, SÃO PAULO/SP - 05568-020</t>
  </si>
  <si>
    <t xml:space="preserve">MAIO </t>
  </si>
  <si>
    <t>RONALDO CORREIA BISPO</t>
  </si>
  <si>
    <t>98759-7125/ 96319-8305 CLAUDIA ESPOSA</t>
  </si>
  <si>
    <t>ronaldoestilounico1@gmail.com</t>
  </si>
  <si>
    <t>RUA CONEGO LUIZ VIEIRA DA SILVA, 751, CASA 1, JARDIM JOÃO XXIII, SÃO PAULO/SP - 05569-110</t>
  </si>
  <si>
    <t>ESTELINA NASCIMENTO DE SOUZA</t>
  </si>
  <si>
    <t>96439-2758</t>
  </si>
  <si>
    <t>330.393.991-87</t>
  </si>
  <si>
    <t>12738-8</t>
  </si>
  <si>
    <t>ADAUTO APARECIDO DE MENDONÇA</t>
  </si>
  <si>
    <t>96895-5948</t>
  </si>
  <si>
    <t>RUA MARIO QUINTANA, 590, CASA2, RECANTO DAS ROSAS, SANTA MARIA, OSASCO/SP - 06149-260</t>
  </si>
  <si>
    <t>EVANDRO JERICO DOS SANTOS</t>
  </si>
  <si>
    <t>94851-2569</t>
  </si>
  <si>
    <t>evandrojsantos01@gmail.com</t>
  </si>
  <si>
    <t>299.335.788-39</t>
  </si>
  <si>
    <t>PIX - 11948512569</t>
  </si>
  <si>
    <t>20519-8</t>
  </si>
  <si>
    <t>BRUNA DOS SANTOS SIMA</t>
  </si>
  <si>
    <t>96197-4930</t>
  </si>
  <si>
    <t>brunasima@gmail.com</t>
  </si>
  <si>
    <t>RUA RUY CAMARGO, 51, APTO 21, BLOCO A, JARDIM AMARALINA, SÃO PAULO/SP - 05570-170</t>
  </si>
  <si>
    <t xml:space="preserve">FABIANA IGLESIAS VITTA / ALESSANDRA / THIAGO </t>
  </si>
  <si>
    <t>96641-6640/</t>
  </si>
  <si>
    <t>fvitta@gmail.com</t>
  </si>
  <si>
    <t>252.116.238-86</t>
  </si>
  <si>
    <t>7959</t>
  </si>
  <si>
    <t>20548-0</t>
  </si>
  <si>
    <t xml:space="preserve">DANIEL AUGUSTO DE SOUZA </t>
  </si>
  <si>
    <t>98266-9440/2818-2522</t>
  </si>
  <si>
    <t>daniel@zoomvideoproducoes.com.br</t>
  </si>
  <si>
    <t>RUA FELIPE TENA,184, CASA 85, JARDIM GUERREIRO - GRANJA VIANA/SP -06710-540</t>
  </si>
  <si>
    <t>FELIPE AUGUSTO DE LIMA</t>
  </si>
  <si>
    <t>95556-3607</t>
  </si>
  <si>
    <t>felipeaugusto500@gmail.com</t>
  </si>
  <si>
    <t>385.163.858-17</t>
  </si>
  <si>
    <t>0001</t>
  </si>
  <si>
    <t>37743630-6</t>
  </si>
  <si>
    <t>MARCOS PAULO REIS AMORIM</t>
  </si>
  <si>
    <t>96084-6362</t>
  </si>
  <si>
    <t>orus.corporation2020@gmail.com</t>
  </si>
  <si>
    <t>RUA HORARIO DE MELLO, 100, APTO 217, BLOCO 2, GRANJA CLOTILDE, COTIA/SP - 06705-270</t>
  </si>
  <si>
    <t>FERNANDO APARECIDO DA SILVEIRA</t>
  </si>
  <si>
    <t>95349-0043 / 98642-5388</t>
  </si>
  <si>
    <t>drogaria.suprema@hotmail.com</t>
  </si>
  <si>
    <t>144.024.768-44</t>
  </si>
  <si>
    <t>5301</t>
  </si>
  <si>
    <t>20493-8</t>
  </si>
  <si>
    <t>NOEMI DOS SANTOS PEREIRA</t>
  </si>
  <si>
    <t>93462-0819 / 3742-9237</t>
  </si>
  <si>
    <t>noemysp2016@gmail.com</t>
  </si>
  <si>
    <t>RUA PADRE JOÃO DA CUNHA, 273, CASA 4 FUNDOS, JARDIM JOÃO XXIII, SÃO PAULO/SP - 05569-050</t>
  </si>
  <si>
    <t>DOUDELINE RHODE</t>
  </si>
  <si>
    <t>93013-8108</t>
  </si>
  <si>
    <t>rdoudeline@gmail.com</t>
  </si>
  <si>
    <t>RUA PADRE JOÃO DA CUNHA, 273, CASA 1 FUNDOS, JARDIM JOÃO XXIII, SÃO PAULO/SP - 05569-050</t>
  </si>
  <si>
    <t xml:space="preserve">LUIZ FERNANDO DO NASCIMENTO </t>
  </si>
  <si>
    <t>95176-7547</t>
  </si>
  <si>
    <t>advluizfernando@uol.com.br</t>
  </si>
  <si>
    <t>RUA PADRE JOÃO DA CUNHA, 281, SALÃO , JARDIM JOÃO XXIII, SÃO PAULO/SP - 05569-050</t>
  </si>
  <si>
    <t xml:space="preserve">FERNANDO SANTANA MARQUES </t>
  </si>
  <si>
    <t>94980-3898</t>
  </si>
  <si>
    <t>fernandodmark@yahoo.com.br</t>
  </si>
  <si>
    <t>554.904.845-0</t>
  </si>
  <si>
    <t>0164</t>
  </si>
  <si>
    <t>25267-8</t>
  </si>
  <si>
    <t xml:space="preserve">DIULIANO ROSA DO NASCIMENTO /MARIAH ROSA DA CRUZ </t>
  </si>
  <si>
    <t>99594-9759 / 99120-9899</t>
  </si>
  <si>
    <t>diuliano.nascimento@gmail.com mariahrosacruz@gmail.com</t>
  </si>
  <si>
    <t>RUA IVAN POPOV, 148, CASA 13, CONDOMINIO VILA DO BOSQUE, PARQUE IPÊ, SÃO PAULO, CEP: 05571-130</t>
  </si>
  <si>
    <t xml:space="preserve">OUTUBRO </t>
  </si>
  <si>
    <t>FLORISVALDO SOUZA DOS SANTOS</t>
  </si>
  <si>
    <t>(74) 8103-5032</t>
  </si>
  <si>
    <t>floriartes@hotmail.com</t>
  </si>
  <si>
    <t>427.264.095-04</t>
  </si>
  <si>
    <t>ANA PAULA RAYMUNDO CHIMELLO</t>
  </si>
  <si>
    <t>96717-4720</t>
  </si>
  <si>
    <t>apaula.rc@hotmail.com</t>
  </si>
  <si>
    <t>RUA PIERRE BONNET, 15, APTO 82, PARQUE IPÊ, SÃO PAULO/SP - 05571-140</t>
  </si>
  <si>
    <t>FRANCISCO DOS SANTOS SAIZ</t>
  </si>
  <si>
    <t>4702-0794 / 99806-9922</t>
  </si>
  <si>
    <t>francisco.saiz@gmail.com</t>
  </si>
  <si>
    <t>076.313.118-03</t>
  </si>
  <si>
    <t>6969-8</t>
  </si>
  <si>
    <t>17576-5</t>
  </si>
  <si>
    <t>MARCELO CRUZ NASCIMENTO /VALDINÉIA</t>
  </si>
  <si>
    <t>97087-5270</t>
  </si>
  <si>
    <t>RUA LUIZ SAIA, 208, CASA 1, JARDIM ARPOADOR, SÃO PAULO/SP - 05560-030</t>
  </si>
  <si>
    <t>GENS LOPES CHAVES</t>
  </si>
  <si>
    <t>015 3248-2042 / 015 98146-5849 / 015 98127-1552 (Lidia esposa)</t>
  </si>
  <si>
    <t>lopes_madeiras@hotmail.com</t>
  </si>
  <si>
    <t>365.962.214-15</t>
  </si>
  <si>
    <t>TRANSFERÊNCIA CONTA POUPANÇA</t>
  </si>
  <si>
    <t>12899-9</t>
  </si>
  <si>
    <t>ANA PAULA DA SILVA COSTA</t>
  </si>
  <si>
    <t>95993-0491 / 3819-1083 / 98209-2649 SOBRINHA</t>
  </si>
  <si>
    <t>anapaulinhasilva2010@hotmail.com</t>
  </si>
  <si>
    <t>RUA SANTIAGO FERRER, 480, CASA 3, PQ YPE, SÃO PAULO/SP - 05571-140</t>
  </si>
  <si>
    <t>015 3248-2042 / 015 98146-5849</t>
  </si>
  <si>
    <t>MARILZA SELMA ESTEVÃO</t>
  </si>
  <si>
    <t>98479-0912 / 2639-0159 / 5501-5547 / 5501-5590</t>
  </si>
  <si>
    <t>marilza.estevao@zodiac.com.br; marilzaestevao@hotmail.com</t>
  </si>
  <si>
    <t>RUA TANCREDI MANTOVANI, 271, CASA 1, PARQUE YPÊ, SÃO PAULO/SP - 05571-180</t>
  </si>
  <si>
    <t xml:space="preserve">PEDIU PARA AVISAR QUE O ANO 2023, TEM IPTU PARA RATEAR/ REAJUSTE DE 24,18 A PARTIR DE MAIO </t>
  </si>
  <si>
    <t xml:space="preserve">015 3248-2042 / 015 98146-5849 </t>
  </si>
  <si>
    <t>JOSICLEIA GONCALVES COSTA</t>
  </si>
  <si>
    <t xml:space="preserve">99668-2001 </t>
  </si>
  <si>
    <t>RUA SANTIAGO FERRER, 480, CASA 2, PQ YPE, SÃO PAULO/SP - 05571-140</t>
  </si>
  <si>
    <t>GILBERTO VANCAN</t>
  </si>
  <si>
    <t>12 99185-6300 / 12 3301 3864</t>
  </si>
  <si>
    <t>gilbertovansan@yahoo.com.br</t>
  </si>
  <si>
    <t>048.208.828-13</t>
  </si>
  <si>
    <t>1004149-0</t>
  </si>
  <si>
    <t>CAMILA DROGHINI DA SILVA</t>
  </si>
  <si>
    <t>99994-6078</t>
  </si>
  <si>
    <t>camiladroghini@hotmail.com</t>
  </si>
  <si>
    <t>RUA AGNALDO DE MACEDO, 860, APTO 83, BL 3, SEPETIBA, JARDIM AMARALINA, SÃO PAULO/SP - CEP: 05570-230</t>
  </si>
  <si>
    <t>JANEIRO 2023 APLICADO O REAJUSTE, IGPM 5,46%. FUTURAMENTE O PROPRIETATIO VAI PEDIR O IMOVEL, PEDIMOS PARA AVISAR COM 60 DIAS.</t>
  </si>
  <si>
    <t xml:space="preserve">GUILHERME GARCIA BALDO </t>
  </si>
  <si>
    <t>94102-7073</t>
  </si>
  <si>
    <t>guilherme.g.baldo@gmail.com</t>
  </si>
  <si>
    <t>482.428.758-80</t>
  </si>
  <si>
    <t>6952053-0</t>
  </si>
  <si>
    <t xml:space="preserve">PEDRO ALMEIDA MARQUES / SILVIA ALMEIDA TAVARES </t>
  </si>
  <si>
    <t>98328-1770 / 99133-8880</t>
  </si>
  <si>
    <t>pedroalmeidamarques@gmail.com  silviaatavares16@gmail.com</t>
  </si>
  <si>
    <t>RUA BENTO DE BARROS, 200, APTO 46, BLOCO B, JARDIM AMARALINA, SÃO PAULO/SP - CEP 05570-200</t>
  </si>
  <si>
    <t>GUILHERME GUIMARÃES DE SOUZA</t>
  </si>
  <si>
    <t>97113-8178</t>
  </si>
  <si>
    <t>guilhermesouza_26@hotmail.com</t>
  </si>
  <si>
    <t>060.496.356-41</t>
  </si>
  <si>
    <t>01030518-1</t>
  </si>
  <si>
    <t xml:space="preserve">FELIPE FERNANDES DO NASCIMENTO / SABRINA </t>
  </si>
  <si>
    <t>98217-2529</t>
  </si>
  <si>
    <t>felipe.fernandes49@gmail.com</t>
  </si>
  <si>
    <t>RUA INÁCIO CERVANTES, 201 - CASA 6 -PQ.IPÊ - SÃO PAULO - SP -05572-000</t>
  </si>
  <si>
    <t>341 -ITAU</t>
  </si>
  <si>
    <t>AMAURI BARRETO DA CONCEIÇÃO / MARIA FLOR BARRETO</t>
  </si>
  <si>
    <t>HILDA ROSA DA CONCEIÇÃO</t>
  </si>
  <si>
    <t>94643-1958</t>
  </si>
  <si>
    <t>076.076.408-51</t>
  </si>
  <si>
    <t>7859205-2</t>
  </si>
  <si>
    <t>TANIA FERREIRA SANTANA</t>
  </si>
  <si>
    <t>97891-1392</t>
  </si>
  <si>
    <t>tahmarques8@gmail.com</t>
  </si>
  <si>
    <t>RUA BENTO DE BARROS, 71, APTO 244, BLOCO 2, ICARAÍ,JARDIM AMARALINA, SÃO PAULO/SP - CEP:05570-200</t>
  </si>
  <si>
    <t>IGOR CASTOR BARBOSA DE OLIVEIRA</t>
  </si>
  <si>
    <t>99443-6042</t>
  </si>
  <si>
    <t>l_castor@hotmail.com</t>
  </si>
  <si>
    <t>314.447.718-41</t>
  </si>
  <si>
    <t>0121126-9</t>
  </si>
  <si>
    <t>EDUARDO OLIVEIRA MARTINS DOS SANTOS</t>
  </si>
  <si>
    <t>94082-6558</t>
  </si>
  <si>
    <t>corretor.eduardo.quintoandar@gmail.com</t>
  </si>
  <si>
    <t>RUA ALBANO JOSE PIRES, 133, APTO 42, BLOCO C, JARDIM AMARALINA, SÃO PAULO/SP - CEP 05570-150</t>
  </si>
  <si>
    <t>ILSON ROBERTO DE LIMA</t>
  </si>
  <si>
    <t>99101-9495</t>
  </si>
  <si>
    <t>ilsonrobertli@gmail.com</t>
  </si>
  <si>
    <t>657.272.828-53</t>
  </si>
  <si>
    <t>00004524-9</t>
  </si>
  <si>
    <t>LEONARDO ANDRADE MATOS</t>
  </si>
  <si>
    <t>95796-4675</t>
  </si>
  <si>
    <t>RUA PADRE ANGELO GIOIELLI, 109, JARDIM SÃO JORGE, SÃO PAULO/SP - CEP: 05567-250</t>
  </si>
  <si>
    <t>IRANDIR PEREIRA ESTEVO</t>
  </si>
  <si>
    <t>99619-9222/98809-5091</t>
  </si>
  <si>
    <t>estevomaira@gmail.com</t>
  </si>
  <si>
    <t>213.781.848-58</t>
  </si>
  <si>
    <t>03860-5/500</t>
  </si>
  <si>
    <t>ROBERTA KELLY BATISTA SILVA DE CAMARGO / GUILHERME</t>
  </si>
  <si>
    <t>96583-6759 / 96368-7807</t>
  </si>
  <si>
    <t>rkellyam@gmail.com;guilhermecamargoarruda@hotmail.com</t>
  </si>
  <si>
    <t>RUA LUCIDIO MARCONDES, 155, JD. JOÃO XXII, SÃO PAULO/SP - 05569-060</t>
  </si>
  <si>
    <t>douglasfuruta@outlook.com</t>
  </si>
  <si>
    <t xml:space="preserve">JAILZA SILVA FERREIRA </t>
  </si>
  <si>
    <t>98748-2423</t>
  </si>
  <si>
    <t>jailzasferreiragmail.com</t>
  </si>
  <si>
    <t>400.684.098-50</t>
  </si>
  <si>
    <t>1028531-3</t>
  </si>
  <si>
    <t xml:space="preserve">71 99413-5597 / 93903-5595 MYRTES </t>
  </si>
  <si>
    <t>marcos_psrj@outlook.com myrtes.as@hotmail.com</t>
  </si>
  <si>
    <t>AVENIDA VATICANO, 222, APTO 32, TORRE 1 ,  JARDIM JOÃO XXIII, SÃO PAULO / SP - 05569-120</t>
  </si>
  <si>
    <t xml:space="preserve">JANDIRA GOMES DE CARVALHO </t>
  </si>
  <si>
    <t>94746-8840 Marcio / 99833-7347</t>
  </si>
  <si>
    <t>jandira@yahoo.com.br</t>
  </si>
  <si>
    <t>127.142.928-44</t>
  </si>
  <si>
    <t xml:space="preserve">FLAVIO RUFINO LEANDRO / TAIS ALMEIDA DOS SANTOS </t>
  </si>
  <si>
    <t>95953-9789</t>
  </si>
  <si>
    <t>flaviorufinoofficial@gmail.com</t>
  </si>
  <si>
    <t>AVENIDA VATICANO, 222, APTO 14,BLOCO 7, JARDIM JOÃO XXIII, SÃO PAULO/ SP - 05569-120</t>
  </si>
  <si>
    <t>JOACIR APARECIDO DA ROCHA</t>
  </si>
  <si>
    <t>99879-0699</t>
  </si>
  <si>
    <t>joacirrocha@yahoo.com.br</t>
  </si>
  <si>
    <t>094.178.498-32</t>
  </si>
  <si>
    <t>12493-4</t>
  </si>
  <si>
    <t>FERNANDA DA SILVA RAMOS</t>
  </si>
  <si>
    <t>7937-8894 / 4703-3090 COM / 2764-0769 / 97294-1412</t>
  </si>
  <si>
    <t>fernandadasilvaramos2016@gmail.com</t>
  </si>
  <si>
    <t>RUA JUIZ DE FORA, 78, CS 02, PQ TURIGUARA, COTIA/SP - 06703-290</t>
  </si>
  <si>
    <t>MARIA DOS HUMILDES DA MATA</t>
  </si>
  <si>
    <t>93328-9684</t>
  </si>
  <si>
    <t>RUA JUIZ DE FORA, 78, CS 03, PQ TURIGUARA, COTIA/SP - 06703-290</t>
  </si>
  <si>
    <t>JOAO ALVES DE ANDRADE</t>
  </si>
  <si>
    <t>94886-3372</t>
  </si>
  <si>
    <t>539.816.508-91</t>
  </si>
  <si>
    <t>JEFERSON DOS SANTOS</t>
  </si>
  <si>
    <t>97320-5576</t>
  </si>
  <si>
    <t>jefsantos.na@gmail.com</t>
  </si>
  <si>
    <t>RUA VATICANO, 41, CASA 2, JARDIM JOÃO XXIII, SÃO PAULO/SP - 05569-120</t>
  </si>
  <si>
    <t xml:space="preserve">JOAO PAULO DOS SANTOS </t>
  </si>
  <si>
    <t>94797-9052</t>
  </si>
  <si>
    <t>joao@ritmomoveis.com.br</t>
  </si>
  <si>
    <t>LUCAS RESENDE FERREIRA</t>
  </si>
  <si>
    <t>95426-8738</t>
  </si>
  <si>
    <t>lucasresendeferreira@gmail.com</t>
  </si>
  <si>
    <t>RUA BENTO DE BARROS, 200, APTO 46, BLOCO C,  SÃO PAULO/SP - 05570-200</t>
  </si>
  <si>
    <t>JOSE AMARAL CORREA</t>
  </si>
  <si>
    <t>99396-8199 Silvia Marta</t>
  </si>
  <si>
    <t>sicorrea@gmail.com</t>
  </si>
  <si>
    <t>084.178.658-53</t>
  </si>
  <si>
    <t>03086-9</t>
  </si>
  <si>
    <t>CENTRAL DE TRANSPORTES E LOCAÇÃO</t>
  </si>
  <si>
    <t>2389-8885 / 4612-1206</t>
  </si>
  <si>
    <t>RUA ARTURO TOSCANINI, 54, PARQUE IPE, SÃO PAULO/SP - 05571-030</t>
  </si>
  <si>
    <t>JOSE LUIS JIMENEZ GONZALEZ</t>
  </si>
  <si>
    <t>99286-9004 Soninha</t>
  </si>
  <si>
    <t>048.298.308-67</t>
  </si>
  <si>
    <t>3557-7</t>
  </si>
  <si>
    <t>CARLOS ALBERTO CABEÇA</t>
  </si>
  <si>
    <t>94549-2041 / 97274-8162 MARCOS FIADOR</t>
  </si>
  <si>
    <t>Vendas.ac4led@gmail.com</t>
  </si>
  <si>
    <t>RUA DOMINGOS FELIX, 87, APTO 04, BLOCO 03, JARDIM AMARALINA, SÃO PAULO/SP - 05570-220</t>
  </si>
  <si>
    <t>JOSE LUIZ FEITOSA</t>
  </si>
  <si>
    <t>99970-7864</t>
  </si>
  <si>
    <t>942.005.488-87</t>
  </si>
  <si>
    <t>0223533-1</t>
  </si>
  <si>
    <t>ALLAN DE SOUZA RIBEIRO</t>
  </si>
  <si>
    <t>94171-0653</t>
  </si>
  <si>
    <t>allan.sribeiro@outlook.com</t>
  </si>
  <si>
    <t>RUA FERNANDO TROMBE RODRIGUES, 85, CASA 2, JARDIM PAULO VI, SÃO PAULO/SP - 05366-150</t>
  </si>
  <si>
    <t>EDUARDO HENRIQUE KALILE GOMES</t>
  </si>
  <si>
    <t>97635-3838 / 96611-1993 SIMONE</t>
  </si>
  <si>
    <t>eduardo.henrique97@hotmail.com</t>
  </si>
  <si>
    <t>RUA FERNANDO TROMBE RODRIGUES, 85, JARDIM PAULO VI, SÃO PAULO/SP - 05366-150</t>
  </si>
  <si>
    <t>JOSE ROBSON SANTOS PINHEIRO</t>
  </si>
  <si>
    <t>98618-4761</t>
  </si>
  <si>
    <t>jrobson.sp@gmail.com</t>
  </si>
  <si>
    <t>045.019.365-92</t>
  </si>
  <si>
    <t>25005-8</t>
  </si>
  <si>
    <t>ALEXANDER ENGELBERG</t>
  </si>
  <si>
    <t>98530-1736</t>
  </si>
  <si>
    <t>alexander.engelberg@hotmail.com</t>
  </si>
  <si>
    <t>TRAVESSA NESTOR SOARES DE MACEDO, 130, CASA , PARQUE IPE, SÃO PAULO/SP - CEP: 05567-100</t>
  </si>
  <si>
    <t xml:space="preserve">JOSE RODRIGUES DE LIMA </t>
  </si>
  <si>
    <t>98158-3121</t>
  </si>
  <si>
    <t>cml.carlosmoura@gmail.com</t>
  </si>
  <si>
    <t>007.310.708-52</t>
  </si>
  <si>
    <t>0300354-0</t>
  </si>
  <si>
    <t>LUCIO NONATO BARROZO</t>
  </si>
  <si>
    <t>98913-0911</t>
  </si>
  <si>
    <t>luciononato1955@gmail.com</t>
  </si>
  <si>
    <t>RUA PADRE JOÃO DA CUNHA, 270, CASA 1, PARQUE IPE, SÃO PAULO / SP  - 05569-050</t>
  </si>
  <si>
    <t>joselima19482022@gmail.com</t>
  </si>
  <si>
    <t>077.310.708-52</t>
  </si>
  <si>
    <t>0300354-1</t>
  </si>
  <si>
    <t xml:space="preserve">M3CAR AUTO ELETRICO E FILMAGEM </t>
  </si>
  <si>
    <t xml:space="preserve">98171-8082 BRUNO JEFFERSON </t>
  </si>
  <si>
    <t>brunojeffersonf@gmail.com</t>
  </si>
  <si>
    <t>RUA PADRE JOÃO DA CUNHA, 270,  SALÃO LADO ESQUERDO, PARQUE IPE, SÃO PAULO / SP  - 05569-050</t>
  </si>
  <si>
    <t>JOSEMAR DE SOUZA FERREIRA</t>
  </si>
  <si>
    <t>94715-5938</t>
  </si>
  <si>
    <t>127.100.438-07</t>
  </si>
  <si>
    <t>00027326-4</t>
  </si>
  <si>
    <t xml:space="preserve">THIESLE ALENCAR DA SILVA </t>
  </si>
  <si>
    <t>94330-3332</t>
  </si>
  <si>
    <t>RUA SANTIAGO FERRER. 510, SALÃO, PARQUE IPE, SÃO PAULO / SP - 05571-140</t>
  </si>
  <si>
    <t>ELISABETE DOS SANTOS COSTA</t>
  </si>
  <si>
    <t>99871-1088</t>
  </si>
  <si>
    <t>betascosta1974@gmail.com</t>
  </si>
  <si>
    <t>RUA LEVY DA SILVA, 60, JARDIM AMARALINA, SÃO PAULO/SP - 05570-130</t>
  </si>
  <si>
    <t>ELIVALDA SATURNINO MACIEL</t>
  </si>
  <si>
    <t>94580-1053</t>
  </si>
  <si>
    <t>elivaldaavon@hotmail.com</t>
  </si>
  <si>
    <t>RUA CEL RUBENS REIS REZENDE,148, CASA 3 e 4, JARDIM ARPOADOR, SÃO PAULO/SP - 05565-181</t>
  </si>
  <si>
    <t>HEXILLY LUIZY DA COSTA GUIMARAES</t>
  </si>
  <si>
    <t>95608-0737</t>
  </si>
  <si>
    <t>hexilly@hotmail.com;melky88@gmail.com</t>
  </si>
  <si>
    <t>RUA PADRE PEDRO DE PEDROSA, 27, CASA 2, JD. JOAO XXIII, SÃO PAULO/SP - 05569-140</t>
  </si>
  <si>
    <t>SOLANGE MARIA DA SILVA</t>
  </si>
  <si>
    <t>96303-5002</t>
  </si>
  <si>
    <t>RUA PADRE LORETO COUTO, 16, JARDIM JOÃO XXIII, SÃO PAULO/SP - 05569-130</t>
  </si>
  <si>
    <t>JULIO YOSHIO SUYAMA</t>
  </si>
  <si>
    <t>99762-4417</t>
  </si>
  <si>
    <t>julioy.suyama@terra.com.br</t>
  </si>
  <si>
    <t>052.509.218-85</t>
  </si>
  <si>
    <t>TRANSFERÊNCIA ENTRE CONTAS</t>
  </si>
  <si>
    <t>00763-4</t>
  </si>
  <si>
    <t>DOROTEIA PEREIRA</t>
  </si>
  <si>
    <t>96353-8245</t>
  </si>
  <si>
    <t>administrativo.sp@mmacargas.com.br</t>
  </si>
  <si>
    <t>RUA DOMINGOS ROSOLIA, 143, CASA 4, JARDIM ARPOADOR, SÃO PAULO/SP - 05567-000</t>
  </si>
  <si>
    <t>99762-4418</t>
  </si>
  <si>
    <t>JUNIOR CESAR DELFINO</t>
  </si>
  <si>
    <t>karina.delfino.nunes@gmail.com</t>
  </si>
  <si>
    <t>133.187.478-58</t>
  </si>
  <si>
    <t>26851-9</t>
  </si>
  <si>
    <t>FABIO LAURENTINO DE MELO</t>
  </si>
  <si>
    <t>96158-9858</t>
  </si>
  <si>
    <t>fabiodelamare@bol.com.br</t>
  </si>
  <si>
    <t>RUA SAVÉRIO QUADRIO, 621, APTO 503, BLOCO 41, JARDIM AMARALINA, SÃO PAULO/SP - 05571-190</t>
  </si>
  <si>
    <t>KARINA PENACHIO PRIMON</t>
  </si>
  <si>
    <t>99141-4858</t>
  </si>
  <si>
    <t>ka_primon@hotmail.com</t>
  </si>
  <si>
    <t>292.580.178-1</t>
  </si>
  <si>
    <t xml:space="preserve">TRANSFERÊNCIA ENTRE  CONTAS </t>
  </si>
  <si>
    <t>07058-1</t>
  </si>
  <si>
    <t xml:space="preserve">WESLEY REIS MEIORIN </t>
  </si>
  <si>
    <t>95881-9617</t>
  </si>
  <si>
    <t>wesley.meiorin@gmail.com</t>
  </si>
  <si>
    <t>LILIAN MARTA SILVA</t>
  </si>
  <si>
    <t>99520-2264</t>
  </si>
  <si>
    <t>lili77marta@gmail.com</t>
  </si>
  <si>
    <t>258.816.648-25</t>
  </si>
  <si>
    <t>TRANSFERENCIA ENTRE CONTAS</t>
  </si>
  <si>
    <t>27833-9</t>
  </si>
  <si>
    <t>ANDRE PETRONILIO DOS SANTOS</t>
  </si>
  <si>
    <t>95919-1694</t>
  </si>
  <si>
    <t>andrepetroniliodossantos@gmail.com</t>
  </si>
  <si>
    <t>RUA FREI VITAL DE FRESCAROLO, 254, JARDIM JOAO XXIII, SÃO PAULO/SP - 05569-030</t>
  </si>
  <si>
    <t>LUCIANA SANTORO JOIA/GUSTAVO</t>
  </si>
  <si>
    <t>97690-6687</t>
  </si>
  <si>
    <t>luciana@ssaconsultoria.com</t>
  </si>
  <si>
    <t>311.527.518-83</t>
  </si>
  <si>
    <t>1008548-9</t>
  </si>
  <si>
    <t xml:space="preserve">DOUGLAS DA SILVA FUTURA </t>
  </si>
  <si>
    <t>99949-6784</t>
  </si>
  <si>
    <t>RUA RAMON BONNEL, 72, PARQUE IPÊ, SÃO PAULO/SP - 05572-030</t>
  </si>
  <si>
    <t>LUIZ CARLOS DOS SANTOS PEREIRA</t>
  </si>
  <si>
    <t>96571-2730</t>
  </si>
  <si>
    <t>luizcapereira30@gmail.com</t>
  </si>
  <si>
    <t>148.372.258-96</t>
  </si>
  <si>
    <t>FRANCISCO JAIRON GONÇALVES DE ALENCAR</t>
  </si>
  <si>
    <t>96456-6976</t>
  </si>
  <si>
    <t>RUA FREI VITAL DE FRESCAROLO, 47, CASA 5, JARDIM JOÃO XXIII, SÃO PAULO/SP - 05569-030</t>
  </si>
  <si>
    <t xml:space="preserve">MARTINA SANTOS BOARI / ADILSON SILVA </t>
  </si>
  <si>
    <t>91093-9674 / 99857-4309</t>
  </si>
  <si>
    <t>RUA FREI VITAL DE FRESCAROLO, 47, CASA 3, JARDIM JOÃO XXIII, SÃO PAULO/SP - 05569-030</t>
  </si>
  <si>
    <t>ROSINEIDE DO N SILVA</t>
  </si>
  <si>
    <t>99708-7323</t>
  </si>
  <si>
    <t>rosineiden387@gmail.com</t>
  </si>
  <si>
    <t>RUA FREI VITAL DE FRESCAROLO, 47, CASA 2, JARDIM JOÃO XXIII, SÃO PAULO/SP - 05569-030</t>
  </si>
  <si>
    <t xml:space="preserve">JESSICA OSKO DE ALMEIDA </t>
  </si>
  <si>
    <t>98987-8153</t>
  </si>
  <si>
    <t>oskojess@gmail.com</t>
  </si>
  <si>
    <t>RUA FREI VITAL DE FRESCAROLO, 47, CASA 9, JARDIM JOÃO XXIII, SÃO PAULO/SP - 05569-030</t>
  </si>
  <si>
    <t xml:space="preserve">LUIZ JORGE GOMES SILVA </t>
  </si>
  <si>
    <t>97342-6711</t>
  </si>
  <si>
    <t>532.676.728-72</t>
  </si>
  <si>
    <t>11465-3</t>
  </si>
  <si>
    <t xml:space="preserve">CAROLINE SANTANA SILVA / VALKIRIA ALEXANDRE DOS SANTOS </t>
  </si>
  <si>
    <t>99191-0815</t>
  </si>
  <si>
    <t>contato.carolinesantana@yahoo.com</t>
  </si>
  <si>
    <t>ESTRADA DAS VIOLETAS, 100, APTO 14, BLOCO 3, RECANTO DAS ROSAS, OSASCO/SP - 06160-530</t>
  </si>
  <si>
    <t>LUZINETE JARDILINO DE BRITO</t>
  </si>
  <si>
    <t>99833-7450 / 5513-9096</t>
  </si>
  <si>
    <t>rodrigobrito144@gmail.com</t>
  </si>
  <si>
    <t>939.919.918-53</t>
  </si>
  <si>
    <t>11914-8</t>
  </si>
  <si>
    <t>LEIDIANE DOS SANTOS CORREIA</t>
  </si>
  <si>
    <t>95797-5112</t>
  </si>
  <si>
    <t>leidiane.scorreia@gmail.com</t>
  </si>
  <si>
    <t>RUA BENTO DE BARROS, 71, APTO 44, BLOCO 1, JD. AMARALINA, SÃO PAULO/SP, 05570-200</t>
  </si>
  <si>
    <t>96248-7140</t>
  </si>
  <si>
    <t>340.342.168-67</t>
  </si>
  <si>
    <t xml:space="preserve">290 - PAGSEGURO </t>
  </si>
  <si>
    <t>15488978-6</t>
  </si>
  <si>
    <t xml:space="preserve">MARIA BARRIL RODRIGUES </t>
  </si>
  <si>
    <t>98252-3375</t>
  </si>
  <si>
    <t>mariarodrigueseducacaoespecial@outlook.com</t>
  </si>
  <si>
    <t>RUA SAVÉRIO QUADRIO, 621, APTO 102, BLOCO 52, JARDIM AMARALINA, SÃO PAULO/SP - 05571-190</t>
  </si>
  <si>
    <t xml:space="preserve">MANOELA BONINA DOMINGUES </t>
  </si>
  <si>
    <t>98806-6767</t>
  </si>
  <si>
    <t>manubonina@yahoo.com.br</t>
  </si>
  <si>
    <t>360.985.328-00</t>
  </si>
  <si>
    <t>00022159-8</t>
  </si>
  <si>
    <t>ELENICE DE PAIVA COIMBRA JUSTO / BRUNA DA SILVA BANI</t>
  </si>
  <si>
    <t xml:space="preserve">93486-2620 </t>
  </si>
  <si>
    <t>bruhbani@gmail.com</t>
  </si>
  <si>
    <t>RUA SAVERIO QUADRIO, 621, APTO 402, BLOCO 61, JARSIM AMARALINA,SÃO PAULO/SP - 05571-190</t>
  </si>
  <si>
    <t>MARCELO DE PAULA</t>
  </si>
  <si>
    <t>94784-8825</t>
  </si>
  <si>
    <t>periautomoveis@terra.com.br</t>
  </si>
  <si>
    <t>088.535.158-48</t>
  </si>
  <si>
    <t>453136-1</t>
  </si>
  <si>
    <t>TOBIAS RAMOS RUMIN</t>
  </si>
  <si>
    <t>95466-0331</t>
  </si>
  <si>
    <t>tobiasramosrumin@gmail.com</t>
  </si>
  <si>
    <t>RUA HENRIQUE FACHINI, 199, CASA 1, JARDIM SÃO JORGE, SÃO PAULO/SP - 05567-020</t>
  </si>
  <si>
    <t xml:space="preserve">MARCIO EDUARDO BLANCO </t>
  </si>
  <si>
    <t>99166-9860</t>
  </si>
  <si>
    <t>marcioblanco@yahoo.com.br</t>
  </si>
  <si>
    <t>304.687.218-60</t>
  </si>
  <si>
    <t>36263-8</t>
  </si>
  <si>
    <t xml:space="preserve">BEATRIZ FLOR DE CARVALHO/ SIRLENE LINS PONTES NOGUEIRA </t>
  </si>
  <si>
    <t>95954-4541 / 96449-6987</t>
  </si>
  <si>
    <t>beatrizflor@icloud.com sirlene-pontes@hotmail.com</t>
  </si>
  <si>
    <t>RUA PIERRE BONNET, 15, APTO 71, PAQUE IPE, SÃO PAULO/SP - 05571-140</t>
  </si>
  <si>
    <t xml:space="preserve">ROBEVANIA SIQUEIRA DA SILVA </t>
  </si>
  <si>
    <t>94202-1808</t>
  </si>
  <si>
    <t>vaniagaladriel@gmail.com</t>
  </si>
  <si>
    <t>AVENIDA TRANSVERSAL SUL, 13, APTO 45, BLOCO F, JARDIM NOVO OSASCO / SP - 06045-420</t>
  </si>
  <si>
    <t>012.712.195-14</t>
  </si>
  <si>
    <t>10341-1</t>
  </si>
  <si>
    <t xml:space="preserve">RENATA KELLY DE ASSIS SOUZA </t>
  </si>
  <si>
    <t>94723-3598</t>
  </si>
  <si>
    <t>kellyrenata217@gmail.com</t>
  </si>
  <si>
    <t>AVENIDA GENERAL ASDRÚBAL DA CUNHA, 1620,CASA 1, JARDIM ARPOADOR, SÃO PAULO/SP - 05565-000</t>
  </si>
  <si>
    <t>MARCOS JORGE DE PAULA</t>
  </si>
  <si>
    <t>94787-8826</t>
  </si>
  <si>
    <t>128.224.168-00</t>
  </si>
  <si>
    <t>10802-7</t>
  </si>
  <si>
    <t>DEMA RECUPERADORA - EDMILSON TRAVASSOS</t>
  </si>
  <si>
    <t>94721-2230 ADRIANA</t>
  </si>
  <si>
    <t>RUA VERA PARANAGUÁ DE SOUZA DANTAS, 342, SALÃO, JARDIM ARPOADOR, SÃO PAULO/SP - 05565-220</t>
  </si>
  <si>
    <t>JULIA PAVILAKI</t>
  </si>
  <si>
    <t>94946-5819</t>
  </si>
  <si>
    <t>ju.pavilaki.jp@gmail.com</t>
  </si>
  <si>
    <t>RUA VERA PARANAGUÁ DE SOUZA DANTAS, 342, CASA 3, JARDIM ARPOADOR, SÃO PAULO/SP - 05565-220</t>
  </si>
  <si>
    <t>MARCOS RODRIGUES REZENDE</t>
  </si>
  <si>
    <t>3611-0833 R:223 / 99525-0436</t>
  </si>
  <si>
    <t>mrezende01@yahoo.com.br;sosconcertos1@gmail.com</t>
  </si>
  <si>
    <t>113.600.028-39</t>
  </si>
  <si>
    <t>LILIAN ZANZANELLI LOIACONO</t>
  </si>
  <si>
    <t>98134-2424</t>
  </si>
  <si>
    <t>RUA BENTO DE BARROS, 391 - JD AMARALINA, SÃO PAULO/SP - 05570-200</t>
  </si>
  <si>
    <t>MARIA CECILIA OLIVEIRA ROBERTO</t>
  </si>
  <si>
    <t>99126-4079</t>
  </si>
  <si>
    <t>695.704.268-53</t>
  </si>
  <si>
    <t>237 -BRADESCO</t>
  </si>
  <si>
    <t>1020590-5</t>
  </si>
  <si>
    <t>OTTOMANG COMERCIAL DE MANGUEIRAS</t>
  </si>
  <si>
    <t>3784-3236/ 94709-6786/ 94003-9971/ 94334-5569</t>
  </si>
  <si>
    <t>lilian.ottomang@gmail.com</t>
  </si>
  <si>
    <t>RUA BALTAZAR SAMPER, 165 , PARQUE IPÊ, SÃO PAULO/SP, 05571-040</t>
  </si>
  <si>
    <t>MARIA DAS GRAÇAS FAGUNDES ANDRADE</t>
  </si>
  <si>
    <t>3782-8195</t>
  </si>
  <si>
    <t>dan_gama@yahoo.com.br</t>
  </si>
  <si>
    <t>046.520.688-32</t>
  </si>
  <si>
    <t>26032-4</t>
  </si>
  <si>
    <t>ALEX SILVA DE SOUZA</t>
  </si>
  <si>
    <t>98185-4208</t>
  </si>
  <si>
    <t>lecopato@gmail.com</t>
  </si>
  <si>
    <t>RUA FREI VITAL DE FRESCAROLO, 153, CASA 3, JARDIM JOÃO XXIII, SÃO PAULO/SP - 05569-030</t>
  </si>
  <si>
    <t>NÃO HAVERÁ REAJUSTE EM 2023</t>
  </si>
  <si>
    <t>3782-8196</t>
  </si>
  <si>
    <t>046.520.688-33</t>
  </si>
  <si>
    <t xml:space="preserve">AMANDA VALENCIO SIQUEIRA </t>
  </si>
  <si>
    <t>96358-5596</t>
  </si>
  <si>
    <t>amanda.audiovisual@gmail.com</t>
  </si>
  <si>
    <t>RUA FREI VITAL DE FRESCAROLO, 153, CASA 2, JARDIM JOÃO XXIII, SÃO PAULO/SP - 05569-030</t>
  </si>
  <si>
    <t xml:space="preserve">MARIA DE LOURDES  NASCIMENTO DE LIMA </t>
  </si>
  <si>
    <t>99177-7937</t>
  </si>
  <si>
    <t>silvana_1206@terra.com.br</t>
  </si>
  <si>
    <t>115.984.688-04</t>
  </si>
  <si>
    <t>104 -CEF</t>
  </si>
  <si>
    <t>ELIZABETH ALVES  FAGUNDES</t>
  </si>
  <si>
    <t xml:space="preserve">RUA JOSÉ COPAZI, 209 , PARQUE ALBINA, TABOÃO DA SERRA </t>
  </si>
  <si>
    <t xml:space="preserve">MARIA DOMINGA CAMPOS </t>
  </si>
  <si>
    <t>95414-3315</t>
  </si>
  <si>
    <t>domingacampos1@gmailcom</t>
  </si>
  <si>
    <t>255.272.538-41</t>
  </si>
  <si>
    <t>PIX CHAVE - 11954143315</t>
  </si>
  <si>
    <t xml:space="preserve">JEANE PEREIRA SANTOS / BRUNO  ENRIQUE SILVA DOS SANTOS </t>
  </si>
  <si>
    <t xml:space="preserve">98270-8899 </t>
  </si>
  <si>
    <t>jeanepereirawwe@gmail.com</t>
  </si>
  <si>
    <t>RUA FREI APOLÔNIO TODI, 190, CASA 1, JARDIM JOÃO XXIII,SÃO PAULO/SP - 05569-080</t>
  </si>
  <si>
    <t>MARIA MADALENA FRUTUOSO MARINHO</t>
  </si>
  <si>
    <t xml:space="preserve">(35) 9217-0236 </t>
  </si>
  <si>
    <t>113.035.978-61</t>
  </si>
  <si>
    <t>796396551-1</t>
  </si>
  <si>
    <t>JOSE AILTON AMARO SANTOS</t>
  </si>
  <si>
    <t>96213-5885</t>
  </si>
  <si>
    <t>ailton1985@hotmail.com</t>
  </si>
  <si>
    <t>RUA PADRE JOÃO MARIA GORZONI, 114, CASA 1, JD. PAULO VI, SÃO PAULO/SP - 05570-100</t>
  </si>
  <si>
    <t>MARILENE MARQUES DA CRUZ JORGE</t>
  </si>
  <si>
    <t>99808-8269</t>
  </si>
  <si>
    <t>marilene.marques101971@gmail.com</t>
  </si>
  <si>
    <t>269.694.798-89</t>
  </si>
  <si>
    <t>001- BRASIL</t>
  </si>
  <si>
    <t>PIX CHAVE - marilene.marques101971@gmail.com</t>
  </si>
  <si>
    <t>ADRIANA VASCONCELOS SIMOES DA SILVA</t>
  </si>
  <si>
    <t>97721-9664</t>
  </si>
  <si>
    <t>vasconcelosadriana956@gmail.com</t>
  </si>
  <si>
    <t>RUA SAVERIO QUADRIO, 621, APTO 204, BLOCO 31, CONQUISTA AMARALINA, PARQUE IPE, SÃO PAULO/SP - 05571-190</t>
  </si>
  <si>
    <t>MARINA AMELIA F GOMES DE ABREU</t>
  </si>
  <si>
    <t>99612-4724</t>
  </si>
  <si>
    <t>marinaferronato@gmail.com;joquimgo@gmail.com</t>
  </si>
  <si>
    <t>003.089.028-40</t>
  </si>
  <si>
    <t>01623-7</t>
  </si>
  <si>
    <t>CLAUDIO PEREIRA MENDES</t>
  </si>
  <si>
    <t>99123-5281</t>
  </si>
  <si>
    <t>claudiopemendes@gmail.com</t>
  </si>
  <si>
    <t>RUA DR. ERNANI DA GAMA CORREIA, 228, CASA 1, JD. PREVIDENCIA, SÃO PAULO/SP - 05539-040</t>
  </si>
  <si>
    <t>NOVO VALOR  DO IPTU 101,23 INICIO EM 05 DE MARÇO REFERENTE A FEVEREIRO</t>
  </si>
  <si>
    <t>CLEBER FONSECA LEITÃO</t>
  </si>
  <si>
    <t>99266-8185</t>
  </si>
  <si>
    <t>cleber.leitaoo@gmail.com</t>
  </si>
  <si>
    <t>RUA MIGUEL ARNAUDAS, 258, PQ IPE, SÃO PAULO/SP - 05572-110</t>
  </si>
  <si>
    <t>31/09/2023</t>
  </si>
  <si>
    <t>MARIO ALESSANDRO IAIZZO</t>
  </si>
  <si>
    <t>98743-6033</t>
  </si>
  <si>
    <t>maiaizzo@bol.com.br</t>
  </si>
  <si>
    <t>299.750.638-70</t>
  </si>
  <si>
    <t>5228489-1</t>
  </si>
  <si>
    <t>MARIA JOSMA DOS SANTOS ROCHA</t>
  </si>
  <si>
    <t xml:space="preserve">97715-7086 / 98580-2700 NASSER </t>
  </si>
  <si>
    <t>lia_ayoub@hotmail.com</t>
  </si>
  <si>
    <t>RUA MAURO RABANO, 177, CASA 1, PARQUE IPÊ, SÃO PAULO/SP - 05572-090</t>
  </si>
  <si>
    <t xml:space="preserve">MARLI DE OLIVEIRA SILVA </t>
  </si>
  <si>
    <t>marcela.asilva@yahoo.com.br</t>
  </si>
  <si>
    <t>148.106.288-33</t>
  </si>
  <si>
    <t>3084-8</t>
  </si>
  <si>
    <t>0048515-2</t>
  </si>
  <si>
    <t>DELIVERY REFEIÇÕES</t>
  </si>
  <si>
    <t>miloton9@gmail.com</t>
  </si>
  <si>
    <t>RUA PADRE JOÃO DA CUNHA, 263 (LOTE 34 QUADRA Q), JD. JOÃO XXIII, SÃO PAULO/SP</t>
  </si>
  <si>
    <t>IPTU VALOR DE R$ 737,30 DIVIDIDO EM 9 VEZES MARÇO A DEZEMBRO</t>
  </si>
  <si>
    <t xml:space="preserve">MATEUS RIBEIRO DE SOUZA/JANAINA M F DE SOUZA </t>
  </si>
  <si>
    <t>94111-6905/ 97483-2736/ (+44)7521-808346</t>
  </si>
  <si>
    <t>mateusribeirodesouza86@gmail.com</t>
  </si>
  <si>
    <t>219.954.688-86</t>
  </si>
  <si>
    <t>21485-4</t>
  </si>
  <si>
    <t xml:space="preserve">DANIELA CRISTIANA FERREIRA SANTOS / DOUGLAS C DOS SANTOS </t>
  </si>
  <si>
    <t>98505-3672 / 95442-6404</t>
  </si>
  <si>
    <t>daniela.cfs93@hotmail.com karvalhodk@gmail.com</t>
  </si>
  <si>
    <t>RUA SANTIAGO FERRER, 123, APTO 52, PARQUE IPÊ, SÃO PAULO/SP -05571-140</t>
  </si>
  <si>
    <t>MAURO SERGIO DA SILVA</t>
  </si>
  <si>
    <t>99533-1102</t>
  </si>
  <si>
    <t>mauro.silva@dsm.com; maurao59.silva@gmail.com</t>
  </si>
  <si>
    <t>010.211.818-38</t>
  </si>
  <si>
    <t>25470-2</t>
  </si>
  <si>
    <t>MICHELE ALVES DA SILVA</t>
  </si>
  <si>
    <t>95369-8440</t>
  </si>
  <si>
    <t>dramichelealvess@gmail.com</t>
  </si>
  <si>
    <t>AVENIDA MARECHAL FIUZA DE CASTRO, 435, APTO 63, BLOCO JUPITER, JARDIM PINHEIROS, SÃO PAULO/SP - 05596-000</t>
  </si>
  <si>
    <t>MURILO FRANÇA SOARES</t>
  </si>
  <si>
    <t>94849-3427</t>
  </si>
  <si>
    <t>fs.murilo@gmail.com</t>
  </si>
  <si>
    <t>304.983.578-80</t>
  </si>
  <si>
    <t>01300036028-0</t>
  </si>
  <si>
    <t>RUA BENTO DE BARROS, 213, APTO 22, BLOCO 3, JARDIM AMARALINA, SÃO PAULO/SP - 05570-200</t>
  </si>
  <si>
    <t>NELSON HIROKI KAWASAKI</t>
  </si>
  <si>
    <t>99685-1187</t>
  </si>
  <si>
    <t>nelsonkawasaki@hotmail.com</t>
  </si>
  <si>
    <t>276.671.678-50</t>
  </si>
  <si>
    <t>07014-5</t>
  </si>
  <si>
    <t>EUNICE MARIA DA SILVA / FRANCISCO CARLOS</t>
  </si>
  <si>
    <t>97167-8187</t>
  </si>
  <si>
    <t>silvaenice@gmail.com</t>
  </si>
  <si>
    <t>RUA IVAN POPOV, 148, CASA 18, CONDOMINIO VILA DO BOSQUE, PARQUE IPÊ, BUTANTÃ/SP - 05571-130</t>
  </si>
  <si>
    <t>NILDETE SANTANA</t>
  </si>
  <si>
    <t>97087-4013</t>
  </si>
  <si>
    <t>806.424.978-34</t>
  </si>
  <si>
    <t>RODRIGO MARQUES DOS SANTOS</t>
  </si>
  <si>
    <t>97130-3533</t>
  </si>
  <si>
    <t>rodrigomarques270312@gmail.com</t>
  </si>
  <si>
    <t>RUA PERES CASA, 48, SALÃO, PARQUE IPE, SÃO PAULO/SP - 05572-060</t>
  </si>
  <si>
    <t xml:space="preserve">GIULIA MEL R. FERREIRA / ALINE CARLOS DO N. REZENDE </t>
  </si>
  <si>
    <t>99319-7810</t>
  </si>
  <si>
    <t>aline1968rezende@gmail.com</t>
  </si>
  <si>
    <t>RUA PERES CASA, 48, PARQUE IPE, SÃO PAULO/SP - 05572-061</t>
  </si>
  <si>
    <t xml:space="preserve">ORESTES LEMES DA SILVA </t>
  </si>
  <si>
    <t>96436-9044</t>
  </si>
  <si>
    <t>lemesorestes@gmail.com</t>
  </si>
  <si>
    <t>061.421.928-00</t>
  </si>
  <si>
    <t xml:space="preserve">TRANSFERÊNCIA CONTA CORRENTE </t>
  </si>
  <si>
    <t>01973-8</t>
  </si>
  <si>
    <t xml:space="preserve">MAYS TELECOMUNICAÇÕES LTDA / SILVICO RODRIGUES DE LIMA </t>
  </si>
  <si>
    <t>95161-6352</t>
  </si>
  <si>
    <t>financeiro@maystelecom.com.br silvio@maystelecom.com.br</t>
  </si>
  <si>
    <t>RUA PAOLO AGOSTINE, 660, GALPÃO, PQ YPE, SÃO PAULO/SP - 05572-190</t>
  </si>
  <si>
    <t>DESCONTO MENSAL DE 2.155,64 IR RETIDO NA FONTE.</t>
  </si>
  <si>
    <t xml:space="preserve">OSWALDO ZEN </t>
  </si>
  <si>
    <t>99994-9446</t>
  </si>
  <si>
    <t>osw.zen@gmail.com</t>
  </si>
  <si>
    <t>269.705.448-00</t>
  </si>
  <si>
    <t>23033-6</t>
  </si>
  <si>
    <t xml:space="preserve">ANDERSON LUIS DE SOUZA </t>
  </si>
  <si>
    <t>17 99773-1429</t>
  </si>
  <si>
    <t>anderson.souza@sansuy.com.br</t>
  </si>
  <si>
    <t>RUA SAVÉRIO QUADRIO, 621, APTO 201, BLOCO 52, JARDIM AMARALINA, SÃO PAULO/SP - 05571-190</t>
  </si>
  <si>
    <t>PATRICIA DA SILVA FERNANDES GASPARINI</t>
  </si>
  <si>
    <t>98325-7935</t>
  </si>
  <si>
    <t>pati.silvagasparini@gmail.com</t>
  </si>
  <si>
    <t>320.395.268-89</t>
  </si>
  <si>
    <t>24299-4</t>
  </si>
  <si>
    <t xml:space="preserve">JULIANA BETELI </t>
  </si>
  <si>
    <t>RUA SAVERIO QUADRIO, 621, APTO 401, BLOCO 65, JARSIM AMARALINA,SÃO PAULO/SP - 05571-190</t>
  </si>
  <si>
    <t xml:space="preserve">PAULO ADRIAO SILVA </t>
  </si>
  <si>
    <t>95870-8303</t>
  </si>
  <si>
    <t>703.118.208-59</t>
  </si>
  <si>
    <t>25455-0</t>
  </si>
  <si>
    <t>CLAUDIA DE SOUSA SANTOS</t>
  </si>
  <si>
    <t>12 99773-8403 GILMAR FILHO.</t>
  </si>
  <si>
    <t>RUA FREI VITAL DE FRESCAROLO, 254, CASA - 01, JARDIM JOAO XXIII, SÃO PAULO/SP - 05569-030</t>
  </si>
  <si>
    <t xml:space="preserve">PAULO ALESSANDRO DELGADO/ RENATA DELGADO </t>
  </si>
  <si>
    <t>96164-0553</t>
  </si>
  <si>
    <t>p.adelgado.pad@gmail.com renatatsdelgado@gmail.com</t>
  </si>
  <si>
    <t>021.473.118-98</t>
  </si>
  <si>
    <t>53292-4</t>
  </si>
  <si>
    <t xml:space="preserve">GIVALDO SANTIAGO DE SOUZA / ELAINE PAULA RICCI </t>
  </si>
  <si>
    <t>98216-0420/ 94944-3380</t>
  </si>
  <si>
    <t>santisantiago73@hotmail.com e-ricci2010@hotmail.com</t>
  </si>
  <si>
    <t>RUA FELIPE TENA, 184, CASA 7 ,  JARDIM GUERREIRO, GRANJA VIANA / SP - 06710-540</t>
  </si>
  <si>
    <t>PAULO ALEXANDRE ZANZARINI FORNAROLI</t>
  </si>
  <si>
    <t>55 44 99800-8989</t>
  </si>
  <si>
    <t>pfornaroli@gmail.com</t>
  </si>
  <si>
    <t>050.590.759-31</t>
  </si>
  <si>
    <t>21014-5</t>
  </si>
  <si>
    <t xml:space="preserve">GUILHERME ALVES CANO </t>
  </si>
  <si>
    <t>95895-3973</t>
  </si>
  <si>
    <t>guilherme.cano@outlook.com</t>
  </si>
  <si>
    <t>RUA FELIPE TENA, 184 , CASA 88, CONDOMINIO VILA DE ESPANHA, JD. GUERREIRO, COTIA/SP - 06710-540</t>
  </si>
  <si>
    <t>PAULO AUGUSTO FELDBAUM</t>
  </si>
  <si>
    <t>99374-2537</t>
  </si>
  <si>
    <t>paulo_feldbaum@yahoo.com.br</t>
  </si>
  <si>
    <t>351.565.048-25</t>
  </si>
  <si>
    <t>60486-0</t>
  </si>
  <si>
    <t>TANIA ROCHA SOARES</t>
  </si>
  <si>
    <t>99151-5320</t>
  </si>
  <si>
    <t>soarestan68@gmail.com</t>
  </si>
  <si>
    <t>RUA SÃO PAULO PARANA, 10100, APTO 23, BLOCO C, VILA PIRAJUSSARA, SÃO PAULO/SP - 06710-750</t>
  </si>
  <si>
    <t>CORREÇÃO DO ALUGUEL DE R$ 2210,80 PELO INDICE DO IGPM DE MARÇO E O VALOR DO CONDOMINIO O PAULO VAI PASSAR INCLUIDO OS VALORES DAS AREAS COMUM</t>
  </si>
  <si>
    <t xml:space="preserve">PAULO CESAR GRANDE </t>
  </si>
  <si>
    <t>99180-1027</t>
  </si>
  <si>
    <t>paulinhocesargrande@gmail.com</t>
  </si>
  <si>
    <t>036.222.018-27</t>
  </si>
  <si>
    <t>65042-0</t>
  </si>
  <si>
    <t>036.222.018-28</t>
  </si>
  <si>
    <t xml:space="preserve">DEOCLECIO FREITAS SILVA </t>
  </si>
  <si>
    <t>95457-6972</t>
  </si>
  <si>
    <t>deocleciosfreitas@gmail.com</t>
  </si>
  <si>
    <t>PAULO FRANCISCO DE SOUZA</t>
  </si>
  <si>
    <t>99871-9676</t>
  </si>
  <si>
    <t>paulo.francisco.souza10@gmail.com</t>
  </si>
  <si>
    <t>039.404.078-36</t>
  </si>
  <si>
    <t>71423-5</t>
  </si>
  <si>
    <t>MARCIO GOMES DA SILVA</t>
  </si>
  <si>
    <t>97261-9226</t>
  </si>
  <si>
    <t>marciogsilva.1975@hotmail.com</t>
  </si>
  <si>
    <t>RUA CANDIDO FONTOURA, 401, APTO 34, BLOCO 04, JARDIM BOA VISTA, SÃO PAULO/SP - 05583-070</t>
  </si>
  <si>
    <t>SANDRA APARECIDA MOREIRA</t>
  </si>
  <si>
    <t>99295-0298/ 99363-8912 FABIO</t>
  </si>
  <si>
    <t>sandra.aparecida.moreira@hotmail.com</t>
  </si>
  <si>
    <t>RUA MIGUEL ARNAUDAS, 84, PARQUE IPÊ, SÃO PAULO/SP - 05572-110</t>
  </si>
  <si>
    <t xml:space="preserve">PAULO MARCELO CALAREZZO </t>
  </si>
  <si>
    <t>99402-4531</t>
  </si>
  <si>
    <t>paulo.calarezzo@gmail.com</t>
  </si>
  <si>
    <t>118.440.418-67</t>
  </si>
  <si>
    <t>27388-6</t>
  </si>
  <si>
    <t>ROBERTO AUGUSTO GOMES REIS</t>
  </si>
  <si>
    <t xml:space="preserve">99760-7178 / 99732-1867 GILDA </t>
  </si>
  <si>
    <t>robertoaugustoreis@gmail.com</t>
  </si>
  <si>
    <t>RUA AGNALDO DE MACEDO,860,APTO41,BLOCO2 - JARDIM AMARALINA, SÃO PAULO/SP - 05570-230</t>
  </si>
  <si>
    <t xml:space="preserve">PAULO SERGIO APARECIDO DE ALMEIDA </t>
  </si>
  <si>
    <t>3735-0651 / 96830-5420 (Paulo Sérgio Filho)</t>
  </si>
  <si>
    <t>063.213.618-95</t>
  </si>
  <si>
    <t>01083494-0</t>
  </si>
  <si>
    <t>GIOVANI CERQUEIRA ARAUJO / JOÃO VITOR AMORIM</t>
  </si>
  <si>
    <t>97402-2153 / 95281-5899 JOÃO VITOR</t>
  </si>
  <si>
    <t>leandrojjesus321@gmail.com</t>
  </si>
  <si>
    <t>RUA PADRE JUAN SOLORZANO, 18 CASA 4, JARDIM PAULO VI, SÃO PAULO/SO - 05570-120</t>
  </si>
  <si>
    <t xml:space="preserve">PAULO SERGIO DOS SANTOS DIAS JUNIOR </t>
  </si>
  <si>
    <t>98336-6340</t>
  </si>
  <si>
    <t>inesmariasdias@gmail.com</t>
  </si>
  <si>
    <t>011.769.548-30</t>
  </si>
  <si>
    <t>24531-1</t>
  </si>
  <si>
    <t xml:space="preserve">NILDERLANDO LINO VIEIRA / RAIMUNDA ALVANEIDE GOMES </t>
  </si>
  <si>
    <t>98274-0435</t>
  </si>
  <si>
    <t xml:space="preserve">nildolinovieira@hotmail.com </t>
  </si>
  <si>
    <t>RUA PEDRO GONÇALVES, 49,TABOÃO DA SERRA/SP - 06760-000</t>
  </si>
  <si>
    <t xml:space="preserve">RAFAEL OLIVEIRA MOURA / DAYANNE K.MOURA </t>
  </si>
  <si>
    <t>93805-5420 / 36774-0358</t>
  </si>
  <si>
    <t>rafael_moura09@yahoo.com.br daykormoczi@hotmail.com</t>
  </si>
  <si>
    <t>359.086.858-95</t>
  </si>
  <si>
    <t>63068-1</t>
  </si>
  <si>
    <t xml:space="preserve">FABIO DA SILVA MELLO </t>
  </si>
  <si>
    <t>94321-9409</t>
  </si>
  <si>
    <t>fabiosilva.mello@gmail.com</t>
  </si>
  <si>
    <t>RUA SAVÉRIO QUADRIO, 621, APTO 102, BLOCO 67, JARDIM AMARALINA, SÃO PAULO/SP - 05571-190</t>
  </si>
  <si>
    <t xml:space="preserve">RAIMUNDO NONATO ROCHA </t>
  </si>
  <si>
    <t>99531-0239</t>
  </si>
  <si>
    <t>creuzabrocha@gmail.com</t>
  </si>
  <si>
    <t>950.804.228-15</t>
  </si>
  <si>
    <t>000815204685-8</t>
  </si>
  <si>
    <t xml:space="preserve">MAHYRA ARNEIRO NABUCO DE ARAUJO </t>
  </si>
  <si>
    <t>94002-1521</t>
  </si>
  <si>
    <t>mahyra@sancan.com.br</t>
  </si>
  <si>
    <t>RUA PIER CAVALLI, 272 , PARQUE IPE, SÃO PAULO/SP - 05572-050</t>
  </si>
  <si>
    <t>RAPHAEL BANHARA</t>
  </si>
  <si>
    <t>99953-9928</t>
  </si>
  <si>
    <t>rbanhara@hotmail.com</t>
  </si>
  <si>
    <t>317.448.588-61</t>
  </si>
  <si>
    <t>20002-0</t>
  </si>
  <si>
    <t>DANIELA ALVES DE OLIVEIRA</t>
  </si>
  <si>
    <t>98637-8147</t>
  </si>
  <si>
    <t>dany471@gmail.com</t>
  </si>
  <si>
    <t>RUA BENTO DE BARROS, 213, APTO 54, BLOCO 3, ILHA DAS PALMAS, JARDIM AMARALINA, SÃO PAULO/SP - CEP: 05569-200</t>
  </si>
  <si>
    <t xml:space="preserve">REGINALDO MOURA DE OLIVEIRA </t>
  </si>
  <si>
    <t>regi.moura@hotmail.com</t>
  </si>
  <si>
    <t>170.016.778-25</t>
  </si>
  <si>
    <t>11402-9</t>
  </si>
  <si>
    <t>MARLI SONIA POLO TAKAHASHI</t>
  </si>
  <si>
    <t>96393-8905</t>
  </si>
  <si>
    <t>marli@soeng.com.br</t>
  </si>
  <si>
    <t>RUA IVAN POPOV, 148, CASA 19, PARQUE IPE, SÃO PAULO/SP  - 05571-130</t>
  </si>
  <si>
    <t xml:space="preserve">RAFAEL DOS SANTOS CARVALHO </t>
  </si>
  <si>
    <t>97238-4226</t>
  </si>
  <si>
    <t>rafa_sp84outlook.com</t>
  </si>
  <si>
    <t>315.388.708-00</t>
  </si>
  <si>
    <t xml:space="preserve">SANDRA LOBO CABRAL </t>
  </si>
  <si>
    <t>99738-1286</t>
  </si>
  <si>
    <t xml:space="preserve">sandra.lobo@hotmail.com </t>
  </si>
  <si>
    <t>RUA SAVERIO QUADRIO, 621, APTO 101, BLOCO 55, JARDIM AMARALINA - 05571-190</t>
  </si>
  <si>
    <t>RENATO COELHO</t>
  </si>
  <si>
    <t>96451-8858</t>
  </si>
  <si>
    <t>renato_coelho_rc@hotmail.com</t>
  </si>
  <si>
    <t>213.141.318-18</t>
  </si>
  <si>
    <t>20236-3</t>
  </si>
  <si>
    <t>LEINALDO VANDERLEI LINS JUNIOR</t>
  </si>
  <si>
    <t>94918-7626</t>
  </si>
  <si>
    <t>leinaldo39@gmail.com</t>
  </si>
  <si>
    <t>RUA SÃO SERAFIM, 174, JARDIM SÃO MIGUEL, COTIA/SP - 06719-300</t>
  </si>
  <si>
    <t>RESIDENCIAL JARDIM DE FLORENÇA</t>
  </si>
  <si>
    <t>96238-1812 / 95030-3632 JAQUELINE</t>
  </si>
  <si>
    <t>407.217.718-07</t>
  </si>
  <si>
    <t>1011</t>
  </si>
  <si>
    <t>17904-9</t>
  </si>
  <si>
    <t>NELSON DE CAMPOS JUNIOR</t>
  </si>
  <si>
    <t>97083-2460</t>
  </si>
  <si>
    <t>camposs_junior@hotmail.com</t>
  </si>
  <si>
    <t>RUA BENTO DE BARROS, 200, APTO 03 TERREO, BLOCO C, JARDIM AMARALINA/SP - 05570-200</t>
  </si>
  <si>
    <t>JOSE ROBERTO DOS SANTOS PINHEIRO</t>
  </si>
  <si>
    <t>94593-0616</t>
  </si>
  <si>
    <t>robertocbatata@gmail.com</t>
  </si>
  <si>
    <t>RUA AGNALDO DE MACEDO, 750, APTO 24, BLOCO 4, JARDIM AMARALINA/SP - 05570-230</t>
  </si>
  <si>
    <t xml:space="preserve">RICARDO DE OLIVEIRA PEREIRA </t>
  </si>
  <si>
    <t>97036-2389</t>
  </si>
  <si>
    <t>ricardo.oliveira.sp@hotmail.com</t>
  </si>
  <si>
    <t>325.860.428-24</t>
  </si>
  <si>
    <t>8774</t>
  </si>
  <si>
    <t>46712-3</t>
  </si>
  <si>
    <t>WENDEL MATAVELLI DOS SANTOS JUNIOR</t>
  </si>
  <si>
    <t>wendelmatavelli@outlook.com</t>
  </si>
  <si>
    <t>RUA SAVERIO QUADRIO, 621, APTO 101, BLOCO 48, JARDIM AMARALINA - 05571-190</t>
  </si>
  <si>
    <t xml:space="preserve">CORREÇÃO DO IPTU VAI SER FEITO A PARTIR DE MARÇO, NÃO ESTA COBRANDO IPTU ATE DEFINIR COM A ADMINISTRAÇÃO.  </t>
  </si>
  <si>
    <t xml:space="preserve">ROBSON LUIZ DOS SANTOS </t>
  </si>
  <si>
    <t>97427-7574</t>
  </si>
  <si>
    <t>robson.comercial11@gmail.com</t>
  </si>
  <si>
    <t>107.258.458-13</t>
  </si>
  <si>
    <t xml:space="preserve">260- NUBANK </t>
  </si>
  <si>
    <t xml:space="preserve">PIX </t>
  </si>
  <si>
    <t>EDISON PINHEIRO</t>
  </si>
  <si>
    <t>94695-6502</t>
  </si>
  <si>
    <t>sac@oticaspaulista.com</t>
  </si>
  <si>
    <t>RUA MARIO ANCONA, 339 , CASA 1, PARQUE IPE, SÃO PAULO/SP - 05572-100</t>
  </si>
  <si>
    <t>ROBSON NERES DE AMEIDA / ALINE CRISTIANE DINIZ</t>
  </si>
  <si>
    <t>98538-0184</t>
  </si>
  <si>
    <t>alineecrissdinizz17@gmail.com neresrobson77@gmail.com</t>
  </si>
  <si>
    <t>389.097.678-63</t>
  </si>
  <si>
    <t>500539-6</t>
  </si>
  <si>
    <t>FERNANDO DA PAIXÃO / FRANCISCA ZENITA DA PAIXÃO SOUSA</t>
  </si>
  <si>
    <t>98830-5704</t>
  </si>
  <si>
    <t>fernandopaixao2016@outlook.com falefrancisca@gmail.com</t>
  </si>
  <si>
    <t>RUA CAMINHO DO ENGENHO, 284, APTO 413, TORRE C, FERREIRA/SP - 05524-000</t>
  </si>
  <si>
    <t>RODRIGO APARECIDO DA SILVA</t>
  </si>
  <si>
    <t>(35) 9965-1984</t>
  </si>
  <si>
    <t>godrigoybr19852@gmail.com</t>
  </si>
  <si>
    <t>319.192.058-70</t>
  </si>
  <si>
    <t>1006231-4</t>
  </si>
  <si>
    <t>JACIARA DE SOUZA OLIVEIRA/PAULA ABREU</t>
  </si>
  <si>
    <t>96350-6473 JACIARA / 94876-7047 PAULA</t>
  </si>
  <si>
    <t>paullinha.31abreuz@gmail.com;jaci.31oliver@gmail.com</t>
  </si>
  <si>
    <t>RUA PADRE GONÇALO LEITE, 180, JARDIM JOÃO XXIII, SÃO PAULO - 05570-050</t>
  </si>
  <si>
    <t xml:space="preserve">RODRIGO RODRIGUES DA SILVA </t>
  </si>
  <si>
    <t>97195-8082</t>
  </si>
  <si>
    <t>rrdri@yahoo.com.br</t>
  </si>
  <si>
    <t>218.681.918-00</t>
  </si>
  <si>
    <t>15897-6</t>
  </si>
  <si>
    <t>PAULO VITOR DOS REIS SILVA</t>
  </si>
  <si>
    <t>97293-9443</t>
  </si>
  <si>
    <t>paulovreis@yahoo.com.br</t>
  </si>
  <si>
    <t>RUA SAVERIO QUADRIO, 621, APTO 103, BLOCO 59, JARDIM AMARALINA, SÃO PAULO/SP - 05570-190</t>
  </si>
  <si>
    <t xml:space="preserve">RONALDO CANAVERDE </t>
  </si>
  <si>
    <t>ronaldocanaverde@uol.com.br</t>
  </si>
  <si>
    <t>147.365.388-64</t>
  </si>
  <si>
    <t>01001214-7</t>
  </si>
  <si>
    <t>TATIANA BORGES BERNARDINO</t>
  </si>
  <si>
    <t>98190-6902</t>
  </si>
  <si>
    <t>tatymf_borges@hotmail.com</t>
  </si>
  <si>
    <t>RUA SAVERIO QUADRIO, 621, APTO 202, BLOCO 56, JARDIM AMARALINA, SÃO PAULO/SP - 05570-190</t>
  </si>
  <si>
    <t xml:space="preserve"> </t>
  </si>
  <si>
    <t>ROSANA  ALVES MORAES SOUZA</t>
  </si>
  <si>
    <t>94546-4472</t>
  </si>
  <si>
    <t>104.956.018-37</t>
  </si>
  <si>
    <t>455157-6</t>
  </si>
  <si>
    <t>NATALIA DOBRE LEITE LIMA</t>
  </si>
  <si>
    <t>96644-7018</t>
  </si>
  <si>
    <t>natalia_tailane12@hotmail.com</t>
  </si>
  <si>
    <t>RUA SILVANA MARIA BERTONI, 68 , JARDIM PAULO VI, SÃO PAULO/SP - 05570-040</t>
  </si>
  <si>
    <t>455157-7</t>
  </si>
  <si>
    <t>RODRIGO ANDERSON DA SILVA</t>
  </si>
  <si>
    <t>96345-8150</t>
  </si>
  <si>
    <t>ro_30silva@hotmail.com</t>
  </si>
  <si>
    <t>RUA SAMUEL DAVID, 155, CASA 1 e CASA 2, PARQUE IPE, SÃO PAULO/SP - 05571-160</t>
  </si>
  <si>
    <t>SAMANTHA CORVENTI</t>
  </si>
  <si>
    <t>samantacorventi@hotmail.com</t>
  </si>
  <si>
    <t>337.764.818-62</t>
  </si>
  <si>
    <t>01000653-1</t>
  </si>
  <si>
    <t>MARA FABIANA SANTANA GARCIA QUITES</t>
  </si>
  <si>
    <t>94797-2001</t>
  </si>
  <si>
    <t>maraquites@hotmail.com</t>
  </si>
  <si>
    <t>RUA ALBANO JOSE PIRES, 133, APTO 43, BLOCO A, JARDIM AMARALINA, SÃO PAULO/SP - 05570-150</t>
  </si>
  <si>
    <t>SELMA LIMA BORGES</t>
  </si>
  <si>
    <t>98683-1009</t>
  </si>
  <si>
    <t>selmalb@icloud.com</t>
  </si>
  <si>
    <t>196.795.428-31</t>
  </si>
  <si>
    <t>TED CONTA POUPANÇA OU PIX 11941339004</t>
  </si>
  <si>
    <t>2957-2</t>
  </si>
  <si>
    <t>PALOMA MARIA FERNANDES DE SOUZA</t>
  </si>
  <si>
    <t>94701-0733</t>
  </si>
  <si>
    <t>acfrutaspaloma@gmail.com</t>
  </si>
  <si>
    <t>RUA SERGIO MARTINS BLUMER BASTOS, 50, APTO 42, BLOCO C, PARQUE MUNHOZ, TABOÃO DA SERRA/SP - 05782-460</t>
  </si>
  <si>
    <t>SIDNEY DOMINGUES FAVORITO</t>
  </si>
  <si>
    <t>96331-7848 FILHO SIDNEY</t>
  </si>
  <si>
    <t>favorito295@gmail.com</t>
  </si>
  <si>
    <t>608.268.868-68</t>
  </si>
  <si>
    <t>01072376-1</t>
  </si>
  <si>
    <t>MARIA GRACIANO DE OLIVEIRA</t>
  </si>
  <si>
    <t>97046-2234 GIOVANNA</t>
  </si>
  <si>
    <t>gi_oliveiraf@yahoo.com.br</t>
  </si>
  <si>
    <t>RUA DOMINGOS FELIX, 87, APTO 24, BLOCO 2, JARDIM AMARALINA, SÃO PAULO/SP - 05570-220</t>
  </si>
  <si>
    <t xml:space="preserve">INQUILINA ESTA COM BOLETO DO IPTU PAGANDO MÊS A MÊS </t>
  </si>
  <si>
    <t>SIRLENE DOS SANTOS DA SILVA</t>
  </si>
  <si>
    <t>97642-6045</t>
  </si>
  <si>
    <t>346.216.438-43</t>
  </si>
  <si>
    <t>RAFAEL DE SOUZA IRINEU</t>
  </si>
  <si>
    <t>95488-7994 NOVO 95374-1666</t>
  </si>
  <si>
    <t>henriqueluca2000mlk@gmail.com</t>
  </si>
  <si>
    <t>RUA PADRE JOÃO MARIA GORZONE, 141, JD. JOÃO XXIII, SÃO PAULO/SP - 05570-100</t>
  </si>
  <si>
    <t xml:space="preserve">JOSE ARNALDO SOARES </t>
  </si>
  <si>
    <t>95122-1186</t>
  </si>
  <si>
    <t xml:space="preserve">naldojose142010@gmail.com </t>
  </si>
  <si>
    <t>RUA PADRE JOÃO MARIA GORZONE, 141, CASA 1 JD. JOÃO XXIII, SÃO PAULO/SP - 05570-100</t>
  </si>
  <si>
    <t xml:space="preserve">SONIA MARIA COLIN </t>
  </si>
  <si>
    <t>97440-7525</t>
  </si>
  <si>
    <t xml:space="preserve">soniamcolin@yahoo.com.br </t>
  </si>
  <si>
    <t>040.642.938-35</t>
  </si>
  <si>
    <t>74361-6</t>
  </si>
  <si>
    <t xml:space="preserve">SERGIO ROBERTO RICUPERO </t>
  </si>
  <si>
    <t>99277-2614</t>
  </si>
  <si>
    <t>sergio.ricupero21@gmail.com</t>
  </si>
  <si>
    <t>ESTRADA CHÁCARA DO ENGENHO, 09 - ARAÇARIGUAMA/ SP- 18147-000</t>
  </si>
  <si>
    <t>SUASILANDIA SOARES DA SILVA</t>
  </si>
  <si>
    <t>98983-7800</t>
  </si>
  <si>
    <t>soaressuasilandia@gmail.com</t>
  </si>
  <si>
    <t>336.967.644-34</t>
  </si>
  <si>
    <t>54647-0</t>
  </si>
  <si>
    <t>ANDRE FRANCISCO LIMA</t>
  </si>
  <si>
    <t>94313-5317</t>
  </si>
  <si>
    <t>andd7815@gmail.com</t>
  </si>
  <si>
    <t>RUA SAVERIO QUADRIO, 621, APTO 204, BLOCO 27, JARDIM AMARALINA, SÃO PAULO/SP - 05571-190</t>
  </si>
  <si>
    <t xml:space="preserve">SUELI DI MAURO </t>
  </si>
  <si>
    <t>97411-0279</t>
  </si>
  <si>
    <t xml:space="preserve">suelidimauro@hotmail.com </t>
  </si>
  <si>
    <t>284.528.128-50</t>
  </si>
  <si>
    <t>01507-5</t>
  </si>
  <si>
    <t xml:space="preserve">AHYLA THOPHANES SANTOS  / ACHYLES JOSE THOPHANES SANTOS </t>
  </si>
  <si>
    <t>95021-3126 / 97205-6846</t>
  </si>
  <si>
    <t xml:space="preserve">achyles@institutocisne.org.br </t>
  </si>
  <si>
    <t>ESTRADA MUNICIPAL WALTER STEURER, 1356, CASA 35, CHARACA PAVOEIRO- COTIA/SP- 06710-500</t>
  </si>
  <si>
    <t>TATHIANE SCHIABEL SCICCHITANO</t>
  </si>
  <si>
    <t>93316-0100</t>
  </si>
  <si>
    <t>tathischiabel@gmail.com</t>
  </si>
  <si>
    <t>351.741.605-81</t>
  </si>
  <si>
    <t>104- CEF</t>
  </si>
  <si>
    <t xml:space="preserve">WALTER WAGNER CASSETA JUNIOR/ELOISA HELENA DOS SANTOS </t>
  </si>
  <si>
    <t xml:space="preserve">97487-9279 ELOISA </t>
  </si>
  <si>
    <t>RUA SAVERIO QAUDRIO, 621, APTO 01, BLOCO 13, CONQUISTA AMARALINA, SÃO PAULO/SP - 05571-190</t>
  </si>
  <si>
    <t>TEOFANES FERREIRA SIMOES</t>
  </si>
  <si>
    <t>98349-5014 / 3731-4128</t>
  </si>
  <si>
    <t>872.729.205-30</t>
  </si>
  <si>
    <t>JOSEFA JESUS PEREIRA</t>
  </si>
  <si>
    <t>95802-1353</t>
  </si>
  <si>
    <t>jesuspereirajosefa862@gmail.com</t>
  </si>
  <si>
    <t>RUA SEBASTIÃO GONÇALVES, 445, CASA 2, JARDIM OLIMPIA, SÃO PAULO/SP - 05542-040</t>
  </si>
  <si>
    <t>105 - CEF</t>
  </si>
  <si>
    <t xml:space="preserve">CAIQUE DE ANDRADE LEITE/ LETICIA DE SOUZA SILVA </t>
  </si>
  <si>
    <t>96065-5209/ 96311-9609</t>
  </si>
  <si>
    <t>leticia.sza@icloud.com caiqueandrade57@hotmail.com</t>
  </si>
  <si>
    <t>RUA SEBASTIÃO GONÇALVES, 445, CASA 5, JARDIM OLIMPIA, SÃO PAULO/SP - 05542-040</t>
  </si>
  <si>
    <t xml:space="preserve">TEOFANES FERREIRA SIMOES </t>
  </si>
  <si>
    <t>455644-5</t>
  </si>
  <si>
    <t>RAFAELA DA CRUZ SILVA</t>
  </si>
  <si>
    <t>98124-6244</t>
  </si>
  <si>
    <t>rafasilva081995@hotmail.com</t>
  </si>
  <si>
    <t>RUA SEBASTIÃO GONÇALVES, 445, CASA 3, JARDIM OLIMPIA, SÃO PAULO/SP - 05542-040</t>
  </si>
  <si>
    <t>GUSTAVO ALMEIDA SIMOES / EVANY SOUZA DE ALEMIDA</t>
  </si>
  <si>
    <t>95442-1068</t>
  </si>
  <si>
    <t>gustavo-almeida.S@hotmail.com</t>
  </si>
  <si>
    <t>RUA SEBASTIÃO GONÇALVES, 445, CASA 6 , JARDIM OLIMPIA, SÃO PAULO/SP - 05542-040</t>
  </si>
  <si>
    <t xml:space="preserve">TAYNARA CRISTINA ANDRADE DA SILVA/ RITA DE CASSIA ALVES </t>
  </si>
  <si>
    <t>98713-1386 / 99931-6337</t>
  </si>
  <si>
    <t>thaynara.cris1@outlook.com rita.decassia75747@gmail.com</t>
  </si>
  <si>
    <t>RUA SEBASTIÃO GONÇALVES, 455, CASA 8, JARDIM OLIMPIA, SÃO PAULO/SP - 05542-040</t>
  </si>
  <si>
    <t xml:space="preserve">WILSON ROBERTO ARRUDA DA SILVA </t>
  </si>
  <si>
    <t>98188-7699</t>
  </si>
  <si>
    <t>wilsonroberto040558@gmail.com</t>
  </si>
  <si>
    <t>RUA SEBASTIÃO GONÇALVES, 455, CASA 10 , JARDIM OLIMPIA, SÃO PAULO/SP - 05542-040</t>
  </si>
  <si>
    <t xml:space="preserve">EVANDRO PEREIRA DA SILVA/ SUELI OLIVEIRA DE M SIQUEIRA </t>
  </si>
  <si>
    <t>96977-5366/ 97036-9471</t>
  </si>
  <si>
    <t>moraissueli790@gmail.com</t>
  </si>
  <si>
    <t>RUA SEBASTIÃO GONÇALVES, 455, CASA 1 , JARDIM OLIMPIA, SÃO PAULO/SP - 05542-040</t>
  </si>
  <si>
    <t xml:space="preserve">JOAO VIDAL DA SILVA FILHO / BEATRIZ DA SILVA BERNARDO </t>
  </si>
  <si>
    <t>93218-3053/ 95143-5084</t>
  </si>
  <si>
    <t>jv8591885@gmail.com beatrizbernardo@gmail.com</t>
  </si>
  <si>
    <t>RUA SEBASTIÃO GONÇALVES, 455, CASA 11 , JARDIM OLIMPIA, SÃO PAULO/SP -05542-040</t>
  </si>
  <si>
    <t xml:space="preserve">TESUYAKO MATSUI SAITO </t>
  </si>
  <si>
    <t>99466-3836</t>
  </si>
  <si>
    <t>maruimarcia@gmail.com</t>
  </si>
  <si>
    <t>319.596.418-08</t>
  </si>
  <si>
    <t xml:space="preserve">AQUILES FARIAS CRAVO </t>
  </si>
  <si>
    <t>99682-5460</t>
  </si>
  <si>
    <t>aquilescravo@gmail.com</t>
  </si>
  <si>
    <t>AVENIDA OTACILIO TOMANIK,343,APTO 43A, BUTANTÃ ,  SÃO PAULO/SP - 05363-000</t>
  </si>
  <si>
    <t>VALCIDES DA SILVA OLIVEIRA</t>
  </si>
  <si>
    <t>96361-8043</t>
  </si>
  <si>
    <t>cidisiloli@gmail.com</t>
  </si>
  <si>
    <t>755.267.003-72</t>
  </si>
  <si>
    <t>26731-8</t>
  </si>
  <si>
    <t>FLAVIO PINTO DAMASCENO</t>
  </si>
  <si>
    <t>98916-9060</t>
  </si>
  <si>
    <t>flaviodamasceno2000@yahoo.com.br</t>
  </si>
  <si>
    <t>RUA SAVERIO QUADRIO, 621, APTO 204, BLOCO 54, JARDIM AMARALINA, SÃO PAULO/SP - 05571-190</t>
  </si>
  <si>
    <t>PROPRIETÁRIO VAI MANTER O VALOR DE 1250,00.</t>
  </si>
  <si>
    <t>VALERIA APARECIDA DA SILVA NIKEL</t>
  </si>
  <si>
    <t>96300-4029</t>
  </si>
  <si>
    <t>valeria_nickel@hotmail.com</t>
  </si>
  <si>
    <t>071.107.278-74</t>
  </si>
  <si>
    <t>26892-6</t>
  </si>
  <si>
    <t>RUA SAVERIO QUADRIO, 621, APTO 203, BLOCO 64, JARDIM AMARALINA, SÃO PAULO/SP - 05571-190</t>
  </si>
  <si>
    <t>VANDA CARVALHO DOS SANTOS</t>
  </si>
  <si>
    <t>99397-9831/ 98724-2339 EMERSON</t>
  </si>
  <si>
    <t>091.513.738-07</t>
  </si>
  <si>
    <t>0233518-2</t>
  </si>
  <si>
    <t xml:space="preserve">DJANIRA NASCIMENTO PAIVA  </t>
  </si>
  <si>
    <t>97525-4785 MANOEL</t>
  </si>
  <si>
    <t>RUA FERNANDO TROMBE RODRIGUES, 82, CASA 2, JARDIM PAULO VI, SÃO PAULO/SP - 05570-010</t>
  </si>
  <si>
    <t>VALDECIR MARIA DA ANUNCIAÇÃO</t>
  </si>
  <si>
    <t>98803-0581</t>
  </si>
  <si>
    <t>tiquinhoramos@hotmail.com</t>
  </si>
  <si>
    <t xml:space="preserve">VANESSA DE FREITAS PESCAROLI </t>
  </si>
  <si>
    <t>95200-2698</t>
  </si>
  <si>
    <t>vpescaroli@hotmail.com</t>
  </si>
  <si>
    <t>406.849.918-70</t>
  </si>
  <si>
    <t>01057807-4</t>
  </si>
  <si>
    <t xml:space="preserve">JANNIERE DA SILVA SANTOS </t>
  </si>
  <si>
    <t>98590-2392</t>
  </si>
  <si>
    <t>janniere.31@gmail.com</t>
  </si>
  <si>
    <t>RUA SAVERIO QUADRIO, 621, APTO 101, BLOCO 66 - CONQUISTA AMARALINA, SÃO PAULO /SP - 05571-190</t>
  </si>
  <si>
    <t>VANIA CRISTINA POLETTO PEREZ</t>
  </si>
  <si>
    <t xml:space="preserve">56 94444-1282 </t>
  </si>
  <si>
    <t>vaniapoletto@yahoo.com.br;bruno.perez@sibelco.com</t>
  </si>
  <si>
    <t>278.743.638-25</t>
  </si>
  <si>
    <t>84179-5</t>
  </si>
  <si>
    <t>BARBARA MARTINS PERIN</t>
  </si>
  <si>
    <t>97700-9962 / 3782-1888</t>
  </si>
  <si>
    <t>barbarelaserrano@hotmail.com</t>
  </si>
  <si>
    <t>RUA LEVI DA SILVA, 134, JARDIM AMARALINA, SÃO PAULO/SP - CEP: 05570-130</t>
  </si>
  <si>
    <t xml:space="preserve">033 - SANTANDER </t>
  </si>
  <si>
    <t>VICTOR WRAIAN DOS SANTOS SILVA</t>
  </si>
  <si>
    <t>99327-7179/ 97973-0043</t>
  </si>
  <si>
    <t>victor.lumen90@gmail.com</t>
  </si>
  <si>
    <t>423.576.568-08</t>
  </si>
  <si>
    <t>260 -NUBANK</t>
  </si>
  <si>
    <t>52298837-6</t>
  </si>
  <si>
    <t xml:space="preserve">VANESSA SANTOS MARINHO DA SILVA / KAIQUE DA SILVA </t>
  </si>
  <si>
    <t>95947-8057 / 91489-7687</t>
  </si>
  <si>
    <t>RUA ALBANO JOSE PIRES, 133, APTO 1, BLOCO C, JARDIM AMARALINA, SÃO PAULO/SP - 05570-150</t>
  </si>
  <si>
    <t xml:space="preserve">VIVALDO MASINI </t>
  </si>
  <si>
    <t>(17) 98839-8545</t>
  </si>
  <si>
    <t>masinivivaldo@gmail.com</t>
  </si>
  <si>
    <t>174.167.388-73</t>
  </si>
  <si>
    <t>01000911-3</t>
  </si>
  <si>
    <t xml:space="preserve">CLAUDIO SOARES DA SILVA DE PAULA  / GILMARA C S  DE PAULA </t>
  </si>
  <si>
    <t>93437-4950 / 97880-3632</t>
  </si>
  <si>
    <t>claudiossjunior7@gmail.com  gilmara.cardpaula@gmail.com</t>
  </si>
  <si>
    <t>RUA HORACIO DE MELLO, 100, APTO 165 BLOCO 1, GRANJA CLOTILDE  - COTIA/SP - 06705-270</t>
  </si>
  <si>
    <t>WALTER DIAS MENEZES</t>
  </si>
  <si>
    <t>93011-8448</t>
  </si>
  <si>
    <t>walter.diasmenezes@gmail.com</t>
  </si>
  <si>
    <t>255.473.908-01</t>
  </si>
  <si>
    <t>1793988-4</t>
  </si>
  <si>
    <t>DANIEL BENTO DA SILVA/SARA CUSTODIO DA SILVA</t>
  </si>
  <si>
    <t>94814-1271</t>
  </si>
  <si>
    <t>delbentinho@gmail.com</t>
  </si>
  <si>
    <t>RUA SAVERIO QUADRIO, 621, APTO 103, BLOCO 34, CONQUISTA AMARALINA, SÃO PAULO/SP - 05571-190</t>
  </si>
  <si>
    <t>YOSHIO KAWASAKI</t>
  </si>
  <si>
    <t>3782-0986 / 3569-4237 SRA ELZA</t>
  </si>
  <si>
    <t>kawasakiyoshio@gmail.com</t>
  </si>
  <si>
    <t>769.560.598-00</t>
  </si>
  <si>
    <t>TRANSFERÊNCIA CONTA POUPANCA</t>
  </si>
  <si>
    <t>01420-0/500</t>
  </si>
  <si>
    <t>ASSIS SILVA SANTOS</t>
  </si>
  <si>
    <t>95218-3121</t>
  </si>
  <si>
    <t>RUA PADRE PEDRO DE PEDROSA, 49, CASA 04, JARDIM JOÃO XXIII, SÃO PAULO/SP - 05569-140</t>
  </si>
  <si>
    <t>ZILDO GAVA</t>
  </si>
  <si>
    <t>98963-4343</t>
  </si>
  <si>
    <t>zildo.gava01@gmail.com</t>
  </si>
  <si>
    <t>229.386.998-91</t>
  </si>
  <si>
    <t>01000636-8</t>
  </si>
  <si>
    <t xml:space="preserve">TERREIRO DE UMBANDA CABOCLO DAS SETE ESPADAS </t>
  </si>
  <si>
    <t>94734-4742 / 98255-1647(PRISCILA)</t>
  </si>
  <si>
    <t>terreiro_seteespadas@hotmail.com</t>
  </si>
  <si>
    <t>AVENIDA PABLO CASALS, 272, VILA DALVA - SÃO PAULO/SP - 05386-130</t>
  </si>
  <si>
    <t>TOTAL ADMINISTRAÇÃO</t>
  </si>
  <si>
    <t xml:space="preserve">248,14 SEGURO FIANÇA. </t>
  </si>
  <si>
    <t xml:space="preserve">LOCATARIA VAI PAGAR O BOLETO DO CONDOMINIO INICIO EM 10 DE ABRIL. </t>
  </si>
  <si>
    <t xml:space="preserve">IPTU SÓ SERÁ COBRADO EM 2023 VALOR DE 48,00 REAIS. </t>
  </si>
  <si>
    <t xml:space="preserve">MACELIVALTE GOMES DE AMORIM </t>
  </si>
  <si>
    <t>98830-3542</t>
  </si>
  <si>
    <t>marcellomga@gmail.com</t>
  </si>
  <si>
    <t xml:space="preserve">ABRIL </t>
  </si>
  <si>
    <t>atendimento@centralexecutivo.com.br rafael@centralexecutivo.com.br</t>
  </si>
  <si>
    <t>REPASSE EM 05.05.23</t>
  </si>
  <si>
    <t>REPASSE EM 10.05.23</t>
  </si>
  <si>
    <t xml:space="preserve">TAIS FERNANDA CHICARONE NUNES </t>
  </si>
  <si>
    <t>382.934.548-81</t>
  </si>
  <si>
    <t xml:space="preserve">OSWALDO NEVES / AMANDA CRISTINA NEVES </t>
  </si>
  <si>
    <t>95131-8625</t>
  </si>
  <si>
    <t>thiagoadm1986@gmail.com</t>
  </si>
  <si>
    <t>99893-0094 / 99314-2195</t>
  </si>
  <si>
    <t>vitoriasanches@outlook.com.br</t>
  </si>
  <si>
    <t xml:space="preserve">LADISLAU MOACYR SALDANHA </t>
  </si>
  <si>
    <t>98448-5258</t>
  </si>
  <si>
    <t xml:space="preserve">ladislausaldanha@yahoo.com.br </t>
  </si>
  <si>
    <t>285.656.348-17</t>
  </si>
  <si>
    <t>17374-2</t>
  </si>
  <si>
    <t xml:space="preserve">ROSANA DOURADO GOMES </t>
  </si>
  <si>
    <t>96035-2157</t>
  </si>
  <si>
    <t>rodouradogomes@gmail.com</t>
  </si>
  <si>
    <t>RUA AGNALDO DE MACEDO, 750, APTO 62, BLOCO 4, JARDIM AMARALINA, SÃO PAULO/SP -05570-230</t>
  </si>
  <si>
    <t>RUA CÂNDIDO FONTOURA, 401, APTO 02, BLOCO 1, JARDIM BOA VISTA, SÃO PAULO/SP - 05583-070</t>
  </si>
  <si>
    <t xml:space="preserve">LORAENY MOTTA DE CARVALHO </t>
  </si>
  <si>
    <t>94857-6290</t>
  </si>
  <si>
    <t>loraenymottac@gmail.com</t>
  </si>
  <si>
    <t>448.073.158-03</t>
  </si>
  <si>
    <t>01041792-2</t>
  </si>
  <si>
    <t xml:space="preserve">MARGARETH ROMERO LONDONO </t>
  </si>
  <si>
    <t>95289-7383</t>
  </si>
  <si>
    <t>margareth227_2@hotmail.com</t>
  </si>
  <si>
    <t>RUA SAVÉRIO QUADRIO, 621, APTO 301, BLOCO 06, JARDIM AMARALINA, SÃO PAULO/SP - 05571-190</t>
  </si>
  <si>
    <t xml:space="preserve">ANDERSON PEREIRA VALDEVINO LIMA </t>
  </si>
  <si>
    <t>93148-0736</t>
  </si>
  <si>
    <t>anderson.pvlima76@gmail.com</t>
  </si>
  <si>
    <t>303.725.248-00</t>
  </si>
  <si>
    <t>05776718-8</t>
  </si>
  <si>
    <t xml:space="preserve">HUMBERTO PIRES DA SILVA SANTOS </t>
  </si>
  <si>
    <t>98394-0776</t>
  </si>
  <si>
    <t>humberto.santos@fidi.org.br</t>
  </si>
  <si>
    <t>RUA JOÃO MOREIRA SALLES, 971, APTO 21, TORRE 7, JARDIM MONTE ALEGRE - SÃO PAULO/SP - 05548-000</t>
  </si>
  <si>
    <t>DEMONSTRATIVO DE PAGAMENTO DE ALUGUÉIS -  ANO 2023 - MARINA AMELIA</t>
  </si>
  <si>
    <t>Locatário</t>
  </si>
  <si>
    <t>Mês</t>
  </si>
  <si>
    <t>Vr. Aluguel</t>
  </si>
  <si>
    <t>Multa/Outros</t>
  </si>
  <si>
    <t>Vr. Pago</t>
  </si>
  <si>
    <t>ADM</t>
  </si>
  <si>
    <t>Desc Repasse</t>
  </si>
  <si>
    <t>Vr. Total</t>
  </si>
  <si>
    <t>CLEBER FONSECA LEITAO</t>
  </si>
  <si>
    <t>01.01.2023</t>
  </si>
  <si>
    <t>PAGO EM 05.01.23</t>
  </si>
  <si>
    <t>05.01.2023</t>
  </si>
  <si>
    <t>01.02.2023</t>
  </si>
  <si>
    <t>DESCONTO NO REPASSE DE IPTU 67,41 FEITO EM JANEIRO, REFERENTE A DEZEMBRO COBRADO INDEVIDAMENTE.</t>
  </si>
  <si>
    <t>05.02.2023</t>
  </si>
  <si>
    <t>DESCONTO NO REPASSE DE IPTU 95,70 FEITO EM JANEIRO, REFERENTE A DEZEMBRO COBRADO INDEVIDAMENTE.</t>
  </si>
  <si>
    <t>REPASSE EM 13.02.23</t>
  </si>
  <si>
    <t>01.03.2023</t>
  </si>
  <si>
    <t>REPASSE EM 06.03.23</t>
  </si>
  <si>
    <t>05.03.2023</t>
  </si>
  <si>
    <t>REPASSE EM 09.03.23</t>
  </si>
  <si>
    <t>REPASSE EM 05.04.23</t>
  </si>
  <si>
    <t>REPASSE EM 10.04.23</t>
  </si>
  <si>
    <t>Total</t>
  </si>
  <si>
    <t>AGUA</t>
  </si>
  <si>
    <t>CONDOMINIO</t>
  </si>
  <si>
    <t>DESCONTO</t>
  </si>
  <si>
    <t>MARLI SONIA</t>
  </si>
  <si>
    <t>DEMONSTRATIVO DE PAGAMENTO DE ALUGUÉIS -  ANO 2023 - REGINALDO MOURA DE OLIVEIRA</t>
  </si>
  <si>
    <t>REPASSE 24.01.23</t>
  </si>
  <si>
    <t>REPASSE 24.02.23</t>
  </si>
  <si>
    <t>REPASSE 27.03.23</t>
  </si>
  <si>
    <t>DEMONSTRATIVO DE PAGAMENTO DE ALUGUÉIS -  ANO 2023 - ARMANDO YOSHIO NIMI</t>
  </si>
  <si>
    <t>RODRIGO JOSE E BRUNO</t>
  </si>
  <si>
    <t>15.01.23</t>
  </si>
  <si>
    <t>REPASSE 20.01.23</t>
  </si>
  <si>
    <t>15.02.23</t>
  </si>
  <si>
    <t>REPASSE 17.02.23</t>
  </si>
  <si>
    <t>LOCATÁRIOS</t>
  </si>
  <si>
    <t>MULTA</t>
  </si>
  <si>
    <t>VALOR EM C/C</t>
  </si>
  <si>
    <t>TAXA ADM</t>
  </si>
  <si>
    <t>RENATA BATISTA DE OLIVEIRA - R. MANOEL, 140 CASA 1</t>
  </si>
  <si>
    <t>DIA 07</t>
  </si>
  <si>
    <t>RONALDO CORREIA BISPO - R. CONEGO, CASA 1</t>
  </si>
  <si>
    <t>DIA 10</t>
  </si>
  <si>
    <t>ROBSON ALVES DA SILVA - R. MANOEL, 140 CASA 2</t>
  </si>
  <si>
    <t>_________________________________________________________</t>
  </si>
  <si>
    <t>DESCONTOS</t>
  </si>
  <si>
    <t>TRANSF MILENA</t>
  </si>
  <si>
    <t>TARIFA BANCÁRIA TRANS MILENA</t>
  </si>
  <si>
    <t>TOTAL PAGTOS</t>
  </si>
  <si>
    <t xml:space="preserve">REPASSE </t>
  </si>
  <si>
    <t>DEMONSTRATIVO DE PAGAMENTO DE ALUGUÉIS -  ANO 2023 - FABIANA IGLESIAS</t>
  </si>
  <si>
    <t xml:space="preserve">DESCONTO </t>
  </si>
  <si>
    <t>1º ALUGUEL CORRETOR</t>
  </si>
  <si>
    <t>DANIEL AUGUSTO</t>
  </si>
  <si>
    <t>REPASSE 30.01.23</t>
  </si>
  <si>
    <t>REPASSE 28.02.23</t>
  </si>
  <si>
    <t>EVANDRO - CASA 1</t>
  </si>
  <si>
    <t>JOSEFA - CASA 2</t>
  </si>
  <si>
    <t>RAFAELA - CASA 3</t>
  </si>
  <si>
    <t>10.04.23</t>
  </si>
  <si>
    <t>AILTON E ROBERSON - CASA 4</t>
  </si>
  <si>
    <t>CAIQUE E LETICIA - CASA 5</t>
  </si>
  <si>
    <t>GUSTAVO - CASA 6</t>
  </si>
  <si>
    <t>TAYNARA E RITA - CASA 8</t>
  </si>
  <si>
    <t>WILSON - CASA 10</t>
  </si>
  <si>
    <t xml:space="preserve">PAGO DIRETO </t>
  </si>
  <si>
    <t>JOÃO E BEATRIZ - CASA 11</t>
  </si>
  <si>
    <t>DEMONSTRATIVO DE PAGAMENTO DE ALUGUÉIS -  ANO 2023 - RICARDO DE OLIVEIRA</t>
  </si>
  <si>
    <t>Agua</t>
  </si>
  <si>
    <t>Multa atraso</t>
  </si>
  <si>
    <t>Multa Cond</t>
  </si>
  <si>
    <t>WENDEL MATAVELLI</t>
  </si>
  <si>
    <t>10.01.23</t>
  </si>
  <si>
    <t>10.02.23</t>
  </si>
  <si>
    <t>REPASSE 02.03.23</t>
  </si>
  <si>
    <t>DEMONSTRATIVO DE PAGAMENTO DE ALUGUÉIS -  ANO 2022/2023 - MARIA DE LOURDES (SILVANA)</t>
  </si>
  <si>
    <t>Multa</t>
  </si>
  <si>
    <t>ELIZABETH ALVES FAGUNDES</t>
  </si>
  <si>
    <t>00.00.00</t>
  </si>
  <si>
    <t>REPASSE DEPOSITO CAUÇÃO 29.10.22</t>
  </si>
  <si>
    <t>10.11.2022</t>
  </si>
  <si>
    <t>REPASSE 16.11.22</t>
  </si>
  <si>
    <t>10.12.2022</t>
  </si>
  <si>
    <t>REPASSE PARA O LUIZ 15.12.22</t>
  </si>
  <si>
    <t xml:space="preserve">REPASSE PARA O LUIZ 16.01.23 </t>
  </si>
  <si>
    <t>REPASSE PARA O LUIZ 15.02.23</t>
  </si>
  <si>
    <t>10.03.23</t>
  </si>
  <si>
    <t>REPASSE PARA O LUIZ E ADM 13.03.23</t>
  </si>
  <si>
    <t>SERGIO APARECIDO DE JESUS IGNÁCIO - 151</t>
  </si>
  <si>
    <t>MARIA JOSE DE ANDRADE PORTO - 136 Casa Superior</t>
  </si>
  <si>
    <t>LUIZ OTAVIO DOMINGUES DA SILVA - 136 Casa 1</t>
  </si>
  <si>
    <t>SIMONE SUGA BENITES - 136 Casa 2</t>
  </si>
  <si>
    <t>05.01.23</t>
  </si>
  <si>
    <t>REPASSE EM 10.01.23</t>
  </si>
  <si>
    <t>05.02.23</t>
  </si>
  <si>
    <t>REPASSE EM 10.02.23</t>
  </si>
  <si>
    <t>05.03.23</t>
  </si>
  <si>
    <t xml:space="preserve">DEMONSTRATIVO DE PAGAMENTO DE ALUGUÉIS -  ANO 2023 - PAULO AUGUSTO </t>
  </si>
  <si>
    <t>GÁS</t>
  </si>
  <si>
    <t>Multa ATRASO</t>
  </si>
  <si>
    <t xml:space="preserve">TANIA ROCHA </t>
  </si>
  <si>
    <t>15.03.23</t>
  </si>
  <si>
    <t>REPASSAR 15.04.23</t>
  </si>
  <si>
    <t xml:space="preserve">MARCOS PAULO S. RAMOS JUNIOR / MYRTES ARAUJO DA SILVA </t>
  </si>
  <si>
    <t>RUA SAVERIO QUADRIO, 621, APTO 402, BLOCO 55, CONQUISTA AMARALINA, SÃO PAULO/SP - 05571-191</t>
  </si>
  <si>
    <t>DEMONSTRATIVO DE PAGAMENTO DE ALUGUÉIS -  ANO 2023 - ZILDO GAVA</t>
  </si>
  <si>
    <t>TERREIRO DE UMBANDA</t>
  </si>
  <si>
    <t>20.02.23</t>
  </si>
  <si>
    <t>DEVIDO A INFILTRAÇÃO ACORDADO DE NÃO PAGAR O ALUGUEL, ATÉ RESOLVER A SITUAÇÃO</t>
  </si>
  <si>
    <t>20.03.23</t>
  </si>
  <si>
    <t>REPASSE 12.04.23 E O IPTU EM 22.05.23</t>
  </si>
  <si>
    <t>20.04.23</t>
  </si>
  <si>
    <t>20.05.23</t>
  </si>
  <si>
    <t>REPASSE 23.05.23</t>
  </si>
  <si>
    <t>98390-0765 GILBERTO / SILVIA 98382-9282</t>
  </si>
  <si>
    <t>si.graf@yahoo.com.br</t>
  </si>
  <si>
    <t>FERNANDA SANTICIOLI RAMOS</t>
  </si>
  <si>
    <t>94219-3679 JONATAS</t>
  </si>
  <si>
    <t>nandasanticioli@gmail.com; jjonatas1983@yahoo.com.br</t>
  </si>
  <si>
    <t>279.862.938-10</t>
  </si>
  <si>
    <t>39917-5</t>
  </si>
  <si>
    <t>98768-3650</t>
  </si>
  <si>
    <t>raqueldosreis061@gmail.com</t>
  </si>
  <si>
    <t>RUA DOMINGOS ROSOLIA, 143, CASA 6, JARDIM ARPOADOR, SÃO PAULO/SP - 05567-000</t>
  </si>
  <si>
    <t xml:space="preserve">ALINE THUANE BRESA / FRANCISCO ICARO CAVALCANTE SIVA </t>
  </si>
  <si>
    <t>94917-1531</t>
  </si>
  <si>
    <t>alinenressa22@gmail.com</t>
  </si>
  <si>
    <t>RUA FREI VITAL DE FRESCAROLO, 47, CASA 1, JARDIM JOÃO XXIII, SÃO PAULO/SP - 05569-030</t>
  </si>
  <si>
    <t xml:space="preserve">DESCONTO DE 500,00 DA CASA DE CIMA, ONDE ESTA EM REFORMA </t>
  </si>
  <si>
    <t>93476-6408</t>
  </si>
  <si>
    <t>JANAINA LEME NEVES DE ALMEIDA</t>
  </si>
  <si>
    <t>98526-7465</t>
  </si>
  <si>
    <t>janaina.de_almeida@siemens.com</t>
  </si>
  <si>
    <t>340.866.658-08</t>
  </si>
  <si>
    <t>01828-5</t>
  </si>
  <si>
    <t>ANA CAROLINA NOGUEIRA VEGI</t>
  </si>
  <si>
    <t>98208-5883</t>
  </si>
  <si>
    <t>carolvegi@gmail.com</t>
  </si>
  <si>
    <t>RUA HORÁCIO DE MELLO, 100, APTO 156, BLOCO 1, GRANJA CLOTILDE, COTIA/SP - 06705-270</t>
  </si>
  <si>
    <t>EDNALDO DE SANTANA SANTOS</t>
  </si>
  <si>
    <t>96567-5219</t>
  </si>
  <si>
    <t>santana.ednaldo@hotmail.com</t>
  </si>
  <si>
    <t>441.183.175-91</t>
  </si>
  <si>
    <t>PIX (11) 96567-5219</t>
  </si>
  <si>
    <t>RUA SAVERIO QUADRIO, 621, APTO 304, BLOCO 63, CONQUISTA AMARALINA, JARDIM AMARALINA, SÃO PAULO/SP - 05571-190</t>
  </si>
  <si>
    <t>REGINALDO SANTOS DE MENEZES</t>
  </si>
  <si>
    <t>98280-6129</t>
  </si>
  <si>
    <t>EDSON DE SÁ RODRIGUES</t>
  </si>
  <si>
    <t>94787-7680</t>
  </si>
  <si>
    <t>edsondsr1@gmail.com</t>
  </si>
  <si>
    <t>328.650.278-21</t>
  </si>
  <si>
    <t>336 -BANCO C6</t>
  </si>
  <si>
    <t>1669716-2</t>
  </si>
  <si>
    <t>GIOVANNI SILVA RIZZI E LARISSA SUGIYAMA</t>
  </si>
  <si>
    <t>99978-0707 / 97352-3284 LARISSA</t>
  </si>
  <si>
    <t>gixrizzi@gmail.com ; l.sugiyama@yahoo.com.br</t>
  </si>
  <si>
    <t>RUA SAVERIO QUADRIO, 621, APTO 201, BLOCO 68, CONQUISTA AMARALINA, JARDIM AMARALINA, SÃO PAULO/SP - 05571-190</t>
  </si>
  <si>
    <t>LINCOLN DOS SANTOS MUNIZ</t>
  </si>
  <si>
    <t>96335-9908</t>
  </si>
  <si>
    <t>lincoln007muniz@gmail.com</t>
  </si>
  <si>
    <t>226.614.738-23</t>
  </si>
  <si>
    <t>28494-8</t>
  </si>
  <si>
    <t>MACIEL FELIPE DA FE GOMES E THAYNA OLIVEIRA SANTOS</t>
  </si>
  <si>
    <t>96201-9741 / 97326-8706</t>
  </si>
  <si>
    <t>maciel.felipeg@gmail.com ; thaynaolliveira@hotmail.com</t>
  </si>
  <si>
    <t>RUA SAVÉRIO QUADRIO, 621, APTO 301, BLOCO 49, CONQUISTA AMARALINA, JARDIM AMARALINA, SÃO PAULO/SP - 05571-190</t>
  </si>
  <si>
    <t>3031-2272 / 99383-9000</t>
  </si>
  <si>
    <t>edilson@andrademaquetes.com.br</t>
  </si>
  <si>
    <t>063.927.498-61</t>
  </si>
  <si>
    <t>RUA AGNALDO DE MACEDO, 100, CASA 31, JARDIM AMARALINA - SÃO PAULO/SP - 05570-230</t>
  </si>
  <si>
    <t>JESSE GUEDES DE SÁ E ANDRESSA JOANA DA SILVA GUEDES</t>
  </si>
  <si>
    <t>TED - PIX ANDLIMA557@GMAIL.COM</t>
  </si>
  <si>
    <t>ju.beteli@gmail.com</t>
  </si>
  <si>
    <t>94235-7714</t>
  </si>
  <si>
    <t>99984-9510/ ELBER 99910-3335</t>
  </si>
  <si>
    <t>trindade19jc@gmail.com magnarmodesto@gmail.com</t>
  </si>
  <si>
    <t>98564-7882 JESSE / ANDRESA 99547-2902</t>
  </si>
  <si>
    <t>jesseguedes@hotmail.com andressa_guedes@hotmail.com</t>
  </si>
  <si>
    <t>61533-6</t>
  </si>
  <si>
    <t>Arteemmoveis@hotmail.com</t>
  </si>
  <si>
    <t>DEMONSTRATIVO DE PAGAMENTO DE ALUGUÉIS -  ANO 2023 - ANGELA HARUKO</t>
  </si>
  <si>
    <t>VITOR HUGO E VINICIUS</t>
  </si>
  <si>
    <t>30.01.23</t>
  </si>
  <si>
    <t>REPASSE EM 31.01.23</t>
  </si>
  <si>
    <t>28.02.23</t>
  </si>
  <si>
    <t>REPASSE EM 27.05.23</t>
  </si>
  <si>
    <t>30.03.23</t>
  </si>
  <si>
    <t>REPASSE EM 16.06.23 R$ 350,00 FALTA 178,65</t>
  </si>
  <si>
    <t>30.04.23</t>
  </si>
  <si>
    <t>30.05.23</t>
  </si>
  <si>
    <t>30.06.23</t>
  </si>
  <si>
    <t>vanessamarinho033@gmail.com ; xavier.kaique@gmail.com</t>
  </si>
  <si>
    <t>ALISSON DOS S. TEIXEIRA / FERNANDA S. MARIANO</t>
  </si>
  <si>
    <t>99022-3020 FERNANDA</t>
  </si>
  <si>
    <t>alisson_santos1996@hotmail.com; fernandasantosmariano250@gmail.com</t>
  </si>
  <si>
    <t>20695-8</t>
  </si>
  <si>
    <t>2603320-2</t>
  </si>
  <si>
    <t>GILBERTO DOS SANTOS / SILVIA IRENE GRAF</t>
  </si>
  <si>
    <t>JAMILY VITORIA AMARAL DE LIMA - KIT 3</t>
  </si>
  <si>
    <t>05.06.22</t>
  </si>
  <si>
    <t>REPASSE CORRETOR 1º ALUGUEL</t>
  </si>
  <si>
    <t>05.07.22</t>
  </si>
  <si>
    <t>REPASSE 11.07.22</t>
  </si>
  <si>
    <t>JAQUELINE NAZARIO SALVADOR - KIT 4</t>
  </si>
  <si>
    <t>15.07.22</t>
  </si>
  <si>
    <t>REPASSE CORRETOR - FALTA 300,00</t>
  </si>
  <si>
    <t>DEOCLECIO FREITAS SILVA - KIT 1</t>
  </si>
  <si>
    <t>07.08.22</t>
  </si>
  <si>
    <t>05.08.22</t>
  </si>
  <si>
    <t>REPASSE EM 10.07.22</t>
  </si>
  <si>
    <t>15.08.22</t>
  </si>
  <si>
    <t>REPASSE CORRETOR 2ª PARTE 300,00 + 120,00 DO PEDREIRO</t>
  </si>
  <si>
    <t>07.09.22</t>
  </si>
  <si>
    <t>REPASSE EM 09.09.22</t>
  </si>
  <si>
    <t>05.09.22</t>
  </si>
  <si>
    <t>REPASSE EM 12.09.22</t>
  </si>
  <si>
    <t>15.09.22</t>
  </si>
  <si>
    <t>REPASSE EM 20.09.22</t>
  </si>
  <si>
    <t>07.10.22</t>
  </si>
  <si>
    <t>REPASSE EM 10.10.22</t>
  </si>
  <si>
    <t>05.10.22</t>
  </si>
  <si>
    <t>15.10.22</t>
  </si>
  <si>
    <t>REPASSE EM 18.10.22</t>
  </si>
  <si>
    <t>DEMONSTRATIVO DE PAGAMENTO DE ALUGUÉIS -  ANO 2022/ 2023 - PAULO CESAR GRANDE</t>
  </si>
  <si>
    <t>07.11.22</t>
  </si>
  <si>
    <t>15.11.22</t>
  </si>
  <si>
    <t>05.11.22</t>
  </si>
  <si>
    <t>07.12.22</t>
  </si>
  <si>
    <t>05.12.22</t>
  </si>
  <si>
    <t>15.12.22</t>
  </si>
  <si>
    <t>REPASSE EM 13.12.22</t>
  </si>
  <si>
    <t>REPASSE EM 15.12.22 DESCONTO R$ 300,00 DA MANUTENÇÃO</t>
  </si>
  <si>
    <t>ENTREGOU O IMOVEL EM 19.12.22</t>
  </si>
  <si>
    <t>REPASSE EM 10.11.22</t>
  </si>
  <si>
    <t>REPASSE EM 11.11.22</t>
  </si>
  <si>
    <t>REPASSE EM 21.11.22</t>
  </si>
  <si>
    <t>VALOR DE 140,59 REF A AGUA 99,29 DE JUNHO E LUZ 41,30 DE JUNHO DA KIT 4</t>
  </si>
  <si>
    <t>DEMONSTRATIVO DE PAGAMENTO DE ALUGUÉIS -  ANO 2023 - PAULO CESAR GRANDE</t>
  </si>
  <si>
    <t>07.01.23</t>
  </si>
  <si>
    <t>07.02.23</t>
  </si>
  <si>
    <t>07.03.23</t>
  </si>
  <si>
    <t>07.04.23</t>
  </si>
  <si>
    <t>05.04.23</t>
  </si>
  <si>
    <t>07.05.23</t>
  </si>
  <si>
    <t>05.05.23</t>
  </si>
  <si>
    <t>ENTREGOU O IMOVEL</t>
  </si>
  <si>
    <t>MACI</t>
  </si>
  <si>
    <t>REPASSE 25.04.23 DEPOSITO CAUÇÃO 2 MESES ALUGUEL</t>
  </si>
  <si>
    <t>andressa_guedes@hotmail.com regetecnologo@gmail.com</t>
  </si>
  <si>
    <t>DIEGO VERA BOGADO</t>
  </si>
  <si>
    <t>NATALIA DE SOUZA SERRA MARSOLI / BRUNO TREVISAN MALFATTI</t>
  </si>
  <si>
    <t>RUA DR. ERNANI DA GAMA CORREIA, 228, CASA 2, JD. PREVIDENCIA, SÃO PAULO/SP - 05539-040</t>
  </si>
  <si>
    <t>98282-2606</t>
  </si>
  <si>
    <t>natimarsoli@gmail.com trevisan807@gmail.com</t>
  </si>
  <si>
    <t xml:space="preserve">CARLA MASTROPASCHA FALÇÃO </t>
  </si>
  <si>
    <t>99243-8499</t>
  </si>
  <si>
    <t>carlamastropaschafalcao@gmail.com</t>
  </si>
  <si>
    <t>068.181.848.47</t>
  </si>
  <si>
    <t>007 - INTER</t>
  </si>
  <si>
    <t>PIX 1199243-8499</t>
  </si>
  <si>
    <t>0001-9</t>
  </si>
  <si>
    <t>26736728-7</t>
  </si>
  <si>
    <t xml:space="preserve">ROCIL IMAKUMA </t>
  </si>
  <si>
    <t>99304-6870</t>
  </si>
  <si>
    <t>rocilgs@gmail.com</t>
  </si>
  <si>
    <t>RUA FELIPE TENA, 184, CASA 74, JD GUERREIRO - GRANJA VIANA / SP - 06710-540</t>
  </si>
  <si>
    <t xml:space="preserve">RENATA REGUSA NOVAES MANOEL </t>
  </si>
  <si>
    <t>98553-7383</t>
  </si>
  <si>
    <t xml:space="preserve">renataragusa@hotmail.com </t>
  </si>
  <si>
    <t>218.477.478-25</t>
  </si>
  <si>
    <t>04202-1</t>
  </si>
  <si>
    <t xml:space="preserve">MIDDIAN GUTIERREZ MAGALHAES </t>
  </si>
  <si>
    <t>94068-7829</t>
  </si>
  <si>
    <t xml:space="preserve">gutierrezmiddian@gmail.com </t>
  </si>
  <si>
    <t>RUA JUAN ALFONSECA, 51 PARQUE IPE, SÃO PAULO/ SP - 05572-180</t>
  </si>
  <si>
    <t>REPASSE EM 05.07.23</t>
  </si>
  <si>
    <t>061.833.507-29</t>
  </si>
  <si>
    <t>01090144-1</t>
  </si>
  <si>
    <t xml:space="preserve">ANA ROSA CARDOSO DA SILVA CHAVES </t>
  </si>
  <si>
    <t>93271-8581</t>
  </si>
  <si>
    <t>sulaeb15@gmail.com</t>
  </si>
  <si>
    <t>AVENIDA ENG. HEITOR ANTÔNIO EIRAS GARCIA, 2651, APTO 21, TORRE 3, JARDIM ESMERALDA - BUTANTÃ/SP - 05564-000</t>
  </si>
  <si>
    <t>REPASSE EM 10.07.23</t>
  </si>
  <si>
    <t>01.06.23</t>
  </si>
  <si>
    <t>01.04.2023</t>
  </si>
  <si>
    <t>05.04.2023</t>
  </si>
  <si>
    <t>01.05.2023</t>
  </si>
  <si>
    <t>05.05.2023</t>
  </si>
  <si>
    <t>05.06.23</t>
  </si>
  <si>
    <t>01.07.23</t>
  </si>
  <si>
    <t>05.07.23</t>
  </si>
  <si>
    <t>REPASSE EM 05.06.23</t>
  </si>
  <si>
    <t>REPASSE EM 07.06.23</t>
  </si>
  <si>
    <t>NATALIA DE SOUSA/BRUNO</t>
  </si>
  <si>
    <t>10.07.23</t>
  </si>
  <si>
    <t>1ª PARTE DE 1 ALUGUEL P/ CORRETOR LUIZ.</t>
  </si>
  <si>
    <t>74453798-4</t>
  </si>
  <si>
    <t xml:space="preserve">RUI ARAUJO DE VASCONCELLOS </t>
  </si>
  <si>
    <t>99486-3005</t>
  </si>
  <si>
    <t>rui.araujo@afixcode.com.br</t>
  </si>
  <si>
    <t>374.998.268-64</t>
  </si>
  <si>
    <t>PIX rui.araujo@afixcode.com.br</t>
  </si>
  <si>
    <t>1586298-0</t>
  </si>
  <si>
    <t xml:space="preserve">TACILA BEZERRA DA SILVA / BRUNO CARDOSO LIMA </t>
  </si>
  <si>
    <t>97454-4510</t>
  </si>
  <si>
    <t>tacilabezerra5@gmail.com brunolimacardoso34@gmail.com</t>
  </si>
  <si>
    <t>RUA SAVERIO QUADRIO, 621, APTO 402 , BLOCO 46, JARDIM AMARALINA - 05571-190</t>
  </si>
  <si>
    <t xml:space="preserve">FELIPE APARECIDO COGHI </t>
  </si>
  <si>
    <t>96084-2586</t>
  </si>
  <si>
    <t>felipecoghi@yahoo.com.br</t>
  </si>
  <si>
    <t>328.159.118-33</t>
  </si>
  <si>
    <t xml:space="preserve">MIRELE DOS SANTOS </t>
  </si>
  <si>
    <t>96100-7024</t>
  </si>
  <si>
    <t>msdconsultora@gmail.com</t>
  </si>
  <si>
    <t>RUA SAVERIO QUADRIO, 621, APTO 301, BLOCO 20, PARQUE IPE, SÃO PAULO/SP - 05571-190</t>
  </si>
  <si>
    <t>REPASSE EM 12.07.23</t>
  </si>
  <si>
    <t>212935-3</t>
  </si>
  <si>
    <t>1300010609-0</t>
  </si>
  <si>
    <t>TED - POUPANÇA</t>
  </si>
  <si>
    <t>94749-3650</t>
  </si>
  <si>
    <t>0091073-2</t>
  </si>
  <si>
    <t>AMANDA DE LUCENA DOS SANTOS / FLAVIO DE OLIVEIRA SANTOS</t>
  </si>
  <si>
    <t>amandalucena302@gmail.com flavioybr@gmail.com</t>
  </si>
  <si>
    <t>RUA FREI APOLÔNIO TODI, 190, CASA 2, JARDIM JOÃO XXIII,SÃO PAULO/SP - 05569-080</t>
  </si>
  <si>
    <t xml:space="preserve">MARIA LUZIA PEREIRA </t>
  </si>
  <si>
    <t>96612-2705</t>
  </si>
  <si>
    <t xml:space="preserve">m.luziapereira1806@gmail.com </t>
  </si>
  <si>
    <t>VILSON BORSOI</t>
  </si>
  <si>
    <t>97238-2230</t>
  </si>
  <si>
    <t>vilson@borsoiconsultoria.com.br</t>
  </si>
  <si>
    <t>345.664.229-68</t>
  </si>
  <si>
    <t>337043-7</t>
  </si>
  <si>
    <t xml:space="preserve">MARIA JOSINEIDE NASCIMENTO DE LIMA / ROBSON NASCIMENTO </t>
  </si>
  <si>
    <t>94778-7116 /94557-9024</t>
  </si>
  <si>
    <t>jo.nascimento.lima@gmail.com</t>
  </si>
  <si>
    <t>RUA BENTO DE BARROS, 200, APTO 44, BLOCO C, JARDIM AMARALINA, SÃO PAULO/SP - 05570-200</t>
  </si>
  <si>
    <t>RUA CORONEL RUBENS REIS REZENDE, 156, KITNET 3, JARDIM ARPOADOR, SÃO PAULO/SP - 05563-061</t>
  </si>
  <si>
    <t>RUA CORONEL RUBENS REIS REZENDE, 156, KITNET 1, JARDIM ARPOADOR, SÃO PAULO/SP - 05563-061</t>
  </si>
  <si>
    <t>16346-5</t>
  </si>
  <si>
    <t>REPASSE EM 20.07.23</t>
  </si>
  <si>
    <t>Vencimento</t>
  </si>
  <si>
    <t>Desconto</t>
  </si>
  <si>
    <t>Repasse</t>
  </si>
  <si>
    <t>DEMONSTRATIVO DE PAGAMENTO DE ALUGUEIS - ANO 2023 - EMILLE</t>
  </si>
  <si>
    <t>16.07.23</t>
  </si>
  <si>
    <t>CONTA DE AGUA VENCIMENTO DIA 20/06/2023</t>
  </si>
  <si>
    <t>95982-4930 / 98382-7993</t>
  </si>
  <si>
    <t xml:space="preserve">PRISCILA DANIELA JOÃO </t>
  </si>
  <si>
    <t>98487-4894</t>
  </si>
  <si>
    <t>prisdaniela22@hotmail.com</t>
  </si>
  <si>
    <t xml:space="preserve">ALEXANDRE SILVA DOS SANTOS </t>
  </si>
  <si>
    <t>99999-7212</t>
  </si>
  <si>
    <t>alexandredossantos03@gmail.com</t>
  </si>
  <si>
    <t>254.159.258-21</t>
  </si>
  <si>
    <t>25222-3</t>
  </si>
  <si>
    <t>81 99509-9005</t>
  </si>
  <si>
    <t>projeto15@gmail.com</t>
  </si>
  <si>
    <t>RUA FELIPE TENA, 184, CASA 81 - VILA DE ESPANHA, JARDIM GUERREIRO - GRANJA VIANA / SP - 06710-540</t>
  </si>
  <si>
    <t xml:space="preserve">WALDELICE FERNANDES DOS SANTOS </t>
  </si>
  <si>
    <t>99501-3802</t>
  </si>
  <si>
    <t>santoswaldelice@gmail.com</t>
  </si>
  <si>
    <t>011.593.588-69</t>
  </si>
  <si>
    <t>43359-4</t>
  </si>
  <si>
    <t xml:space="preserve">IGREJA EVANGELICA ASSEMBLEIA DE DEUS / JACY LIMA DE OLIVEIRA </t>
  </si>
  <si>
    <t>98817-8314 / LETICIA 95465-1137 / DAVID 94602-9555</t>
  </si>
  <si>
    <t>oliveirajacy97@gmail.com leticiadominguessimao@hotmail.com</t>
  </si>
  <si>
    <t>AVENIDA EMBARGADOR ASSIS CHATEAUBRIAND, 427, JARDIM OURO PRETO - TABOÃO DA SERRA/SP- 06755-120</t>
  </si>
  <si>
    <t>95321-1497</t>
  </si>
  <si>
    <t>ROSANA GRILONI BUENO DA SILVA</t>
  </si>
  <si>
    <t>(19) 99709-2366</t>
  </si>
  <si>
    <t>rosanagbueno@gmail.com</t>
  </si>
  <si>
    <t>268.354.898-20</t>
  </si>
  <si>
    <t>60.000997-7</t>
  </si>
  <si>
    <t>ANA FLAVIA RAMOS FELIX</t>
  </si>
  <si>
    <t>95269-0233</t>
  </si>
  <si>
    <t>anna.flavia.y@gmail.com</t>
  </si>
  <si>
    <t>RUA FREI APOLONIO TODI, 236, CASA 1, JARDIM JOÃO XXIII, SÃO PAULO/SP - 05569-080</t>
  </si>
  <si>
    <t>INICIO DA ADMINISTRAÇÃO JOACIR ROCHA EM 01/08/2023 - VEIO DA HELLY IMOVEIS</t>
  </si>
  <si>
    <t>96858-7916</t>
  </si>
  <si>
    <t>RUA FREI APOLONIO TODI, 236 B, CASA 1, JARDIM JOÃO XXIII, SÃO PAULO/SP - 05569-080</t>
  </si>
  <si>
    <t>95138-0531</t>
  </si>
  <si>
    <t>JOSE MAYCON FREITAS DE SANTANA</t>
  </si>
  <si>
    <t>mayconta119@gmail.com</t>
  </si>
  <si>
    <t>RUA FREI APOLONIO TODI, 236 B, CASA 2, JARDIM JOÃO XXIII, SÃO PAULO/SP - 05569-080</t>
  </si>
  <si>
    <t>INICIO DA ADMINISTRAÇÃO JOACIR ROCHA EM 01/08/2023 - VEIO DA HELLY IMOVEIS - ESTE ANO NÃO FAZER REAJUSTE</t>
  </si>
  <si>
    <t>MANTER O DESCONTO DE 500,00 REIAS ATE REGULARIZAR A DOCUMENTAÇÃO E ACRESCENTAR O IPTU 2023 NO VALOR R$ 138,32</t>
  </si>
  <si>
    <t>PAGO</t>
  </si>
  <si>
    <t xml:space="preserve">DANIEL VIEIRA AIRES </t>
  </si>
  <si>
    <t>98258-0176</t>
  </si>
  <si>
    <t>smouraleal@hotmail.com</t>
  </si>
  <si>
    <t>313.558.288-48</t>
  </si>
  <si>
    <t>28418-2</t>
  </si>
  <si>
    <t xml:space="preserve">CARMEN LUCIA DE MORAES PEREIRA/DANILO IANOVICH </t>
  </si>
  <si>
    <t>95122-9041</t>
  </si>
  <si>
    <t>RUA SAVERIO QUADRIO, 621, APTO 103, BLOCO 52 - CONQUISTA AMARALINA, SÃO PAULO/SP - 05571-190</t>
  </si>
  <si>
    <t xml:space="preserve">MARIA JOSE MATOS DA SILVA </t>
  </si>
  <si>
    <t>91658-8477</t>
  </si>
  <si>
    <t>mariamattos2711@gmail.com</t>
  </si>
  <si>
    <t>RUA PADRE JOÃO DA CUNHA, 270, SALÃO LADO DIREITO, PARQUE IPE. SÃO PAULO/SP - 05569-050</t>
  </si>
  <si>
    <t xml:space="preserve">JAQUELINE RAMOS DE SOUZA </t>
  </si>
  <si>
    <t>94710-8128</t>
  </si>
  <si>
    <t>jaquipanichi@gmail.com</t>
  </si>
  <si>
    <t>AVENIDA EMBARGADOR ASSIS CHATEAUBRIAND, 427,  FUNDO ,JARDIM OURO PRETO - TABOÃO DA SERRA/SP- 06755-120</t>
  </si>
  <si>
    <t>REPASSE EM 04.08.23</t>
  </si>
  <si>
    <t>elizzabethalvesfa@gmail.com  liliabentivegna24@gmail.com</t>
  </si>
  <si>
    <t>REPASSE EM 10.08.23</t>
  </si>
  <si>
    <t xml:space="preserve">LEANDRO PONTES DE LIMA </t>
  </si>
  <si>
    <t xml:space="preserve">SERGIO HITOSHI DEGUCHI </t>
  </si>
  <si>
    <t>96160-1850</t>
  </si>
  <si>
    <t>deguchisergio@gmail.com</t>
  </si>
  <si>
    <t>048.479.318-74</t>
  </si>
  <si>
    <t>0634709-6</t>
  </si>
  <si>
    <t xml:space="preserve">CAROLINA PEREIRA LIAUW / ANA JULIA LIAUW RODRIGUES </t>
  </si>
  <si>
    <t xml:space="preserve">96382-9259 / </t>
  </si>
  <si>
    <t>carolina.liauw@gmail.com</t>
  </si>
  <si>
    <t>RUA SAVÉRIO QUADRIO, 58, PARQUE IPÊ, BUTANTÃ/SP - 05571-190</t>
  </si>
  <si>
    <t xml:space="preserve">MARCIA LIMEIRA DOURADO </t>
  </si>
  <si>
    <t>95928-6821</t>
  </si>
  <si>
    <t>mlimeiradourado@yahoo.com.br</t>
  </si>
  <si>
    <t>183.032.998-75</t>
  </si>
  <si>
    <t>01052737-7</t>
  </si>
  <si>
    <t xml:space="preserve">MARCIO HENRIQUE J DE SOUZA / PATRICIA APARECIDA J DE SOUZA </t>
  </si>
  <si>
    <t>95918-1591 / 96204-4290</t>
  </si>
  <si>
    <t xml:space="preserve">RICARDO ALVES / MARIA ZILDA ZANETTI ALVES </t>
  </si>
  <si>
    <t xml:space="preserve">THIAGO ANDRADE SEVERO / KAREN JACQUELINE DE OLIVEIRA </t>
  </si>
  <si>
    <t xml:space="preserve">96352-1769 / </t>
  </si>
  <si>
    <t>94857-9107/ 98370-8303</t>
  </si>
  <si>
    <t>profricardoalves@hotma.com profzildazanetti@hotmail.com</t>
  </si>
  <si>
    <t>124.377.058-99</t>
  </si>
  <si>
    <t>0900</t>
  </si>
  <si>
    <t>01023263-2</t>
  </si>
  <si>
    <t>98554-3045 / 99211-5990</t>
  </si>
  <si>
    <t>01.08.23</t>
  </si>
  <si>
    <t>05.08.23</t>
  </si>
  <si>
    <t>10.08.23</t>
  </si>
  <si>
    <t>REPASSE EM 15.08.23 DESCONTO DA 2 PARTE DO 1º ALUGUEL AO CORRETOR LUIZ</t>
  </si>
  <si>
    <t>22759-7</t>
  </si>
  <si>
    <t xml:space="preserve">ELISANGELA CALIXTO CARNEIRO </t>
  </si>
  <si>
    <t>91681-9821</t>
  </si>
  <si>
    <t>eliss.calixto84@gmail.com</t>
  </si>
  <si>
    <t>RUA DOMINGOS ROSOLIA, 143, CASA 3, JARDIM ARPOADOR, SÃO PAULO/SP - 05567-000</t>
  </si>
  <si>
    <t>VERA LÚCIA ROMERO DA LUZ</t>
  </si>
  <si>
    <t>99496-3986</t>
  </si>
  <si>
    <t>veralrl29@gmail.com</t>
  </si>
  <si>
    <t>214.853.398-39</t>
  </si>
  <si>
    <t>000745382721-4</t>
  </si>
  <si>
    <t>MARIA REGINA SANTIAGO RIBEIRO / CAMILLA SANTIAGO RIBEIRO</t>
  </si>
  <si>
    <t>98114-3338 / 97954-5223</t>
  </si>
  <si>
    <t>fiscal@grisanti.com.br  anestepet.sp@gmail.com</t>
  </si>
  <si>
    <t xml:space="preserve">RUA RICARDO CAVATTON, 287, APTO 25 EDIFICIO MARGARIDA, LAPA - SÃO PAULO / SP - 05038-110 </t>
  </si>
  <si>
    <t>CPF</t>
  </si>
  <si>
    <t>PIX 268.354.898-20</t>
  </si>
  <si>
    <t>97186-2468 /94214-5674</t>
  </si>
  <si>
    <t>rhaianypsilva22@gmail.com juhbaby94@gmail.com</t>
  </si>
  <si>
    <t xml:space="preserve">99905-3164 / </t>
  </si>
  <si>
    <t>brancacontri@yahoo.com.br</t>
  </si>
  <si>
    <t>478.248.408-91</t>
  </si>
  <si>
    <t>0272708-0</t>
  </si>
  <si>
    <t xml:space="preserve">98226-5175 / 99016-8768 LETICIA / 94918-3942 JOSE </t>
  </si>
  <si>
    <t>leticia.calisto@hotmail.com neycalisto40@gmail.com lucianecalisto13@gmail.com</t>
  </si>
  <si>
    <t>RUA RAMON BONELL, 108, APTO 24, PARQUE IPÊ, - SÃO PAULO/SP - 05572-030</t>
  </si>
  <si>
    <t xml:space="preserve">BOELTO </t>
  </si>
  <si>
    <t xml:space="preserve">EDILENE GOMES SERRA </t>
  </si>
  <si>
    <t>97324-2816</t>
  </si>
  <si>
    <t>edileneserra736@gmail.com</t>
  </si>
  <si>
    <t>149.334.538-96</t>
  </si>
  <si>
    <t>19103-5</t>
  </si>
  <si>
    <t>ROMULO REIS PIRES</t>
  </si>
  <si>
    <t>96618-2594</t>
  </si>
  <si>
    <t>tocaflores@bol.com.br</t>
  </si>
  <si>
    <t>RUA PADRE JACOME DE QUEIROS, 206 , JARDIM JOÃO XXIII -SÃO PAULO / SP - 05570-060</t>
  </si>
  <si>
    <t>4019-7</t>
  </si>
  <si>
    <t>EDILSON DE ANDRADE ROCHA / DAYANA</t>
  </si>
  <si>
    <t xml:space="preserve">BLANQUITA BARROS F. CONTRI / VIVIAN BARROS </t>
  </si>
  <si>
    <t>38739-8</t>
  </si>
  <si>
    <t xml:space="preserve">MARIA ANGELICA LOPES ANTUNES </t>
  </si>
  <si>
    <t>97597-2956</t>
  </si>
  <si>
    <t>mariaangelicacontabil@gmail.com</t>
  </si>
  <si>
    <t>00036188-2</t>
  </si>
  <si>
    <t xml:space="preserve">ELIANE ALVES DE OLIVEIRA </t>
  </si>
  <si>
    <t>96622-7020</t>
  </si>
  <si>
    <t xml:space="preserve">eliane7088@gmail.com </t>
  </si>
  <si>
    <t>RUA SAVERIO QUADRIO, 621, APTO 204, BLOCO 06, CONQUISTA AMARALINA, PARQUE IPE, SÃO PAULO/SP - 05571-190</t>
  </si>
  <si>
    <t xml:space="preserve">LETICIA GONÇALVES CALISTO/ LUCIANA/ JOSE NEY B. CALISTO </t>
  </si>
  <si>
    <t xml:space="preserve">RHAIANY ROSA SILVA CARRASCO / JULLY KAROLYNE S. CARRASCO </t>
  </si>
  <si>
    <t xml:space="preserve">IPTU ATUALIZADO EM 2023 FOI PARA R$  110,62 </t>
  </si>
  <si>
    <t>AVENIDA JOAQUIM DE SANTANA,248, APTO 12, BLOCO TUCUXI, JARDIM ARPOADOR, SÃO PAULO/ SP - 05565-010</t>
  </si>
  <si>
    <t xml:space="preserve"> amandacneves25@gmail.com</t>
  </si>
  <si>
    <t>PIX CPF 404.705.818-16</t>
  </si>
  <si>
    <t>DEPOSITAR NA CONTA DA NUBANK</t>
  </si>
  <si>
    <t>teofanesfer9@gmail.com</t>
  </si>
  <si>
    <t>PIX (11) 94746-8840</t>
  </si>
  <si>
    <t>330.562.388-89</t>
  </si>
  <si>
    <t>sirlenesantos70312@gmail.com</t>
  </si>
  <si>
    <t>RECEBI DE JOACIR ROCHA SERVIÇOS ADMINISTRATIVOS EIRELI A IMPORTÂNCIA ABAIXO REFERENTE AO PAGAMENTO DO ALUGUEL DE SETEMBRO/23</t>
  </si>
  <si>
    <t>24362-8</t>
  </si>
  <si>
    <t>MUDANÇA NA CONTA PARA REPASSE FAZER PARA O FILHO FERNANDO LUCAS</t>
  </si>
  <si>
    <t>NÃO HOUVE REAJUSTE ANUAL - PROXIMO REAJUSTE EM MAIO 2023 - MUDANÇA NA CONTA PARA REPASSE FAZER PARA O FILHO FERNANDO LUCAS</t>
  </si>
  <si>
    <t>lilizanzanelli@yahoo.com.br; lipecappelleto@gmail.com</t>
  </si>
  <si>
    <t xml:space="preserve">FERNANDO DE OLIVEIRA SOUSA </t>
  </si>
  <si>
    <t>96920-0251</t>
  </si>
  <si>
    <t>fernandooliveirasousa69@gmail.com</t>
  </si>
  <si>
    <t>RUA PADRE JOÃO MARIA GORZONE, 141, CASA 3 JD. JOÃO XXIII, SÃO PAULO/SP - 05570-100</t>
  </si>
  <si>
    <t>RUA PADRE JOÃO MARIA GORZONE, 141, CASA 5 JD. JOÃO XXIII, SÃO PAULO/SP - 05570-100</t>
  </si>
  <si>
    <t xml:space="preserve">GABRIEL TREVISAN CHATI </t>
  </si>
  <si>
    <t>99315-3124</t>
  </si>
  <si>
    <t>atendimento.g.c.performance@gmail.com</t>
  </si>
  <si>
    <t>470.400.168-77</t>
  </si>
  <si>
    <t>PIX - atendimento.g.c.performance@gmail.com</t>
  </si>
  <si>
    <t>94874-1373</t>
  </si>
  <si>
    <t>luizlemosjr@369privateequity.com</t>
  </si>
  <si>
    <t>RUA FELIPE TENA, 184, CASA 04 - CONDOMINIO VILA DE ESPANHA, JARDIM GUERREIRO - GRANJA VIANA/SP - 06710-540</t>
  </si>
  <si>
    <t xml:space="preserve">CLEUSA APARECIDA DA SILVA </t>
  </si>
  <si>
    <t xml:space="preserve">9471-5595 </t>
  </si>
  <si>
    <t xml:space="preserve">cleusabut@hotmail.com </t>
  </si>
  <si>
    <t>RUA SEBASTIÃO GONÇALVES, 445, CASA 7 , JARDIM OLIMPIA, SÃO PAULO/SP - 05542-040</t>
  </si>
  <si>
    <t>TED PARA DERSI</t>
  </si>
  <si>
    <t xml:space="preserve">RENATO FARIA CARDINOT </t>
  </si>
  <si>
    <t>97402-9253</t>
  </si>
  <si>
    <t>ucardinot@uol.com.br</t>
  </si>
  <si>
    <t>298.876.188-45</t>
  </si>
  <si>
    <t>28144-2</t>
  </si>
  <si>
    <t xml:space="preserve">ANDREIA CHAVES SANTANA </t>
  </si>
  <si>
    <t>96631-1303</t>
  </si>
  <si>
    <t>andreia_chavez@hotmail.com</t>
  </si>
  <si>
    <t>RUA SAVERIO QUADRIO, 621, APTO 301, BLOCO 47, JARDIM AMARALINA - 05571-190</t>
  </si>
  <si>
    <t xml:space="preserve">MONICA SILVESTRE DA SILVA </t>
  </si>
  <si>
    <t>95273-3229</t>
  </si>
  <si>
    <t>monisilver81@yahoo.com</t>
  </si>
  <si>
    <t>296.792.798-80</t>
  </si>
  <si>
    <t xml:space="preserve">077 - INTER </t>
  </si>
  <si>
    <t>14670875-0</t>
  </si>
  <si>
    <t xml:space="preserve">ANA MARIA CHAVES DOS SANTOS </t>
  </si>
  <si>
    <t>94887-0242</t>
  </si>
  <si>
    <t>deiasml10@gmail.com</t>
  </si>
  <si>
    <t>RUA SAVERIO QUADRIO, 621, APTO 202, BLOCO 06, CONQUISTA AMARALINA, PARQUE IPE, SÃO PAULO/SP - 05571-190</t>
  </si>
  <si>
    <t xml:space="preserve">KLEBER DE ARAUJO DE OLIVEIRA </t>
  </si>
  <si>
    <t>99431-2110</t>
  </si>
  <si>
    <t>kleber26@uol.com.br</t>
  </si>
  <si>
    <t>872.538.959-91</t>
  </si>
  <si>
    <t>9445712-3</t>
  </si>
  <si>
    <t xml:space="preserve">JESSICA FLORENTINO REGO </t>
  </si>
  <si>
    <t>95967-9273</t>
  </si>
  <si>
    <t>jfrllm@hotmail.com</t>
  </si>
  <si>
    <t>RUA SANTIAGO FERRER, 123 - APTO 73, PARQUE IPÊ - BUTANTÃ/SP - 05571-140</t>
  </si>
  <si>
    <t>281.665.538-56</t>
  </si>
  <si>
    <t>VALOR DO IPTU ESTA INCLUSO NO VALOR TOTAL DO ALUGUEL R$ 1.693,03 - REPASSE DE PARTE DO ALUGUEL DE SETEMBRO NO VALOR DE R$ 629,11</t>
  </si>
  <si>
    <t>PAGO EM 14.09.23</t>
  </si>
  <si>
    <t>PLANILHA DE REPASSE DE ALUGUEIS - ERMELINDO  DOS SANTOS - MÊS DE SETEMBRO 2023</t>
  </si>
  <si>
    <t>darianamarcosvit@gmail.com danilovich25@hotmail.com</t>
  </si>
  <si>
    <t>4569-4571</t>
  </si>
  <si>
    <t>4575-4577</t>
  </si>
  <si>
    <t xml:space="preserve">ALEXANDRE BARINO PEREIRA DE MORAES </t>
  </si>
  <si>
    <t>98207-5416</t>
  </si>
  <si>
    <t xml:space="preserve">alebarino@gmail.com </t>
  </si>
  <si>
    <t>206.026.898-21</t>
  </si>
  <si>
    <t xml:space="preserve">237  - BRADESCO </t>
  </si>
  <si>
    <t>0511527-2</t>
  </si>
  <si>
    <t xml:space="preserve">GABRIEL LIMA E SILVA SANTOS / BARBARA PRADO FAGUNDES </t>
  </si>
  <si>
    <t>13 97404-7796/ 13 99639-3786</t>
  </si>
  <si>
    <t xml:space="preserve">gabriel.lima07@hotmail.com barbarapfgoes@gmail.com </t>
  </si>
  <si>
    <t>RUA FELIPE TENA, 184, CASA 87 - VILA DE ESPANHA, JARDIM GUERREIRO - GRANJA VIANA / SP - 06710-540</t>
  </si>
  <si>
    <t>4588-4590</t>
  </si>
  <si>
    <t>4592-4595</t>
  </si>
  <si>
    <t>4597-4599</t>
  </si>
  <si>
    <t>4600-4602</t>
  </si>
  <si>
    <t xml:space="preserve">NÃO TEM VALOR DA CONTA DE CONSUMO NO BOLETO DO CONDOMINIO </t>
  </si>
  <si>
    <t>4613-4615</t>
  </si>
  <si>
    <t>4616-4618</t>
  </si>
  <si>
    <t>4619-4621</t>
  </si>
  <si>
    <t>4622-4624</t>
  </si>
  <si>
    <t>4632-4634</t>
  </si>
  <si>
    <t>4644-4646</t>
  </si>
  <si>
    <t xml:space="preserve">PIER PAOLO MASTROROCCO FILIPPINI </t>
  </si>
  <si>
    <t>9.6766-8750</t>
  </si>
  <si>
    <t>donpierpaolo@yahoo.com.br</t>
  </si>
  <si>
    <t xml:space="preserve">033- SANTANDER </t>
  </si>
  <si>
    <t>01095595-9</t>
  </si>
  <si>
    <t>95417-5759/ 99929-9473</t>
  </si>
  <si>
    <t xml:space="preserve">fernanda.lopes.oliveira98@gmail.com </t>
  </si>
  <si>
    <t xml:space="preserve">DAVI SOARES DE OLIVEIRA JUNIOR / FERNANDA LOPES DE OLIVEIRA </t>
  </si>
  <si>
    <t>RUA SAVERIO QUADRIO, 621, APTO 204, BLOCO 53, JARDIM AMARALINA - 05571-190</t>
  </si>
  <si>
    <t>1º ALUGUEL PARA O CORRETOR LUIZ CARLOS NO VALOR DE R$ 2.500,00</t>
  </si>
  <si>
    <t>4648-4650</t>
  </si>
  <si>
    <t>4651-4653</t>
  </si>
  <si>
    <t>4654-4656</t>
  </si>
  <si>
    <t>4657-4659</t>
  </si>
  <si>
    <t>4669-4671</t>
  </si>
  <si>
    <t>4672-4674</t>
  </si>
  <si>
    <t>4675-4677</t>
  </si>
  <si>
    <t>4679-4681</t>
  </si>
  <si>
    <t>4683-4685</t>
  </si>
  <si>
    <t>4686-4688</t>
  </si>
  <si>
    <t>4700-4702</t>
  </si>
  <si>
    <t>4703-4705</t>
  </si>
  <si>
    <t>4710-4712</t>
  </si>
  <si>
    <t>4713-4715</t>
  </si>
  <si>
    <t>adilsonsilva0194@gmail.comMartinasantos0192@gmail.com</t>
  </si>
  <si>
    <t>4717-4719</t>
  </si>
  <si>
    <t>4722-4724</t>
  </si>
  <si>
    <t>4725-4727</t>
  </si>
  <si>
    <t>4728-4730</t>
  </si>
  <si>
    <t>4731-4733</t>
  </si>
  <si>
    <t>4734-4736</t>
  </si>
  <si>
    <t>4738-4740</t>
  </si>
  <si>
    <t>4741-4743</t>
  </si>
  <si>
    <t>4744-4746</t>
  </si>
  <si>
    <t>REPASSE EM 25.09.23</t>
  </si>
  <si>
    <t>REPASSE EM 25.04.23</t>
  </si>
  <si>
    <t>REPASSE EM 25.05.23</t>
  </si>
  <si>
    <t>REPASSE EM 25.07.23</t>
  </si>
  <si>
    <t>REPASSE EM 23.06.23</t>
  </si>
  <si>
    <t>REPASSE EM 24.08.23</t>
  </si>
  <si>
    <t>10.10.23</t>
  </si>
  <si>
    <t>felipecoghi25@gmail.com</t>
  </si>
  <si>
    <t>OBS: MANDAR O BOLETO DA ÁGUA SEPARADO DO BOLETO DO ALUGUEL.</t>
  </si>
  <si>
    <t>washington.wasw@gmail.com; isabelasenedino@gmail.com</t>
  </si>
  <si>
    <t>PITER LUIS DA ROCHA NARCISO</t>
  </si>
  <si>
    <t>ediclaudia1505@gmail.com; edstransporte72@gmail.com</t>
  </si>
  <si>
    <t>147.278.758-70/051.966.518-02</t>
  </si>
  <si>
    <t>DIVIDIR PARA 2 EDICLAUDIA E EDSON</t>
  </si>
  <si>
    <t>RUA FERNANDO TROMBE RODRIGUES, 262, CASA 1 FUNDOS, JD. PAULO VI, SÃO PAULO/SP - 05570-010</t>
  </si>
  <si>
    <t>INCLUIR O IRMAO EDSON REPASSE DE 552,00 PARA CADA.</t>
  </si>
  <si>
    <t xml:space="preserve"> PIX 1194787-7680</t>
  </si>
  <si>
    <t>PIX 1199305-4799</t>
  </si>
  <si>
    <t>4770-4772</t>
  </si>
  <si>
    <t>4473-4775</t>
  </si>
  <si>
    <t>4777-4779</t>
  </si>
  <si>
    <t>4780-4782</t>
  </si>
  <si>
    <t>4783-4785</t>
  </si>
  <si>
    <t>4756-4758</t>
  </si>
  <si>
    <t xml:space="preserve">piterluis09@gmail.com </t>
  </si>
  <si>
    <t>DEMONSTRATIVO DE PAGAMENTO DE ALUGUEIS - ANO 2023 - TEOFANES</t>
  </si>
  <si>
    <t>15.09.23</t>
  </si>
  <si>
    <t>PAGO EM 20.09.23</t>
  </si>
  <si>
    <t>10.09.23</t>
  </si>
  <si>
    <t>PAGO EM 15.09.23</t>
  </si>
  <si>
    <t>ATRASADO</t>
  </si>
  <si>
    <t>12.09.23</t>
  </si>
  <si>
    <t>CLEUSA AP DA SILVA - CASA 7</t>
  </si>
  <si>
    <t>PAGO DEPOSITO CAUÇÃO EM 12.09.23</t>
  </si>
  <si>
    <t>21.09.23</t>
  </si>
  <si>
    <t>PAGO EM 25.09.23 PARCELOU AGOSTO EM 2 VEZES</t>
  </si>
  <si>
    <t>28.09.23</t>
  </si>
  <si>
    <t>TOTAL SETEMBRO</t>
  </si>
  <si>
    <t>TOTAL OUTUBRO</t>
  </si>
  <si>
    <t>15.10.23</t>
  </si>
  <si>
    <t>12.10.23</t>
  </si>
  <si>
    <t>21.10.23</t>
  </si>
  <si>
    <t>28.10.23</t>
  </si>
  <si>
    <t>PAGO EM 16.10.23</t>
  </si>
  <si>
    <t xml:space="preserve">369 PRIVATE EQUITY HOLDING BR PARTICIPAÇÕES E INVESTIMENTOS </t>
  </si>
  <si>
    <t>4796-4798</t>
  </si>
  <si>
    <t>4799-4801</t>
  </si>
  <si>
    <t>4802-4804</t>
  </si>
  <si>
    <t>98119-0485/94930-9855</t>
  </si>
  <si>
    <t xml:space="preserve">ALINE TABAT CORREIA DE SOUZA </t>
  </si>
  <si>
    <t xml:space="preserve">98088-8768 </t>
  </si>
  <si>
    <t xml:space="preserve">aline.tabat@hotmail.com </t>
  </si>
  <si>
    <t xml:space="preserve">TIAGO RODRIGUES OLIVEIRA </t>
  </si>
  <si>
    <t>96177-0345</t>
  </si>
  <si>
    <t xml:space="preserve">thiagomoveiselaca@gmail.com </t>
  </si>
  <si>
    <t>408.905.888-05</t>
  </si>
  <si>
    <t>00030081-1</t>
  </si>
  <si>
    <t>MEP ASSESSORIA E CONSULTORIA</t>
  </si>
  <si>
    <t>96493-0127 JOSIMAR</t>
  </si>
  <si>
    <t>josimarpereira.advocacia@gmail.com</t>
  </si>
  <si>
    <t>RUA SAVERIO QUADRIO, 621, APTO 304, BLOCO 27, JARDIM AMARALINA, SÃO PAULO/SP - 05571-190</t>
  </si>
  <si>
    <t xml:space="preserve">FABIO GUINALZ </t>
  </si>
  <si>
    <t>99875-5221</t>
  </si>
  <si>
    <t>contato@fabioguinalz.com.br</t>
  </si>
  <si>
    <t>114.517.678-03</t>
  </si>
  <si>
    <t>0031</t>
  </si>
  <si>
    <t>0120645-1</t>
  </si>
  <si>
    <t xml:space="preserve">KEIVE SILVA DUTRA / SARA CARVALHO MOURA </t>
  </si>
  <si>
    <t>98664-9464 / 95540-7403</t>
  </si>
  <si>
    <t xml:space="preserve">keivesilvadutra@gmail.com saramoura28@hotmail.com </t>
  </si>
  <si>
    <t>RUA SAVERIO QUADRIO, 621, APTO 302, BLOCO 67, PARQUE IPE, SÃO PAULO/SP - 05571-190</t>
  </si>
  <si>
    <t xml:space="preserve">DINHEIRO </t>
  </si>
  <si>
    <t xml:space="preserve">APARECIDA MARIA DE JESUS </t>
  </si>
  <si>
    <t>98521-8677</t>
  </si>
  <si>
    <t>TRAVESSA NESTOR SOARES DE MACEDO, 17, CASA 1, JARDIM ARPOADOR, SÃO PAULO/SP - 05565-280</t>
  </si>
  <si>
    <t>TRAVESSA NESTOR SOARES DE MACEDO, 17, CASA 3, JARDIM ARPOADOR, SÃO PAULO/SP - 05565-280</t>
  </si>
  <si>
    <t>282.292.258-69</t>
  </si>
  <si>
    <t>1016493-8</t>
  </si>
  <si>
    <t>4806-4809</t>
  </si>
  <si>
    <t>4810-4812</t>
  </si>
  <si>
    <t>4813-4815</t>
  </si>
  <si>
    <t>4816-4818</t>
  </si>
  <si>
    <t>4819-4821</t>
  </si>
  <si>
    <t>4822-4824</t>
  </si>
  <si>
    <t>4825-4827</t>
  </si>
  <si>
    <t>4828-4830</t>
  </si>
  <si>
    <t>4837-4839</t>
  </si>
  <si>
    <t xml:space="preserve">SAMELA ALINE PEREIRA DOS SANTOS </t>
  </si>
  <si>
    <t>94760-4870</t>
  </si>
  <si>
    <t>samellaguibiel@gmail.com</t>
  </si>
  <si>
    <t>96062-7290 / 91 98349-4387 / 94856-1533</t>
  </si>
  <si>
    <t>RUA DOMINGOS ROSOLIA, 143, CASA 5, JARDIM ARPOADOR, SÃO PAULO/SP - 05567-000</t>
  </si>
  <si>
    <t>5454-3</t>
  </si>
  <si>
    <t>PIX 281.665.538-56</t>
  </si>
  <si>
    <t>01003501-2</t>
  </si>
  <si>
    <t>4864-4866</t>
  </si>
  <si>
    <t>4868-4869</t>
  </si>
  <si>
    <t>4871-4873</t>
  </si>
  <si>
    <t>4874-4876</t>
  </si>
  <si>
    <t>4877-4879</t>
  </si>
  <si>
    <t>4880-4882</t>
  </si>
  <si>
    <t>4883-4885</t>
  </si>
  <si>
    <t>4886-4888</t>
  </si>
  <si>
    <t>4889-4891</t>
  </si>
  <si>
    <t>RECEBE NO ULTIMO DIA DO MÊS, QUANDO O MÊS FOR DE 31 DIAS, NÃO COBRAR JUROS DE ATRASO.</t>
  </si>
  <si>
    <t xml:space="preserve">ALEXANDRE YOSHIDA SANO </t>
  </si>
  <si>
    <t>(437) 228-0808</t>
  </si>
  <si>
    <t xml:space="preserve">alexandresano@gmail.com </t>
  </si>
  <si>
    <t>268.383.618-09</t>
  </si>
  <si>
    <t xml:space="preserve">TED - PRISCILA HANDA SANO </t>
  </si>
  <si>
    <t>01996-9</t>
  </si>
  <si>
    <t xml:space="preserve">BRUNO DE SOUSA NUNES </t>
  </si>
  <si>
    <t>97402-0693 / 97366-0532</t>
  </si>
  <si>
    <t xml:space="preserve">bruhninho_groove@hotmail.com </t>
  </si>
  <si>
    <t>RUA MÁRIO ANCONA, 339, CASA 6, PARQUE IPÊ - BUTANTÃ/SP - 05572-100</t>
  </si>
  <si>
    <t>95796-4978 / 94223-6994</t>
  </si>
  <si>
    <t>jurandiamigos@hotmail.com simoninha_nick@hotmail.com</t>
  </si>
  <si>
    <t>270.814.768-48</t>
  </si>
  <si>
    <t>001 -BRASIL</t>
  </si>
  <si>
    <t>3559-9</t>
  </si>
  <si>
    <t>106244-1</t>
  </si>
  <si>
    <t>TED - (PIX CEL 1197820-0671)</t>
  </si>
  <si>
    <t xml:space="preserve">ANDERSON ALEXANDRE LOPES / JESSICA LOPES FERREIRA DIAS </t>
  </si>
  <si>
    <t xml:space="preserve">71 98194-7786 </t>
  </si>
  <si>
    <t xml:space="preserve">etec.andersonlopes@gmail.com </t>
  </si>
  <si>
    <t>RUA JOAQUIM CELIDONIO GOMES DOS REIS, 73, APTO 3, RIO PEQUENO - SÃO PAULO/SP - 05374-170</t>
  </si>
  <si>
    <t>4903-4905</t>
  </si>
  <si>
    <t>4906-4908</t>
  </si>
  <si>
    <t>4909-4911</t>
  </si>
  <si>
    <t>REPASSE EM 06.11.23</t>
  </si>
  <si>
    <t>4914-4916</t>
  </si>
  <si>
    <t>4921-4923</t>
  </si>
  <si>
    <t>4924-4926</t>
  </si>
  <si>
    <t>4927-4929</t>
  </si>
  <si>
    <t>4930-4932</t>
  </si>
  <si>
    <t>4936-4938</t>
  </si>
  <si>
    <t>4939-4941</t>
  </si>
  <si>
    <t>4942-4944</t>
  </si>
  <si>
    <t>4945-4947</t>
  </si>
  <si>
    <t>4948-4950</t>
  </si>
  <si>
    <t>4951 - 4953</t>
  </si>
  <si>
    <t>4954-4956</t>
  </si>
  <si>
    <t>4958-4960</t>
  </si>
  <si>
    <t>4962-4964</t>
  </si>
  <si>
    <t>4967-4969</t>
  </si>
  <si>
    <t>4970-4972</t>
  </si>
  <si>
    <t>4973-4975</t>
  </si>
  <si>
    <t>4976-4978</t>
  </si>
  <si>
    <t>99879-0698</t>
  </si>
  <si>
    <t>SILÉSIA REGINA CANDIDO LIMA ALVES</t>
  </si>
  <si>
    <t>95721-1572 MOISES / 95038-2610 SILÉSIA</t>
  </si>
  <si>
    <t>sirecalia28@gmail.com</t>
  </si>
  <si>
    <t>RUA JUIZ DE FORA, 78, CS 01, PQ TURIGUARA, COTIA/SP - 06703-290</t>
  </si>
  <si>
    <t xml:space="preserve">REAJUSTE DE 2,5% PELO IPCA ACORDO ENTRE PROPRIETARIO E INQUILINO / REAJUSTE DE CONDOMINIO  DE 55,00 AO MÊS. </t>
  </si>
  <si>
    <t>4989-4990</t>
  </si>
  <si>
    <t>4999-5001</t>
  </si>
  <si>
    <t xml:space="preserve">1 ALUGUEL REFERENTE A 24 DIAS / DEZEMBRO VALOR NORMAL 1.300,00 ALUGUEL + 250,00 CONDOMINIO </t>
  </si>
  <si>
    <t>5007-5009</t>
  </si>
  <si>
    <t xml:space="preserve">NADIA REDIGOLO AUGUSTO PESTANA </t>
  </si>
  <si>
    <t>enilsonpestana@gmail.com</t>
  </si>
  <si>
    <t>224.402.628-03</t>
  </si>
  <si>
    <t xml:space="preserve">ANA CAROLINA DE FALCO </t>
  </si>
  <si>
    <t>98728-1788</t>
  </si>
  <si>
    <t>ana_de_falco@hotmail.com</t>
  </si>
  <si>
    <t>RUA BENTO DE BARROS, 200, APTO 35, BL C , JARDIM AMARALINA - 05570-200</t>
  </si>
  <si>
    <t>5023-5025</t>
  </si>
  <si>
    <t>5027-5029</t>
  </si>
  <si>
    <t>5030-5032</t>
  </si>
  <si>
    <t>5033-5034</t>
  </si>
  <si>
    <t>5039-5041</t>
  </si>
  <si>
    <t>5042-5044</t>
  </si>
  <si>
    <t>5048-5050</t>
  </si>
  <si>
    <t>lillianmonik0210@gmail.com  lipe.cappelletto@gmail.com</t>
  </si>
  <si>
    <t xml:space="preserve">DEMONSTRATIVO DE PAGAMENTO DE ALUGUÉIS -  ANO 2023 -  VERA LUCIA </t>
  </si>
  <si>
    <t xml:space="preserve">MARIA REGINA SANTIAGO  </t>
  </si>
  <si>
    <t>15.09.2023</t>
  </si>
  <si>
    <t>15.10.2023</t>
  </si>
  <si>
    <t>15.11.2023</t>
  </si>
  <si>
    <t>COND</t>
  </si>
  <si>
    <t xml:space="preserve">1.494,00 COMISSÃO CORRETOR LUIZ / 606,00 REPASSADO EM </t>
  </si>
  <si>
    <t>REPASSE EM 20/10/2023</t>
  </si>
  <si>
    <t>IPTU 2023 - PARCELA 10/10</t>
  </si>
  <si>
    <t>10.11.23</t>
  </si>
  <si>
    <t>SOLANGE MARIA DA SILVA - NOVEMBRO</t>
  </si>
  <si>
    <t>ELISABETE DOS SANTOS COSTA - NOVEMBRO</t>
  </si>
  <si>
    <t>ELIVALDA SATURNINO MACIEL - NOVEMBRO</t>
  </si>
  <si>
    <t>HEXILY LUIZY DA COSTA GUIMARAES - NOVEMBRO</t>
  </si>
  <si>
    <t>THIESLE ALENCAR DA SILVA - NOVEMBRO</t>
  </si>
  <si>
    <t>LUIS HENRIQUE AQUINO E JACKELYNE</t>
  </si>
  <si>
    <t>DEPOSITO CAUÇÃO</t>
  </si>
  <si>
    <t>ACORDO IPTU 6/6</t>
  </si>
  <si>
    <t>30.11.23</t>
  </si>
  <si>
    <t>REPASSE EM 10.11.23</t>
  </si>
  <si>
    <t>MACIEL RAMOS ARAÚJO - INOVATEC</t>
  </si>
  <si>
    <t xml:space="preserve">JURANDI JOSE DE F. GUEDES / SIMONE CRISTINA GATTI </t>
  </si>
  <si>
    <t>CLEYTON RODRIGO PEREIRA RUA</t>
  </si>
  <si>
    <t xml:space="preserve">1º VENCIMENTO SÓ EM DEZEMBRO  </t>
  </si>
  <si>
    <t>5058-5060</t>
  </si>
  <si>
    <t>DANUSE</t>
  </si>
  <si>
    <t>ACORDO</t>
  </si>
  <si>
    <t>REPASSE EM 14.11.23</t>
  </si>
  <si>
    <t>PIX 7498103-5032</t>
  </si>
  <si>
    <t>98202-8634 NADIA 97097-5565 ENILSON</t>
  </si>
  <si>
    <t>5059-5061</t>
  </si>
  <si>
    <t>5067-5069</t>
  </si>
  <si>
    <t>5070-5072</t>
  </si>
  <si>
    <t>5073-5075</t>
  </si>
  <si>
    <t>5076-5078</t>
  </si>
  <si>
    <t xml:space="preserve"> 96560-7636</t>
  </si>
  <si>
    <t>RUA BENTO DE BARROS, 200, APTO 31, BL C , JARDIM AMARALINA - 05570-201</t>
  </si>
  <si>
    <t>MARIA DE LOURDES DE MELO ARAUJO</t>
  </si>
  <si>
    <t>96776-5808</t>
  </si>
  <si>
    <t>mariadlourdes74@gmail.com</t>
  </si>
  <si>
    <t>181.811.758-40</t>
  </si>
  <si>
    <t>21.612-8</t>
  </si>
  <si>
    <t>44 99878-3041</t>
  </si>
  <si>
    <t>espanholcarla1989@gmail.com</t>
  </si>
  <si>
    <t>RODOVIA RAPOSO TAVARES, 8760,APTO 63, BLOCO 5, CONJUNTO RESIDENCIAL BUTANTA, SÃO PAULO/SP - 05576-000</t>
  </si>
  <si>
    <t>cidajesusjw2018@gmail.com ; pattyjsouza@gmail.com</t>
  </si>
  <si>
    <t>marciohjsouza@gmail.com; pattyjsouza@gmail.com</t>
  </si>
  <si>
    <t>RAQUEL ELISAMA MAIA AMARAL / RAQUEL  / ELIZABETH AMARAL</t>
  </si>
  <si>
    <t>PIX - CPF 224.402.628-03</t>
  </si>
  <si>
    <t>PIXV- CPF 224.402.628-03</t>
  </si>
  <si>
    <t>5087-5089</t>
  </si>
  <si>
    <t>5090-5092</t>
  </si>
  <si>
    <t>5093-5095</t>
  </si>
  <si>
    <t>5096-5098</t>
  </si>
  <si>
    <t>01.09.23</t>
  </si>
  <si>
    <t>05.09.23</t>
  </si>
  <si>
    <t>01.10.23</t>
  </si>
  <si>
    <t>05.10.23</t>
  </si>
  <si>
    <t>01.11.23</t>
  </si>
  <si>
    <t>05.11.23</t>
  </si>
  <si>
    <t>REPASSE EM 15.09.23</t>
  </si>
  <si>
    <t>REPASSE EM 11.09.23</t>
  </si>
  <si>
    <t>REPASSE EM 05.09.23</t>
  </si>
  <si>
    <t>REPASSE EM 10.10.23</t>
  </si>
  <si>
    <t>REPASSE EM 05.10.23</t>
  </si>
  <si>
    <t xml:space="preserve">LUIS HENRIQUE AQUINO / JACKELYNE MARTINELLY SOARES DA SILVA </t>
  </si>
  <si>
    <t>97705-1328</t>
  </si>
  <si>
    <t xml:space="preserve">luisejoao12345@gmail.com jmartinelly02@gmail.com </t>
  </si>
  <si>
    <t>RUA PADRE LORETO COUTO, 80, CASA 02 JARDIM JOÃO XXIII. SÃO PAULO/SP - 05569-130</t>
  </si>
  <si>
    <t xml:space="preserve">99010-5140 </t>
  </si>
  <si>
    <t>miranda.santos90102229@gmail.com bia.machado62@gmail.com</t>
  </si>
  <si>
    <t>6002-6004</t>
  </si>
  <si>
    <t>6005-6008</t>
  </si>
  <si>
    <t>NEGOCIADO EM 17 VEZES DE 250,00 MAIS 1 DE 150,00 - PARCELA 13 DE 17.</t>
  </si>
  <si>
    <t>6008</t>
  </si>
  <si>
    <t>6011</t>
  </si>
  <si>
    <t xml:space="preserve">JOAO BATISTA DE VICENCIO </t>
  </si>
  <si>
    <t>368.409.399-87</t>
  </si>
  <si>
    <t>1014547-3</t>
  </si>
  <si>
    <t>98981-7858 / 94930-8697</t>
  </si>
  <si>
    <t xml:space="preserve">nalvasouzas05@gmail.com michele9312@hotmail.com </t>
  </si>
  <si>
    <t>RUA FERNANDO TROMBE RODRIGUES, 271, JARDIM PAULO VI, SÃO PAULO/SP - 05570-010</t>
  </si>
  <si>
    <t xml:space="preserve">REBECA LUIZA CORDEIRO PIRES </t>
  </si>
  <si>
    <t>95117-8790</t>
  </si>
  <si>
    <t>rebecalcp@gmail.com</t>
  </si>
  <si>
    <t>RUA SEBASTIÃO GONÇALVES, 455, CASA 4 , JARDIM OLIMPIA, SÃO PAULO/SP - 05542-040</t>
  </si>
  <si>
    <t>1 ALUGUEL EM DEZEMBRO</t>
  </si>
  <si>
    <t xml:space="preserve">MARCIA APARECIDA RAVAGNANI/ JOSE LUIZ R. SANCHES </t>
  </si>
  <si>
    <t>19 98116-0341</t>
  </si>
  <si>
    <t>RUA TANCREDI MANTOVANI, 271, CASA 2, PARQUE YPÊ, SÃO PAULO/SP - 05571-180</t>
  </si>
  <si>
    <t>1 ALUGUEL REFERENTE 38 DIAS ( 12/11 Á 20/12) JANEIRO VAOR NORMAL 1.300,00</t>
  </si>
  <si>
    <t xml:space="preserve">VERA LUCIA VAZ DE A ESPANHOL/ DANILO MATEUS  </t>
  </si>
  <si>
    <t xml:space="preserve">BIANCA MARIA DO N. MACHADO / LEANDRO MIRANDA DOS SANTOS </t>
  </si>
  <si>
    <t xml:space="preserve">ANTONIO JOSÉ MARINHO </t>
  </si>
  <si>
    <t>98445-2002</t>
  </si>
  <si>
    <t>antonio_marinho_ext@carrefour.com</t>
  </si>
  <si>
    <t>048.379.148-29</t>
  </si>
  <si>
    <t>PIX - CPF 048.379.148-29</t>
  </si>
  <si>
    <t xml:space="preserve">99938-7664 </t>
  </si>
  <si>
    <t>santosbruno97@hotmail.com</t>
  </si>
  <si>
    <t>RUA PADRE JOÃO MARIA GORZANI, 114, CASA FUNDOS, JARDIM PAULO VI, SÃO PAULO/SP - 05570-100</t>
  </si>
  <si>
    <t>1 ALUGUEL EM JANEIRO 2024.</t>
  </si>
  <si>
    <t>6013</t>
  </si>
  <si>
    <t>6014-6016</t>
  </si>
  <si>
    <t>6017</t>
  </si>
  <si>
    <t>6018-6020</t>
  </si>
  <si>
    <t>6022-6024</t>
  </si>
  <si>
    <t>6025-6027</t>
  </si>
  <si>
    <t>juniorpereira77@yahoo.com heyisacarvalho@outlook.com</t>
  </si>
  <si>
    <t>6029</t>
  </si>
  <si>
    <t>6030</t>
  </si>
  <si>
    <t>6031</t>
  </si>
  <si>
    <t>6032</t>
  </si>
  <si>
    <t>6033</t>
  </si>
  <si>
    <t>6034</t>
  </si>
  <si>
    <t>1 VENCIMENTO REFERENTE 35 DIAS, JANEIRO VALOR NORMAL 1.200,00</t>
  </si>
  <si>
    <t>6035</t>
  </si>
  <si>
    <t>6036-608</t>
  </si>
  <si>
    <t>6039</t>
  </si>
  <si>
    <t>6040-6042</t>
  </si>
  <si>
    <t>6043-6045</t>
  </si>
  <si>
    <t>6047</t>
  </si>
  <si>
    <t>6046</t>
  </si>
  <si>
    <t>6048</t>
  </si>
  <si>
    <t>06/02/20234</t>
  </si>
  <si>
    <t>6049-6051</t>
  </si>
  <si>
    <t>6052-6054</t>
  </si>
  <si>
    <t>SITUAÇÃO</t>
  </si>
  <si>
    <t>6055</t>
  </si>
  <si>
    <t>6056-6058</t>
  </si>
  <si>
    <t>6059-6061</t>
  </si>
  <si>
    <t>6062-6064</t>
  </si>
  <si>
    <t>6065-6067</t>
  </si>
  <si>
    <t>6068-6070</t>
  </si>
  <si>
    <t>6071-6073</t>
  </si>
  <si>
    <t>6074-6076</t>
  </si>
  <si>
    <t>6077-6079</t>
  </si>
  <si>
    <t>6080-6082</t>
  </si>
  <si>
    <t>6083-6085</t>
  </si>
  <si>
    <t>6086-6088</t>
  </si>
  <si>
    <t xml:space="preserve">REAJUSTE A PARTIR DE DEZEMBRO DE 76,00 PELO INDICE IPCA ACORDADO PELO INQUILINO E PROPRIETARIA  </t>
  </si>
  <si>
    <t>REPASSE EM 05.12.23</t>
  </si>
  <si>
    <t>DEZEMBRO VALOR NORMAL 1.600,00 0/ 2º ALUGUEL COMISSÃO DO LUIZ 1.600,00</t>
  </si>
  <si>
    <t>MARIVALDA SOUZA SANTOS/LORIVAL JOSÉ/ MICHELE S. DE SOUZA</t>
  </si>
  <si>
    <t>1 ALUGUEL SÓ EM DEZEMBRO - COMISSÃO ?</t>
  </si>
  <si>
    <t>DESCONTO DE 450,00 REFERENTE O CONSERTO DA FIAÇÃO.</t>
  </si>
  <si>
    <t>6090</t>
  </si>
  <si>
    <t>BOLETO ENVIADO EM 06.12.23</t>
  </si>
  <si>
    <t>6091</t>
  </si>
  <si>
    <t>6093</t>
  </si>
  <si>
    <t>6094</t>
  </si>
  <si>
    <t>6095</t>
  </si>
  <si>
    <t>6096</t>
  </si>
  <si>
    <t>6097</t>
  </si>
  <si>
    <t>6098</t>
  </si>
  <si>
    <t>6099</t>
  </si>
  <si>
    <t>6100</t>
  </si>
  <si>
    <t>6101</t>
  </si>
  <si>
    <t>6102</t>
  </si>
  <si>
    <t>6103</t>
  </si>
  <si>
    <t>6104</t>
  </si>
  <si>
    <t>6105</t>
  </si>
  <si>
    <t>6106</t>
  </si>
  <si>
    <t>BOLETO ENVIADO EM 07.12.23</t>
  </si>
  <si>
    <t>6107</t>
  </si>
  <si>
    <t>6108</t>
  </si>
  <si>
    <t>6109</t>
  </si>
  <si>
    <t>6110</t>
  </si>
  <si>
    <t>6111</t>
  </si>
  <si>
    <t>6112-6114</t>
  </si>
  <si>
    <t>6115</t>
  </si>
  <si>
    <t>6116</t>
  </si>
  <si>
    <t xml:space="preserve">BRUNO HENRIQUE DE O DOS SANTOS / CATIA OLIVEIRA DE MELO </t>
  </si>
  <si>
    <t>6117</t>
  </si>
  <si>
    <t>6118</t>
  </si>
  <si>
    <t>6119</t>
  </si>
  <si>
    <t>6120</t>
  </si>
  <si>
    <t>6121</t>
  </si>
  <si>
    <t>6122</t>
  </si>
  <si>
    <t>6124</t>
  </si>
  <si>
    <t>6125</t>
  </si>
  <si>
    <t>6126</t>
  </si>
  <si>
    <t>6127</t>
  </si>
  <si>
    <t>JESSICA APARECIDA DE SOUSA ROCHA / THIAGO</t>
  </si>
  <si>
    <t>98137-1893 / 94261-0627</t>
  </si>
  <si>
    <t>6128-6130</t>
  </si>
  <si>
    <t>6131</t>
  </si>
  <si>
    <t>15996219085rafa@gmail.com</t>
  </si>
  <si>
    <t>6132-6134</t>
  </si>
  <si>
    <t>6135</t>
  </si>
  <si>
    <t>6136-6138</t>
  </si>
  <si>
    <t>6139-6141</t>
  </si>
  <si>
    <t>6142-6144</t>
  </si>
  <si>
    <t>6145-6147</t>
  </si>
  <si>
    <t>6148-6150</t>
  </si>
  <si>
    <t>6151-6153</t>
  </si>
  <si>
    <t>6154-6156</t>
  </si>
  <si>
    <t xml:space="preserve">143,00 REFERENTE AO SEGURO FIANÇA. /DESCONTO  R$ 82,51 REFERENTE SERVIÇO DA COMGÁS </t>
  </si>
  <si>
    <t>REPASSE EM 08.12.23</t>
  </si>
  <si>
    <t>6159</t>
  </si>
  <si>
    <t>6160</t>
  </si>
  <si>
    <t>BOLETO ENVIADO EM 11.12.23</t>
  </si>
  <si>
    <t>6161</t>
  </si>
  <si>
    <t>6162</t>
  </si>
  <si>
    <t>6163</t>
  </si>
  <si>
    <t>6165</t>
  </si>
  <si>
    <t>REPASSE EM 11.12.23</t>
  </si>
  <si>
    <t xml:space="preserve">DESCONTO DE 50,00 REFERENTE A COLOCAÇÃO BOX EM NOVEMBRO, COMECOU A PAGAR EM DEZEMBRO -  BOX JÁ FOI PAGO 13 MESES DE 25 - VALOR TOTAL 1240,00 </t>
  </si>
  <si>
    <t>6166</t>
  </si>
  <si>
    <t>6167</t>
  </si>
  <si>
    <t xml:space="preserve">1 ALUGUEL REFERENTE 27 DIAS DE MORADIA / JANEIRO VALOR NORMAL 1.900,00 / 1º ALUGUEL DO CORRETOR LUIZ </t>
  </si>
  <si>
    <t>6168</t>
  </si>
  <si>
    <t>6169</t>
  </si>
  <si>
    <t xml:space="preserve">ALLAN LOURENÇO DA SILVA </t>
  </si>
  <si>
    <t>91351-1829</t>
  </si>
  <si>
    <t>allan.lourenco@outlook.com</t>
  </si>
  <si>
    <t>374.416.408-06</t>
  </si>
  <si>
    <t>PIX - CPF 374.416.408-06</t>
  </si>
  <si>
    <t xml:space="preserve">DENISE GABRIEL VIEIRA / MARCO AURELIO DE OLIVEIRA SOARES </t>
  </si>
  <si>
    <t>15 99838-4337</t>
  </si>
  <si>
    <t>denisegabrielvieira@hotmail.com. m.a.o.soares@hotmail.com</t>
  </si>
  <si>
    <t>RUA SEVERIANO QUADRIO, 621, APTO 503, BLOCO 39, CONQUISTA AMARALINA ,  SÃO PAULO/SP - 05571-191</t>
  </si>
  <si>
    <t>6170</t>
  </si>
  <si>
    <t>6171</t>
  </si>
  <si>
    <t>jessy_sousas@hotmail.com; thiago.roger@outlook.com</t>
  </si>
  <si>
    <t>464.912.848-08</t>
  </si>
  <si>
    <t>4138</t>
  </si>
  <si>
    <t>599803843-2</t>
  </si>
  <si>
    <t xml:space="preserve">RAQUEL DOS REIS </t>
  </si>
  <si>
    <t>6172</t>
  </si>
  <si>
    <t>BOLETO ENVIADO EM 12.12.23</t>
  </si>
  <si>
    <t>6173</t>
  </si>
  <si>
    <t>6174</t>
  </si>
  <si>
    <t xml:space="preserve">1 ALUGUEL REFERENTE A 215 DIAS DE MORADIA /  JANEIRO VALOR NORMAL 1.650,00 ALUGUEL + 125,00 CONDOMINIO </t>
  </si>
  <si>
    <t>6175</t>
  </si>
  <si>
    <t>6176</t>
  </si>
  <si>
    <t>6177</t>
  </si>
  <si>
    <t>6178</t>
  </si>
  <si>
    <t>6179</t>
  </si>
  <si>
    <t>raquelelisama3@gmail.com raquelamaral794@gmail.com beth.vitor@hotmail.com</t>
  </si>
  <si>
    <t>6180</t>
  </si>
  <si>
    <t>6181-6183</t>
  </si>
  <si>
    <t>REPASSE EM 12.12.23</t>
  </si>
  <si>
    <t>JÁ SAIU DO IMOVEL EM NOVEMBRO ESTAMOS AGUARDANDO A CHAVE</t>
  </si>
  <si>
    <t>ENTREGOU O IMOVEL EM 06 DE DEZEMBRO 2023</t>
  </si>
  <si>
    <t xml:space="preserve">PAGO </t>
  </si>
  <si>
    <t>6184</t>
  </si>
  <si>
    <t>BOLETO ENVIADO EM 13.12.23</t>
  </si>
  <si>
    <t>REPASSE EM 13.12.23</t>
  </si>
  <si>
    <t>6188-6190</t>
  </si>
  <si>
    <t>6185-6187</t>
  </si>
  <si>
    <t>6192</t>
  </si>
  <si>
    <t>6193-6195</t>
  </si>
  <si>
    <t>6196-6198</t>
  </si>
  <si>
    <t>6199-6201</t>
  </si>
  <si>
    <t>6202-6204</t>
  </si>
  <si>
    <t>6205-6207</t>
  </si>
  <si>
    <t>6208-6210</t>
  </si>
  <si>
    <t>6211-6213</t>
  </si>
  <si>
    <t>6214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</si>
</sst>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R$&quot;\ #,##0.00"/>
    <numFmt numFmtId="165" formatCode="&quot;R$&quot;\ #,##0.00;[Red]&quot;R$&quot;\ #,##0.00"/>
    <numFmt numFmtId="166" formatCode="_(* #,##0.00_);_(* \(#,##0.00\);_(* &quot;-&quot;??_);_(@_)"/>
    <numFmt numFmtId="167" formatCode="#,##0.00;[Red]#,##0.00"/>
  </numFmts>
  <fonts count="3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rgb="FF0070C0"/>
      <name val="Arial"/>
      <family val="2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rgb="FF0070C0"/>
      <name val="Calibri"/>
      <family val="2"/>
      <scheme val="minor"/>
    </font>
    <font>
      <sz val="10"/>
      <name val="Arial"/>
      <family val="2"/>
    </font>
    <font>
      <u/>
      <sz val="10"/>
      <color theme="3"/>
      <name val="Arial"/>
      <family val="2"/>
    </font>
    <font>
      <sz val="12"/>
      <color rgb="FFFF0000"/>
      <name val="Calibri"/>
      <family val="2"/>
      <scheme val="minor"/>
    </font>
    <font>
      <sz val="10"/>
      <color rgb="FF0070C0"/>
      <name val="Arial"/>
      <family val="2"/>
    </font>
    <font>
      <sz val="12"/>
      <color theme="3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name val="Arial"/>
      <family val="2"/>
    </font>
    <font>
      <u/>
      <sz val="10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2"/>
      <color indexed="8"/>
      <name val="Times New Roman"/>
      <family val="1"/>
    </font>
    <font>
      <b/>
      <sz val="12"/>
      <name val="Times New Roman"/>
      <family val="1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name val="Arial Narrow"/>
      <family val="2"/>
    </font>
    <font>
      <b/>
      <sz val="12"/>
      <color rgb="FFFF0000"/>
      <name val="Arial"/>
      <family val="2"/>
    </font>
    <font>
      <sz val="12"/>
      <color indexed="8"/>
      <name val="Arial Narrow"/>
      <family val="2"/>
    </font>
    <font>
      <sz val="12"/>
      <name val="Arial Narrow"/>
      <family val="2"/>
    </font>
    <font>
      <b/>
      <sz val="12"/>
      <color rgb="FFFF0000"/>
      <name val="Calibri"/>
      <family val="2"/>
      <scheme val="minor"/>
    </font>
    <font>
      <b/>
      <sz val="10"/>
      <color rgb="FFFF0000"/>
      <name val="Arial"/>
      <family val="2"/>
    </font>
    <font>
      <sz val="14"/>
      <color theme="1"/>
      <name val="Arial"/>
      <family val="2"/>
    </font>
    <font>
      <sz val="11"/>
      <color theme="10"/>
      <name val="Calibri"/>
      <family val="2"/>
      <scheme val="minor"/>
    </font>
    <font>
      <strike/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0" fillId="0" borderId="0"/>
  </cellStyleXfs>
  <cellXfs count="60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0" fontId="1" fillId="0" borderId="3" xfId="1" applyFill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9" fillId="0" borderId="1" xfId="1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9" fontId="4" fillId="0" borderId="2" xfId="0" applyNumberFormat="1" applyFont="1" applyBorder="1" applyAlignment="1">
      <alignment horizontal="center" vertical="center" wrapText="1"/>
    </xf>
    <xf numFmtId="0" fontId="9" fillId="0" borderId="2" xfId="1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1" fillId="0" borderId="2" xfId="1" applyFill="1" applyBorder="1" applyAlignment="1">
      <alignment vertical="center"/>
    </xf>
    <xf numFmtId="14" fontId="4" fillId="0" borderId="2" xfId="0" applyNumberFormat="1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49" fontId="2" fillId="4" borderId="2" xfId="0" applyNumberFormat="1" applyFont="1" applyFill="1" applyBorder="1" applyAlignment="1">
      <alignment horizontal="center" vertical="center" wrapText="1"/>
    </xf>
    <xf numFmtId="49" fontId="4" fillId="4" borderId="2" xfId="0" applyNumberFormat="1" applyFont="1" applyFill="1" applyBorder="1" applyAlignment="1">
      <alignment horizontal="center" vertical="center" wrapText="1"/>
    </xf>
    <xf numFmtId="164" fontId="4" fillId="4" borderId="2" xfId="0" applyNumberFormat="1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9" fontId="4" fillId="4" borderId="2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vertical="center" wrapText="1"/>
    </xf>
    <xf numFmtId="14" fontId="4" fillId="4" borderId="2" xfId="0" applyNumberFormat="1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1" fillId="0" borderId="2" xfId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0" fontId="4" fillId="5" borderId="2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horizontal="center" vertical="center" wrapText="1"/>
    </xf>
    <xf numFmtId="164" fontId="4" fillId="5" borderId="2" xfId="0" applyNumberFormat="1" applyFont="1" applyFill="1" applyBorder="1" applyAlignment="1">
      <alignment horizontal="center" vertical="center" wrapText="1"/>
    </xf>
    <xf numFmtId="9" fontId="4" fillId="5" borderId="2" xfId="0" applyNumberFormat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14" fontId="4" fillId="5" borderId="2" xfId="0" applyNumberFormat="1" applyFont="1" applyFill="1" applyBorder="1" applyAlignment="1">
      <alignment horizontal="center" vertical="center" wrapText="1"/>
    </xf>
    <xf numFmtId="164" fontId="4" fillId="5" borderId="2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vertical="center"/>
    </xf>
    <xf numFmtId="0" fontId="1" fillId="4" borderId="2" xfId="1" applyFill="1" applyBorder="1" applyAlignment="1">
      <alignment vertical="center" wrapText="1"/>
    </xf>
    <xf numFmtId="164" fontId="4" fillId="4" borderId="2" xfId="0" applyNumberFormat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left" vertical="center"/>
    </xf>
    <xf numFmtId="0" fontId="4" fillId="0" borderId="2" xfId="1" applyFont="1" applyFill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1" fillId="5" borderId="2" xfId="1" applyFill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19" fillId="7" borderId="14" xfId="0" applyFont="1" applyFill="1" applyBorder="1" applyAlignment="1">
      <alignment horizontal="center"/>
    </xf>
    <xf numFmtId="4" fontId="20" fillId="0" borderId="0" xfId="0" applyNumberFormat="1" applyFont="1" applyAlignment="1">
      <alignment horizontal="center"/>
    </xf>
    <xf numFmtId="0" fontId="10" fillId="0" borderId="0" xfId="0" applyFont="1"/>
    <xf numFmtId="4" fontId="10" fillId="0" borderId="2" xfId="0" applyNumberFormat="1" applyFont="1" applyBorder="1" applyAlignment="1">
      <alignment horizontal="center"/>
    </xf>
    <xf numFmtId="0" fontId="19" fillId="7" borderId="19" xfId="0" applyFont="1" applyFill="1" applyBorder="1" applyAlignment="1">
      <alignment horizontal="center"/>
    </xf>
    <xf numFmtId="0" fontId="19" fillId="7" borderId="20" xfId="0" applyFont="1" applyFill="1" applyBorder="1" applyAlignment="1">
      <alignment horizontal="center"/>
    </xf>
    <xf numFmtId="0" fontId="10" fillId="3" borderId="8" xfId="0" applyFont="1" applyFill="1" applyBorder="1" applyAlignment="1">
      <alignment horizontal="center" vertical="center"/>
    </xf>
    <xf numFmtId="14" fontId="10" fillId="3" borderId="8" xfId="0" applyNumberFormat="1" applyFont="1" applyFill="1" applyBorder="1" applyAlignment="1">
      <alignment vertical="center"/>
    </xf>
    <xf numFmtId="2" fontId="0" fillId="3" borderId="8" xfId="0" applyNumberFormat="1" applyFill="1" applyBorder="1" applyAlignment="1">
      <alignment vertical="center"/>
    </xf>
    <xf numFmtId="2" fontId="0" fillId="3" borderId="8" xfId="0" applyNumberFormat="1" applyFill="1" applyBorder="1" applyAlignment="1">
      <alignment horizontal="right" vertical="center"/>
    </xf>
    <xf numFmtId="0" fontId="10" fillId="0" borderId="0" xfId="0" applyFont="1" applyAlignment="1">
      <alignment vertical="center"/>
    </xf>
    <xf numFmtId="14" fontId="10" fillId="0" borderId="8" xfId="0" applyNumberFormat="1" applyFont="1" applyBorder="1"/>
    <xf numFmtId="2" fontId="10" fillId="0" borderId="8" xfId="0" applyNumberFormat="1" applyFont="1" applyBorder="1"/>
    <xf numFmtId="2" fontId="0" fillId="0" borderId="8" xfId="0" applyNumberFormat="1" applyBorder="1"/>
    <xf numFmtId="0" fontId="19" fillId="7" borderId="14" xfId="0" applyFont="1" applyFill="1" applyBorder="1"/>
    <xf numFmtId="2" fontId="19" fillId="7" borderId="19" xfId="0" applyNumberFormat="1" applyFont="1" applyFill="1" applyBorder="1"/>
    <xf numFmtId="2" fontId="19" fillId="7" borderId="21" xfId="0" applyNumberFormat="1" applyFont="1" applyFill="1" applyBorder="1"/>
    <xf numFmtId="2" fontId="19" fillId="7" borderId="22" xfId="0" applyNumberFormat="1" applyFont="1" applyFill="1" applyBorder="1"/>
    <xf numFmtId="14" fontId="10" fillId="3" borderId="8" xfId="0" applyNumberFormat="1" applyFont="1" applyFill="1" applyBorder="1" applyAlignment="1">
      <alignment horizontal="center" vertical="center"/>
    </xf>
    <xf numFmtId="2" fontId="0" fillId="3" borderId="8" xfId="0" applyNumberForma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2" fontId="10" fillId="3" borderId="8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10" fillId="3" borderId="8" xfId="0" applyFont="1" applyFill="1" applyBorder="1" applyAlignment="1">
      <alignment vertical="center"/>
    </xf>
    <xf numFmtId="0" fontId="10" fillId="0" borderId="8" xfId="0" applyFont="1" applyBorder="1" applyAlignment="1">
      <alignment vertical="center"/>
    </xf>
    <xf numFmtId="14" fontId="10" fillId="0" borderId="8" xfId="0" applyNumberFormat="1" applyFont="1" applyBorder="1" applyAlignment="1">
      <alignment vertical="center"/>
    </xf>
    <xf numFmtId="2" fontId="0" fillId="0" borderId="8" xfId="0" applyNumberFormat="1" applyBorder="1" applyAlignment="1">
      <alignment vertical="center"/>
    </xf>
    <xf numFmtId="2" fontId="0" fillId="0" borderId="8" xfId="0" applyNumberFormat="1" applyBorder="1" applyAlignment="1">
      <alignment horizontal="right" vertical="center"/>
    </xf>
    <xf numFmtId="0" fontId="23" fillId="9" borderId="23" xfId="0" applyFont="1" applyFill="1" applyBorder="1" applyAlignment="1">
      <alignment horizontal="center" vertical="center"/>
    </xf>
    <xf numFmtId="0" fontId="23" fillId="9" borderId="15" xfId="0" applyFont="1" applyFill="1" applyBorder="1" applyAlignment="1">
      <alignment horizontal="center" vertical="center" wrapText="1"/>
    </xf>
    <xf numFmtId="0" fontId="23" fillId="9" borderId="15" xfId="0" applyFont="1" applyFill="1" applyBorder="1" applyAlignment="1">
      <alignment horizontal="center" vertical="center"/>
    </xf>
    <xf numFmtId="0" fontId="23" fillId="9" borderId="16" xfId="0" applyFont="1" applyFill="1" applyBorder="1" applyAlignment="1">
      <alignment horizontal="center" vertical="center" wrapText="1"/>
    </xf>
    <xf numFmtId="0" fontId="23" fillId="9" borderId="24" xfId="0" applyFont="1" applyFill="1" applyBorder="1" applyAlignment="1">
      <alignment horizontal="center" vertical="center"/>
    </xf>
    <xf numFmtId="0" fontId="16" fillId="3" borderId="8" xfId="0" applyFont="1" applyFill="1" applyBorder="1" applyAlignment="1">
      <alignment vertical="center" wrapText="1"/>
    </xf>
    <xf numFmtId="164" fontId="16" fillId="3" borderId="2" xfId="0" applyNumberFormat="1" applyFont="1" applyFill="1" applyBorder="1" applyAlignment="1">
      <alignment horizontal="center" vertical="center" wrapText="1"/>
    </xf>
    <xf numFmtId="4" fontId="25" fillId="3" borderId="6" xfId="0" applyNumberFormat="1" applyFont="1" applyFill="1" applyBorder="1" applyAlignment="1">
      <alignment horizontal="center" vertical="center"/>
    </xf>
    <xf numFmtId="166" fontId="16" fillId="3" borderId="25" xfId="0" applyNumberFormat="1" applyFont="1" applyFill="1" applyBorder="1" applyAlignment="1">
      <alignment horizontal="center" vertical="center"/>
    </xf>
    <xf numFmtId="0" fontId="26" fillId="0" borderId="0" xfId="0" applyFont="1"/>
    <xf numFmtId="164" fontId="16" fillId="3" borderId="8" xfId="0" applyNumberFormat="1" applyFont="1" applyFill="1" applyBorder="1" applyAlignment="1">
      <alignment horizontal="center" vertical="center" wrapText="1"/>
    </xf>
    <xf numFmtId="166" fontId="25" fillId="3" borderId="8" xfId="0" applyNumberFormat="1" applyFont="1" applyFill="1" applyBorder="1" applyAlignment="1">
      <alignment horizontal="center" vertical="center"/>
    </xf>
    <xf numFmtId="4" fontId="25" fillId="3" borderId="8" xfId="0" applyNumberFormat="1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vertical="center" wrapText="1"/>
    </xf>
    <xf numFmtId="164" fontId="16" fillId="3" borderId="1" xfId="0" applyNumberFormat="1" applyFont="1" applyFill="1" applyBorder="1" applyAlignment="1">
      <alignment horizontal="center" vertical="center" wrapText="1"/>
    </xf>
    <xf numFmtId="166" fontId="25" fillId="3" borderId="1" xfId="0" applyNumberFormat="1" applyFont="1" applyFill="1" applyBorder="1" applyAlignment="1">
      <alignment horizontal="center" vertical="center"/>
    </xf>
    <xf numFmtId="4" fontId="25" fillId="3" borderId="1" xfId="0" applyNumberFormat="1" applyFont="1" applyFill="1" applyBorder="1" applyAlignment="1">
      <alignment horizontal="center" vertical="center"/>
    </xf>
    <xf numFmtId="166" fontId="16" fillId="3" borderId="26" xfId="0" applyNumberFormat="1" applyFont="1" applyFill="1" applyBorder="1" applyAlignment="1">
      <alignment horizontal="center" vertical="center"/>
    </xf>
    <xf numFmtId="166" fontId="25" fillId="3" borderId="2" xfId="0" applyNumberFormat="1" applyFont="1" applyFill="1" applyBorder="1" applyAlignment="1">
      <alignment horizontal="center" vertical="center"/>
    </xf>
    <xf numFmtId="4" fontId="25" fillId="3" borderId="2" xfId="0" applyNumberFormat="1" applyFont="1" applyFill="1" applyBorder="1" applyAlignment="1">
      <alignment horizontal="center" vertical="center"/>
    </xf>
    <xf numFmtId="0" fontId="27" fillId="0" borderId="2" xfId="0" applyFont="1" applyBorder="1" applyAlignment="1">
      <alignment vertical="center" wrapText="1"/>
    </xf>
    <xf numFmtId="164" fontId="27" fillId="0" borderId="2" xfId="0" applyNumberFormat="1" applyFont="1" applyBorder="1" applyAlignment="1">
      <alignment horizontal="center" vertical="center" wrapText="1"/>
    </xf>
    <xf numFmtId="164" fontId="27" fillId="0" borderId="1" xfId="0" applyNumberFormat="1" applyFont="1" applyBorder="1" applyAlignment="1">
      <alignment horizontal="center" vertical="center" wrapText="1"/>
    </xf>
    <xf numFmtId="166" fontId="27" fillId="0" borderId="1" xfId="0" applyNumberFormat="1" applyFont="1" applyBorder="1" applyAlignment="1">
      <alignment vertical="center"/>
    </xf>
    <xf numFmtId="4" fontId="27" fillId="0" borderId="2" xfId="0" applyNumberFormat="1" applyFont="1" applyBorder="1" applyAlignment="1">
      <alignment horizontal="center" vertical="center"/>
    </xf>
    <xf numFmtId="4" fontId="27" fillId="0" borderId="6" xfId="0" applyNumberFormat="1" applyFont="1" applyBorder="1" applyAlignment="1">
      <alignment horizontal="center" vertical="center"/>
    </xf>
    <xf numFmtId="166" fontId="27" fillId="0" borderId="26" xfId="0" applyNumberFormat="1" applyFont="1" applyBorder="1" applyAlignment="1">
      <alignment horizontal="center" vertical="center"/>
    </xf>
    <xf numFmtId="0" fontId="16" fillId="0" borderId="2" xfId="0" applyFont="1" applyBorder="1" applyAlignment="1">
      <alignment vertical="center" wrapText="1"/>
    </xf>
    <xf numFmtId="164" fontId="16" fillId="0" borderId="2" xfId="0" applyNumberFormat="1" applyFont="1" applyBorder="1" applyAlignment="1">
      <alignment horizontal="center" vertical="center" wrapText="1"/>
    </xf>
    <xf numFmtId="164" fontId="16" fillId="0" borderId="1" xfId="0" applyNumberFormat="1" applyFont="1" applyBorder="1" applyAlignment="1">
      <alignment horizontal="center" vertical="center" wrapText="1"/>
    </xf>
    <xf numFmtId="166" fontId="25" fillId="0" borderId="1" xfId="0" applyNumberFormat="1" applyFont="1" applyBorder="1" applyAlignment="1">
      <alignment horizontal="center" vertical="center"/>
    </xf>
    <xf numFmtId="4" fontId="25" fillId="0" borderId="2" xfId="0" applyNumberFormat="1" applyFont="1" applyBorder="1" applyAlignment="1">
      <alignment horizontal="center" vertical="center"/>
    </xf>
    <xf numFmtId="4" fontId="25" fillId="0" borderId="6" xfId="0" applyNumberFormat="1" applyFont="1" applyBorder="1" applyAlignment="1">
      <alignment horizontal="center" vertical="center"/>
    </xf>
    <xf numFmtId="166" fontId="16" fillId="0" borderId="26" xfId="0" applyNumberFormat="1" applyFont="1" applyBorder="1" applyAlignment="1">
      <alignment horizontal="center" vertical="center"/>
    </xf>
    <xf numFmtId="166" fontId="16" fillId="0" borderId="1" xfId="0" applyNumberFormat="1" applyFont="1" applyBorder="1" applyAlignment="1">
      <alignment horizontal="center" vertical="center"/>
    </xf>
    <xf numFmtId="4" fontId="25" fillId="0" borderId="1" xfId="0" applyNumberFormat="1" applyFont="1" applyBorder="1" applyAlignment="1">
      <alignment horizontal="center" vertical="center"/>
    </xf>
    <xf numFmtId="4" fontId="16" fillId="0" borderId="5" xfId="0" applyNumberFormat="1" applyFont="1" applyBorder="1" applyAlignment="1">
      <alignment horizontal="center" vertical="center"/>
    </xf>
    <xf numFmtId="166" fontId="16" fillId="0" borderId="27" xfId="0" applyNumberFormat="1" applyFont="1" applyBorder="1" applyAlignment="1">
      <alignment horizontal="center" vertical="center"/>
    </xf>
    <xf numFmtId="0" fontId="24" fillId="8" borderId="28" xfId="0" applyFont="1" applyFill="1" applyBorder="1" applyAlignment="1">
      <alignment vertical="top"/>
    </xf>
    <xf numFmtId="166" fontId="24" fillId="8" borderId="29" xfId="0" applyNumberFormat="1" applyFont="1" applyFill="1" applyBorder="1" applyAlignment="1">
      <alignment horizontal="center" vertical="top"/>
    </xf>
    <xf numFmtId="4" fontId="24" fillId="8" borderId="29" xfId="0" applyNumberFormat="1" applyFont="1" applyFill="1" applyBorder="1" applyAlignment="1">
      <alignment horizontal="center" vertical="top"/>
    </xf>
    <xf numFmtId="166" fontId="24" fillId="8" borderId="30" xfId="0" applyNumberFormat="1" applyFont="1" applyFill="1" applyBorder="1" applyAlignment="1">
      <alignment horizontal="center" vertical="top"/>
    </xf>
    <xf numFmtId="166" fontId="24" fillId="8" borderId="31" xfId="0" applyNumberFormat="1" applyFont="1" applyFill="1" applyBorder="1" applyAlignment="1">
      <alignment horizontal="center" vertical="top"/>
    </xf>
    <xf numFmtId="0" fontId="28" fillId="8" borderId="0" xfId="0" applyFont="1" applyFill="1" applyAlignment="1">
      <alignment vertical="top"/>
    </xf>
    <xf numFmtId="166" fontId="28" fillId="8" borderId="0" xfId="0" applyNumberFormat="1" applyFont="1" applyFill="1" applyAlignment="1">
      <alignment horizontal="center" vertical="top"/>
    </xf>
    <xf numFmtId="0" fontId="29" fillId="8" borderId="0" xfId="0" applyFont="1" applyFill="1"/>
    <xf numFmtId="0" fontId="24" fillId="8" borderId="0" xfId="0" applyFont="1" applyFill="1"/>
    <xf numFmtId="2" fontId="24" fillId="8" borderId="0" xfId="0" applyNumberFormat="1" applyFont="1" applyFill="1"/>
    <xf numFmtId="0" fontId="16" fillId="8" borderId="0" xfId="0" applyFont="1" applyFill="1"/>
    <xf numFmtId="0" fontId="16" fillId="8" borderId="0" xfId="0" applyFont="1" applyFill="1" applyAlignment="1">
      <alignment horizontal="center"/>
    </xf>
    <xf numFmtId="0" fontId="23" fillId="9" borderId="17" xfId="0" applyFont="1" applyFill="1" applyBorder="1" applyAlignment="1">
      <alignment horizontal="center" vertical="center"/>
    </xf>
    <xf numFmtId="166" fontId="30" fillId="3" borderId="2" xfId="0" applyNumberFormat="1" applyFont="1" applyFill="1" applyBorder="1" applyAlignment="1">
      <alignment horizontal="center" vertical="center"/>
    </xf>
    <xf numFmtId="166" fontId="31" fillId="3" borderId="33" xfId="0" applyNumberFormat="1" applyFont="1" applyFill="1" applyBorder="1" applyAlignment="1">
      <alignment horizontal="center" vertical="center"/>
    </xf>
    <xf numFmtId="166" fontId="30" fillId="0" borderId="1" xfId="0" applyNumberFormat="1" applyFont="1" applyBorder="1" applyAlignment="1">
      <alignment horizontal="center" vertical="center"/>
    </xf>
    <xf numFmtId="0" fontId="31" fillId="0" borderId="2" xfId="0" applyFont="1" applyBorder="1" applyAlignment="1">
      <alignment vertical="center" wrapText="1"/>
    </xf>
    <xf numFmtId="166" fontId="31" fillId="0" borderId="1" xfId="0" applyNumberFormat="1" applyFont="1" applyBorder="1" applyAlignment="1">
      <alignment horizontal="center" vertical="center"/>
    </xf>
    <xf numFmtId="166" fontId="31" fillId="0" borderId="35" xfId="0" applyNumberFormat="1" applyFont="1" applyBorder="1" applyAlignment="1">
      <alignment horizontal="center" vertical="center"/>
    </xf>
    <xf numFmtId="0" fontId="28" fillId="8" borderId="28" xfId="0" applyFont="1" applyFill="1" applyBorder="1" applyAlignment="1">
      <alignment vertical="top"/>
    </xf>
    <xf numFmtId="166" fontId="28" fillId="8" borderId="29" xfId="0" applyNumberFormat="1" applyFont="1" applyFill="1" applyBorder="1" applyAlignment="1">
      <alignment horizontal="center" vertical="top"/>
    </xf>
    <xf numFmtId="4" fontId="28" fillId="8" borderId="29" xfId="0" applyNumberFormat="1" applyFont="1" applyFill="1" applyBorder="1" applyAlignment="1">
      <alignment horizontal="center" vertical="top"/>
    </xf>
    <xf numFmtId="166" fontId="28" fillId="8" borderId="36" xfId="0" applyNumberFormat="1" applyFont="1" applyFill="1" applyBorder="1" applyAlignment="1">
      <alignment horizontal="center" vertical="top"/>
    </xf>
    <xf numFmtId="0" fontId="28" fillId="8" borderId="0" xfId="0" applyFont="1" applyFill="1" applyAlignment="1">
      <alignment horizontal="center" vertical="top"/>
    </xf>
    <xf numFmtId="2" fontId="16" fillId="0" borderId="0" xfId="0" applyNumberFormat="1" applyFont="1"/>
    <xf numFmtId="0" fontId="16" fillId="0" borderId="0" xfId="0" applyFont="1"/>
    <xf numFmtId="0" fontId="20" fillId="0" borderId="0" xfId="0" applyFont="1" applyAlignment="1">
      <alignment horizontal="center" vertical="center"/>
    </xf>
    <xf numFmtId="2" fontId="33" fillId="0" borderId="8" xfId="0" applyNumberFormat="1" applyFont="1" applyBorder="1" applyAlignment="1">
      <alignment horizontal="right"/>
    </xf>
    <xf numFmtId="0" fontId="19" fillId="7" borderId="39" xfId="0" applyFont="1" applyFill="1" applyBorder="1" applyAlignment="1">
      <alignment horizontal="center"/>
    </xf>
    <xf numFmtId="0" fontId="19" fillId="7" borderId="40" xfId="0" applyFont="1" applyFill="1" applyBorder="1" applyAlignment="1">
      <alignment horizontal="center"/>
    </xf>
    <xf numFmtId="0" fontId="19" fillId="7" borderId="41" xfId="0" applyFont="1" applyFill="1" applyBorder="1" applyAlignment="1">
      <alignment horizontal="center"/>
    </xf>
    <xf numFmtId="0" fontId="20" fillId="0" borderId="42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4" fontId="20" fillId="0" borderId="43" xfId="0" applyNumberFormat="1" applyFont="1" applyBorder="1" applyAlignment="1">
      <alignment horizontal="center"/>
    </xf>
    <xf numFmtId="4" fontId="20" fillId="0" borderId="32" xfId="0" applyNumberFormat="1" applyFont="1" applyBorder="1" applyAlignment="1">
      <alignment horizontal="center"/>
    </xf>
    <xf numFmtId="4" fontId="10" fillId="0" borderId="33" xfId="0" applyNumberFormat="1" applyFont="1" applyBorder="1" applyAlignment="1">
      <alignment horizontal="center"/>
    </xf>
    <xf numFmtId="4" fontId="20" fillId="0" borderId="28" xfId="0" applyNumberFormat="1" applyFont="1" applyBorder="1" applyAlignment="1">
      <alignment horizontal="center"/>
    </xf>
    <xf numFmtId="4" fontId="10" fillId="0" borderId="29" xfId="0" applyNumberFormat="1" applyFont="1" applyBorder="1" applyAlignment="1">
      <alignment horizontal="center"/>
    </xf>
    <xf numFmtId="4" fontId="10" fillId="0" borderId="36" xfId="0" applyNumberFormat="1" applyFont="1" applyBorder="1" applyAlignment="1">
      <alignment horizontal="center"/>
    </xf>
    <xf numFmtId="4" fontId="10" fillId="11" borderId="18" xfId="0" applyNumberFormat="1" applyFont="1" applyFill="1" applyBorder="1" applyAlignment="1">
      <alignment horizontal="center"/>
    </xf>
    <xf numFmtId="4" fontId="10" fillId="11" borderId="46" xfId="0" applyNumberFormat="1" applyFont="1" applyFill="1" applyBorder="1" applyAlignment="1">
      <alignment horizontal="center"/>
    </xf>
    <xf numFmtId="2" fontId="0" fillId="4" borderId="8" xfId="0" applyNumberFormat="1" applyFill="1" applyBorder="1" applyAlignment="1">
      <alignment vertical="center"/>
    </xf>
    <xf numFmtId="0" fontId="10" fillId="4" borderId="0" xfId="0" applyFont="1" applyFill="1" applyAlignment="1">
      <alignment vertical="center"/>
    </xf>
    <xf numFmtId="0" fontId="10" fillId="3" borderId="39" xfId="0" applyFont="1" applyFill="1" applyBorder="1" applyAlignment="1">
      <alignment vertical="center" wrapText="1"/>
    </xf>
    <xf numFmtId="164" fontId="10" fillId="0" borderId="40" xfId="0" applyNumberFormat="1" applyFont="1" applyBorder="1" applyAlignment="1">
      <alignment horizontal="center" vertical="center" wrapText="1"/>
    </xf>
    <xf numFmtId="164" fontId="10" fillId="0" borderId="40" xfId="0" applyNumberFormat="1" applyFont="1" applyBorder="1" applyAlignment="1">
      <alignment horizontal="center" vertical="center"/>
    </xf>
    <xf numFmtId="1" fontId="20" fillId="3" borderId="47" xfId="0" applyNumberFormat="1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vertical="center" wrapText="1"/>
    </xf>
    <xf numFmtId="164" fontId="10" fillId="0" borderId="2" xfId="0" applyNumberFormat="1" applyFont="1" applyBorder="1" applyAlignment="1">
      <alignment horizontal="center" vertical="center" wrapText="1"/>
    </xf>
    <xf numFmtId="164" fontId="10" fillId="0" borderId="2" xfId="0" applyNumberFormat="1" applyFont="1" applyBorder="1" applyAlignment="1">
      <alignment horizontal="center" vertical="center"/>
    </xf>
    <xf numFmtId="0" fontId="10" fillId="3" borderId="28" xfId="0" applyFont="1" applyFill="1" applyBorder="1" applyAlignment="1">
      <alignment vertical="center" wrapText="1"/>
    </xf>
    <xf numFmtId="164" fontId="10" fillId="0" borderId="29" xfId="0" applyNumberFormat="1" applyFont="1" applyBorder="1" applyAlignment="1">
      <alignment horizontal="center" vertical="center" wrapText="1"/>
    </xf>
    <xf numFmtId="164" fontId="10" fillId="0" borderId="29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4" fontId="19" fillId="7" borderId="48" xfId="0" applyNumberFormat="1" applyFont="1" applyFill="1" applyBorder="1"/>
    <xf numFmtId="4" fontId="19" fillId="7" borderId="14" xfId="0" applyNumberFormat="1" applyFont="1" applyFill="1" applyBorder="1"/>
    <xf numFmtId="4" fontId="19" fillId="7" borderId="19" xfId="0" applyNumberFormat="1" applyFont="1" applyFill="1" applyBorder="1"/>
    <xf numFmtId="0" fontId="19" fillId="7" borderId="48" xfId="0" applyFont="1" applyFill="1" applyBorder="1" applyAlignment="1">
      <alignment horizontal="center"/>
    </xf>
    <xf numFmtId="4" fontId="20" fillId="0" borderId="49" xfId="0" applyNumberFormat="1" applyFont="1" applyBorder="1" applyAlignment="1">
      <alignment horizontal="center"/>
    </xf>
    <xf numFmtId="4" fontId="20" fillId="0" borderId="26" xfId="0" applyNumberFormat="1" applyFont="1" applyBorder="1" applyAlignment="1">
      <alignment horizontal="center"/>
    </xf>
    <xf numFmtId="4" fontId="20" fillId="0" borderId="31" xfId="0" applyNumberFormat="1" applyFont="1" applyBorder="1" applyAlignment="1">
      <alignment horizontal="center"/>
    </xf>
    <xf numFmtId="4" fontId="20" fillId="0" borderId="45" xfId="0" applyNumberFormat="1" applyFont="1" applyBorder="1" applyAlignment="1">
      <alignment horizontal="center"/>
    </xf>
    <xf numFmtId="4" fontId="20" fillId="0" borderId="50" xfId="0" applyNumberFormat="1" applyFont="1" applyBorder="1" applyAlignment="1">
      <alignment horizontal="center"/>
    </xf>
    <xf numFmtId="4" fontId="10" fillId="0" borderId="50" xfId="0" applyNumberFormat="1" applyFont="1" applyBorder="1" applyAlignment="1">
      <alignment horizontal="center"/>
    </xf>
    <xf numFmtId="4" fontId="10" fillId="0" borderId="51" xfId="0" applyNumberFormat="1" applyFont="1" applyBorder="1" applyAlignment="1">
      <alignment horizontal="center"/>
    </xf>
    <xf numFmtId="4" fontId="20" fillId="3" borderId="49" xfId="0" applyNumberFormat="1" applyFont="1" applyFill="1" applyBorder="1" applyAlignment="1">
      <alignment horizontal="center"/>
    </xf>
    <xf numFmtId="4" fontId="20" fillId="3" borderId="26" xfId="0" applyNumberFormat="1" applyFont="1" applyFill="1" applyBorder="1" applyAlignment="1">
      <alignment horizontal="center"/>
    </xf>
    <xf numFmtId="0" fontId="4" fillId="0" borderId="3" xfId="0" applyFont="1" applyBorder="1" applyAlignment="1">
      <alignment vertical="center" wrapText="1"/>
    </xf>
    <xf numFmtId="0" fontId="10" fillId="0" borderId="3" xfId="0" applyFont="1" applyBorder="1" applyAlignment="1">
      <alignment vertical="center"/>
    </xf>
    <xf numFmtId="14" fontId="10" fillId="0" borderId="3" xfId="0" applyNumberFormat="1" applyFont="1" applyBorder="1" applyAlignment="1">
      <alignment vertical="center"/>
    </xf>
    <xf numFmtId="2" fontId="0" fillId="0" borderId="4" xfId="0" applyNumberFormat="1" applyBorder="1" applyAlignment="1">
      <alignment vertical="center"/>
    </xf>
    <xf numFmtId="2" fontId="0" fillId="0" borderId="7" xfId="0" applyNumberFormat="1" applyBorder="1" applyAlignment="1">
      <alignment vertical="center"/>
    </xf>
    <xf numFmtId="2" fontId="0" fillId="0" borderId="0" xfId="0" applyNumberFormat="1" applyAlignment="1">
      <alignment horizontal="right" vertical="center"/>
    </xf>
    <xf numFmtId="14" fontId="4" fillId="4" borderId="1" xfId="0" applyNumberFormat="1" applyFont="1" applyFill="1" applyBorder="1" applyAlignment="1">
      <alignment horizontal="center" vertical="center" wrapText="1"/>
    </xf>
    <xf numFmtId="0" fontId="16" fillId="0" borderId="2" xfId="0" applyFont="1" applyBorder="1"/>
    <xf numFmtId="2" fontId="16" fillId="0" borderId="2" xfId="0" applyNumberFormat="1" applyFont="1" applyBorder="1"/>
    <xf numFmtId="0" fontId="16" fillId="0" borderId="2" xfId="0" applyFont="1" applyBorder="1" applyAlignment="1">
      <alignment horizontal="center"/>
    </xf>
    <xf numFmtId="2" fontId="16" fillId="0" borderId="2" xfId="0" applyNumberFormat="1" applyFont="1" applyBorder="1" applyAlignment="1">
      <alignment horizontal="center" vertical="center"/>
    </xf>
    <xf numFmtId="14" fontId="16" fillId="0" borderId="2" xfId="0" applyNumberFormat="1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3" fontId="16" fillId="0" borderId="2" xfId="0" applyNumberFormat="1" applyFont="1" applyBorder="1" applyAlignment="1">
      <alignment horizontal="center" vertical="center"/>
    </xf>
    <xf numFmtId="0" fontId="19" fillId="7" borderId="52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0" fontId="19" fillId="7" borderId="17" xfId="0" applyFont="1" applyFill="1" applyBorder="1" applyAlignment="1">
      <alignment horizontal="center"/>
    </xf>
    <xf numFmtId="4" fontId="20" fillId="3" borderId="2" xfId="0" applyNumberFormat="1" applyFont="1" applyFill="1" applyBorder="1" applyAlignment="1">
      <alignment horizontal="center" vertical="center"/>
    </xf>
    <xf numFmtId="4" fontId="10" fillId="3" borderId="10" xfId="0" applyNumberFormat="1" applyFont="1" applyFill="1" applyBorder="1" applyAlignment="1">
      <alignment horizontal="center" vertical="center"/>
    </xf>
    <xf numFmtId="4" fontId="10" fillId="3" borderId="2" xfId="0" applyNumberFormat="1" applyFont="1" applyFill="1" applyBorder="1" applyAlignment="1">
      <alignment horizontal="center" vertical="center"/>
    </xf>
    <xf numFmtId="0" fontId="10" fillId="3" borderId="0" xfId="0" applyFont="1" applyFill="1" applyAlignment="1">
      <alignment vertical="center"/>
    </xf>
    <xf numFmtId="4" fontId="21" fillId="3" borderId="2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4" fontId="19" fillId="7" borderId="53" xfId="0" applyNumberFormat="1" applyFont="1" applyFill="1" applyBorder="1"/>
    <xf numFmtId="4" fontId="19" fillId="7" borderId="54" xfId="0" applyNumberFormat="1" applyFont="1" applyFill="1" applyBorder="1"/>
    <xf numFmtId="4" fontId="19" fillId="7" borderId="55" xfId="0" applyNumberFormat="1" applyFont="1" applyFill="1" applyBorder="1"/>
    <xf numFmtId="4" fontId="19" fillId="7" borderId="56" xfId="0" applyNumberFormat="1" applyFont="1" applyFill="1" applyBorder="1"/>
    <xf numFmtId="4" fontId="19" fillId="7" borderId="18" xfId="0" applyNumberFormat="1" applyFont="1" applyFill="1" applyBorder="1"/>
    <xf numFmtId="4" fontId="20" fillId="0" borderId="2" xfId="0" applyNumberFormat="1" applyFont="1" applyBorder="1" applyAlignment="1">
      <alignment horizontal="center" vertical="center"/>
    </xf>
    <xf numFmtId="4" fontId="10" fillId="0" borderId="2" xfId="0" applyNumberFormat="1" applyFont="1" applyBorder="1" applyAlignment="1">
      <alignment horizontal="center" vertical="center"/>
    </xf>
    <xf numFmtId="0" fontId="32" fillId="0" borderId="2" xfId="0" applyFont="1" applyBorder="1" applyAlignment="1">
      <alignment vertical="center" wrapText="1"/>
    </xf>
    <xf numFmtId="4" fontId="33" fillId="0" borderId="2" xfId="0" applyNumberFormat="1" applyFont="1" applyBorder="1" applyAlignment="1">
      <alignment horizontal="center" vertical="center"/>
    </xf>
    <xf numFmtId="0" fontId="33" fillId="0" borderId="0" xfId="0" applyFont="1" applyAlignment="1">
      <alignment vertical="center"/>
    </xf>
    <xf numFmtId="4" fontId="10" fillId="0" borderId="10" xfId="0" applyNumberFormat="1" applyFont="1" applyBorder="1" applyAlignment="1">
      <alignment horizontal="center" vertical="center"/>
    </xf>
    <xf numFmtId="4" fontId="10" fillId="0" borderId="0" xfId="0" applyNumberFormat="1" applyFont="1" applyAlignment="1">
      <alignment horizontal="center"/>
    </xf>
    <xf numFmtId="0" fontId="16" fillId="3" borderId="2" xfId="0" applyFont="1" applyFill="1" applyBorder="1"/>
    <xf numFmtId="2" fontId="16" fillId="3" borderId="2" xfId="0" applyNumberFormat="1" applyFont="1" applyFill="1" applyBorder="1" applyAlignment="1">
      <alignment horizontal="center" vertical="center"/>
    </xf>
    <xf numFmtId="14" fontId="16" fillId="3" borderId="2" xfId="0" applyNumberFormat="1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30" fillId="3" borderId="32" xfId="0" applyFont="1" applyFill="1" applyBorder="1" applyAlignment="1">
      <alignment horizontal="left" vertical="center"/>
    </xf>
    <xf numFmtId="0" fontId="10" fillId="0" borderId="0" xfId="0" applyFont="1" applyAlignment="1">
      <alignment vertical="center" wrapText="1"/>
    </xf>
    <xf numFmtId="14" fontId="10" fillId="0" borderId="0" xfId="0" applyNumberFormat="1" applyFont="1"/>
    <xf numFmtId="164" fontId="10" fillId="0" borderId="0" xfId="0" applyNumberFormat="1" applyFont="1" applyAlignment="1">
      <alignment horizontal="center" vertical="center" wrapText="1"/>
    </xf>
    <xf numFmtId="164" fontId="10" fillId="0" borderId="0" xfId="0" applyNumberFormat="1" applyFont="1" applyAlignment="1">
      <alignment horizontal="center" vertical="center"/>
    </xf>
    <xf numFmtId="2" fontId="10" fillId="0" borderId="0" xfId="0" applyNumberFormat="1" applyFont="1"/>
    <xf numFmtId="2" fontId="20" fillId="0" borderId="0" xfId="0" applyNumberFormat="1" applyFont="1" applyAlignment="1">
      <alignment vertical="center"/>
    </xf>
    <xf numFmtId="2" fontId="20" fillId="0" borderId="0" xfId="0" applyNumberFormat="1" applyFont="1" applyAlignment="1">
      <alignment horizontal="right" vertical="center"/>
    </xf>
    <xf numFmtId="1" fontId="20" fillId="0" borderId="0" xfId="0" applyNumberFormat="1" applyFont="1" applyAlignment="1">
      <alignment horizontal="center" vertical="center"/>
    </xf>
    <xf numFmtId="0" fontId="20" fillId="0" borderId="0" xfId="0" applyFont="1"/>
    <xf numFmtId="2" fontId="10" fillId="0" borderId="0" xfId="0" applyNumberFormat="1" applyFont="1" applyAlignment="1">
      <alignment horizontal="right"/>
    </xf>
    <xf numFmtId="1" fontId="10" fillId="0" borderId="0" xfId="0" applyNumberFormat="1" applyFont="1" applyAlignment="1">
      <alignment horizontal="center"/>
    </xf>
    <xf numFmtId="2" fontId="21" fillId="0" borderId="0" xfId="0" applyNumberFormat="1" applyFont="1"/>
    <xf numFmtId="0" fontId="19" fillId="0" borderId="48" xfId="0" applyFont="1" applyBorder="1"/>
    <xf numFmtId="0" fontId="19" fillId="0" borderId="19" xfId="0" applyFont="1" applyBorder="1"/>
    <xf numFmtId="0" fontId="19" fillId="0" borderId="20" xfId="0" applyFont="1" applyBorder="1"/>
    <xf numFmtId="0" fontId="10" fillId="0" borderId="40" xfId="0" applyFont="1" applyBorder="1" applyAlignment="1">
      <alignment horizontal="center" vertical="center"/>
    </xf>
    <xf numFmtId="14" fontId="10" fillId="0" borderId="40" xfId="0" applyNumberFormat="1" applyFont="1" applyBorder="1" applyAlignment="1">
      <alignment horizontal="center" vertical="center"/>
    </xf>
    <xf numFmtId="2" fontId="10" fillId="0" borderId="40" xfId="0" applyNumberFormat="1" applyFont="1" applyBorder="1" applyAlignment="1">
      <alignment horizontal="center" vertical="center"/>
    </xf>
    <xf numFmtId="2" fontId="20" fillId="0" borderId="40" xfId="0" applyNumberFormat="1" applyFont="1" applyBorder="1" applyAlignment="1">
      <alignment horizontal="center" vertical="center"/>
    </xf>
    <xf numFmtId="2" fontId="20" fillId="3" borderId="41" xfId="0" applyNumberFormat="1" applyFont="1" applyFill="1" applyBorder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2" fontId="10" fillId="0" borderId="2" xfId="0" applyNumberFormat="1" applyFont="1" applyBorder="1" applyAlignment="1">
      <alignment horizontal="center" vertical="center"/>
    </xf>
    <xf numFmtId="2" fontId="20" fillId="0" borderId="2" xfId="0" applyNumberFormat="1" applyFont="1" applyBorder="1" applyAlignment="1">
      <alignment horizontal="center" vertical="center"/>
    </xf>
    <xf numFmtId="2" fontId="20" fillId="3" borderId="33" xfId="0" applyNumberFormat="1" applyFont="1" applyFill="1" applyBorder="1" applyAlignment="1">
      <alignment horizontal="center" vertical="center"/>
    </xf>
    <xf numFmtId="14" fontId="10" fillId="0" borderId="29" xfId="0" applyNumberFormat="1" applyFont="1" applyBorder="1" applyAlignment="1">
      <alignment horizontal="center" vertical="center"/>
    </xf>
    <xf numFmtId="2" fontId="10" fillId="0" borderId="29" xfId="0" applyNumberFormat="1" applyFont="1" applyBorder="1" applyAlignment="1">
      <alignment horizontal="center" vertical="center"/>
    </xf>
    <xf numFmtId="2" fontId="10" fillId="3" borderId="36" xfId="0" applyNumberFormat="1" applyFont="1" applyFill="1" applyBorder="1" applyAlignment="1">
      <alignment horizontal="center" vertical="center"/>
    </xf>
    <xf numFmtId="1" fontId="10" fillId="3" borderId="47" xfId="0" applyNumberFormat="1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14" fontId="4" fillId="3" borderId="2" xfId="0" applyNumberFormat="1" applyFont="1" applyFill="1" applyBorder="1" applyAlignment="1">
      <alignment horizontal="center" vertical="center" wrapText="1"/>
    </xf>
    <xf numFmtId="4" fontId="20" fillId="3" borderId="60" xfId="0" applyNumberFormat="1" applyFont="1" applyFill="1" applyBorder="1" applyAlignment="1">
      <alignment horizontal="center"/>
    </xf>
    <xf numFmtId="4" fontId="21" fillId="3" borderId="45" xfId="0" applyNumberFormat="1" applyFont="1" applyFill="1" applyBorder="1" applyAlignment="1">
      <alignment horizontal="center"/>
    </xf>
    <xf numFmtId="4" fontId="21" fillId="3" borderId="50" xfId="0" applyNumberFormat="1" applyFont="1" applyFill="1" applyBorder="1" applyAlignment="1">
      <alignment horizontal="center"/>
    </xf>
    <xf numFmtId="4" fontId="10" fillId="3" borderId="50" xfId="0" applyNumberFormat="1" applyFont="1" applyFill="1" applyBorder="1" applyAlignment="1">
      <alignment horizontal="center"/>
    </xf>
    <xf numFmtId="4" fontId="20" fillId="3" borderId="50" xfId="0" applyNumberFormat="1" applyFont="1" applyFill="1" applyBorder="1" applyAlignment="1">
      <alignment horizontal="center"/>
    </xf>
    <xf numFmtId="4" fontId="20" fillId="3" borderId="0" xfId="0" applyNumberFormat="1" applyFont="1" applyFill="1" applyAlignment="1">
      <alignment horizontal="center"/>
    </xf>
    <xf numFmtId="4" fontId="10" fillId="3" borderId="49" xfId="0" applyNumberFormat="1" applyFont="1" applyFill="1" applyBorder="1" applyAlignment="1">
      <alignment horizontal="center"/>
    </xf>
    <xf numFmtId="4" fontId="10" fillId="3" borderId="26" xfId="0" applyNumberFormat="1" applyFont="1" applyFill="1" applyBorder="1" applyAlignment="1">
      <alignment horizontal="center"/>
    </xf>
    <xf numFmtId="4" fontId="10" fillId="3" borderId="45" xfId="0" applyNumberFormat="1" applyFont="1" applyFill="1" applyBorder="1" applyAlignment="1">
      <alignment horizontal="center"/>
    </xf>
    <xf numFmtId="4" fontId="33" fillId="3" borderId="0" xfId="0" applyNumberFormat="1" applyFont="1" applyFill="1" applyAlignment="1">
      <alignment horizontal="center"/>
    </xf>
    <xf numFmtId="0" fontId="19" fillId="7" borderId="22" xfId="0" applyFont="1" applyFill="1" applyBorder="1" applyAlignment="1">
      <alignment horizontal="center"/>
    </xf>
    <xf numFmtId="4" fontId="10" fillId="3" borderId="25" xfId="0" applyNumberFormat="1" applyFont="1" applyFill="1" applyBorder="1" applyAlignment="1">
      <alignment horizontal="center"/>
    </xf>
    <xf numFmtId="0" fontId="19" fillId="7" borderId="58" xfId="0" applyFont="1" applyFill="1" applyBorder="1" applyAlignment="1">
      <alignment horizontal="center"/>
    </xf>
    <xf numFmtId="4" fontId="33" fillId="3" borderId="26" xfId="0" applyNumberFormat="1" applyFont="1" applyFill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2" fontId="4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3" fillId="0" borderId="23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/>
    </xf>
    <xf numFmtId="0" fontId="23" fillId="0" borderId="16" xfId="0" applyFont="1" applyBorder="1" applyAlignment="1">
      <alignment horizontal="center" vertical="center" wrapText="1"/>
    </xf>
    <xf numFmtId="0" fontId="23" fillId="0" borderId="24" xfId="0" applyFont="1" applyBorder="1" applyAlignment="1">
      <alignment horizontal="center" vertical="center"/>
    </xf>
    <xf numFmtId="0" fontId="16" fillId="0" borderId="8" xfId="0" applyFont="1" applyBorder="1" applyAlignment="1">
      <alignment vertical="center" wrapText="1"/>
    </xf>
    <xf numFmtId="0" fontId="24" fillId="0" borderId="2" xfId="0" applyFont="1" applyBorder="1" applyAlignment="1">
      <alignment horizontal="center" vertical="center"/>
    </xf>
    <xf numFmtId="4" fontId="16" fillId="0" borderId="2" xfId="0" applyNumberFormat="1" applyFont="1" applyBorder="1" applyAlignment="1">
      <alignment horizontal="center" vertical="center" wrapText="1"/>
    </xf>
    <xf numFmtId="166" fontId="16" fillId="0" borderId="25" xfId="0" applyNumberFormat="1" applyFont="1" applyBorder="1" applyAlignment="1">
      <alignment horizontal="center" vertical="center"/>
    </xf>
    <xf numFmtId="164" fontId="16" fillId="0" borderId="8" xfId="0" applyNumberFormat="1" applyFont="1" applyBorder="1" applyAlignment="1">
      <alignment horizontal="center" vertical="center" wrapText="1"/>
    </xf>
    <xf numFmtId="166" fontId="25" fillId="0" borderId="8" xfId="0" applyNumberFormat="1" applyFont="1" applyBorder="1" applyAlignment="1">
      <alignment horizontal="center" vertical="center"/>
    </xf>
    <xf numFmtId="4" fontId="25" fillId="0" borderId="8" xfId="0" applyNumberFormat="1" applyFont="1" applyBorder="1" applyAlignment="1">
      <alignment horizontal="center" vertical="center"/>
    </xf>
    <xf numFmtId="166" fontId="25" fillId="0" borderId="2" xfId="0" applyNumberFormat="1" applyFont="1" applyBorder="1" applyAlignment="1">
      <alignment horizontal="center" vertical="center"/>
    </xf>
    <xf numFmtId="0" fontId="24" fillId="0" borderId="28" xfId="0" applyFont="1" applyBorder="1" applyAlignment="1">
      <alignment vertical="top"/>
    </xf>
    <xf numFmtId="166" fontId="24" fillId="0" borderId="29" xfId="0" applyNumberFormat="1" applyFont="1" applyBorder="1" applyAlignment="1">
      <alignment horizontal="center" vertical="top"/>
    </xf>
    <xf numFmtId="4" fontId="24" fillId="0" borderId="29" xfId="0" applyNumberFormat="1" applyFont="1" applyBorder="1" applyAlignment="1">
      <alignment horizontal="center" vertical="top"/>
    </xf>
    <xf numFmtId="166" fontId="24" fillId="0" borderId="30" xfId="0" applyNumberFormat="1" applyFont="1" applyBorder="1" applyAlignment="1">
      <alignment horizontal="center" vertical="top"/>
    </xf>
    <xf numFmtId="166" fontId="24" fillId="0" borderId="31" xfId="0" applyNumberFormat="1" applyFont="1" applyBorder="1" applyAlignment="1">
      <alignment horizontal="center" vertical="top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vertical="center" wrapText="1"/>
    </xf>
    <xf numFmtId="0" fontId="9" fillId="3" borderId="1" xfId="1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1" fillId="3" borderId="1" xfId="1" applyFill="1" applyBorder="1" applyAlignment="1">
      <alignment horizontal="left" vertical="center" wrapText="1"/>
    </xf>
    <xf numFmtId="14" fontId="4" fillId="3" borderId="1" xfId="0" applyNumberFormat="1" applyFont="1" applyFill="1" applyBorder="1" applyAlignment="1">
      <alignment horizontal="center" vertical="center" wrapText="1"/>
    </xf>
    <xf numFmtId="164" fontId="4" fillId="3" borderId="2" xfId="0" applyNumberFormat="1" applyFont="1" applyFill="1" applyBorder="1" applyAlignment="1">
      <alignment horizontal="center" vertical="center" wrapText="1"/>
    </xf>
    <xf numFmtId="2" fontId="4" fillId="3" borderId="2" xfId="0" applyNumberFormat="1" applyFont="1" applyFill="1" applyBorder="1" applyAlignment="1">
      <alignment horizontal="center" vertical="center" wrapText="1"/>
    </xf>
    <xf numFmtId="9" fontId="4" fillId="3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 wrapText="1"/>
    </xf>
    <xf numFmtId="0" fontId="9" fillId="3" borderId="2" xfId="1" applyFont="1" applyFill="1" applyBorder="1" applyAlignment="1">
      <alignment vertical="center" wrapText="1"/>
    </xf>
    <xf numFmtId="0" fontId="1" fillId="3" borderId="2" xfId="1" applyFill="1" applyBorder="1" applyAlignment="1">
      <alignment vertical="center" wrapText="1"/>
    </xf>
    <xf numFmtId="14" fontId="4" fillId="3" borderId="2" xfId="2" applyNumberFormat="1" applyFont="1" applyFill="1" applyBorder="1" applyAlignment="1">
      <alignment horizontal="center" vertical="center" wrapText="1"/>
    </xf>
    <xf numFmtId="0" fontId="4" fillId="3" borderId="2" xfId="2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164" fontId="4" fillId="3" borderId="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19" fillId="7" borderId="54" xfId="0" applyFont="1" applyFill="1" applyBorder="1"/>
    <xf numFmtId="2" fontId="19" fillId="7" borderId="55" xfId="0" applyNumberFormat="1" applyFont="1" applyFill="1" applyBorder="1"/>
    <xf numFmtId="2" fontId="19" fillId="7" borderId="56" xfId="0" applyNumberFormat="1" applyFont="1" applyFill="1" applyBorder="1"/>
    <xf numFmtId="2" fontId="19" fillId="7" borderId="18" xfId="0" applyNumberFormat="1" applyFont="1" applyFill="1" applyBorder="1"/>
    <xf numFmtId="0" fontId="10" fillId="3" borderId="2" xfId="0" applyFont="1" applyFill="1" applyBorder="1" applyAlignment="1">
      <alignment horizontal="center" vertical="center"/>
    </xf>
    <xf numFmtId="14" fontId="10" fillId="3" borderId="2" xfId="0" applyNumberFormat="1" applyFon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2" fontId="10" fillId="3" borderId="2" xfId="0" applyNumberFormat="1" applyFont="1" applyFill="1" applyBorder="1" applyAlignment="1">
      <alignment horizontal="center" vertical="center"/>
    </xf>
    <xf numFmtId="0" fontId="4" fillId="3" borderId="32" xfId="0" applyFont="1" applyFill="1" applyBorder="1" applyAlignment="1">
      <alignment horizontal="center" vertical="center" wrapText="1"/>
    </xf>
    <xf numFmtId="2" fontId="0" fillId="3" borderId="43" xfId="0" applyNumberFormat="1" applyFill="1" applyBorder="1" applyAlignment="1">
      <alignment horizontal="center" vertical="center"/>
    </xf>
    <xf numFmtId="2" fontId="0" fillId="3" borderId="33" xfId="0" applyNumberFormat="1" applyFill="1" applyBorder="1" applyAlignment="1">
      <alignment horizontal="center" vertical="center"/>
    </xf>
    <xf numFmtId="0" fontId="10" fillId="3" borderId="29" xfId="0" applyFont="1" applyFill="1" applyBorder="1" applyAlignment="1">
      <alignment horizontal="center" vertical="center"/>
    </xf>
    <xf numFmtId="14" fontId="10" fillId="3" borderId="29" xfId="0" applyNumberFormat="1" applyFont="1" applyFill="1" applyBorder="1" applyAlignment="1">
      <alignment horizontal="center" vertical="center"/>
    </xf>
    <xf numFmtId="2" fontId="0" fillId="3" borderId="29" xfId="0" applyNumberFormat="1" applyFill="1" applyBorder="1" applyAlignment="1">
      <alignment horizontal="center" vertical="center"/>
    </xf>
    <xf numFmtId="2" fontId="10" fillId="3" borderId="29" xfId="0" applyNumberFormat="1" applyFont="1" applyFill="1" applyBorder="1" applyAlignment="1">
      <alignment horizontal="center" vertical="center"/>
    </xf>
    <xf numFmtId="2" fontId="0" fillId="3" borderId="36" xfId="0" applyNumberFormat="1" applyFill="1" applyBorder="1" applyAlignment="1">
      <alignment horizontal="center" vertical="center"/>
    </xf>
    <xf numFmtId="2" fontId="4" fillId="4" borderId="2" xfId="0" applyNumberFormat="1" applyFont="1" applyFill="1" applyBorder="1" applyAlignment="1">
      <alignment horizontal="center" vertical="center" wrapText="1"/>
    </xf>
    <xf numFmtId="167" fontId="20" fillId="0" borderId="8" xfId="0" applyNumberFormat="1" applyFont="1" applyBorder="1" applyAlignment="1">
      <alignment horizontal="center"/>
    </xf>
    <xf numFmtId="4" fontId="20" fillId="0" borderId="8" xfId="0" applyNumberFormat="1" applyFont="1" applyBorder="1" applyAlignment="1">
      <alignment horizontal="center"/>
    </xf>
    <xf numFmtId="167" fontId="20" fillId="0" borderId="2" xfId="0" applyNumberFormat="1" applyFont="1" applyBorder="1" applyAlignment="1">
      <alignment horizontal="center"/>
    </xf>
    <xf numFmtId="4" fontId="33" fillId="0" borderId="32" xfId="0" applyNumberFormat="1" applyFont="1" applyBorder="1" applyAlignment="1">
      <alignment horizontal="center"/>
    </xf>
    <xf numFmtId="0" fontId="33" fillId="0" borderId="8" xfId="0" applyFont="1" applyBorder="1" applyAlignment="1">
      <alignment horizontal="center"/>
    </xf>
    <xf numFmtId="4" fontId="33" fillId="0" borderId="2" xfId="0" applyNumberFormat="1" applyFont="1" applyBorder="1" applyAlignment="1">
      <alignment horizontal="center"/>
    </xf>
    <xf numFmtId="167" fontId="33" fillId="0" borderId="2" xfId="0" applyNumberFormat="1" applyFont="1" applyBorder="1" applyAlignment="1">
      <alignment horizontal="center"/>
    </xf>
    <xf numFmtId="4" fontId="33" fillId="0" borderId="33" xfId="0" applyNumberFormat="1" applyFont="1" applyBorder="1" applyAlignment="1">
      <alignment horizontal="center"/>
    </xf>
    <xf numFmtId="0" fontId="33" fillId="0" borderId="0" xfId="0" applyFont="1"/>
    <xf numFmtId="4" fontId="20" fillId="12" borderId="32" xfId="0" applyNumberFormat="1" applyFont="1" applyFill="1" applyBorder="1" applyAlignment="1">
      <alignment horizontal="center"/>
    </xf>
    <xf numFmtId="0" fontId="20" fillId="12" borderId="8" xfId="0" applyFont="1" applyFill="1" applyBorder="1" applyAlignment="1">
      <alignment horizontal="center"/>
    </xf>
    <xf numFmtId="4" fontId="10" fillId="12" borderId="2" xfId="0" applyNumberFormat="1" applyFont="1" applyFill="1" applyBorder="1" applyAlignment="1">
      <alignment horizontal="center"/>
    </xf>
    <xf numFmtId="167" fontId="20" fillId="12" borderId="2" xfId="0" applyNumberFormat="1" applyFont="1" applyFill="1" applyBorder="1" applyAlignment="1">
      <alignment horizontal="center"/>
    </xf>
    <xf numFmtId="4" fontId="10" fillId="12" borderId="33" xfId="0" applyNumberFormat="1" applyFont="1" applyFill="1" applyBorder="1" applyAlignment="1">
      <alignment horizontal="center"/>
    </xf>
    <xf numFmtId="0" fontId="10" fillId="12" borderId="0" xfId="0" applyFont="1" applyFill="1"/>
    <xf numFmtId="0" fontId="10" fillId="4" borderId="0" xfId="0" applyFont="1" applyFill="1"/>
    <xf numFmtId="167" fontId="20" fillId="0" borderId="29" xfId="0" applyNumberFormat="1" applyFont="1" applyBorder="1" applyAlignment="1">
      <alignment horizontal="center"/>
    </xf>
    <xf numFmtId="0" fontId="10" fillId="3" borderId="0" xfId="0" applyFont="1" applyFill="1"/>
    <xf numFmtId="4" fontId="10" fillId="3" borderId="36" xfId="0" applyNumberFormat="1" applyFont="1" applyFill="1" applyBorder="1" applyAlignment="1">
      <alignment horizontal="center"/>
    </xf>
    <xf numFmtId="4" fontId="10" fillId="3" borderId="33" xfId="0" applyNumberFormat="1" applyFont="1" applyFill="1" applyBorder="1" applyAlignment="1">
      <alignment horizontal="center"/>
    </xf>
    <xf numFmtId="0" fontId="4" fillId="12" borderId="2" xfId="0" applyFont="1" applyFill="1" applyBorder="1" applyAlignment="1">
      <alignment vertical="center" wrapText="1"/>
    </xf>
    <xf numFmtId="0" fontId="4" fillId="12" borderId="2" xfId="0" applyFont="1" applyFill="1" applyBorder="1" applyAlignment="1">
      <alignment horizontal="center" vertical="center" wrapText="1"/>
    </xf>
    <xf numFmtId="0" fontId="1" fillId="12" borderId="2" xfId="1" applyFill="1" applyBorder="1" applyAlignment="1">
      <alignment vertical="center" wrapText="1"/>
    </xf>
    <xf numFmtId="14" fontId="4" fillId="12" borderId="2" xfId="0" applyNumberFormat="1" applyFont="1" applyFill="1" applyBorder="1" applyAlignment="1">
      <alignment horizontal="center" vertical="center" wrapText="1"/>
    </xf>
    <xf numFmtId="49" fontId="2" fillId="12" borderId="2" xfId="0" applyNumberFormat="1" applyFont="1" applyFill="1" applyBorder="1" applyAlignment="1">
      <alignment horizontal="center" vertical="center" wrapText="1"/>
    </xf>
    <xf numFmtId="49" fontId="4" fillId="12" borderId="2" xfId="0" applyNumberFormat="1" applyFont="1" applyFill="1" applyBorder="1" applyAlignment="1">
      <alignment horizontal="center" vertical="center" wrapText="1"/>
    </xf>
    <xf numFmtId="164" fontId="4" fillId="12" borderId="2" xfId="0" applyNumberFormat="1" applyFont="1" applyFill="1" applyBorder="1" applyAlignment="1">
      <alignment horizontal="center" vertical="center" wrapText="1"/>
    </xf>
    <xf numFmtId="164" fontId="4" fillId="12" borderId="2" xfId="0" applyNumberFormat="1" applyFont="1" applyFill="1" applyBorder="1" applyAlignment="1">
      <alignment horizontal="center" vertical="center"/>
    </xf>
    <xf numFmtId="9" fontId="4" fillId="12" borderId="2" xfId="0" applyNumberFormat="1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vertical="center"/>
    </xf>
    <xf numFmtId="0" fontId="2" fillId="4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49" fontId="8" fillId="0" borderId="2" xfId="0" applyNumberFormat="1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9" fontId="5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vertical="center"/>
    </xf>
    <xf numFmtId="164" fontId="5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vertical="center" wrapText="1"/>
    </xf>
    <xf numFmtId="0" fontId="1" fillId="0" borderId="0" xfId="1" applyFill="1" applyBorder="1" applyAlignment="1">
      <alignment vertical="center"/>
    </xf>
    <xf numFmtId="0" fontId="1" fillId="3" borderId="2" xfId="1" applyFill="1" applyBorder="1" applyAlignment="1">
      <alignment vertical="center"/>
    </xf>
    <xf numFmtId="0" fontId="8" fillId="3" borderId="0" xfId="0" applyFont="1" applyFill="1" applyAlignment="1">
      <alignment horizontal="center"/>
    </xf>
    <xf numFmtId="2" fontId="2" fillId="3" borderId="2" xfId="0" applyNumberFormat="1" applyFont="1" applyFill="1" applyBorder="1" applyAlignment="1">
      <alignment horizontal="center" vertical="center" wrapText="1"/>
    </xf>
    <xf numFmtId="164" fontId="2" fillId="3" borderId="2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14" fontId="5" fillId="3" borderId="2" xfId="0" applyNumberFormat="1" applyFont="1" applyFill="1" applyBorder="1" applyAlignment="1">
      <alignment horizontal="center" vertical="center" wrapText="1"/>
    </xf>
    <xf numFmtId="49" fontId="8" fillId="3" borderId="2" xfId="0" applyNumberFormat="1" applyFont="1" applyFill="1" applyBorder="1" applyAlignment="1">
      <alignment horizontal="center" vertical="center" wrapText="1"/>
    </xf>
    <xf numFmtId="164" fontId="5" fillId="3" borderId="2" xfId="0" applyNumberFormat="1" applyFont="1" applyFill="1" applyBorder="1" applyAlignment="1">
      <alignment horizontal="center" vertical="center" wrapText="1"/>
    </xf>
    <xf numFmtId="164" fontId="5" fillId="3" borderId="2" xfId="0" applyNumberFormat="1" applyFont="1" applyFill="1" applyBorder="1" applyAlignment="1">
      <alignment horizontal="center" vertical="center"/>
    </xf>
    <xf numFmtId="9" fontId="5" fillId="3" borderId="2" xfId="0" applyNumberFormat="1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vertical="center"/>
    </xf>
    <xf numFmtId="0" fontId="8" fillId="12" borderId="2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vertical="center" wrapText="1"/>
    </xf>
    <xf numFmtId="14" fontId="4" fillId="3" borderId="9" xfId="0" applyNumberFormat="1" applyFont="1" applyFill="1" applyBorder="1" applyAlignment="1">
      <alignment horizontal="center" vertical="center" wrapText="1"/>
    </xf>
    <xf numFmtId="14" fontId="4" fillId="3" borderId="8" xfId="0" applyNumberFormat="1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2" fillId="3" borderId="2" xfId="1" applyFont="1" applyFill="1" applyBorder="1" applyAlignment="1">
      <alignment vertical="center"/>
    </xf>
    <xf numFmtId="0" fontId="5" fillId="5" borderId="2" xfId="0" applyFont="1" applyFill="1" applyBorder="1" applyAlignment="1">
      <alignment horizontal="center" vertical="center"/>
    </xf>
    <xf numFmtId="49" fontId="2" fillId="5" borderId="2" xfId="0" applyNumberFormat="1" applyFont="1" applyFill="1" applyBorder="1" applyAlignment="1">
      <alignment horizontal="center" vertical="center" wrapText="1"/>
    </xf>
    <xf numFmtId="49" fontId="4" fillId="5" borderId="2" xfId="0" applyNumberFormat="1" applyFont="1" applyFill="1" applyBorder="1" applyAlignment="1">
      <alignment horizontal="center" vertical="center" wrapText="1"/>
    </xf>
    <xf numFmtId="0" fontId="1" fillId="3" borderId="1" xfId="1" applyFill="1" applyBorder="1" applyAlignment="1">
      <alignment vertical="center" wrapText="1"/>
    </xf>
    <xf numFmtId="0" fontId="0" fillId="3" borderId="0" xfId="0" applyFill="1"/>
    <xf numFmtId="0" fontId="3" fillId="0" borderId="8" xfId="0" applyFont="1" applyBorder="1" applyAlignment="1">
      <alignment vertical="center"/>
    </xf>
    <xf numFmtId="14" fontId="3" fillId="0" borderId="8" xfId="0" applyNumberFormat="1" applyFont="1" applyBorder="1" applyAlignment="1">
      <alignment horizontal="center" vertical="center"/>
    </xf>
    <xf numFmtId="0" fontId="3" fillId="3" borderId="8" xfId="0" applyFont="1" applyFill="1" applyBorder="1" applyAlignment="1">
      <alignment vertical="center"/>
    </xf>
    <xf numFmtId="14" fontId="3" fillId="3" borderId="8" xfId="0" applyNumberFormat="1" applyFont="1" applyFill="1" applyBorder="1" applyAlignment="1">
      <alignment horizontal="center" vertical="center"/>
    </xf>
    <xf numFmtId="14" fontId="0" fillId="3" borderId="0" xfId="0" applyNumberFormat="1" applyFill="1"/>
    <xf numFmtId="0" fontId="30" fillId="12" borderId="32" xfId="0" applyFont="1" applyFill="1" applyBorder="1" applyAlignment="1">
      <alignment horizontal="left" vertical="center"/>
    </xf>
    <xf numFmtId="166" fontId="30" fillId="12" borderId="2" xfId="0" applyNumberFormat="1" applyFont="1" applyFill="1" applyBorder="1" applyAlignment="1">
      <alignment horizontal="center" vertical="center"/>
    </xf>
    <xf numFmtId="0" fontId="30" fillId="0" borderId="32" xfId="0" applyFont="1" applyBorder="1" applyAlignment="1">
      <alignment horizontal="left" vertical="center"/>
    </xf>
    <xf numFmtId="166" fontId="30" fillId="0" borderId="2" xfId="0" applyNumberFormat="1" applyFont="1" applyBorder="1" applyAlignment="1">
      <alignment horizontal="center" vertical="center"/>
    </xf>
    <xf numFmtId="166" fontId="31" fillId="0" borderId="33" xfId="0" applyNumberFormat="1" applyFont="1" applyBorder="1" applyAlignment="1">
      <alignment horizontal="center" vertical="center"/>
    </xf>
    <xf numFmtId="0" fontId="30" fillId="0" borderId="34" xfId="0" applyFont="1" applyBorder="1" applyAlignment="1">
      <alignment horizontal="left" vertical="center"/>
    </xf>
    <xf numFmtId="166" fontId="30" fillId="0" borderId="1" xfId="0" applyNumberFormat="1" applyFont="1" applyBorder="1" applyAlignment="1">
      <alignment vertical="center"/>
    </xf>
    <xf numFmtId="166" fontId="31" fillId="0" borderId="2" xfId="0" applyNumberFormat="1" applyFont="1" applyBorder="1" applyAlignment="1">
      <alignment horizontal="center" vertical="center"/>
    </xf>
    <xf numFmtId="0" fontId="31" fillId="3" borderId="2" xfId="0" applyFont="1" applyFill="1" applyBorder="1" applyAlignment="1">
      <alignment vertical="center" wrapText="1"/>
    </xf>
    <xf numFmtId="166" fontId="31" fillId="3" borderId="1" xfId="0" applyNumberFormat="1" applyFont="1" applyFill="1" applyBorder="1" applyAlignment="1">
      <alignment horizontal="center" vertical="center"/>
    </xf>
    <xf numFmtId="166" fontId="30" fillId="3" borderId="1" xfId="0" applyNumberFormat="1" applyFont="1" applyFill="1" applyBorder="1" applyAlignment="1">
      <alignment horizontal="center" vertical="center"/>
    </xf>
    <xf numFmtId="166" fontId="31" fillId="3" borderId="35" xfId="0" applyNumberFormat="1" applyFont="1" applyFill="1" applyBorder="1" applyAlignment="1">
      <alignment horizontal="center" vertical="center"/>
    </xf>
    <xf numFmtId="4" fontId="20" fillId="0" borderId="27" xfId="0" applyNumberFormat="1" applyFont="1" applyBorder="1" applyAlignment="1">
      <alignment horizontal="center"/>
    </xf>
    <xf numFmtId="4" fontId="20" fillId="3" borderId="63" xfId="0" applyNumberFormat="1" applyFont="1" applyFill="1" applyBorder="1" applyAlignment="1">
      <alignment horizontal="center"/>
    </xf>
    <xf numFmtId="2" fontId="36" fillId="3" borderId="63" xfId="0" applyNumberFormat="1" applyFont="1" applyFill="1" applyBorder="1" applyAlignment="1">
      <alignment horizontal="center"/>
    </xf>
    <xf numFmtId="4" fontId="19" fillId="7" borderId="64" xfId="0" applyNumberFormat="1" applyFont="1" applyFill="1" applyBorder="1"/>
    <xf numFmtId="4" fontId="20" fillId="3" borderId="2" xfId="0" applyNumberFormat="1" applyFont="1" applyFill="1" applyBorder="1" applyAlignment="1">
      <alignment horizontal="center"/>
    </xf>
    <xf numFmtId="4" fontId="33" fillId="3" borderId="2" xfId="0" applyNumberFormat="1" applyFont="1" applyFill="1" applyBorder="1" applyAlignment="1">
      <alignment horizontal="center"/>
    </xf>
    <xf numFmtId="0" fontId="5" fillId="12" borderId="2" xfId="0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 wrapText="1"/>
    </xf>
    <xf numFmtId="2" fontId="5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 wrapText="1"/>
    </xf>
    <xf numFmtId="0" fontId="4" fillId="12" borderId="2" xfId="1" applyFont="1" applyFill="1" applyBorder="1" applyAlignment="1">
      <alignment vertical="center" wrapText="1"/>
    </xf>
    <xf numFmtId="0" fontId="6" fillId="12" borderId="2" xfId="1" applyFont="1" applyFill="1" applyBorder="1" applyAlignment="1">
      <alignment vertical="center" wrapText="1"/>
    </xf>
    <xf numFmtId="0" fontId="1" fillId="0" borderId="1" xfId="1" applyFill="1" applyBorder="1" applyAlignment="1">
      <alignment horizontal="left" vertical="center" wrapText="1"/>
    </xf>
    <xf numFmtId="14" fontId="4" fillId="0" borderId="9" xfId="0" applyNumberFormat="1" applyFont="1" applyBorder="1" applyAlignment="1">
      <alignment horizontal="center" vertical="center" wrapText="1"/>
    </xf>
    <xf numFmtId="14" fontId="4" fillId="0" borderId="8" xfId="0" applyNumberFormat="1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7" fillId="0" borderId="2" xfId="1" applyFont="1" applyFill="1" applyBorder="1" applyAlignment="1">
      <alignment vertical="center" wrapText="1"/>
    </xf>
    <xf numFmtId="0" fontId="1" fillId="0" borderId="1" xfId="1" applyFill="1" applyBorder="1" applyAlignment="1">
      <alignment vertical="center" wrapText="1"/>
    </xf>
    <xf numFmtId="0" fontId="3" fillId="0" borderId="2" xfId="1" applyFont="1" applyFill="1" applyBorder="1" applyAlignment="1">
      <alignment vertical="center"/>
    </xf>
    <xf numFmtId="14" fontId="5" fillId="4" borderId="2" xfId="0" applyNumberFormat="1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49" fontId="8" fillId="4" borderId="2" xfId="0" applyNumberFormat="1" applyFont="1" applyFill="1" applyBorder="1" applyAlignment="1">
      <alignment horizontal="center" vertical="center" wrapText="1"/>
    </xf>
    <xf numFmtId="49" fontId="5" fillId="4" borderId="2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left" vertical="center" wrapText="1"/>
    </xf>
    <xf numFmtId="0" fontId="1" fillId="4" borderId="2" xfId="1" applyFill="1" applyBorder="1" applyAlignment="1">
      <alignment vertical="center"/>
    </xf>
    <xf numFmtId="14" fontId="4" fillId="4" borderId="2" xfId="2" applyNumberFormat="1" applyFont="1" applyFill="1" applyBorder="1" applyAlignment="1">
      <alignment horizontal="center" vertical="center" wrapText="1"/>
    </xf>
    <xf numFmtId="0" fontId="4" fillId="4" borderId="2" xfId="2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1" fillId="0" borderId="3" xfId="1" applyFill="1" applyBorder="1" applyAlignment="1">
      <alignment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2" fontId="2" fillId="0" borderId="2" xfId="0" applyNumberFormat="1" applyFont="1" applyBorder="1" applyAlignment="1">
      <alignment horizontal="center" vertical="center" wrapText="1"/>
    </xf>
    <xf numFmtId="0" fontId="9" fillId="0" borderId="3" xfId="1" applyFont="1" applyFill="1" applyBorder="1" applyAlignment="1">
      <alignment vertical="center" wrapText="1"/>
    </xf>
    <xf numFmtId="0" fontId="6" fillId="0" borderId="2" xfId="1" applyFont="1" applyFill="1" applyBorder="1" applyAlignment="1">
      <alignment vertical="center" wrapText="1"/>
    </xf>
    <xf numFmtId="0" fontId="2" fillId="0" borderId="2" xfId="0" applyFont="1" applyBorder="1" applyAlignment="1">
      <alignment horizontal="left" vertical="center"/>
    </xf>
    <xf numFmtId="0" fontId="17" fillId="0" borderId="1" xfId="1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14" fontId="4" fillId="0" borderId="2" xfId="2" applyNumberFormat="1" applyFont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0" fontId="11" fillId="0" borderId="2" xfId="1" applyFont="1" applyFill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14" fillId="0" borderId="2" xfId="0" applyFont="1" applyBorder="1" applyAlignment="1">
      <alignment vertical="center" wrapText="1"/>
    </xf>
    <xf numFmtId="0" fontId="7" fillId="0" borderId="8" xfId="1" applyFont="1" applyFill="1" applyBorder="1" applyAlignment="1">
      <alignment vertical="center" wrapText="1"/>
    </xf>
    <xf numFmtId="0" fontId="8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top" wrapText="1"/>
    </xf>
    <xf numFmtId="0" fontId="5" fillId="0" borderId="2" xfId="0" applyFont="1" applyBorder="1" applyAlignment="1">
      <alignment horizontal="center" vertical="top" wrapText="1"/>
    </xf>
    <xf numFmtId="0" fontId="1" fillId="0" borderId="0" xfId="1" quotePrefix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13" fillId="4" borderId="2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/>
    </xf>
    <xf numFmtId="0" fontId="9" fillId="4" borderId="2" xfId="1" applyFont="1" applyFill="1" applyBorder="1" applyAlignment="1">
      <alignment vertical="center" wrapText="1"/>
    </xf>
    <xf numFmtId="0" fontId="8" fillId="4" borderId="2" xfId="0" applyFont="1" applyFill="1" applyBorder="1" applyAlignment="1">
      <alignment horizontal="center"/>
    </xf>
    <xf numFmtId="0" fontId="9" fillId="5" borderId="2" xfId="1" applyFont="1" applyFill="1" applyBorder="1" applyAlignment="1">
      <alignment vertical="center" wrapText="1"/>
    </xf>
    <xf numFmtId="0" fontId="2" fillId="5" borderId="2" xfId="0" applyFont="1" applyFill="1" applyBorder="1" applyAlignment="1">
      <alignment horizontal="left" vertical="center"/>
    </xf>
    <xf numFmtId="0" fontId="9" fillId="3" borderId="2" xfId="1" applyFont="1" applyFill="1" applyBorder="1" applyAlignment="1">
      <alignment horizontal="left" vertical="center"/>
    </xf>
    <xf numFmtId="0" fontId="1" fillId="3" borderId="0" xfId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/>
    </xf>
    <xf numFmtId="0" fontId="1" fillId="3" borderId="3" xfId="1" applyFill="1" applyBorder="1" applyAlignment="1">
      <alignment vertical="center"/>
    </xf>
    <xf numFmtId="165" fontId="4" fillId="3" borderId="2" xfId="0" applyNumberFormat="1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7" fillId="3" borderId="2" xfId="1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left" vertical="center"/>
    </xf>
    <xf numFmtId="0" fontId="1" fillId="3" borderId="8" xfId="1" applyFill="1" applyBorder="1" applyAlignment="1">
      <alignment vertical="center"/>
    </xf>
    <xf numFmtId="0" fontId="3" fillId="3" borderId="2" xfId="1" applyFont="1" applyFill="1" applyBorder="1" applyAlignment="1">
      <alignment vertical="center"/>
    </xf>
    <xf numFmtId="0" fontId="1" fillId="4" borderId="1" xfId="1" applyFill="1" applyBorder="1" applyAlignment="1">
      <alignment vertical="center" wrapText="1"/>
    </xf>
    <xf numFmtId="0" fontId="5" fillId="4" borderId="2" xfId="0" applyFont="1" applyFill="1" applyBorder="1" applyAlignment="1">
      <alignment vertical="center" wrapText="1"/>
    </xf>
    <xf numFmtId="164" fontId="5" fillId="4" borderId="2" xfId="0" applyNumberFormat="1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left" vertical="center" wrapText="1"/>
    </xf>
    <xf numFmtId="0" fontId="7" fillId="4" borderId="2" xfId="1" applyFont="1" applyFill="1" applyBorder="1" applyAlignment="1">
      <alignment vertical="center" wrapText="1"/>
    </xf>
    <xf numFmtId="9" fontId="5" fillId="4" borderId="2" xfId="0" applyNumberFormat="1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vertical="center"/>
    </xf>
    <xf numFmtId="0" fontId="2" fillId="4" borderId="2" xfId="0" applyFont="1" applyFill="1" applyBorder="1" applyAlignment="1">
      <alignment horizontal="left" vertical="center"/>
    </xf>
    <xf numFmtId="0" fontId="9" fillId="4" borderId="0" xfId="1" applyFont="1" applyFill="1" applyBorder="1" applyAlignment="1">
      <alignment vertical="center" wrapText="1"/>
    </xf>
    <xf numFmtId="0" fontId="6" fillId="3" borderId="2" xfId="1" applyFont="1" applyFill="1" applyBorder="1" applyAlignment="1">
      <alignment vertical="center" wrapText="1"/>
    </xf>
    <xf numFmtId="0" fontId="1" fillId="3" borderId="3" xfId="1" applyFill="1" applyBorder="1" applyAlignment="1">
      <alignment vertical="center" wrapText="1"/>
    </xf>
    <xf numFmtId="0" fontId="6" fillId="4" borderId="2" xfId="1" applyFont="1" applyFill="1" applyBorder="1" applyAlignment="1">
      <alignment vertical="center" wrapText="1"/>
    </xf>
    <xf numFmtId="0" fontId="1" fillId="4" borderId="0" xfId="1" applyFill="1" applyBorder="1" applyAlignment="1">
      <alignment vertical="center"/>
    </xf>
    <xf numFmtId="0" fontId="13" fillId="3" borderId="2" xfId="0" applyFont="1" applyFill="1" applyBorder="1" applyAlignment="1">
      <alignment vertical="center" wrapText="1"/>
    </xf>
    <xf numFmtId="0" fontId="4" fillId="3" borderId="2" xfId="1" applyFont="1" applyFill="1" applyBorder="1" applyAlignment="1">
      <alignment vertical="center" wrapText="1"/>
    </xf>
    <xf numFmtId="0" fontId="2" fillId="3" borderId="0" xfId="0" applyFont="1" applyFill="1" applyAlignment="1">
      <alignment vertical="center"/>
    </xf>
    <xf numFmtId="0" fontId="9" fillId="3" borderId="8" xfId="1" applyFont="1" applyFill="1" applyBorder="1" applyAlignment="1">
      <alignment vertical="center" wrapText="1"/>
    </xf>
    <xf numFmtId="0" fontId="1" fillId="3" borderId="0" xfId="1" applyFill="1" applyBorder="1" applyAlignment="1">
      <alignment vertical="center"/>
    </xf>
    <xf numFmtId="0" fontId="17" fillId="3" borderId="2" xfId="1" applyFont="1" applyFill="1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vertical="top" wrapText="1"/>
    </xf>
    <xf numFmtId="0" fontId="5" fillId="3" borderId="2" xfId="0" applyFont="1" applyFill="1" applyBorder="1" applyAlignment="1">
      <alignment horizontal="center" vertical="top" wrapText="1"/>
    </xf>
    <xf numFmtId="0" fontId="14" fillId="3" borderId="2" xfId="0" applyFont="1" applyFill="1" applyBorder="1" applyAlignment="1">
      <alignment vertical="center" wrapText="1"/>
    </xf>
    <xf numFmtId="14" fontId="4" fillId="4" borderId="9" xfId="0" applyNumberFormat="1" applyFont="1" applyFill="1" applyBorder="1" applyAlignment="1">
      <alignment horizontal="center" vertical="center" wrapText="1"/>
    </xf>
    <xf numFmtId="14" fontId="4" fillId="4" borderId="8" xfId="0" applyNumberFormat="1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3" fillId="4" borderId="2" xfId="1" applyFont="1" applyFill="1" applyBorder="1" applyAlignment="1">
      <alignment vertical="center"/>
    </xf>
    <xf numFmtId="164" fontId="5" fillId="4" borderId="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4" fillId="0" borderId="6" xfId="0" applyFont="1" applyBorder="1" applyAlignment="1">
      <alignment horizontal="left" vertical="center" wrapText="1"/>
    </xf>
    <xf numFmtId="0" fontId="6" fillId="0" borderId="2" xfId="1" applyFont="1" applyFill="1" applyBorder="1" applyAlignment="1">
      <alignment vertical="center"/>
    </xf>
    <xf numFmtId="0" fontId="1" fillId="0" borderId="8" xfId="1" applyFill="1" applyBorder="1" applyAlignment="1">
      <alignment vertical="center" wrapText="1"/>
    </xf>
    <xf numFmtId="0" fontId="9" fillId="0" borderId="0" xfId="1" applyFont="1" applyFill="1" applyBorder="1" applyAlignment="1">
      <alignment horizontal="left" vertical="center"/>
    </xf>
    <xf numFmtId="0" fontId="4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 wrapText="1"/>
    </xf>
    <xf numFmtId="164" fontId="4" fillId="4" borderId="0" xfId="0" applyNumberFormat="1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8" fillId="0" borderId="2" xfId="0" applyFont="1" applyBorder="1"/>
    <xf numFmtId="0" fontId="2" fillId="0" borderId="0" xfId="0" applyFont="1" applyAlignment="1">
      <alignment vertical="center"/>
    </xf>
    <xf numFmtId="0" fontId="9" fillId="4" borderId="1" xfId="1" applyFont="1" applyFill="1" applyBorder="1" applyAlignment="1">
      <alignment vertical="center" wrapText="1"/>
    </xf>
    <xf numFmtId="164" fontId="4" fillId="4" borderId="2" xfId="0" applyNumberFormat="1" applyFont="1" applyFill="1" applyBorder="1" applyAlignment="1">
      <alignment vertical="center" wrapText="1"/>
    </xf>
    <xf numFmtId="0" fontId="8" fillId="3" borderId="2" xfId="0" applyFont="1" applyFill="1" applyBorder="1" applyAlignment="1">
      <alignment horizontal="left" vertical="center" wrapText="1"/>
    </xf>
    <xf numFmtId="0" fontId="9" fillId="3" borderId="2" xfId="1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vertical="center" wrapText="1"/>
    </xf>
    <xf numFmtId="0" fontId="7" fillId="3" borderId="3" xfId="1" applyFont="1" applyFill="1" applyBorder="1" applyAlignment="1">
      <alignment vertical="center" wrapText="1"/>
    </xf>
    <xf numFmtId="0" fontId="5" fillId="3" borderId="4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7" fillId="3" borderId="4" xfId="1" applyFont="1" applyFill="1" applyBorder="1" applyAlignment="1">
      <alignment vertical="center"/>
    </xf>
    <xf numFmtId="14" fontId="5" fillId="3" borderId="1" xfId="0" applyNumberFormat="1" applyFont="1" applyFill="1" applyBorder="1" applyAlignment="1">
      <alignment horizontal="center" vertical="center" wrapText="1"/>
    </xf>
    <xf numFmtId="2" fontId="5" fillId="3" borderId="2" xfId="0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vertical="center" wrapText="1"/>
    </xf>
    <xf numFmtId="14" fontId="4" fillId="3" borderId="1" xfId="2" applyNumberFormat="1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center" vertical="center" wrapText="1"/>
    </xf>
    <xf numFmtId="0" fontId="1" fillId="3" borderId="2" xfId="1" applyFill="1" applyBorder="1" applyAlignment="1">
      <alignment horizontal="center" vertical="center" wrapText="1"/>
    </xf>
    <xf numFmtId="0" fontId="0" fillId="3" borderId="2" xfId="0" applyFill="1" applyBorder="1"/>
    <xf numFmtId="0" fontId="4" fillId="3" borderId="4" xfId="0" applyFont="1" applyFill="1" applyBorder="1" applyAlignment="1">
      <alignment horizontal="center" vertical="center" wrapText="1"/>
    </xf>
    <xf numFmtId="164" fontId="4" fillId="4" borderId="1" xfId="0" applyNumberFormat="1" applyFont="1" applyFill="1" applyBorder="1" applyAlignment="1">
      <alignment horizontal="center" vertical="center" wrapText="1"/>
    </xf>
    <xf numFmtId="0" fontId="1" fillId="4" borderId="3" xfId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5" fillId="4" borderId="2" xfId="1" applyFont="1" applyFill="1" applyBorder="1" applyAlignment="1">
      <alignment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left" vertical="center"/>
    </xf>
    <xf numFmtId="14" fontId="4" fillId="5" borderId="2" xfId="2" applyNumberFormat="1" applyFont="1" applyFill="1" applyBorder="1" applyAlignment="1">
      <alignment horizontal="center" vertical="center" wrapText="1"/>
    </xf>
    <xf numFmtId="0" fontId="4" fillId="5" borderId="2" xfId="2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2" xfId="1" applyFont="1" applyFill="1" applyBorder="1" applyAlignment="1">
      <alignment vertical="center" wrapText="1"/>
    </xf>
    <xf numFmtId="0" fontId="1" fillId="5" borderId="0" xfId="1" applyFill="1" applyBorder="1" applyAlignment="1">
      <alignment vertical="center" wrapText="1"/>
    </xf>
    <xf numFmtId="0" fontId="5" fillId="3" borderId="2" xfId="0" applyFont="1" applyFill="1" applyBorder="1"/>
    <xf numFmtId="0" fontId="35" fillId="3" borderId="2" xfId="1" applyFont="1" applyFill="1" applyBorder="1" applyAlignment="1">
      <alignment vertical="center" wrapText="1"/>
    </xf>
    <xf numFmtId="0" fontId="1" fillId="3" borderId="2" xfId="1" applyFill="1" applyBorder="1" applyAlignment="1">
      <alignment horizontal="left" vertical="center" wrapText="1"/>
    </xf>
    <xf numFmtId="164" fontId="12" fillId="4" borderId="2" xfId="0" applyNumberFormat="1" applyFont="1" applyFill="1" applyBorder="1" applyAlignment="1">
      <alignment horizontal="center" vertical="center"/>
    </xf>
    <xf numFmtId="0" fontId="19" fillId="6" borderId="11" xfId="0" applyFont="1" applyFill="1" applyBorder="1" applyAlignment="1">
      <alignment horizontal="center" vertical="center"/>
    </xf>
    <xf numFmtId="0" fontId="19" fillId="6" borderId="12" xfId="0" applyFont="1" applyFill="1" applyBorder="1" applyAlignment="1">
      <alignment horizontal="center" vertical="center"/>
    </xf>
    <xf numFmtId="0" fontId="19" fillId="6" borderId="13" xfId="0" applyFont="1" applyFill="1" applyBorder="1" applyAlignment="1">
      <alignment horizontal="center" vertical="center"/>
    </xf>
    <xf numFmtId="0" fontId="22" fillId="8" borderId="0" xfId="0" applyFont="1" applyFill="1" applyAlignment="1">
      <alignment horizontal="center" vertical="center" wrapText="1"/>
    </xf>
    <xf numFmtId="0" fontId="24" fillId="8" borderId="0" xfId="0" applyFont="1" applyFill="1" applyAlignment="1">
      <alignment horizontal="center"/>
    </xf>
    <xf numFmtId="15" fontId="24" fillId="8" borderId="0" xfId="0" applyNumberFormat="1" applyFont="1" applyFill="1" applyAlignment="1">
      <alignment horizontal="center"/>
    </xf>
    <xf numFmtId="2" fontId="24" fillId="8" borderId="0" xfId="0" applyNumberFormat="1" applyFont="1" applyFill="1" applyAlignment="1">
      <alignment horizontal="center"/>
    </xf>
    <xf numFmtId="166" fontId="30" fillId="12" borderId="9" xfId="0" applyNumberFormat="1" applyFont="1" applyFill="1" applyBorder="1" applyAlignment="1">
      <alignment horizontal="center" vertical="center"/>
    </xf>
    <xf numFmtId="166" fontId="30" fillId="12" borderId="10" xfId="0" applyNumberFormat="1" applyFont="1" applyFill="1" applyBorder="1" applyAlignment="1">
      <alignment horizontal="center" vertical="center"/>
    </xf>
    <xf numFmtId="166" fontId="31" fillId="3" borderId="9" xfId="0" applyNumberFormat="1" applyFont="1" applyFill="1" applyBorder="1" applyAlignment="1">
      <alignment horizontal="center" vertical="center"/>
    </xf>
    <xf numFmtId="166" fontId="31" fillId="3" borderId="10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32" fillId="0" borderId="30" xfId="0" applyFont="1" applyBorder="1" applyAlignment="1">
      <alignment horizontal="center" vertical="top" wrapText="1"/>
    </xf>
    <xf numFmtId="0" fontId="32" fillId="0" borderId="37" xfId="0" applyFont="1" applyBorder="1" applyAlignment="1">
      <alignment horizontal="center" vertical="top" wrapText="1"/>
    </xf>
    <xf numFmtId="0" fontId="32" fillId="0" borderId="38" xfId="0" applyFont="1" applyBorder="1" applyAlignment="1">
      <alignment horizontal="center" vertical="top" wrapText="1"/>
    </xf>
    <xf numFmtId="4" fontId="34" fillId="0" borderId="44" xfId="0" applyNumberFormat="1" applyFont="1" applyBorder="1" applyAlignment="1">
      <alignment horizontal="center"/>
    </xf>
    <xf numFmtId="4" fontId="34" fillId="0" borderId="45" xfId="0" applyNumberFormat="1" applyFont="1" applyBorder="1" applyAlignment="1">
      <alignment horizontal="center"/>
    </xf>
    <xf numFmtId="4" fontId="20" fillId="10" borderId="61" xfId="0" applyNumberFormat="1" applyFont="1" applyFill="1" applyBorder="1" applyAlignment="1">
      <alignment horizontal="center"/>
    </xf>
    <xf numFmtId="4" fontId="20" fillId="10" borderId="37" xfId="0" applyNumberFormat="1" applyFont="1" applyFill="1" applyBorder="1" applyAlignment="1">
      <alignment horizontal="center"/>
    </xf>
    <xf numFmtId="4" fontId="20" fillId="10" borderId="62" xfId="0" applyNumberFormat="1" applyFont="1" applyFill="1" applyBorder="1" applyAlignment="1">
      <alignment horizontal="center"/>
    </xf>
    <xf numFmtId="0" fontId="0" fillId="4" borderId="58" xfId="0" applyFill="1" applyBorder="1" applyAlignment="1">
      <alignment horizontal="center"/>
    </xf>
    <xf numFmtId="0" fontId="19" fillId="6" borderId="57" xfId="0" applyFont="1" applyFill="1" applyBorder="1" applyAlignment="1">
      <alignment horizontal="center" vertical="center"/>
    </xf>
    <xf numFmtId="0" fontId="19" fillId="6" borderId="58" xfId="0" applyFont="1" applyFill="1" applyBorder="1" applyAlignment="1">
      <alignment horizontal="center" vertical="center"/>
    </xf>
    <xf numFmtId="0" fontId="19" fillId="6" borderId="59" xfId="0" applyFont="1" applyFill="1" applyBorder="1" applyAlignment="1">
      <alignment horizontal="center" vertical="center"/>
    </xf>
    <xf numFmtId="0" fontId="9" fillId="4" borderId="8" xfId="1" applyFont="1" applyFill="1" applyBorder="1" applyAlignment="1">
      <alignment vertical="center" wrapText="1"/>
    </xf>
  </cellXfs>
  <cellStyles count="3">
    <cellStyle name="Hiperlink" xfId="1" builtinId="8"/>
    <cellStyle name="Normal" xfId="0" builtinId="0"/>
    <cellStyle name="Normal 4" xfId="2" xr:uid="{01742E37-37F7-4FAC-A42F-839C27CF40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paulinhocesargrande@gmail.com" TargetMode="External"/><Relationship Id="rId299" Type="http://schemas.openxmlformats.org/officeDocument/2006/relationships/hyperlink" Target="mailto:margareth227_2@hotmail.com" TargetMode="External"/><Relationship Id="rId21" Type="http://schemas.openxmlformats.org/officeDocument/2006/relationships/hyperlink" Target="mailto:orus.corporation2020@gmail.com" TargetMode="External"/><Relationship Id="rId63" Type="http://schemas.openxmlformats.org/officeDocument/2006/relationships/hyperlink" Target="mailto:fabiodelamare@bol.com.br" TargetMode="External"/><Relationship Id="rId159" Type="http://schemas.openxmlformats.org/officeDocument/2006/relationships/hyperlink" Target="mailto:ceciot22@gmailcom" TargetMode="External"/><Relationship Id="rId324" Type="http://schemas.openxmlformats.org/officeDocument/2006/relationships/hyperlink" Target="mailto:jaquipanichi@gmail.com" TargetMode="External"/><Relationship Id="rId366" Type="http://schemas.openxmlformats.org/officeDocument/2006/relationships/hyperlink" Target="mailto:alexandresano@gmail.com" TargetMode="External"/><Relationship Id="rId170" Type="http://schemas.openxmlformats.org/officeDocument/2006/relationships/hyperlink" Target="mailto:vaniapoletto@yahoo.com.br;bruno.perez@sibelco.com" TargetMode="External"/><Relationship Id="rId226" Type="http://schemas.openxmlformats.org/officeDocument/2006/relationships/hyperlink" Target="mailto:luizcarlosraider@gmail.com" TargetMode="External"/><Relationship Id="rId268" Type="http://schemas.openxmlformats.org/officeDocument/2006/relationships/hyperlink" Target="mailto:marcellomga@gmail.com" TargetMode="External"/><Relationship Id="rId32" Type="http://schemas.openxmlformats.org/officeDocument/2006/relationships/hyperlink" Target="mailto:jorgemesquitaa@gmail.com;camposs_junior@hotmail.com" TargetMode="External"/><Relationship Id="rId74" Type="http://schemas.openxmlformats.org/officeDocument/2006/relationships/hyperlink" Target="mailto:elivaldaavon@hotmail.com" TargetMode="External"/><Relationship Id="rId128" Type="http://schemas.openxmlformats.org/officeDocument/2006/relationships/hyperlink" Target="mailto:selmalb@icloud.com" TargetMode="External"/><Relationship Id="rId335" Type="http://schemas.openxmlformats.org/officeDocument/2006/relationships/hyperlink" Target="mailto:tocaflores@bol.com.br" TargetMode="External"/><Relationship Id="rId377" Type="http://schemas.openxmlformats.org/officeDocument/2006/relationships/hyperlink" Target="mailto:elaine.vicencio@yahoo.com.br" TargetMode="External"/><Relationship Id="rId5" Type="http://schemas.openxmlformats.org/officeDocument/2006/relationships/hyperlink" Target="mailto:crislima0412@hotmail.com" TargetMode="External"/><Relationship Id="rId181" Type="http://schemas.openxmlformats.org/officeDocument/2006/relationships/hyperlink" Target="mailto:henriquepradosouza10@gmail.com" TargetMode="External"/><Relationship Id="rId237" Type="http://schemas.openxmlformats.org/officeDocument/2006/relationships/hyperlink" Target="mailto:bartolomeurasquinho@gmail.com" TargetMode="External"/><Relationship Id="rId279" Type="http://schemas.openxmlformats.org/officeDocument/2006/relationships/hyperlink" Target="mailto:andrepetroniliodossantos@gmail.com" TargetMode="External"/><Relationship Id="rId43" Type="http://schemas.openxmlformats.org/officeDocument/2006/relationships/hyperlink" Target="mailto:gikadota@hotmail.com" TargetMode="External"/><Relationship Id="rId139" Type="http://schemas.openxmlformats.org/officeDocument/2006/relationships/hyperlink" Target="mailto:teofanesfer9@gmail.com" TargetMode="External"/><Relationship Id="rId290" Type="http://schemas.openxmlformats.org/officeDocument/2006/relationships/hyperlink" Target="mailto:santana.ednaldo@hotmail.com" TargetMode="External"/><Relationship Id="rId304" Type="http://schemas.openxmlformats.org/officeDocument/2006/relationships/hyperlink" Target="mailto:domingacampos1@gmailcom" TargetMode="External"/><Relationship Id="rId346" Type="http://schemas.openxmlformats.org/officeDocument/2006/relationships/hyperlink" Target="mailto:deiasml10@gmail.com" TargetMode="External"/><Relationship Id="rId388" Type="http://schemas.openxmlformats.org/officeDocument/2006/relationships/hyperlink" Target="mailto:tiquinhoramos@hotmail.com" TargetMode="External"/><Relationship Id="rId85" Type="http://schemas.openxmlformats.org/officeDocument/2006/relationships/hyperlink" Target="mailto:ka_primon@hotmail.com" TargetMode="External"/><Relationship Id="rId150" Type="http://schemas.openxmlformats.org/officeDocument/2006/relationships/hyperlink" Target="mailto:guilherme.g.baldo@gmail.com" TargetMode="External"/><Relationship Id="rId192" Type="http://schemas.openxmlformats.org/officeDocument/2006/relationships/hyperlink" Target="mailto:manubonina@yahoo.com.br" TargetMode="External"/><Relationship Id="rId206" Type="http://schemas.openxmlformats.org/officeDocument/2006/relationships/hyperlink" Target="mailto:masinivivaldo@gmail.com" TargetMode="External"/><Relationship Id="rId248" Type="http://schemas.openxmlformats.org/officeDocument/2006/relationships/hyperlink" Target="mailto:epudence@hotmail.com" TargetMode="External"/><Relationship Id="rId12" Type="http://schemas.openxmlformats.org/officeDocument/2006/relationships/hyperlink" Target="mailto:andrezacapusp@hotmail.com" TargetMode="External"/><Relationship Id="rId108" Type="http://schemas.openxmlformats.org/officeDocument/2006/relationships/hyperlink" Target="mailto:paulo_feldbaum@yahoo.com.br" TargetMode="External"/><Relationship Id="rId315" Type="http://schemas.openxmlformats.org/officeDocument/2006/relationships/hyperlink" Target="mailto:rosanagbueno@gmail.com" TargetMode="External"/><Relationship Id="rId357" Type="http://schemas.openxmlformats.org/officeDocument/2006/relationships/hyperlink" Target="mailto:felipecoghi25@gmail.com" TargetMode="External"/><Relationship Id="rId54" Type="http://schemas.openxmlformats.org/officeDocument/2006/relationships/hyperlink" Target="mailto:ediclaudia1505@gmail.com" TargetMode="External"/><Relationship Id="rId96" Type="http://schemas.openxmlformats.org/officeDocument/2006/relationships/hyperlink" Target="mailto:cleber.leitaoo@gmail.com" TargetMode="External"/><Relationship Id="rId161" Type="http://schemas.openxmlformats.org/officeDocument/2006/relationships/hyperlink" Target="mailto:fernandodmark@yahoo.com.br" TargetMode="External"/><Relationship Id="rId217" Type="http://schemas.openxmlformats.org/officeDocument/2006/relationships/hyperlink" Target="mailto:zildo.gava01@gmail.com" TargetMode="External"/><Relationship Id="rId259" Type="http://schemas.openxmlformats.org/officeDocument/2006/relationships/hyperlink" Target="mailto:gustavo-almeida.S@hotmail.com" TargetMode="External"/><Relationship Id="rId23" Type="http://schemas.openxmlformats.org/officeDocument/2006/relationships/hyperlink" Target="mailto:brunasima@gmail.com" TargetMode="External"/><Relationship Id="rId119" Type="http://schemas.openxmlformats.org/officeDocument/2006/relationships/hyperlink" Target="mailto:ju.pavilaki.jp@gmail.com" TargetMode="External"/><Relationship Id="rId270" Type="http://schemas.openxmlformats.org/officeDocument/2006/relationships/hyperlink" Target="mailto:natalia_tailane12@hotmail.com" TargetMode="External"/><Relationship Id="rId326" Type="http://schemas.openxmlformats.org/officeDocument/2006/relationships/hyperlink" Target="mailto:deguchisergio@gmail.com" TargetMode="External"/><Relationship Id="rId65" Type="http://schemas.openxmlformats.org/officeDocument/2006/relationships/hyperlink" Target="mailto:Vendas.ac4led@gmail.com" TargetMode="External"/><Relationship Id="rId130" Type="http://schemas.openxmlformats.org/officeDocument/2006/relationships/hyperlink" Target="mailto:godrigoybr19852@gmail.com" TargetMode="External"/><Relationship Id="rId368" Type="http://schemas.openxmlformats.org/officeDocument/2006/relationships/hyperlink" Target="mailto:etec.andersonlopes@gmail.com" TargetMode="External"/><Relationship Id="rId172" Type="http://schemas.openxmlformats.org/officeDocument/2006/relationships/hyperlink" Target="mailto:xavier.kaique@gmail.com" TargetMode="External"/><Relationship Id="rId228" Type="http://schemas.openxmlformats.org/officeDocument/2006/relationships/hyperlink" Target="mailto:tobiasramosrumin@gmail.com" TargetMode="External"/><Relationship Id="rId281" Type="http://schemas.openxmlformats.org/officeDocument/2006/relationships/hyperlink" Target="mailto:rodouradogomes@gmail.com" TargetMode="External"/><Relationship Id="rId337" Type="http://schemas.openxmlformats.org/officeDocument/2006/relationships/hyperlink" Target="mailto:eliane7088@gmail.com" TargetMode="External"/><Relationship Id="rId34" Type="http://schemas.openxmlformats.org/officeDocument/2006/relationships/hyperlink" Target="mailto:zethadeu@gmail.com" TargetMode="External"/><Relationship Id="rId76" Type="http://schemas.openxmlformats.org/officeDocument/2006/relationships/hyperlink" Target="mailto:allan.sribeiro@outlook.com" TargetMode="External"/><Relationship Id="rId141" Type="http://schemas.openxmlformats.org/officeDocument/2006/relationships/hyperlink" Target="mailto:creuzabrocha@gmail.com" TargetMode="External"/><Relationship Id="rId379" Type="http://schemas.openxmlformats.org/officeDocument/2006/relationships/hyperlink" Target="mailto:lopes_madeiras@hotmail.com" TargetMode="External"/><Relationship Id="rId7" Type="http://schemas.openxmlformats.org/officeDocument/2006/relationships/hyperlink" Target="mailto:ladande@hotmail.com" TargetMode="External"/><Relationship Id="rId183" Type="http://schemas.openxmlformats.org/officeDocument/2006/relationships/hyperlink" Target="mailto:washington.wasw@gmail.com" TargetMode="External"/><Relationship Id="rId239" Type="http://schemas.openxmlformats.org/officeDocument/2006/relationships/hyperlink" Target="mailto:lanzinhoo_fsa_@hotmail.com" TargetMode="External"/><Relationship Id="rId390" Type="http://schemas.openxmlformats.org/officeDocument/2006/relationships/hyperlink" Target="mailto:flaviodamasceno2000@yahoo.com.br" TargetMode="External"/><Relationship Id="rId250" Type="http://schemas.openxmlformats.org/officeDocument/2006/relationships/hyperlink" Target="mailto:sicorrea@gmail.com" TargetMode="External"/><Relationship Id="rId292" Type="http://schemas.openxmlformats.org/officeDocument/2006/relationships/hyperlink" Target="mailto:lincoln007muniz@gmail.com" TargetMode="External"/><Relationship Id="rId306" Type="http://schemas.openxmlformats.org/officeDocument/2006/relationships/hyperlink" Target="mailto:m.luziapereira1806@gmail.com" TargetMode="External"/><Relationship Id="rId45" Type="http://schemas.openxmlformats.org/officeDocument/2006/relationships/hyperlink" Target="mailto:fedaun@me.com" TargetMode="External"/><Relationship Id="rId87" Type="http://schemas.openxmlformats.org/officeDocument/2006/relationships/hyperlink" Target="mailto:luizcapereira30@gmail.com" TargetMode="External"/><Relationship Id="rId110" Type="http://schemas.openxmlformats.org/officeDocument/2006/relationships/hyperlink" Target="mailto:lecopato@gmail.com" TargetMode="External"/><Relationship Id="rId348" Type="http://schemas.openxmlformats.org/officeDocument/2006/relationships/hyperlink" Target="mailto:jfrllm@hotmail.com" TargetMode="External"/><Relationship Id="rId152" Type="http://schemas.openxmlformats.org/officeDocument/2006/relationships/hyperlink" Target="mailto:braga.wander@gmail.com" TargetMode="External"/><Relationship Id="rId194" Type="http://schemas.openxmlformats.org/officeDocument/2006/relationships/hyperlink" Target="mailto:krimpel45@gmail.com" TargetMode="External"/><Relationship Id="rId208" Type="http://schemas.openxmlformats.org/officeDocument/2006/relationships/hyperlink" Target="mailto:erikavitoriacosta1@gmail.com" TargetMode="External"/><Relationship Id="rId261" Type="http://schemas.openxmlformats.org/officeDocument/2006/relationships/hyperlink" Target="mailto:vitoriasanches@outlook.com.br" TargetMode="External"/><Relationship Id="rId14" Type="http://schemas.openxmlformats.org/officeDocument/2006/relationships/hyperlink" Target="mailto:angela8020@hotmail.com" TargetMode="External"/><Relationship Id="rId56" Type="http://schemas.openxmlformats.org/officeDocument/2006/relationships/hyperlink" Target="mailto:emiletj@hotmail.com" TargetMode="External"/><Relationship Id="rId317" Type="http://schemas.openxmlformats.org/officeDocument/2006/relationships/hyperlink" Target="mailto:rosanagbueno@gmail.com" TargetMode="External"/><Relationship Id="rId359" Type="http://schemas.openxmlformats.org/officeDocument/2006/relationships/hyperlink" Target="mailto:piterluis09@gmail.com" TargetMode="External"/><Relationship Id="rId98" Type="http://schemas.openxmlformats.org/officeDocument/2006/relationships/hyperlink" Target="mailto:vasconcelosadriana956@gmail.com" TargetMode="External"/><Relationship Id="rId121" Type="http://schemas.openxmlformats.org/officeDocument/2006/relationships/hyperlink" Target="mailto:silvaenice@gmail.com" TargetMode="External"/><Relationship Id="rId163" Type="http://schemas.openxmlformats.org/officeDocument/2006/relationships/hyperlink" Target="mailto:douglasfuruta@outlook.com" TargetMode="External"/><Relationship Id="rId219" Type="http://schemas.openxmlformats.org/officeDocument/2006/relationships/hyperlink" Target="mailto:cesar.augusto@bbsindicos.com.br" TargetMode="External"/><Relationship Id="rId370" Type="http://schemas.openxmlformats.org/officeDocument/2006/relationships/hyperlink" Target="mailto:enilsonpestana@gmail.com" TargetMode="External"/><Relationship Id="rId230" Type="http://schemas.openxmlformats.org/officeDocument/2006/relationships/hyperlink" Target="mailto:marcela06.almeida@gmail.com" TargetMode="External"/><Relationship Id="rId25" Type="http://schemas.openxmlformats.org/officeDocument/2006/relationships/hyperlink" Target="mailto:noemysp2016@gmail.com" TargetMode="External"/><Relationship Id="rId67" Type="http://schemas.openxmlformats.org/officeDocument/2006/relationships/hyperlink" Target="mailto:corretor.eduardo.quintoandar@gmail.com" TargetMode="External"/><Relationship Id="rId272" Type="http://schemas.openxmlformats.org/officeDocument/2006/relationships/hyperlink" Target="mailto:tatymf_borges@hotmail.com" TargetMode="External"/><Relationship Id="rId328" Type="http://schemas.openxmlformats.org/officeDocument/2006/relationships/hyperlink" Target="mailto:mlimeiradourado@yahoo.com.br" TargetMode="External"/><Relationship Id="rId132" Type="http://schemas.openxmlformats.org/officeDocument/2006/relationships/hyperlink" Target="mailto:samantacorventi@hotmail.com" TargetMode="External"/><Relationship Id="rId174" Type="http://schemas.openxmlformats.org/officeDocument/2006/relationships/hyperlink" Target="mailto:silvana_1206@terra.com.br" TargetMode="External"/><Relationship Id="rId381" Type="http://schemas.openxmlformats.org/officeDocument/2006/relationships/hyperlink" Target="mailto:santosbruno97@hotmail.com" TargetMode="External"/><Relationship Id="rId241" Type="http://schemas.openxmlformats.org/officeDocument/2006/relationships/hyperlink" Target="mailto:inesmariasdias@gmail.com" TargetMode="External"/><Relationship Id="rId36" Type="http://schemas.openxmlformats.org/officeDocument/2006/relationships/hyperlink" Target="mailto:renataoli1234@gmail.com" TargetMode="External"/><Relationship Id="rId283" Type="http://schemas.openxmlformats.org/officeDocument/2006/relationships/hyperlink" Target="mailto:vaniagaladriel@gmail.com" TargetMode="External"/><Relationship Id="rId339" Type="http://schemas.openxmlformats.org/officeDocument/2006/relationships/hyperlink" Target="mailto:fernandooliveirasousa69@gmail.com" TargetMode="External"/><Relationship Id="rId78" Type="http://schemas.openxmlformats.org/officeDocument/2006/relationships/hyperlink" Target="mailto:tahmarques8@gmail.com" TargetMode="External"/><Relationship Id="rId101" Type="http://schemas.openxmlformats.org/officeDocument/2006/relationships/hyperlink" Target="mailto:marciogsilva.1975@hotmail.com" TargetMode="External"/><Relationship Id="rId143" Type="http://schemas.openxmlformats.org/officeDocument/2006/relationships/hyperlink" Target="mailto:robson.comercial11@gmail.com" TargetMode="External"/><Relationship Id="rId185" Type="http://schemas.openxmlformats.org/officeDocument/2006/relationships/hyperlink" Target="mailto:luciana.lbo@gmail.com" TargetMode="External"/><Relationship Id="rId350" Type="http://schemas.openxmlformats.org/officeDocument/2006/relationships/hyperlink" Target="mailto:renato_coelho_rc@hotmail.com" TargetMode="External"/><Relationship Id="rId9" Type="http://schemas.openxmlformats.org/officeDocument/2006/relationships/hyperlink" Target="mailto:mariana.carvalho03@gmail.com" TargetMode="External"/><Relationship Id="rId210" Type="http://schemas.openxmlformats.org/officeDocument/2006/relationships/hyperlink" Target="mailto:leandrojjesus321@gmail.com" TargetMode="External"/><Relationship Id="rId392" Type="http://schemas.openxmlformats.org/officeDocument/2006/relationships/hyperlink" Target="mailto:allan.lourenco@outlook.com" TargetMode="External"/><Relationship Id="rId252" Type="http://schemas.openxmlformats.org/officeDocument/2006/relationships/hyperlink" Target="mailto:marcioblanco@yahoo.com.br" TargetMode="External"/><Relationship Id="rId294" Type="http://schemas.openxmlformats.org/officeDocument/2006/relationships/hyperlink" Target="mailto:marinaferronato@gmail.com;joquimgo@gmail.com" TargetMode="External"/><Relationship Id="rId308" Type="http://schemas.openxmlformats.org/officeDocument/2006/relationships/hyperlink" Target="mailto:jo.nascimento.lima@gmail.com" TargetMode="External"/><Relationship Id="rId47" Type="http://schemas.openxmlformats.org/officeDocument/2006/relationships/hyperlink" Target="mailto:fotosimetria@gmail.com" TargetMode="External"/><Relationship Id="rId89" Type="http://schemas.openxmlformats.org/officeDocument/2006/relationships/hyperlink" Target="mailto:claudiopemendes@gmail.com" TargetMode="External"/><Relationship Id="rId112" Type="http://schemas.openxmlformats.org/officeDocument/2006/relationships/hyperlink" Target="mailto:lia_ayoub@hotmail.com" TargetMode="External"/><Relationship Id="rId154" Type="http://schemas.openxmlformats.org/officeDocument/2006/relationships/hyperlink" Target="mailto:danidanibandeira@yahoo.com.br" TargetMode="External"/><Relationship Id="rId361" Type="http://schemas.openxmlformats.org/officeDocument/2006/relationships/hyperlink" Target="mailto:leticia.sza@icloud.com%20caiqueandrade57" TargetMode="External"/><Relationship Id="rId196" Type="http://schemas.openxmlformats.org/officeDocument/2006/relationships/hyperlink" Target="mailto:robsonnegritude987@gmail.com" TargetMode="External"/><Relationship Id="rId16" Type="http://schemas.openxmlformats.org/officeDocument/2006/relationships/hyperlink" Target="mailto:borgesedison3@gmail.com" TargetMode="External"/><Relationship Id="rId221" Type="http://schemas.openxmlformats.org/officeDocument/2006/relationships/hyperlink" Target="mailto:joselima19482022@gmail.com" TargetMode="External"/><Relationship Id="rId242" Type="http://schemas.openxmlformats.org/officeDocument/2006/relationships/hyperlink" Target="mailto:nildolinovieira@hotmail.com" TargetMode="External"/><Relationship Id="rId263" Type="http://schemas.openxmlformats.org/officeDocument/2006/relationships/hyperlink" Target="mailto:claudiolemos11@yahoo.com.br" TargetMode="External"/><Relationship Id="rId284" Type="http://schemas.openxmlformats.org/officeDocument/2006/relationships/hyperlink" Target="mailto:julioy.suyama@terra.com.br" TargetMode="External"/><Relationship Id="rId319" Type="http://schemas.openxmlformats.org/officeDocument/2006/relationships/hyperlink" Target="mailto:mayconta119@gmail.com" TargetMode="External"/><Relationship Id="rId37" Type="http://schemas.openxmlformats.org/officeDocument/2006/relationships/hyperlink" Target="mailto:anapaulinhasilva2010@hotmail.com" TargetMode="External"/><Relationship Id="rId58" Type="http://schemas.openxmlformats.org/officeDocument/2006/relationships/hyperlink" Target="mailto:lariazevedo2008@hotmail.com" TargetMode="External"/><Relationship Id="rId79" Type="http://schemas.openxmlformats.org/officeDocument/2006/relationships/hyperlink" Target="mailto:atendimento@centralexecutivo.com.br" TargetMode="External"/><Relationship Id="rId102" Type="http://schemas.openxmlformats.org/officeDocument/2006/relationships/hyperlink" Target="mailto:paulo.francisco.souza10@gmail.com" TargetMode="External"/><Relationship Id="rId123" Type="http://schemas.openxmlformats.org/officeDocument/2006/relationships/hyperlink" Target="mailto:ronaldocanaverde@uol.com.br" TargetMode="External"/><Relationship Id="rId144" Type="http://schemas.openxmlformats.org/officeDocument/2006/relationships/hyperlink" Target="mailto:tathischiabel@gmail.com" TargetMode="External"/><Relationship Id="rId330" Type="http://schemas.openxmlformats.org/officeDocument/2006/relationships/hyperlink" Target="mailto:eliss.calixto84@gmail.com" TargetMode="External"/><Relationship Id="rId90" Type="http://schemas.openxmlformats.org/officeDocument/2006/relationships/hyperlink" Target="mailto:miloton9@gmail.com" TargetMode="External"/><Relationship Id="rId165" Type="http://schemas.openxmlformats.org/officeDocument/2006/relationships/hyperlink" Target="mailto:pfornaroli@gmail.com" TargetMode="External"/><Relationship Id="rId186" Type="http://schemas.openxmlformats.org/officeDocument/2006/relationships/hyperlink" Target="mailto:mateusribeirodesouza86@gmail.com" TargetMode="External"/><Relationship Id="rId351" Type="http://schemas.openxmlformats.org/officeDocument/2006/relationships/hyperlink" Target="mailto:leinaldo39@gmail.com" TargetMode="External"/><Relationship Id="rId372" Type="http://schemas.openxmlformats.org/officeDocument/2006/relationships/hyperlink" Target="mailto:enilsonpestana@gmail.com" TargetMode="External"/><Relationship Id="rId393" Type="http://schemas.openxmlformats.org/officeDocument/2006/relationships/printerSettings" Target="../printerSettings/printerSettings1.bin"/><Relationship Id="rId211" Type="http://schemas.openxmlformats.org/officeDocument/2006/relationships/hyperlink" Target="mailto:erikavitoriacosta1@gmail.com" TargetMode="External"/><Relationship Id="rId232" Type="http://schemas.openxmlformats.org/officeDocument/2006/relationships/hyperlink" Target="mailto:domingacampos1@gmailcom" TargetMode="External"/><Relationship Id="rId253" Type="http://schemas.openxmlformats.org/officeDocument/2006/relationships/hyperlink" Target="mailto:ceny@helsten.com.br" TargetMode="External"/><Relationship Id="rId274" Type="http://schemas.openxmlformats.org/officeDocument/2006/relationships/hyperlink" Target="mailto:ladislausaldanha@yahoo.com.br" TargetMode="External"/><Relationship Id="rId295" Type="http://schemas.openxmlformats.org/officeDocument/2006/relationships/hyperlink" Target="mailto:carlamastropaschafalcao@gmail.com" TargetMode="External"/><Relationship Id="rId309" Type="http://schemas.openxmlformats.org/officeDocument/2006/relationships/hyperlink" Target="mailto:elaine.vicencio@yahoo.com.br" TargetMode="External"/><Relationship Id="rId27" Type="http://schemas.openxmlformats.org/officeDocument/2006/relationships/hyperlink" Target="mailto:isabela.ck3@gmail.com;juniorpereira77@yahoo.com" TargetMode="External"/><Relationship Id="rId48" Type="http://schemas.openxmlformats.org/officeDocument/2006/relationships/hyperlink" Target="mailto:vinicius_kamio@hotmail.com" TargetMode="External"/><Relationship Id="rId69" Type="http://schemas.openxmlformats.org/officeDocument/2006/relationships/hyperlink" Target="mailto:alexander.engelberg@hotmail.com" TargetMode="External"/><Relationship Id="rId113" Type="http://schemas.openxmlformats.org/officeDocument/2006/relationships/hyperlink" Target="mailto:maiaizzo@bol.com.br" TargetMode="External"/><Relationship Id="rId134" Type="http://schemas.openxmlformats.org/officeDocument/2006/relationships/hyperlink" Target="mailto:gi_oliveiraf@yahoo.com.br" TargetMode="External"/><Relationship Id="rId320" Type="http://schemas.openxmlformats.org/officeDocument/2006/relationships/hyperlink" Target="mailto:smouraleal@hotmail.com" TargetMode="External"/><Relationship Id="rId80" Type="http://schemas.openxmlformats.org/officeDocument/2006/relationships/hyperlink" Target="mailto:ilsonrobertli@gmail.com" TargetMode="External"/><Relationship Id="rId155" Type="http://schemas.openxmlformats.org/officeDocument/2006/relationships/hyperlink" Target="mailto:caiotrasporte@outlook.com" TargetMode="External"/><Relationship Id="rId176" Type="http://schemas.openxmlformats.org/officeDocument/2006/relationships/hyperlink" Target="mailto:marli@soeng.com.br" TargetMode="External"/><Relationship Id="rId197" Type="http://schemas.openxmlformats.org/officeDocument/2006/relationships/hyperlink" Target="mailto:drogaria.suprema@hotmail.com" TargetMode="External"/><Relationship Id="rId341" Type="http://schemas.openxmlformats.org/officeDocument/2006/relationships/hyperlink" Target="mailto:luizlemosjr@369privateequity.com" TargetMode="External"/><Relationship Id="rId362" Type="http://schemas.openxmlformats.org/officeDocument/2006/relationships/hyperlink" Target="mailto:claudiomotoca887@gamil.com" TargetMode="External"/><Relationship Id="rId383" Type="http://schemas.openxmlformats.org/officeDocument/2006/relationships/hyperlink" Target="mailto:valeria_nickel@hotmail.com" TargetMode="External"/><Relationship Id="rId201" Type="http://schemas.openxmlformats.org/officeDocument/2006/relationships/hyperlink" Target="mailto:fvitta@gmail.com" TargetMode="External"/><Relationship Id="rId222" Type="http://schemas.openxmlformats.org/officeDocument/2006/relationships/hyperlink" Target="mailto:brunojeffersonf@gmail.com" TargetMode="External"/><Relationship Id="rId243" Type="http://schemas.openxmlformats.org/officeDocument/2006/relationships/hyperlink" Target="mailto:jandira@yahoo.com.br" TargetMode="External"/><Relationship Id="rId264" Type="http://schemas.openxmlformats.org/officeDocument/2006/relationships/hyperlink" Target="mailto:nete.rodrigues@hotmail.com.br" TargetMode="External"/><Relationship Id="rId285" Type="http://schemas.openxmlformats.org/officeDocument/2006/relationships/hyperlink" Target="mailto:raqueldosreis061@gmail.com" TargetMode="External"/><Relationship Id="rId17" Type="http://schemas.openxmlformats.org/officeDocument/2006/relationships/hyperlink" Target="mailto:angela8020@hotmail.com" TargetMode="External"/><Relationship Id="rId38" Type="http://schemas.openxmlformats.org/officeDocument/2006/relationships/hyperlink" Target="mailto:lopes_madeiras@hotmail.com" TargetMode="External"/><Relationship Id="rId59" Type="http://schemas.openxmlformats.org/officeDocument/2006/relationships/hyperlink" Target="mailto:emiletj@hotmail.com" TargetMode="External"/><Relationship Id="rId103" Type="http://schemas.openxmlformats.org/officeDocument/2006/relationships/hyperlink" Target="mailto:sandra.aparecida.moreira@hotmail.com" TargetMode="External"/><Relationship Id="rId124" Type="http://schemas.openxmlformats.org/officeDocument/2006/relationships/hyperlink" Target="mailto:robertocbatata@gmail.com" TargetMode="External"/><Relationship Id="rId310" Type="http://schemas.openxmlformats.org/officeDocument/2006/relationships/hyperlink" Target="mailto:prisdaniela22@hotmail.com" TargetMode="External"/><Relationship Id="rId70" Type="http://schemas.openxmlformats.org/officeDocument/2006/relationships/hyperlink" Target="mailto:jrobson.sp@gmail.com" TargetMode="External"/><Relationship Id="rId91" Type="http://schemas.openxmlformats.org/officeDocument/2006/relationships/hyperlink" Target="mailto:marcela.asilva@yahoo.com.br" TargetMode="External"/><Relationship Id="rId145" Type="http://schemas.openxmlformats.org/officeDocument/2006/relationships/hyperlink" Target="mailto:sirlenesantos70312@gmail.com" TargetMode="External"/><Relationship Id="rId166" Type="http://schemas.openxmlformats.org/officeDocument/2006/relationships/hyperlink" Target="mailto:guilherme.cano@outlook.com" TargetMode="External"/><Relationship Id="rId187" Type="http://schemas.openxmlformats.org/officeDocument/2006/relationships/hyperlink" Target="mailto:pati.silvagasparini@gmail.com" TargetMode="External"/><Relationship Id="rId331" Type="http://schemas.openxmlformats.org/officeDocument/2006/relationships/hyperlink" Target="mailto:veralrl29@gmail.com" TargetMode="External"/><Relationship Id="rId352" Type="http://schemas.openxmlformats.org/officeDocument/2006/relationships/hyperlink" Target="mailto:sirlenesantos70312@gmail.com" TargetMode="External"/><Relationship Id="rId373" Type="http://schemas.openxmlformats.org/officeDocument/2006/relationships/hyperlink" Target="mailto:mariadlourdes74@gmail.com" TargetMode="External"/><Relationship Id="rId1" Type="http://schemas.openxmlformats.org/officeDocument/2006/relationships/hyperlink" Target="mailto:aleeoliveira7@gmail.com" TargetMode="External"/><Relationship Id="rId212" Type="http://schemas.openxmlformats.org/officeDocument/2006/relationships/hyperlink" Target="mailto:kellyrenata217@gmail.com" TargetMode="External"/><Relationship Id="rId233" Type="http://schemas.openxmlformats.org/officeDocument/2006/relationships/hyperlink" Target="mailto:jeanepereirawwe@gmail.com" TargetMode="External"/><Relationship Id="rId254" Type="http://schemas.openxmlformats.org/officeDocument/2006/relationships/hyperlink" Target="mailto:lillianmonik0210@gmail.com" TargetMode="External"/><Relationship Id="rId28" Type="http://schemas.openxmlformats.org/officeDocument/2006/relationships/hyperlink" Target="mailto:camposalveserica@gmail.com" TargetMode="External"/><Relationship Id="rId49" Type="http://schemas.openxmlformats.org/officeDocument/2006/relationships/hyperlink" Target="mailto:bruno.engenharia@budai.ind.br;" TargetMode="External"/><Relationship Id="rId114" Type="http://schemas.openxmlformats.org/officeDocument/2006/relationships/hyperlink" Target="mailto:rodrigomarques270312@gmail.com" TargetMode="External"/><Relationship Id="rId275" Type="http://schemas.openxmlformats.org/officeDocument/2006/relationships/hyperlink" Target="mailto:loraenymottac@gmail.com" TargetMode="External"/><Relationship Id="rId296" Type="http://schemas.openxmlformats.org/officeDocument/2006/relationships/hyperlink" Target="mailto:rocilgs@gmail.com" TargetMode="External"/><Relationship Id="rId300" Type="http://schemas.openxmlformats.org/officeDocument/2006/relationships/hyperlink" Target="mailto:sulaeb15@gmail.com" TargetMode="External"/><Relationship Id="rId60" Type="http://schemas.openxmlformats.org/officeDocument/2006/relationships/hyperlink" Target="mailto:felipe.fernandes49@gmail.com" TargetMode="External"/><Relationship Id="rId81" Type="http://schemas.openxmlformats.org/officeDocument/2006/relationships/hyperlink" Target="mailto:fernandadasilvaramos2016@gmail.com" TargetMode="External"/><Relationship Id="rId135" Type="http://schemas.openxmlformats.org/officeDocument/2006/relationships/hyperlink" Target="mailto:favorito295@gmail.com" TargetMode="External"/><Relationship Id="rId156" Type="http://schemas.openxmlformats.org/officeDocument/2006/relationships/hyperlink" Target="mailto:marcio.tavares.lima@hotmail.com" TargetMode="External"/><Relationship Id="rId177" Type="http://schemas.openxmlformats.org/officeDocument/2006/relationships/hyperlink" Target="mailto:bruna.nogueira.quadros@gmail.com" TargetMode="External"/><Relationship Id="rId198" Type="http://schemas.openxmlformats.org/officeDocument/2006/relationships/hyperlink" Target="mailto:rdoudeline@gmail.com" TargetMode="External"/><Relationship Id="rId321" Type="http://schemas.openxmlformats.org/officeDocument/2006/relationships/hyperlink" Target="mailto:joselima19482022@gmail.com" TargetMode="External"/><Relationship Id="rId342" Type="http://schemas.openxmlformats.org/officeDocument/2006/relationships/hyperlink" Target="mailto:cleusabut@hotmail.com" TargetMode="External"/><Relationship Id="rId363" Type="http://schemas.openxmlformats.org/officeDocument/2006/relationships/hyperlink" Target="mailto:aline.tabat@hotmail.com" TargetMode="External"/><Relationship Id="rId384" Type="http://schemas.openxmlformats.org/officeDocument/2006/relationships/hyperlink" Target="mailto:josimarpereira.advocacia@gmail.com" TargetMode="External"/><Relationship Id="rId202" Type="http://schemas.openxmlformats.org/officeDocument/2006/relationships/hyperlink" Target="mailto:daniel@zoomvideoproducoes.com.br" TargetMode="External"/><Relationship Id="rId223" Type="http://schemas.openxmlformats.org/officeDocument/2006/relationships/hyperlink" Target="mailto:ellenfransova@gmail.com" TargetMode="External"/><Relationship Id="rId244" Type="http://schemas.openxmlformats.org/officeDocument/2006/relationships/hyperlink" Target="mailto:flaviorufinoofficial@gmail.com" TargetMode="External"/><Relationship Id="rId18" Type="http://schemas.openxmlformats.org/officeDocument/2006/relationships/hyperlink" Target="mailto:armandonimi@hotmail.com" TargetMode="External"/><Relationship Id="rId39" Type="http://schemas.openxmlformats.org/officeDocument/2006/relationships/hyperlink" Target="mailto:marilza.estevao@zodiac.com.br" TargetMode="External"/><Relationship Id="rId265" Type="http://schemas.openxmlformats.org/officeDocument/2006/relationships/hyperlink" Target="mailto:mb.aterfatos@gmail.com" TargetMode="External"/><Relationship Id="rId286" Type="http://schemas.openxmlformats.org/officeDocument/2006/relationships/hyperlink" Target="mailto:luizcapereira30@gmail.com" TargetMode="External"/><Relationship Id="rId50" Type="http://schemas.openxmlformats.org/officeDocument/2006/relationships/hyperlink" Target="mailto:emiletj@hotmail.com" TargetMode="External"/><Relationship Id="rId104" Type="http://schemas.openxmlformats.org/officeDocument/2006/relationships/hyperlink" Target="mailto:paulo.francisco.souza10@gmail.com" TargetMode="External"/><Relationship Id="rId125" Type="http://schemas.openxmlformats.org/officeDocument/2006/relationships/hyperlink" Target="mailto:acfrutaspaloma@gmail.com" TargetMode="External"/><Relationship Id="rId146" Type="http://schemas.openxmlformats.org/officeDocument/2006/relationships/hyperlink" Target="mailto:sac@oticaspaulista.com" TargetMode="External"/><Relationship Id="rId167" Type="http://schemas.openxmlformats.org/officeDocument/2006/relationships/hyperlink" Target="mailto:wendelmatavelli@outlook.com" TargetMode="External"/><Relationship Id="rId188" Type="http://schemas.openxmlformats.org/officeDocument/2006/relationships/hyperlink" Target="mailto:ju.beteli@gmail.com" TargetMode="External"/><Relationship Id="rId311" Type="http://schemas.openxmlformats.org/officeDocument/2006/relationships/hyperlink" Target="mailto:alexandredossantos03@gmail.com" TargetMode="External"/><Relationship Id="rId332" Type="http://schemas.openxmlformats.org/officeDocument/2006/relationships/hyperlink" Target="mailto:sirlenesantos70312@gmail.com" TargetMode="External"/><Relationship Id="rId353" Type="http://schemas.openxmlformats.org/officeDocument/2006/relationships/hyperlink" Target="mailto:henriqueluca2000mlk@gmail.com" TargetMode="External"/><Relationship Id="rId374" Type="http://schemas.openxmlformats.org/officeDocument/2006/relationships/hyperlink" Target="mailto:espanholcarla1989@gmail.com" TargetMode="External"/><Relationship Id="rId71" Type="http://schemas.openxmlformats.org/officeDocument/2006/relationships/hyperlink" Target="mailto:estevomaira@gmail.com" TargetMode="External"/><Relationship Id="rId92" Type="http://schemas.openxmlformats.org/officeDocument/2006/relationships/hyperlink" Target="mailto:fs.murilo@gmail.com" TargetMode="External"/><Relationship Id="rId213" Type="http://schemas.openxmlformats.org/officeDocument/2006/relationships/hyperlink" Target="mailto:diogo_cbs@yahoo.com.br" TargetMode="External"/><Relationship Id="rId234" Type="http://schemas.openxmlformats.org/officeDocument/2006/relationships/hyperlink" Target="mailto:osw.zen@gmail.com" TargetMode="External"/><Relationship Id="rId2" Type="http://schemas.openxmlformats.org/officeDocument/2006/relationships/hyperlink" Target="mailto:nahomiedehaut31@gmail.com;marcarthurjoseph06@gmail.com" TargetMode="External"/><Relationship Id="rId29" Type="http://schemas.openxmlformats.org/officeDocument/2006/relationships/hyperlink" Target="mailto:sergio.tota@hotmail.com" TargetMode="External"/><Relationship Id="rId255" Type="http://schemas.openxmlformats.org/officeDocument/2006/relationships/hyperlink" Target="mailto:carlos.bfilho@hotmail.com" TargetMode="External"/><Relationship Id="rId276" Type="http://schemas.openxmlformats.org/officeDocument/2006/relationships/hyperlink" Target="mailto:margareth227_2@hotmail.com" TargetMode="External"/><Relationship Id="rId297" Type="http://schemas.openxmlformats.org/officeDocument/2006/relationships/hyperlink" Target="mailto:renataragusa@hotmail.com" TargetMode="External"/><Relationship Id="rId40" Type="http://schemas.openxmlformats.org/officeDocument/2006/relationships/hyperlink" Target="mailto:lopes_madeiras@hotmail.com" TargetMode="External"/><Relationship Id="rId115" Type="http://schemas.openxmlformats.org/officeDocument/2006/relationships/hyperlink" Target="mailto:ailton1985@hotmail.com" TargetMode="External"/><Relationship Id="rId136" Type="http://schemas.openxmlformats.org/officeDocument/2006/relationships/hyperlink" Target="mailto:dany471@gmail.com" TargetMode="External"/><Relationship Id="rId157" Type="http://schemas.openxmlformats.org/officeDocument/2006/relationships/hyperlink" Target="mailto:luizcapereira30@gmail.com" TargetMode="External"/><Relationship Id="rId178" Type="http://schemas.openxmlformats.org/officeDocument/2006/relationships/hyperlink" Target="mailto:dan_gama@yahoo.com.br" TargetMode="External"/><Relationship Id="rId301" Type="http://schemas.openxmlformats.org/officeDocument/2006/relationships/hyperlink" Target="mailto:rui.araujo@afixcode.com.br" TargetMode="External"/><Relationship Id="rId322" Type="http://schemas.openxmlformats.org/officeDocument/2006/relationships/hyperlink" Target="mailto:mariamattos2711@gmail.com" TargetMode="External"/><Relationship Id="rId343" Type="http://schemas.openxmlformats.org/officeDocument/2006/relationships/hyperlink" Target="mailto:ucardinot@uol.com.br" TargetMode="External"/><Relationship Id="rId364" Type="http://schemas.openxmlformats.org/officeDocument/2006/relationships/hyperlink" Target="mailto:contato@fabioguinalz.com.br" TargetMode="External"/><Relationship Id="rId61" Type="http://schemas.openxmlformats.org/officeDocument/2006/relationships/hyperlink" Target="mailto:guilhermesouza_26@hotmail.com" TargetMode="External"/><Relationship Id="rId82" Type="http://schemas.openxmlformats.org/officeDocument/2006/relationships/hyperlink" Target="mailto:hexilly@hotmail.com;melky88@gmail.com" TargetMode="External"/><Relationship Id="rId199" Type="http://schemas.openxmlformats.org/officeDocument/2006/relationships/hyperlink" Target="mailto:drogaria.suprema@hotmail.com" TargetMode="External"/><Relationship Id="rId203" Type="http://schemas.openxmlformats.org/officeDocument/2006/relationships/hyperlink" Target="mailto:delbentinho@gmail.com" TargetMode="External"/><Relationship Id="rId385" Type="http://schemas.openxmlformats.org/officeDocument/2006/relationships/hyperlink" Target="mailto:thiagomoveiselaca@gmail.com" TargetMode="External"/><Relationship Id="rId19" Type="http://schemas.openxmlformats.org/officeDocument/2006/relationships/hyperlink" Target="mailto:rodrigoleiraa@gmail.com" TargetMode="External"/><Relationship Id="rId224" Type="http://schemas.openxmlformats.org/officeDocument/2006/relationships/hyperlink" Target="mailto:luizcarlosraider@gmail.com" TargetMode="External"/><Relationship Id="rId245" Type="http://schemas.openxmlformats.org/officeDocument/2006/relationships/hyperlink" Target="mailto:fabiosilva.mello@gmail.com" TargetMode="External"/><Relationship Id="rId266" Type="http://schemas.openxmlformats.org/officeDocument/2006/relationships/hyperlink" Target="mailto:trindade19jc@gmail.com" TargetMode="External"/><Relationship Id="rId287" Type="http://schemas.openxmlformats.org/officeDocument/2006/relationships/hyperlink" Target="mailto:alinenressa22@gmail.com" TargetMode="External"/><Relationship Id="rId30" Type="http://schemas.openxmlformats.org/officeDocument/2006/relationships/hyperlink" Target="mailto:emiletj@hotmail.com" TargetMode="External"/><Relationship Id="rId105" Type="http://schemas.openxmlformats.org/officeDocument/2006/relationships/hyperlink" Target="mailto:dramichelealvess@gmail.com" TargetMode="External"/><Relationship Id="rId126" Type="http://schemas.openxmlformats.org/officeDocument/2006/relationships/hyperlink" Target="mailto:andd7815@gmail.com" TargetMode="External"/><Relationship Id="rId147" Type="http://schemas.openxmlformats.org/officeDocument/2006/relationships/hyperlink" Target="mailto:rafasilva081995@hotmail.com" TargetMode="External"/><Relationship Id="rId168" Type="http://schemas.openxmlformats.org/officeDocument/2006/relationships/hyperlink" Target="mailto:ricardo.oliveira.sp@hotmail.com" TargetMode="External"/><Relationship Id="rId312" Type="http://schemas.openxmlformats.org/officeDocument/2006/relationships/hyperlink" Target="mailto:projeto15@gmail.com" TargetMode="External"/><Relationship Id="rId333" Type="http://schemas.openxmlformats.org/officeDocument/2006/relationships/hyperlink" Target="mailto:brancacontri@yahoo.com.br" TargetMode="External"/><Relationship Id="rId354" Type="http://schemas.openxmlformats.org/officeDocument/2006/relationships/hyperlink" Target="mailto:betascosta1974@gmail.com" TargetMode="External"/><Relationship Id="rId51" Type="http://schemas.openxmlformats.org/officeDocument/2006/relationships/hyperlink" Target="mailto:portomaria923@gmail.com" TargetMode="External"/><Relationship Id="rId72" Type="http://schemas.openxmlformats.org/officeDocument/2006/relationships/hyperlink" Target="mailto:administrativo.sp@mmacargas.com.br" TargetMode="External"/><Relationship Id="rId93" Type="http://schemas.openxmlformats.org/officeDocument/2006/relationships/hyperlink" Target="mailto:mrezende01@yahoo.com.br;sosconcertos1@gmail.com" TargetMode="External"/><Relationship Id="rId189" Type="http://schemas.openxmlformats.org/officeDocument/2006/relationships/hyperlink" Target="mailto:soniamcolin@yahoo.com.br" TargetMode="External"/><Relationship Id="rId375" Type="http://schemas.openxmlformats.org/officeDocument/2006/relationships/hyperlink" Target="mailto:cidajesusjw2018@gmail.com" TargetMode="External"/><Relationship Id="rId3" Type="http://schemas.openxmlformats.org/officeDocument/2006/relationships/hyperlink" Target="mailto:geladeirasantigas@yahoo.com.br" TargetMode="External"/><Relationship Id="rId214" Type="http://schemas.openxmlformats.org/officeDocument/2006/relationships/hyperlink" Target="mailto:rodrigogabas@gmail.com" TargetMode="External"/><Relationship Id="rId235" Type="http://schemas.openxmlformats.org/officeDocument/2006/relationships/hyperlink" Target="mailto:anderson.souza@sansuy.com.br" TargetMode="External"/><Relationship Id="rId256" Type="http://schemas.openxmlformats.org/officeDocument/2006/relationships/hyperlink" Target="mailto:calsilva2202@bol.com.br" TargetMode="External"/><Relationship Id="rId277" Type="http://schemas.openxmlformats.org/officeDocument/2006/relationships/hyperlink" Target="mailto:anderson.pvlima76@gmail.com" TargetMode="External"/><Relationship Id="rId298" Type="http://schemas.openxmlformats.org/officeDocument/2006/relationships/hyperlink" Target="mailto:gutierrezmiddian@gmail.com" TargetMode="External"/><Relationship Id="rId116" Type="http://schemas.openxmlformats.org/officeDocument/2006/relationships/hyperlink" Target="mailto:oskojess@gmail.com" TargetMode="External"/><Relationship Id="rId137" Type="http://schemas.openxmlformats.org/officeDocument/2006/relationships/hyperlink" Target="mailto:rbanhara@hotmail.com" TargetMode="External"/><Relationship Id="rId158" Type="http://schemas.openxmlformats.org/officeDocument/2006/relationships/hyperlink" Target="mailto:wilsonroberto040558@gmail.com" TargetMode="External"/><Relationship Id="rId302" Type="http://schemas.openxmlformats.org/officeDocument/2006/relationships/hyperlink" Target="mailto:tacilabezerra5@gmail.com%20brunolimacrdoso" TargetMode="External"/><Relationship Id="rId323" Type="http://schemas.openxmlformats.org/officeDocument/2006/relationships/hyperlink" Target="mailto:santoswaldelice@gmail.com" TargetMode="External"/><Relationship Id="rId344" Type="http://schemas.openxmlformats.org/officeDocument/2006/relationships/hyperlink" Target="mailto:andreia_chavez@hotmail.com" TargetMode="External"/><Relationship Id="rId20" Type="http://schemas.openxmlformats.org/officeDocument/2006/relationships/hyperlink" Target="mailto:duceliab@hotmail.com" TargetMode="External"/><Relationship Id="rId41" Type="http://schemas.openxmlformats.org/officeDocument/2006/relationships/hyperlink" Target="mailto:francisco.saiz@gmail.com" TargetMode="External"/><Relationship Id="rId62" Type="http://schemas.openxmlformats.org/officeDocument/2006/relationships/hyperlink" Target="mailto:lili77marta@gmail.com" TargetMode="External"/><Relationship Id="rId83" Type="http://schemas.openxmlformats.org/officeDocument/2006/relationships/hyperlink" Target="mailto:joao@ritmomoveis.com.br" TargetMode="External"/><Relationship Id="rId179" Type="http://schemas.openxmlformats.org/officeDocument/2006/relationships/hyperlink" Target="mailto:amanda.audiovisual@gmail.com" TargetMode="External"/><Relationship Id="rId365" Type="http://schemas.openxmlformats.org/officeDocument/2006/relationships/hyperlink" Target="mailto:julioy.suyama@terra.com.br" TargetMode="External"/><Relationship Id="rId386" Type="http://schemas.openxmlformats.org/officeDocument/2006/relationships/hyperlink" Target="mailto:aquilescravo@gmail.com" TargetMode="External"/><Relationship Id="rId190" Type="http://schemas.openxmlformats.org/officeDocument/2006/relationships/hyperlink" Target="mailto:sergio.ricupero21@gmail.com" TargetMode="External"/><Relationship Id="rId204" Type="http://schemas.openxmlformats.org/officeDocument/2006/relationships/hyperlink" Target="mailto:walter.diasmenezes@gmail.com" TargetMode="External"/><Relationship Id="rId225" Type="http://schemas.openxmlformats.org/officeDocument/2006/relationships/hyperlink" Target="mailto:luizcarlosraider@gmail.com" TargetMode="External"/><Relationship Id="rId246" Type="http://schemas.openxmlformats.org/officeDocument/2006/relationships/hyperlink" Target="mailto:suelidimauro@hotmail.com" TargetMode="External"/><Relationship Id="rId267" Type="http://schemas.openxmlformats.org/officeDocument/2006/relationships/hyperlink" Target="mailto:paulinhocesargrande@gmail.com" TargetMode="External"/><Relationship Id="rId288" Type="http://schemas.openxmlformats.org/officeDocument/2006/relationships/hyperlink" Target="mailto:janaina.de_almeida@siemens.com" TargetMode="External"/><Relationship Id="rId106" Type="http://schemas.openxmlformats.org/officeDocument/2006/relationships/hyperlink" Target="mailto:mauro.silva@dsm.com" TargetMode="External"/><Relationship Id="rId127" Type="http://schemas.openxmlformats.org/officeDocument/2006/relationships/hyperlink" Target="mailto:soaressuasilandia@gmail.com" TargetMode="External"/><Relationship Id="rId313" Type="http://schemas.openxmlformats.org/officeDocument/2006/relationships/hyperlink" Target="mailto:santoswaldelice@gmail.com" TargetMode="External"/><Relationship Id="rId10" Type="http://schemas.openxmlformats.org/officeDocument/2006/relationships/hyperlink" Target="mailto:anabarreto@hotmail.com" TargetMode="External"/><Relationship Id="rId31" Type="http://schemas.openxmlformats.org/officeDocument/2006/relationships/hyperlink" Target="mailto:ronaldoestilounico1@gmail.com" TargetMode="External"/><Relationship Id="rId52" Type="http://schemas.openxmlformats.org/officeDocument/2006/relationships/hyperlink" Target="mailto:floriartes@hotmail.com" TargetMode="External"/><Relationship Id="rId73" Type="http://schemas.openxmlformats.org/officeDocument/2006/relationships/hyperlink" Target="mailto:julioy.suyama@terra.com.br" TargetMode="External"/><Relationship Id="rId94" Type="http://schemas.openxmlformats.org/officeDocument/2006/relationships/hyperlink" Target="mailto:lilizanzanelli@yahoo.com.br" TargetMode="External"/><Relationship Id="rId148" Type="http://schemas.openxmlformats.org/officeDocument/2006/relationships/hyperlink" Target="mailto:vpescaroli@hotmail.com" TargetMode="External"/><Relationship Id="rId169" Type="http://schemas.openxmlformats.org/officeDocument/2006/relationships/hyperlink" Target="mailto:barbarelaserrano@hotmail.com" TargetMode="External"/><Relationship Id="rId334" Type="http://schemas.openxmlformats.org/officeDocument/2006/relationships/hyperlink" Target="mailto:edileneserra736@gmail.com" TargetMode="External"/><Relationship Id="rId355" Type="http://schemas.openxmlformats.org/officeDocument/2006/relationships/hyperlink" Target="mailto:donpierpaolo@yahoo.com.br" TargetMode="External"/><Relationship Id="rId376" Type="http://schemas.openxmlformats.org/officeDocument/2006/relationships/hyperlink" Target="mailto:danielmantovanlapietra@gmail.com" TargetMode="External"/><Relationship Id="rId4" Type="http://schemas.openxmlformats.org/officeDocument/2006/relationships/hyperlink" Target="mailto:angela8020@hotmail.com" TargetMode="External"/><Relationship Id="rId180" Type="http://schemas.openxmlformats.org/officeDocument/2006/relationships/hyperlink" Target="mailto:cascyu@yahoo.com.br" TargetMode="External"/><Relationship Id="rId215" Type="http://schemas.openxmlformats.org/officeDocument/2006/relationships/hyperlink" Target="mailto:cml.carlosmoura@gmail.com" TargetMode="External"/><Relationship Id="rId236" Type="http://schemas.openxmlformats.org/officeDocument/2006/relationships/hyperlink" Target="mailto:alexcorrea0610@gmail.com" TargetMode="External"/><Relationship Id="rId257" Type="http://schemas.openxmlformats.org/officeDocument/2006/relationships/hyperlink" Target="mailto:paoladiaspacheco@yahoo.com" TargetMode="External"/><Relationship Id="rId278" Type="http://schemas.openxmlformats.org/officeDocument/2006/relationships/hyperlink" Target="mailto:humberto.santos@fidi.org.br" TargetMode="External"/><Relationship Id="rId303" Type="http://schemas.openxmlformats.org/officeDocument/2006/relationships/hyperlink" Target="mailto:felipecoghi@yahoo.com.br" TargetMode="External"/><Relationship Id="rId42" Type="http://schemas.openxmlformats.org/officeDocument/2006/relationships/hyperlink" Target="mailto:kaka.yama72@gmail.com" TargetMode="External"/><Relationship Id="rId84" Type="http://schemas.openxmlformats.org/officeDocument/2006/relationships/hyperlink" Target="mailto:lucasresendeferreira@gmail.com" TargetMode="External"/><Relationship Id="rId138" Type="http://schemas.openxmlformats.org/officeDocument/2006/relationships/hyperlink" Target="mailto:rrdri@yahoo.com.br" TargetMode="External"/><Relationship Id="rId345" Type="http://schemas.openxmlformats.org/officeDocument/2006/relationships/hyperlink" Target="mailto:monisilver81@yahoo.com" TargetMode="External"/><Relationship Id="rId387" Type="http://schemas.openxmlformats.org/officeDocument/2006/relationships/hyperlink" Target="mailto:maruimarcia@gmail.com" TargetMode="External"/><Relationship Id="rId191" Type="http://schemas.openxmlformats.org/officeDocument/2006/relationships/hyperlink" Target="mailto:paulo.calarezzo@gmail.com" TargetMode="External"/><Relationship Id="rId205" Type="http://schemas.openxmlformats.org/officeDocument/2006/relationships/hyperlink" Target="mailto:kawasakiyoshio@gmail.com" TargetMode="External"/><Relationship Id="rId247" Type="http://schemas.openxmlformats.org/officeDocument/2006/relationships/hyperlink" Target="mailto:achyles@institutocisne.org.br" TargetMode="External"/><Relationship Id="rId107" Type="http://schemas.openxmlformats.org/officeDocument/2006/relationships/hyperlink" Target="mailto:soarestan68@gmail.com" TargetMode="External"/><Relationship Id="rId289" Type="http://schemas.openxmlformats.org/officeDocument/2006/relationships/hyperlink" Target="mailto:carolvegi@gmail.com" TargetMode="External"/><Relationship Id="rId11" Type="http://schemas.openxmlformats.org/officeDocument/2006/relationships/hyperlink" Target="mailto:biel_bueno.gb@hotmail.com" TargetMode="External"/><Relationship Id="rId53" Type="http://schemas.openxmlformats.org/officeDocument/2006/relationships/hyperlink" Target="mailto:apaula.rc@hotmail.com" TargetMode="External"/><Relationship Id="rId149" Type="http://schemas.openxmlformats.org/officeDocument/2006/relationships/hyperlink" Target="mailto:janniere.31@gmail.com" TargetMode="External"/><Relationship Id="rId314" Type="http://schemas.openxmlformats.org/officeDocument/2006/relationships/hyperlink" Target="mailto:oliveirajacy97@gmail.com" TargetMode="External"/><Relationship Id="rId356" Type="http://schemas.openxmlformats.org/officeDocument/2006/relationships/hyperlink" Target="mailto:fernanda.lopes.oliveira98@gmail.com" TargetMode="External"/><Relationship Id="rId95" Type="http://schemas.openxmlformats.org/officeDocument/2006/relationships/hyperlink" Target="mailto:marinaferronato@gmail.com;joquimgo@gmail.com" TargetMode="External"/><Relationship Id="rId160" Type="http://schemas.openxmlformats.org/officeDocument/2006/relationships/hyperlink" Target="mailto:milena.ro1@hotmail.com" TargetMode="External"/><Relationship Id="rId216" Type="http://schemas.openxmlformats.org/officeDocument/2006/relationships/hyperlink" Target="mailto:luciononato1955@gmail.com" TargetMode="External"/><Relationship Id="rId258" Type="http://schemas.openxmlformats.org/officeDocument/2006/relationships/hyperlink" Target="mailto:sandra.lobo@hotmail.com" TargetMode="External"/><Relationship Id="rId22" Type="http://schemas.openxmlformats.org/officeDocument/2006/relationships/hyperlink" Target="mailto:felipeaugusto500@gmail.com" TargetMode="External"/><Relationship Id="rId64" Type="http://schemas.openxmlformats.org/officeDocument/2006/relationships/hyperlink" Target="mailto:karina.delfino.nunes@gmail.com" TargetMode="External"/><Relationship Id="rId118" Type="http://schemas.openxmlformats.org/officeDocument/2006/relationships/hyperlink" Target="mailto:deocleciosfreitas@gmail.com" TargetMode="External"/><Relationship Id="rId325" Type="http://schemas.openxmlformats.org/officeDocument/2006/relationships/hyperlink" Target="mailto:msdconsultora@gmail.com" TargetMode="External"/><Relationship Id="rId367" Type="http://schemas.openxmlformats.org/officeDocument/2006/relationships/hyperlink" Target="mailto:bruhninho_groove@hotmail.com" TargetMode="External"/><Relationship Id="rId171" Type="http://schemas.openxmlformats.org/officeDocument/2006/relationships/hyperlink" Target="mailto:victor.lumen90@gmail.com" TargetMode="External"/><Relationship Id="rId227" Type="http://schemas.openxmlformats.org/officeDocument/2006/relationships/hyperlink" Target="mailto:periautomoveis@terra.com.br" TargetMode="External"/><Relationship Id="rId269" Type="http://schemas.openxmlformats.org/officeDocument/2006/relationships/hyperlink" Target="mailto:paulovreis@yahoo.com.br" TargetMode="External"/><Relationship Id="rId33" Type="http://schemas.openxmlformats.org/officeDocument/2006/relationships/hyperlink" Target="mailto:dsousa616@gmail.com" TargetMode="External"/><Relationship Id="rId129" Type="http://schemas.openxmlformats.org/officeDocument/2006/relationships/hyperlink" Target="mailto:paullinha.31abreuz@gmail.com;jaci.31oliver@gmail.com" TargetMode="External"/><Relationship Id="rId280" Type="http://schemas.openxmlformats.org/officeDocument/2006/relationships/hyperlink" Target="mailto:wesley.meiorin@gmail.com" TargetMode="External"/><Relationship Id="rId336" Type="http://schemas.openxmlformats.org/officeDocument/2006/relationships/hyperlink" Target="mailto:mariaangelicacontabil@gmail.com" TargetMode="External"/><Relationship Id="rId75" Type="http://schemas.openxmlformats.org/officeDocument/2006/relationships/hyperlink" Target="mailto:camiladroghini@hotmail.com" TargetMode="External"/><Relationship Id="rId140" Type="http://schemas.openxmlformats.org/officeDocument/2006/relationships/hyperlink" Target="mailto:jesuspereirajosefa862@gmail.com" TargetMode="External"/><Relationship Id="rId182" Type="http://schemas.openxmlformats.org/officeDocument/2006/relationships/hyperlink" Target="mailto:alissonrogerio13@gmail.com" TargetMode="External"/><Relationship Id="rId378" Type="http://schemas.openxmlformats.org/officeDocument/2006/relationships/hyperlink" Target="mailto:rebecalcp@gmail.com" TargetMode="External"/><Relationship Id="rId6" Type="http://schemas.openxmlformats.org/officeDocument/2006/relationships/hyperlink" Target="mailto:nicebrangel37@gmail.com" TargetMode="External"/><Relationship Id="rId238" Type="http://schemas.openxmlformats.org/officeDocument/2006/relationships/hyperlink" Target="mailto:eliane4254@hotmail.com" TargetMode="External"/><Relationship Id="rId291" Type="http://schemas.openxmlformats.org/officeDocument/2006/relationships/hyperlink" Target="mailto:edsondsr1@gmail.com" TargetMode="External"/><Relationship Id="rId305" Type="http://schemas.openxmlformats.org/officeDocument/2006/relationships/hyperlink" Target="mailto:tna.costa02@gmail.com" TargetMode="External"/><Relationship Id="rId347" Type="http://schemas.openxmlformats.org/officeDocument/2006/relationships/hyperlink" Target="mailto:kleber26@uol.com.br" TargetMode="External"/><Relationship Id="rId44" Type="http://schemas.openxmlformats.org/officeDocument/2006/relationships/hyperlink" Target="mailto:lucaslucena1@hotmail.com" TargetMode="External"/><Relationship Id="rId86" Type="http://schemas.openxmlformats.org/officeDocument/2006/relationships/hyperlink" Target="mailto:adilsonsilva0194@gmail.comMartinasantos0192@gmail.com" TargetMode="External"/><Relationship Id="rId151" Type="http://schemas.openxmlformats.org/officeDocument/2006/relationships/hyperlink" Target="mailto:aleilecio@gmail.com" TargetMode="External"/><Relationship Id="rId389" Type="http://schemas.openxmlformats.org/officeDocument/2006/relationships/hyperlink" Target="mailto:cidisiloli@gmail.com" TargetMode="External"/><Relationship Id="rId193" Type="http://schemas.openxmlformats.org/officeDocument/2006/relationships/hyperlink" Target="mailto:bruhbani@gmail.com" TargetMode="External"/><Relationship Id="rId207" Type="http://schemas.openxmlformats.org/officeDocument/2006/relationships/hyperlink" Target="mailto:cemi.coutto@gmail.com" TargetMode="External"/><Relationship Id="rId249" Type="http://schemas.openxmlformats.org/officeDocument/2006/relationships/hyperlink" Target="mailto:alinefenili@hotmail.com" TargetMode="External"/><Relationship Id="rId13" Type="http://schemas.openxmlformats.org/officeDocument/2006/relationships/hyperlink" Target="mailto:marcelo.ramos.21@hotmail.com" TargetMode="External"/><Relationship Id="rId109" Type="http://schemas.openxmlformats.org/officeDocument/2006/relationships/hyperlink" Target="mailto:leidiane.scorreia@gmail.com" TargetMode="External"/><Relationship Id="rId260" Type="http://schemas.openxmlformats.org/officeDocument/2006/relationships/hyperlink" Target="mailto:agriciodias@hotmail.com" TargetMode="External"/><Relationship Id="rId316" Type="http://schemas.openxmlformats.org/officeDocument/2006/relationships/hyperlink" Target="mailto:rosanagbueno@gmail.com" TargetMode="External"/><Relationship Id="rId55" Type="http://schemas.openxmlformats.org/officeDocument/2006/relationships/hyperlink" Target="mailto:delimabell2@gmail.com" TargetMode="External"/><Relationship Id="rId97" Type="http://schemas.openxmlformats.org/officeDocument/2006/relationships/hyperlink" Target="mailto:marinaferronato@gmail.com;joquimgo@gmail.com" TargetMode="External"/><Relationship Id="rId120" Type="http://schemas.openxmlformats.org/officeDocument/2006/relationships/hyperlink" Target="mailto:nelsonkawasaki@hotmail.com" TargetMode="External"/><Relationship Id="rId358" Type="http://schemas.openxmlformats.org/officeDocument/2006/relationships/hyperlink" Target="mailto:ediclaudia1505@gmail.com" TargetMode="External"/><Relationship Id="rId162" Type="http://schemas.openxmlformats.org/officeDocument/2006/relationships/hyperlink" Target="mailto:luciana@ssaconsultoria.com" TargetMode="External"/><Relationship Id="rId218" Type="http://schemas.openxmlformats.org/officeDocument/2006/relationships/hyperlink" Target="mailto:terreiro_seteespadas@hotmail.com" TargetMode="External"/><Relationship Id="rId271" Type="http://schemas.openxmlformats.org/officeDocument/2006/relationships/hyperlink" Target="mailto:ro_30silva@hotmail.com" TargetMode="External"/><Relationship Id="rId24" Type="http://schemas.openxmlformats.org/officeDocument/2006/relationships/hyperlink" Target="mailto:evandrojsantos01@gmail.com" TargetMode="External"/><Relationship Id="rId66" Type="http://schemas.openxmlformats.org/officeDocument/2006/relationships/hyperlink" Target="mailto:jefsantos.na@gmail.com" TargetMode="External"/><Relationship Id="rId131" Type="http://schemas.openxmlformats.org/officeDocument/2006/relationships/hyperlink" Target="mailto:maraquites@hotmail.com" TargetMode="External"/><Relationship Id="rId327" Type="http://schemas.openxmlformats.org/officeDocument/2006/relationships/hyperlink" Target="mailto:carolina.liauw@gmail.com" TargetMode="External"/><Relationship Id="rId369" Type="http://schemas.openxmlformats.org/officeDocument/2006/relationships/hyperlink" Target="mailto:sirecalia28@gmail.com" TargetMode="External"/><Relationship Id="rId173" Type="http://schemas.openxmlformats.org/officeDocument/2006/relationships/hyperlink" Target="mailto:dan_gama@yahoo.com.br" TargetMode="External"/><Relationship Id="rId229" Type="http://schemas.openxmlformats.org/officeDocument/2006/relationships/hyperlink" Target="mailto:crisalmeidasp@hotmail.com" TargetMode="External"/><Relationship Id="rId380" Type="http://schemas.openxmlformats.org/officeDocument/2006/relationships/hyperlink" Target="mailto:antonio_marinho_ext@carrefour.com" TargetMode="External"/><Relationship Id="rId240" Type="http://schemas.openxmlformats.org/officeDocument/2006/relationships/hyperlink" Target="mailto:aline1968rezende@gmail.com" TargetMode="External"/><Relationship Id="rId35" Type="http://schemas.openxmlformats.org/officeDocument/2006/relationships/hyperlink" Target="mailto:borgesbogado@hotmail.com" TargetMode="External"/><Relationship Id="rId77" Type="http://schemas.openxmlformats.org/officeDocument/2006/relationships/hyperlink" Target="mailto:eduardo.henrique97@hotmail.com" TargetMode="External"/><Relationship Id="rId100" Type="http://schemas.openxmlformats.org/officeDocument/2006/relationships/hyperlink" Target="mailto:lilian.ottomang@gmail.com" TargetMode="External"/><Relationship Id="rId282" Type="http://schemas.openxmlformats.org/officeDocument/2006/relationships/hyperlink" Target="mailto:0507isa@gmail.com" TargetMode="External"/><Relationship Id="rId338" Type="http://schemas.openxmlformats.org/officeDocument/2006/relationships/hyperlink" Target="mailto:sirlenesantos70312@gmail.com" TargetMode="External"/><Relationship Id="rId8" Type="http://schemas.openxmlformats.org/officeDocument/2006/relationships/hyperlink" Target="mailto:a.bracci@uol.com.br" TargetMode="External"/><Relationship Id="rId142" Type="http://schemas.openxmlformats.org/officeDocument/2006/relationships/hyperlink" Target="mailto:mahyra@sancan.com.br" TargetMode="External"/><Relationship Id="rId184" Type="http://schemas.openxmlformats.org/officeDocument/2006/relationships/hyperlink" Target="mailto:contato.carolinesantana@yahoo.com" TargetMode="External"/><Relationship Id="rId391" Type="http://schemas.openxmlformats.org/officeDocument/2006/relationships/hyperlink" Target="mailto:15996219085rafa@gmail.com" TargetMode="External"/><Relationship Id="rId251" Type="http://schemas.openxmlformats.org/officeDocument/2006/relationships/hyperlink" Target="mailto:kamillamoura335@gmail.com" TargetMode="External"/><Relationship Id="rId46" Type="http://schemas.openxmlformats.org/officeDocument/2006/relationships/hyperlink" Target="mailto:ana.gemio@dsa.com.br;miceli.mendes@gmail.com" TargetMode="External"/><Relationship Id="rId293" Type="http://schemas.openxmlformats.org/officeDocument/2006/relationships/hyperlink" Target="mailto:edilson@andrademaquetes.com.br" TargetMode="External"/><Relationship Id="rId307" Type="http://schemas.openxmlformats.org/officeDocument/2006/relationships/hyperlink" Target="mailto:vilson@borsoiconsultoria.com.br" TargetMode="External"/><Relationship Id="rId349" Type="http://schemas.openxmlformats.org/officeDocument/2006/relationships/hyperlink" Target="mailto:alebarino@gmail.com" TargetMode="External"/><Relationship Id="rId88" Type="http://schemas.openxmlformats.org/officeDocument/2006/relationships/hyperlink" Target="mailto:rosineiden387@gmail.com" TargetMode="External"/><Relationship Id="rId111" Type="http://schemas.openxmlformats.org/officeDocument/2006/relationships/hyperlink" Target="mailto:rodrigobrito144@gmail.com" TargetMode="External"/><Relationship Id="rId153" Type="http://schemas.openxmlformats.org/officeDocument/2006/relationships/hyperlink" Target="mailto:alex_felix7@hotmail.com" TargetMode="External"/><Relationship Id="rId195" Type="http://schemas.openxmlformats.org/officeDocument/2006/relationships/hyperlink" Target="mailto:si.graf@yahoo.com.br" TargetMode="External"/><Relationship Id="rId209" Type="http://schemas.openxmlformats.org/officeDocument/2006/relationships/hyperlink" Target="mailto:naldojose142010@gmail.com" TargetMode="External"/><Relationship Id="rId360" Type="http://schemas.openxmlformats.org/officeDocument/2006/relationships/hyperlink" Target="mailto:moraissueli790@gmail.com" TargetMode="External"/><Relationship Id="rId220" Type="http://schemas.openxmlformats.org/officeDocument/2006/relationships/hyperlink" Target="mailto:maricarvalhosud@gmail.com" TargetMode="External"/><Relationship Id="rId15" Type="http://schemas.openxmlformats.org/officeDocument/2006/relationships/hyperlink" Target="mailto:vinicius.souza2701@gmail.com" TargetMode="External"/><Relationship Id="rId57" Type="http://schemas.openxmlformats.org/officeDocument/2006/relationships/hyperlink" Target="mailto:simonebenites@ymail.com" TargetMode="External"/><Relationship Id="rId262" Type="http://schemas.openxmlformats.org/officeDocument/2006/relationships/hyperlink" Target="mailto:rkellyam@gmail.com;guilhermecamargoarruda@hotmail.com" TargetMode="External"/><Relationship Id="rId318" Type="http://schemas.openxmlformats.org/officeDocument/2006/relationships/hyperlink" Target="mailto:anna.flavia.y@gmail.com" TargetMode="External"/><Relationship Id="rId99" Type="http://schemas.openxmlformats.org/officeDocument/2006/relationships/hyperlink" Target="mailto:marilene.marques101971@gmail.com" TargetMode="External"/><Relationship Id="rId122" Type="http://schemas.openxmlformats.org/officeDocument/2006/relationships/hyperlink" Target="mailto:lemesorestes@gmail.com" TargetMode="External"/><Relationship Id="rId164" Type="http://schemas.openxmlformats.org/officeDocument/2006/relationships/hyperlink" Target="mailto:lopes_madeiras@hotmail.com" TargetMode="External"/><Relationship Id="rId371" Type="http://schemas.openxmlformats.org/officeDocument/2006/relationships/hyperlink" Target="mailto:ana_de_falco@hotmail.com" TargetMode="External"/><Relationship Id="rId26" Type="http://schemas.openxmlformats.org/officeDocument/2006/relationships/hyperlink" Target="mailto:drogaria.suprema@hotmail.com" TargetMode="External"/><Relationship Id="rId231" Type="http://schemas.openxmlformats.org/officeDocument/2006/relationships/hyperlink" Target="mailto:mariarodrigueseducacaoespecial@outlook.com" TargetMode="External"/><Relationship Id="rId273" Type="http://schemas.openxmlformats.org/officeDocument/2006/relationships/hyperlink" Target="mailto:thiagoadm1986@gmail.com" TargetMode="External"/><Relationship Id="rId329" Type="http://schemas.openxmlformats.org/officeDocument/2006/relationships/hyperlink" Target="mailto:julioy.suyama@terra.com.br" TargetMode="External"/><Relationship Id="rId68" Type="http://schemas.openxmlformats.org/officeDocument/2006/relationships/hyperlink" Target="mailto:l_castor@hotmail.com" TargetMode="External"/><Relationship Id="rId133" Type="http://schemas.openxmlformats.org/officeDocument/2006/relationships/hyperlink" Target="mailto:camposs_junior@hotmail.com" TargetMode="External"/><Relationship Id="rId175" Type="http://schemas.openxmlformats.org/officeDocument/2006/relationships/hyperlink" Target="mailto:regi.moura@hotmail.com" TargetMode="External"/><Relationship Id="rId340" Type="http://schemas.openxmlformats.org/officeDocument/2006/relationships/hyperlink" Target="mailto:atendimento.g.c.performance@gmail.com" TargetMode="External"/><Relationship Id="rId200" Type="http://schemas.openxmlformats.org/officeDocument/2006/relationships/hyperlink" Target="mailto:advluizfernando@uol.com.br" TargetMode="External"/><Relationship Id="rId382" Type="http://schemas.openxmlformats.org/officeDocument/2006/relationships/hyperlink" Target="mailto:samellaguibiel@gmail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FD11C-DEAF-4B33-ADAC-BA8E46D020EA}">
  <dimension ref="A1:AL287"/>
  <sheetViews>
    <sheetView tabSelected="1" topLeftCell="I130" zoomScaleNormal="100" workbookViewId="0">
      <selection activeCell="I147" sqref="I147"/>
    </sheetView>
  </sheetViews>
  <sheetFormatPr defaultRowHeight="15" x14ac:dyDescent="0.25"/>
  <cols>
    <col min="1" max="1" width="49.85546875" customWidth="1"/>
    <col min="2" max="2" width="62.140625" customWidth="1"/>
    <col min="3" max="3" width="65.85546875" customWidth="1"/>
    <col min="4" max="4" width="29.42578125" customWidth="1"/>
    <col min="5" max="5" width="21.140625" customWidth="1"/>
    <col min="6" max="6" width="47.85546875" customWidth="1"/>
    <col min="7" max="7" width="14.42578125" customWidth="1"/>
    <col min="8" max="8" width="16.85546875" customWidth="1"/>
    <col min="9" max="9" width="64.5703125" customWidth="1"/>
    <col min="10" max="10" width="73.140625" customWidth="1"/>
    <col min="11" max="11" width="65" customWidth="1"/>
    <col min="12" max="12" width="129.5703125" customWidth="1"/>
    <col min="13" max="13" width="14.140625" customWidth="1"/>
    <col min="14" max="14" width="17.42578125" customWidth="1"/>
    <col min="15" max="15" width="17" customWidth="1"/>
    <col min="16" max="16" width="20.5703125" customWidth="1"/>
    <col min="17" max="17" width="18.85546875" bestFit="1" customWidth="1"/>
    <col min="18" max="18" width="31.140625" customWidth="1"/>
    <col min="19" max="19" width="17" customWidth="1"/>
    <col min="20" max="20" width="15.28515625" customWidth="1"/>
    <col min="21" max="21" width="18.28515625" customWidth="1"/>
    <col min="22" max="22" width="14.140625" customWidth="1"/>
    <col min="23" max="23" width="12.85546875" customWidth="1"/>
    <col min="24" max="24" width="13" customWidth="1"/>
    <col min="25" max="25" width="16" customWidth="1"/>
    <col min="26" max="26" width="14.42578125" customWidth="1"/>
    <col min="27" max="27" width="13.7109375" customWidth="1"/>
    <col min="28" max="28" width="17.7109375" customWidth="1"/>
    <col min="29" max="29" width="21" customWidth="1"/>
    <col min="30" max="30" width="17.7109375" bestFit="1" customWidth="1"/>
    <col min="31" max="31" width="21" customWidth="1"/>
    <col min="32" max="32" width="11.140625" customWidth="1"/>
    <col min="33" max="33" width="16.85546875" customWidth="1"/>
    <col min="34" max="34" width="15.85546875" customWidth="1"/>
    <col min="35" max="35" width="11.5703125" customWidth="1"/>
    <col min="36" max="36" width="34.42578125" customWidth="1"/>
    <col min="37" max="37" width="168.140625" customWidth="1"/>
    <col min="38" max="38" width="41.85546875" customWidth="1"/>
  </cols>
  <sheetData>
    <row r="1" spans="1:37" ht="31.5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1" t="s">
        <v>5</v>
      </c>
      <c r="G1" s="4" t="s">
        <v>6</v>
      </c>
      <c r="H1" s="3" t="s">
        <v>7</v>
      </c>
      <c r="I1" s="3" t="s">
        <v>8</v>
      </c>
      <c r="J1" s="1" t="s">
        <v>1</v>
      </c>
      <c r="K1" s="1" t="s">
        <v>2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3" t="s">
        <v>14</v>
      </c>
      <c r="R1" s="3" t="s">
        <v>15</v>
      </c>
      <c r="S1" s="5" t="s">
        <v>65</v>
      </c>
      <c r="T1" s="5" t="s">
        <v>16</v>
      </c>
      <c r="U1" s="6" t="s">
        <v>17</v>
      </c>
      <c r="V1" s="3" t="s">
        <v>18</v>
      </c>
      <c r="W1" s="3" t="s">
        <v>19</v>
      </c>
      <c r="X1" s="3" t="s">
        <v>20</v>
      </c>
      <c r="Y1" s="3" t="s">
        <v>21</v>
      </c>
      <c r="Z1" s="3" t="s">
        <v>22</v>
      </c>
      <c r="AA1" s="3" t="s">
        <v>23</v>
      </c>
      <c r="AB1" s="3" t="s">
        <v>24</v>
      </c>
      <c r="AC1" s="3" t="s">
        <v>25</v>
      </c>
      <c r="AD1" s="3" t="s">
        <v>26</v>
      </c>
      <c r="AE1" s="3" t="s">
        <v>27</v>
      </c>
      <c r="AF1" s="1" t="s">
        <v>28</v>
      </c>
      <c r="AG1" s="1" t="s">
        <v>29</v>
      </c>
      <c r="AH1" s="3" t="s">
        <v>30</v>
      </c>
      <c r="AI1" s="3" t="s">
        <v>2478</v>
      </c>
      <c r="AJ1" s="3" t="s">
        <v>31</v>
      </c>
      <c r="AK1" s="3" t="s">
        <v>32</v>
      </c>
    </row>
    <row r="2" spans="1:37" ht="18" customHeight="1" x14ac:dyDescent="0.25">
      <c r="A2" s="400" t="s">
        <v>33</v>
      </c>
      <c r="B2" s="400" t="s">
        <v>34</v>
      </c>
      <c r="C2" s="495" t="s">
        <v>35</v>
      </c>
      <c r="D2" s="26" t="s">
        <v>36</v>
      </c>
      <c r="E2" s="20" t="s">
        <v>37</v>
      </c>
      <c r="F2" s="284" t="s">
        <v>38</v>
      </c>
      <c r="G2" s="284">
        <v>3271</v>
      </c>
      <c r="H2" s="20" t="s">
        <v>39</v>
      </c>
      <c r="I2" s="26" t="s">
        <v>40</v>
      </c>
      <c r="J2" s="400" t="s">
        <v>41</v>
      </c>
      <c r="K2" s="559" t="s">
        <v>1746</v>
      </c>
      <c r="L2" s="400" t="s">
        <v>42</v>
      </c>
      <c r="M2" s="193">
        <v>45031</v>
      </c>
      <c r="N2" s="193">
        <v>45944</v>
      </c>
      <c r="O2" s="284" t="s">
        <v>43</v>
      </c>
      <c r="P2" s="193">
        <v>45275</v>
      </c>
      <c r="Q2" s="20">
        <v>15</v>
      </c>
      <c r="R2" s="20" t="s">
        <v>44</v>
      </c>
      <c r="S2" s="21" t="s">
        <v>2588</v>
      </c>
      <c r="T2" s="22" t="s">
        <v>101</v>
      </c>
      <c r="U2" s="23">
        <v>1067</v>
      </c>
      <c r="V2" s="340">
        <v>74.05</v>
      </c>
      <c r="W2" s="24"/>
      <c r="X2" s="24"/>
      <c r="Y2" s="340">
        <v>433</v>
      </c>
      <c r="Z2" s="24"/>
      <c r="AA2" s="24"/>
      <c r="AB2" s="23">
        <f t="shared" ref="AB2:AB27" si="0">SUM(U2:AA2)</f>
        <v>1574.05</v>
      </c>
      <c r="AC2" s="25">
        <v>7.0000000000000007E-2</v>
      </c>
      <c r="AD2" s="23">
        <f t="shared" ref="AD2:AD18" si="1">U2*AC2</f>
        <v>74.690000000000012</v>
      </c>
      <c r="AE2" s="23">
        <f t="shared" ref="AE2:AE65" si="2">AB2-AD2</f>
        <v>1499.36</v>
      </c>
      <c r="AF2" s="558">
        <v>0</v>
      </c>
      <c r="AG2" s="23">
        <f t="shared" ref="AG2:AG43" si="3">AE2-AF2</f>
        <v>1499.36</v>
      </c>
      <c r="AH2" s="20">
        <v>20</v>
      </c>
      <c r="AI2" s="24"/>
      <c r="AJ2" s="24" t="s">
        <v>2581</v>
      </c>
      <c r="AK2" s="560"/>
    </row>
    <row r="3" spans="1:37" ht="18" customHeight="1" x14ac:dyDescent="0.25">
      <c r="A3" s="275" t="s">
        <v>45</v>
      </c>
      <c r="B3" s="275" t="s">
        <v>46</v>
      </c>
      <c r="C3" s="446" t="s">
        <v>47</v>
      </c>
      <c r="D3" s="275" t="s">
        <v>48</v>
      </c>
      <c r="E3" s="276" t="s">
        <v>49</v>
      </c>
      <c r="F3" s="276" t="s">
        <v>50</v>
      </c>
      <c r="G3" s="276">
        <v>8730</v>
      </c>
      <c r="H3" s="276" t="s">
        <v>51</v>
      </c>
      <c r="I3" s="275" t="s">
        <v>1768</v>
      </c>
      <c r="J3" s="275" t="s">
        <v>1685</v>
      </c>
      <c r="K3" s="457" t="s">
        <v>1686</v>
      </c>
      <c r="L3" s="275" t="s">
        <v>52</v>
      </c>
      <c r="M3" s="277">
        <v>44946</v>
      </c>
      <c r="N3" s="277">
        <v>45310</v>
      </c>
      <c r="O3" s="276" t="s">
        <v>53</v>
      </c>
      <c r="P3" s="277">
        <v>45311</v>
      </c>
      <c r="Q3" s="276">
        <v>20</v>
      </c>
      <c r="R3" s="276" t="s">
        <v>44</v>
      </c>
      <c r="S3" s="459" t="s">
        <v>2381</v>
      </c>
      <c r="T3" s="11"/>
      <c r="U3" s="13">
        <v>1750</v>
      </c>
      <c r="V3" s="8"/>
      <c r="W3" s="8"/>
      <c r="X3" s="8"/>
      <c r="Y3" s="278">
        <v>108</v>
      </c>
      <c r="Z3" s="8"/>
      <c r="AA3" s="8"/>
      <c r="AB3" s="13">
        <f t="shared" si="0"/>
        <v>1858</v>
      </c>
      <c r="AC3" s="14">
        <v>0.08</v>
      </c>
      <c r="AD3" s="13">
        <f t="shared" si="1"/>
        <v>140</v>
      </c>
      <c r="AE3" s="13">
        <f t="shared" si="2"/>
        <v>1718</v>
      </c>
      <c r="AF3" s="458">
        <v>0</v>
      </c>
      <c r="AG3" s="13">
        <f t="shared" si="3"/>
        <v>1718</v>
      </c>
      <c r="AH3" s="10">
        <v>25</v>
      </c>
      <c r="AI3" s="8"/>
      <c r="AJ3" s="8"/>
      <c r="AK3" s="279"/>
    </row>
    <row r="4" spans="1:37" ht="18" customHeight="1" x14ac:dyDescent="0.25">
      <c r="A4" s="52" t="s">
        <v>54</v>
      </c>
      <c r="B4" s="52" t="s">
        <v>55</v>
      </c>
      <c r="C4" s="318" t="s">
        <v>56</v>
      </c>
      <c r="D4" s="52" t="s">
        <v>57</v>
      </c>
      <c r="E4" s="53" t="s">
        <v>37</v>
      </c>
      <c r="F4" s="53" t="s">
        <v>38</v>
      </c>
      <c r="G4" s="53">
        <v>256</v>
      </c>
      <c r="H4" s="53" t="s">
        <v>58</v>
      </c>
      <c r="I4" s="52" t="s">
        <v>59</v>
      </c>
      <c r="J4" s="52" t="s">
        <v>60</v>
      </c>
      <c r="K4" s="318" t="s">
        <v>1538</v>
      </c>
      <c r="L4" s="52" t="s">
        <v>61</v>
      </c>
      <c r="M4" s="260">
        <v>45023</v>
      </c>
      <c r="N4" s="260">
        <v>45936</v>
      </c>
      <c r="O4" s="53" t="s">
        <v>43</v>
      </c>
      <c r="P4" s="260">
        <v>45276</v>
      </c>
      <c r="Q4" s="53">
        <v>16</v>
      </c>
      <c r="R4" s="53" t="s">
        <v>44</v>
      </c>
      <c r="S4" s="258" t="s">
        <v>2586</v>
      </c>
      <c r="T4" s="259" t="s">
        <v>62</v>
      </c>
      <c r="U4" s="311">
        <v>1400</v>
      </c>
      <c r="V4" s="312">
        <v>102.24</v>
      </c>
      <c r="W4" s="314"/>
      <c r="X4" s="314"/>
      <c r="Y4" s="312"/>
      <c r="Z4" s="314"/>
      <c r="AA4" s="314"/>
      <c r="AB4" s="311">
        <f t="shared" si="0"/>
        <v>1502.24</v>
      </c>
      <c r="AC4" s="313">
        <v>7.0000000000000007E-2</v>
      </c>
      <c r="AD4" s="311">
        <f t="shared" si="1"/>
        <v>98.000000000000014</v>
      </c>
      <c r="AE4" s="311">
        <f t="shared" si="2"/>
        <v>1404.24</v>
      </c>
      <c r="AF4" s="490">
        <v>0</v>
      </c>
      <c r="AG4" s="311">
        <f t="shared" si="3"/>
        <v>1404.24</v>
      </c>
      <c r="AH4" s="53">
        <v>20</v>
      </c>
      <c r="AI4" s="314" t="s">
        <v>1957</v>
      </c>
      <c r="AJ4" s="314"/>
      <c r="AK4" s="316"/>
    </row>
    <row r="5" spans="1:37" ht="18" customHeight="1" x14ac:dyDescent="0.25">
      <c r="A5" s="281" t="s">
        <v>68</v>
      </c>
      <c r="B5" s="275" t="s">
        <v>69</v>
      </c>
      <c r="C5" s="9" t="s">
        <v>70</v>
      </c>
      <c r="D5" s="275" t="s">
        <v>71</v>
      </c>
      <c r="E5" s="276" t="s">
        <v>37</v>
      </c>
      <c r="F5" s="280" t="s">
        <v>38</v>
      </c>
      <c r="G5" s="276">
        <v>3306</v>
      </c>
      <c r="H5" s="276" t="s">
        <v>72</v>
      </c>
      <c r="I5" s="281" t="s">
        <v>73</v>
      </c>
      <c r="J5" s="282" t="s">
        <v>74</v>
      </c>
      <c r="K5" s="7" t="s">
        <v>75</v>
      </c>
      <c r="L5" s="283" t="s">
        <v>76</v>
      </c>
      <c r="M5" s="277">
        <v>44553</v>
      </c>
      <c r="N5" s="277">
        <v>45465</v>
      </c>
      <c r="O5" s="276" t="s">
        <v>77</v>
      </c>
      <c r="P5" s="277">
        <v>45285</v>
      </c>
      <c r="Q5" s="276">
        <v>25</v>
      </c>
      <c r="R5" s="10" t="s">
        <v>65</v>
      </c>
      <c r="S5" s="11" t="s">
        <v>2256</v>
      </c>
      <c r="T5" s="12"/>
      <c r="U5" s="13">
        <v>950.76</v>
      </c>
      <c r="V5" s="13"/>
      <c r="W5" s="13"/>
      <c r="X5" s="8"/>
      <c r="Y5" s="278"/>
      <c r="Z5" s="8"/>
      <c r="AA5" s="8"/>
      <c r="AB5" s="13">
        <f t="shared" si="0"/>
        <v>950.76</v>
      </c>
      <c r="AC5" s="14">
        <v>0.1</v>
      </c>
      <c r="AD5" s="13">
        <f t="shared" si="1"/>
        <v>95.076000000000008</v>
      </c>
      <c r="AE5" s="13">
        <f t="shared" si="2"/>
        <v>855.68399999999997</v>
      </c>
      <c r="AF5" s="458">
        <v>0</v>
      </c>
      <c r="AG5" s="13">
        <f t="shared" si="3"/>
        <v>855.68399999999997</v>
      </c>
      <c r="AH5" s="10">
        <v>30</v>
      </c>
      <c r="AI5" s="8"/>
      <c r="AJ5" s="8"/>
      <c r="AK5" s="279"/>
    </row>
    <row r="6" spans="1:37" ht="18" customHeight="1" x14ac:dyDescent="0.25">
      <c r="A6" s="281" t="s">
        <v>78</v>
      </c>
      <c r="B6" s="275" t="s">
        <v>79</v>
      </c>
      <c r="C6" s="9" t="s">
        <v>80</v>
      </c>
      <c r="D6" s="275" t="s">
        <v>81</v>
      </c>
      <c r="E6" s="276" t="s">
        <v>66</v>
      </c>
      <c r="F6" s="280" t="s">
        <v>38</v>
      </c>
      <c r="G6" s="276">
        <v>201</v>
      </c>
      <c r="H6" s="276" t="s">
        <v>82</v>
      </c>
      <c r="I6" s="281" t="s">
        <v>83</v>
      </c>
      <c r="J6" s="282" t="s">
        <v>84</v>
      </c>
      <c r="K6" s="7" t="s">
        <v>85</v>
      </c>
      <c r="L6" s="281" t="s">
        <v>86</v>
      </c>
      <c r="M6" s="277">
        <v>44803</v>
      </c>
      <c r="N6" s="277">
        <v>45717</v>
      </c>
      <c r="O6" s="276" t="s">
        <v>87</v>
      </c>
      <c r="P6" s="277"/>
      <c r="Q6" s="276">
        <v>30</v>
      </c>
      <c r="R6" s="10" t="s">
        <v>65</v>
      </c>
      <c r="S6" s="11" t="s">
        <v>2121</v>
      </c>
      <c r="T6" s="12"/>
      <c r="U6" s="13">
        <v>1300</v>
      </c>
      <c r="V6" s="13"/>
      <c r="W6" s="13"/>
      <c r="X6" s="8"/>
      <c r="Y6" s="278"/>
      <c r="Z6" s="8"/>
      <c r="AA6" s="8"/>
      <c r="AB6" s="13">
        <f t="shared" si="0"/>
        <v>1300</v>
      </c>
      <c r="AC6" s="14">
        <v>0.08</v>
      </c>
      <c r="AD6" s="13">
        <f t="shared" si="1"/>
        <v>104</v>
      </c>
      <c r="AE6" s="13">
        <f t="shared" si="2"/>
        <v>1196</v>
      </c>
      <c r="AF6" s="13">
        <v>0</v>
      </c>
      <c r="AG6" s="13">
        <f t="shared" si="3"/>
        <v>1196</v>
      </c>
      <c r="AH6" s="10">
        <v>30</v>
      </c>
      <c r="AI6" s="8"/>
      <c r="AJ6" s="8"/>
      <c r="AK6" s="279"/>
    </row>
    <row r="7" spans="1:37" ht="18" customHeight="1" x14ac:dyDescent="0.25">
      <c r="A7" s="308" t="s">
        <v>90</v>
      </c>
      <c r="B7" s="304" t="s">
        <v>91</v>
      </c>
      <c r="C7" s="318" t="s">
        <v>92</v>
      </c>
      <c r="D7" s="52" t="s">
        <v>93</v>
      </c>
      <c r="E7" s="53" t="s">
        <v>49</v>
      </c>
      <c r="F7" s="487" t="s">
        <v>94</v>
      </c>
      <c r="G7" s="53">
        <v>9892</v>
      </c>
      <c r="H7" s="53" t="s">
        <v>95</v>
      </c>
      <c r="I7" s="308" t="s">
        <v>96</v>
      </c>
      <c r="J7" s="308" t="s">
        <v>97</v>
      </c>
      <c r="K7" s="385" t="s">
        <v>98</v>
      </c>
      <c r="L7" s="308" t="s">
        <v>99</v>
      </c>
      <c r="M7" s="260">
        <v>44961</v>
      </c>
      <c r="N7" s="260">
        <v>45872</v>
      </c>
      <c r="O7" s="53" t="s">
        <v>100</v>
      </c>
      <c r="P7" s="260">
        <v>45270</v>
      </c>
      <c r="Q7" s="53">
        <v>10</v>
      </c>
      <c r="R7" s="53" t="s">
        <v>65</v>
      </c>
      <c r="S7" s="258" t="s">
        <v>2499</v>
      </c>
      <c r="T7" s="259" t="s">
        <v>101</v>
      </c>
      <c r="U7" s="311">
        <v>1750</v>
      </c>
      <c r="V7" s="311">
        <v>143.27000000000001</v>
      </c>
      <c r="W7" s="311"/>
      <c r="X7" s="314"/>
      <c r="Y7" s="387"/>
      <c r="Z7" s="314"/>
      <c r="AA7" s="312"/>
      <c r="AB7" s="311">
        <f t="shared" si="0"/>
        <v>1893.27</v>
      </c>
      <c r="AC7" s="313">
        <v>0.08</v>
      </c>
      <c r="AD7" s="311">
        <f t="shared" si="1"/>
        <v>140</v>
      </c>
      <c r="AE7" s="311">
        <f t="shared" si="2"/>
        <v>1753.27</v>
      </c>
      <c r="AF7" s="311">
        <v>0</v>
      </c>
      <c r="AG7" s="311">
        <f t="shared" si="3"/>
        <v>1753.27</v>
      </c>
      <c r="AH7" s="53">
        <v>15</v>
      </c>
      <c r="AI7" s="314" t="s">
        <v>1957</v>
      </c>
      <c r="AJ7" s="314"/>
      <c r="AK7" s="316"/>
    </row>
    <row r="8" spans="1:37" ht="18" customHeight="1" x14ac:dyDescent="0.25">
      <c r="A8" s="524" t="s">
        <v>102</v>
      </c>
      <c r="B8" s="275" t="s">
        <v>103</v>
      </c>
      <c r="C8" s="462" t="s">
        <v>104</v>
      </c>
      <c r="D8" s="460" t="s">
        <v>105</v>
      </c>
      <c r="E8" s="528" t="s">
        <v>88</v>
      </c>
      <c r="F8" s="529" t="s">
        <v>106</v>
      </c>
      <c r="G8" s="10"/>
      <c r="H8" s="10"/>
      <c r="I8" s="530" t="s">
        <v>107</v>
      </c>
      <c r="J8" s="282" t="s">
        <v>108</v>
      </c>
      <c r="K8" s="7" t="s">
        <v>109</v>
      </c>
      <c r="L8" s="282" t="s">
        <v>110</v>
      </c>
      <c r="M8" s="277">
        <v>44218</v>
      </c>
      <c r="N8" s="277">
        <v>45495</v>
      </c>
      <c r="O8" s="276" t="s">
        <v>89</v>
      </c>
      <c r="P8" s="277"/>
      <c r="Q8" s="531">
        <v>30</v>
      </c>
      <c r="R8" s="10" t="s">
        <v>65</v>
      </c>
      <c r="S8" s="11" t="s">
        <v>2425</v>
      </c>
      <c r="T8" s="12" t="s">
        <v>62</v>
      </c>
      <c r="U8" s="13">
        <v>1160.06</v>
      </c>
      <c r="V8" s="13">
        <v>74.7</v>
      </c>
      <c r="W8" s="13"/>
      <c r="X8" s="8"/>
      <c r="Y8" s="461"/>
      <c r="Z8" s="8"/>
      <c r="AA8" s="8"/>
      <c r="AB8" s="13">
        <f t="shared" si="0"/>
        <v>1234.76</v>
      </c>
      <c r="AC8" s="14">
        <v>0.08</v>
      </c>
      <c r="AD8" s="13">
        <f t="shared" si="1"/>
        <v>92.8048</v>
      </c>
      <c r="AE8" s="13">
        <f t="shared" si="2"/>
        <v>1141.9551999999999</v>
      </c>
      <c r="AF8" s="13">
        <v>0</v>
      </c>
      <c r="AG8" s="379">
        <f t="shared" si="3"/>
        <v>1141.9551999999999</v>
      </c>
      <c r="AH8" s="10">
        <v>30</v>
      </c>
      <c r="AI8" s="8"/>
      <c r="AJ8" s="30"/>
      <c r="AK8" s="279" t="s">
        <v>2282</v>
      </c>
    </row>
    <row r="9" spans="1:37" ht="18" customHeight="1" x14ac:dyDescent="0.25">
      <c r="A9" s="541" t="s">
        <v>2123</v>
      </c>
      <c r="B9" s="542" t="s">
        <v>2124</v>
      </c>
      <c r="C9" s="543" t="s">
        <v>2125</v>
      </c>
      <c r="D9" s="544" t="s">
        <v>2126</v>
      </c>
      <c r="E9" s="545" t="s">
        <v>2127</v>
      </c>
      <c r="F9" s="545" t="s">
        <v>38</v>
      </c>
      <c r="G9" s="546">
        <v>3561</v>
      </c>
      <c r="H9" s="546" t="s">
        <v>2128</v>
      </c>
      <c r="I9" s="547" t="s">
        <v>2129</v>
      </c>
      <c r="J9" s="548" t="s">
        <v>2130</v>
      </c>
      <c r="K9" s="549" t="s">
        <v>2131</v>
      </c>
      <c r="L9" s="547" t="s">
        <v>2132</v>
      </c>
      <c r="M9" s="550">
        <v>45191</v>
      </c>
      <c r="N9" s="550">
        <v>46102</v>
      </c>
      <c r="O9" s="546" t="s">
        <v>280</v>
      </c>
      <c r="P9" s="550">
        <v>45306</v>
      </c>
      <c r="Q9" s="545">
        <v>15</v>
      </c>
      <c r="R9" s="391" t="s">
        <v>44</v>
      </c>
      <c r="S9" s="393" t="s">
        <v>2343</v>
      </c>
      <c r="T9" s="391"/>
      <c r="U9" s="394">
        <v>1985</v>
      </c>
      <c r="V9" s="394"/>
      <c r="W9" s="394"/>
      <c r="X9" s="397"/>
      <c r="Y9" s="551">
        <v>540</v>
      </c>
      <c r="Z9" s="551">
        <v>75</v>
      </c>
      <c r="AA9" s="397"/>
      <c r="AB9" s="394">
        <f t="shared" si="0"/>
        <v>2600</v>
      </c>
      <c r="AC9" s="396">
        <v>0.08</v>
      </c>
      <c r="AD9" s="311">
        <f t="shared" si="1"/>
        <v>158.80000000000001</v>
      </c>
      <c r="AE9" s="394">
        <f t="shared" si="2"/>
        <v>2441.1999999999998</v>
      </c>
      <c r="AF9" s="394">
        <v>0</v>
      </c>
      <c r="AG9" s="394">
        <f t="shared" si="3"/>
        <v>2441.1999999999998</v>
      </c>
      <c r="AH9" s="390">
        <v>20</v>
      </c>
      <c r="AI9" s="314" t="s">
        <v>1957</v>
      </c>
      <c r="AJ9" s="397"/>
      <c r="AK9" s="538"/>
    </row>
    <row r="10" spans="1:37" ht="18" customHeight="1" x14ac:dyDescent="0.25">
      <c r="A10" s="308" t="s">
        <v>1921</v>
      </c>
      <c r="B10" s="52" t="s">
        <v>1922</v>
      </c>
      <c r="C10" s="318" t="s">
        <v>1923</v>
      </c>
      <c r="D10" s="52" t="s">
        <v>1924</v>
      </c>
      <c r="E10" s="53" t="s">
        <v>960</v>
      </c>
      <c r="F10" s="306" t="s">
        <v>38</v>
      </c>
      <c r="G10" s="53">
        <v>1221</v>
      </c>
      <c r="H10" s="53" t="s">
        <v>1925</v>
      </c>
      <c r="I10" s="308" t="s">
        <v>1977</v>
      </c>
      <c r="J10" s="308" t="s">
        <v>1926</v>
      </c>
      <c r="K10" s="385" t="s">
        <v>1927</v>
      </c>
      <c r="L10" s="308" t="s">
        <v>1928</v>
      </c>
      <c r="M10" s="260">
        <v>45134</v>
      </c>
      <c r="N10" s="260">
        <v>44949</v>
      </c>
      <c r="O10" s="53" t="s">
        <v>151</v>
      </c>
      <c r="P10" s="260">
        <v>45265</v>
      </c>
      <c r="Q10" s="53">
        <v>5</v>
      </c>
      <c r="R10" s="53" t="s">
        <v>44</v>
      </c>
      <c r="S10" s="258" t="s">
        <v>2464</v>
      </c>
      <c r="T10" s="259" t="s">
        <v>101</v>
      </c>
      <c r="U10" s="311">
        <v>2280</v>
      </c>
      <c r="V10" s="311">
        <v>35.85</v>
      </c>
      <c r="W10" s="311"/>
      <c r="X10" s="314"/>
      <c r="Y10" s="312">
        <v>462</v>
      </c>
      <c r="Z10" s="312">
        <v>58</v>
      </c>
      <c r="AA10" s="314"/>
      <c r="AB10" s="311">
        <f t="shared" si="0"/>
        <v>2835.85</v>
      </c>
      <c r="AC10" s="313">
        <v>0.08</v>
      </c>
      <c r="AD10" s="311">
        <f t="shared" si="1"/>
        <v>182.4</v>
      </c>
      <c r="AE10" s="311">
        <f t="shared" si="2"/>
        <v>2653.45</v>
      </c>
      <c r="AF10" s="311">
        <v>0</v>
      </c>
      <c r="AG10" s="311">
        <f t="shared" si="3"/>
        <v>2653.45</v>
      </c>
      <c r="AH10" s="53">
        <v>10</v>
      </c>
      <c r="AI10" s="314" t="s">
        <v>1957</v>
      </c>
      <c r="AJ10" s="315" t="s">
        <v>2557</v>
      </c>
      <c r="AK10" s="316"/>
    </row>
    <row r="11" spans="1:37" ht="18" customHeight="1" x14ac:dyDescent="0.25">
      <c r="A11" s="435" t="s">
        <v>2283</v>
      </c>
      <c r="B11" s="374" t="s">
        <v>2284</v>
      </c>
      <c r="C11" s="29" t="s">
        <v>2285</v>
      </c>
      <c r="D11" s="374" t="s">
        <v>2286</v>
      </c>
      <c r="E11" s="375" t="s">
        <v>265</v>
      </c>
      <c r="F11" s="375" t="s">
        <v>2287</v>
      </c>
      <c r="G11" s="375">
        <v>3789</v>
      </c>
      <c r="H11" s="375" t="s">
        <v>2288</v>
      </c>
      <c r="I11" s="435" t="s">
        <v>2289</v>
      </c>
      <c r="J11" s="435" t="s">
        <v>2290</v>
      </c>
      <c r="K11" s="17" t="s">
        <v>2291</v>
      </c>
      <c r="L11" s="435" t="s">
        <v>2292</v>
      </c>
      <c r="M11" s="376">
        <v>45229</v>
      </c>
      <c r="N11" s="376">
        <v>46141</v>
      </c>
      <c r="O11" s="375" t="s">
        <v>567</v>
      </c>
      <c r="P11" s="376"/>
      <c r="Q11" s="375">
        <v>30</v>
      </c>
      <c r="R11" s="377" t="s">
        <v>44</v>
      </c>
      <c r="S11" s="378" t="s">
        <v>2426</v>
      </c>
      <c r="T11" s="377"/>
      <c r="U11" s="379">
        <v>2200</v>
      </c>
      <c r="V11" s="379"/>
      <c r="W11" s="379"/>
      <c r="X11" s="436"/>
      <c r="Y11" s="437">
        <v>120</v>
      </c>
      <c r="Z11" s="437"/>
      <c r="AA11" s="436"/>
      <c r="AB11" s="379">
        <f t="shared" si="0"/>
        <v>2320</v>
      </c>
      <c r="AC11" s="380">
        <v>7.0000000000000007E-2</v>
      </c>
      <c r="AD11" s="13">
        <f t="shared" si="1"/>
        <v>154.00000000000003</v>
      </c>
      <c r="AE11" s="13">
        <f t="shared" si="2"/>
        <v>2166</v>
      </c>
      <c r="AF11" s="379">
        <v>0</v>
      </c>
      <c r="AG11" s="13">
        <f t="shared" si="3"/>
        <v>2166</v>
      </c>
      <c r="AH11" s="375">
        <v>30</v>
      </c>
      <c r="AI11" s="8"/>
      <c r="AJ11" s="436"/>
      <c r="AK11" s="438"/>
    </row>
    <row r="12" spans="1:37" ht="18" customHeight="1" x14ac:dyDescent="0.25">
      <c r="A12" s="26" t="s">
        <v>2564</v>
      </c>
      <c r="B12" s="26" t="s">
        <v>2565</v>
      </c>
      <c r="C12" s="43" t="s">
        <v>2566</v>
      </c>
      <c r="D12" s="26" t="s">
        <v>2567</v>
      </c>
      <c r="E12" s="20"/>
      <c r="F12" s="20" t="s">
        <v>2568</v>
      </c>
      <c r="G12" s="20"/>
      <c r="H12" s="20"/>
      <c r="I12" s="26" t="s">
        <v>2569</v>
      </c>
      <c r="J12" s="26" t="s">
        <v>2570</v>
      </c>
      <c r="K12" s="43" t="s">
        <v>2571</v>
      </c>
      <c r="L12" s="26" t="s">
        <v>2572</v>
      </c>
      <c r="M12" s="27">
        <v>45261</v>
      </c>
      <c r="N12" s="27">
        <v>46173</v>
      </c>
      <c r="O12" s="20" t="s">
        <v>298</v>
      </c>
      <c r="P12" s="27">
        <v>45275</v>
      </c>
      <c r="Q12" s="20">
        <v>15</v>
      </c>
      <c r="R12" s="20" t="s">
        <v>65</v>
      </c>
      <c r="S12" s="21" t="s">
        <v>2585</v>
      </c>
      <c r="T12" s="22" t="s">
        <v>62</v>
      </c>
      <c r="U12" s="23">
        <v>825</v>
      </c>
      <c r="V12" s="340"/>
      <c r="W12" s="24"/>
      <c r="X12" s="24"/>
      <c r="Y12" s="340">
        <v>125</v>
      </c>
      <c r="Z12" s="24"/>
      <c r="AA12" s="24"/>
      <c r="AB12" s="23">
        <f t="shared" si="0"/>
        <v>950</v>
      </c>
      <c r="AC12" s="25">
        <v>0.08</v>
      </c>
      <c r="AD12" s="23">
        <f t="shared" si="1"/>
        <v>66</v>
      </c>
      <c r="AE12" s="23">
        <f t="shared" si="2"/>
        <v>884</v>
      </c>
      <c r="AF12" s="23">
        <v>0</v>
      </c>
      <c r="AG12" s="23">
        <f t="shared" si="3"/>
        <v>884</v>
      </c>
      <c r="AH12" s="20">
        <v>20</v>
      </c>
      <c r="AI12" s="24"/>
      <c r="AJ12" s="24" t="s">
        <v>2581</v>
      </c>
      <c r="AK12" s="373" t="s">
        <v>2584</v>
      </c>
    </row>
    <row r="13" spans="1:37" ht="18" customHeight="1" x14ac:dyDescent="0.25">
      <c r="A13" s="452" t="s">
        <v>112</v>
      </c>
      <c r="B13" s="26" t="s">
        <v>113</v>
      </c>
      <c r="C13" s="481" t="s">
        <v>114</v>
      </c>
      <c r="D13" s="26" t="s">
        <v>115</v>
      </c>
      <c r="E13" s="20" t="s">
        <v>88</v>
      </c>
      <c r="F13" s="20" t="s">
        <v>38</v>
      </c>
      <c r="G13" s="20">
        <v>1</v>
      </c>
      <c r="H13" s="20" t="s">
        <v>116</v>
      </c>
      <c r="I13" s="452" t="s">
        <v>117</v>
      </c>
      <c r="J13" s="452" t="s">
        <v>118</v>
      </c>
      <c r="K13" s="453" t="s">
        <v>119</v>
      </c>
      <c r="L13" s="452" t="s">
        <v>120</v>
      </c>
      <c r="M13" s="27">
        <v>44050</v>
      </c>
      <c r="N13" s="27">
        <v>44963</v>
      </c>
      <c r="O13" s="20" t="s">
        <v>87</v>
      </c>
      <c r="P13" s="27">
        <v>45270</v>
      </c>
      <c r="Q13" s="20">
        <v>10</v>
      </c>
      <c r="R13" s="20" t="s">
        <v>65</v>
      </c>
      <c r="S13" s="482">
        <v>6092</v>
      </c>
      <c r="T13" s="22" t="s">
        <v>62</v>
      </c>
      <c r="U13" s="23">
        <v>1411.67</v>
      </c>
      <c r="V13" s="23">
        <v>74.55</v>
      </c>
      <c r="W13" s="23"/>
      <c r="X13" s="24"/>
      <c r="Y13" s="340">
        <v>400</v>
      </c>
      <c r="Z13" s="24"/>
      <c r="AA13" s="434"/>
      <c r="AB13" s="23">
        <f t="shared" si="0"/>
        <v>1886.22</v>
      </c>
      <c r="AC13" s="25">
        <v>0.1</v>
      </c>
      <c r="AD13" s="23">
        <f t="shared" si="1"/>
        <v>141.167</v>
      </c>
      <c r="AE13" s="23">
        <f t="shared" si="2"/>
        <v>1745.0530000000001</v>
      </c>
      <c r="AF13" s="23">
        <v>0</v>
      </c>
      <c r="AG13" s="23">
        <f t="shared" si="3"/>
        <v>1745.0530000000001</v>
      </c>
      <c r="AH13" s="20">
        <v>15</v>
      </c>
      <c r="AI13" s="24"/>
      <c r="AJ13" s="24" t="s">
        <v>2498</v>
      </c>
      <c r="AK13" s="373"/>
    </row>
    <row r="14" spans="1:37" ht="18" customHeight="1" x14ac:dyDescent="0.25">
      <c r="A14" s="52" t="s">
        <v>121</v>
      </c>
      <c r="B14" s="52" t="s">
        <v>122</v>
      </c>
      <c r="C14" s="317" t="s">
        <v>123</v>
      </c>
      <c r="D14" s="52" t="s">
        <v>124</v>
      </c>
      <c r="E14" s="53" t="s">
        <v>49</v>
      </c>
      <c r="F14" s="53" t="s">
        <v>50</v>
      </c>
      <c r="G14" s="53">
        <v>3753</v>
      </c>
      <c r="H14" s="53" t="s">
        <v>125</v>
      </c>
      <c r="I14" s="52" t="s">
        <v>126</v>
      </c>
      <c r="J14" s="52" t="s">
        <v>127</v>
      </c>
      <c r="K14" s="318" t="s">
        <v>128</v>
      </c>
      <c r="L14" s="52" t="s">
        <v>129</v>
      </c>
      <c r="M14" s="260">
        <v>44237</v>
      </c>
      <c r="N14" s="260">
        <v>45147</v>
      </c>
      <c r="O14" s="53" t="s">
        <v>130</v>
      </c>
      <c r="P14" s="260">
        <v>45270</v>
      </c>
      <c r="Q14" s="53">
        <v>10</v>
      </c>
      <c r="R14" s="53" t="s">
        <v>65</v>
      </c>
      <c r="S14" s="258" t="s">
        <v>2516</v>
      </c>
      <c r="T14" s="259" t="s">
        <v>62</v>
      </c>
      <c r="U14" s="311">
        <v>1130.3599999999999</v>
      </c>
      <c r="V14" s="311">
        <v>31.57</v>
      </c>
      <c r="W14" s="311"/>
      <c r="X14" s="311"/>
      <c r="Y14" s="311"/>
      <c r="Z14" s="311"/>
      <c r="AA14" s="311"/>
      <c r="AB14" s="311">
        <f t="shared" si="0"/>
        <v>1161.9299999999998</v>
      </c>
      <c r="AC14" s="313">
        <v>0.08</v>
      </c>
      <c r="AD14" s="311">
        <f t="shared" si="1"/>
        <v>90.428799999999995</v>
      </c>
      <c r="AE14" s="311">
        <f t="shared" si="2"/>
        <v>1071.5011999999999</v>
      </c>
      <c r="AF14" s="311">
        <v>0</v>
      </c>
      <c r="AG14" s="311">
        <f t="shared" si="3"/>
        <v>1071.5011999999999</v>
      </c>
      <c r="AH14" s="53">
        <v>15</v>
      </c>
      <c r="AI14" s="314" t="s">
        <v>1957</v>
      </c>
      <c r="AJ14" s="314"/>
      <c r="AK14" s="323"/>
    </row>
    <row r="15" spans="1:37" ht="18" customHeight="1" x14ac:dyDescent="0.25">
      <c r="A15" s="304" t="s">
        <v>1558</v>
      </c>
      <c r="B15" s="304" t="s">
        <v>1559</v>
      </c>
      <c r="C15" s="408" t="s">
        <v>1560</v>
      </c>
      <c r="D15" s="304" t="s">
        <v>1561</v>
      </c>
      <c r="E15" s="307" t="s">
        <v>870</v>
      </c>
      <c r="F15" s="307" t="s">
        <v>1742</v>
      </c>
      <c r="G15" s="307">
        <v>1</v>
      </c>
      <c r="H15" s="307" t="s">
        <v>1562</v>
      </c>
      <c r="I15" s="304" t="s">
        <v>1563</v>
      </c>
      <c r="J15" s="52" t="s">
        <v>1564</v>
      </c>
      <c r="K15" s="505" t="s">
        <v>1565</v>
      </c>
      <c r="L15" s="304" t="s">
        <v>1566</v>
      </c>
      <c r="M15" s="310">
        <v>45052</v>
      </c>
      <c r="N15" s="310">
        <v>45966</v>
      </c>
      <c r="O15" s="307" t="s">
        <v>497</v>
      </c>
      <c r="P15" s="310">
        <v>45270</v>
      </c>
      <c r="Q15" s="307">
        <v>10</v>
      </c>
      <c r="R15" s="53" t="s">
        <v>44</v>
      </c>
      <c r="S15" s="258" t="s">
        <v>2500</v>
      </c>
      <c r="T15" s="259" t="s">
        <v>62</v>
      </c>
      <c r="U15" s="311">
        <v>1250</v>
      </c>
      <c r="V15" s="311">
        <v>65.44</v>
      </c>
      <c r="W15" s="311">
        <v>20</v>
      </c>
      <c r="X15" s="311"/>
      <c r="Y15" s="311"/>
      <c r="Z15" s="311"/>
      <c r="AA15" s="311"/>
      <c r="AB15" s="311">
        <f t="shared" si="0"/>
        <v>1335.44</v>
      </c>
      <c r="AC15" s="313">
        <v>7.0000000000000007E-2</v>
      </c>
      <c r="AD15" s="311">
        <f t="shared" si="1"/>
        <v>87.500000000000014</v>
      </c>
      <c r="AE15" s="311">
        <f t="shared" si="2"/>
        <v>1247.94</v>
      </c>
      <c r="AF15" s="490">
        <v>0</v>
      </c>
      <c r="AG15" s="311">
        <f t="shared" si="3"/>
        <v>1247.94</v>
      </c>
      <c r="AH15" s="53">
        <v>15</v>
      </c>
      <c r="AI15" s="314" t="s">
        <v>1957</v>
      </c>
      <c r="AJ15" s="314"/>
      <c r="AK15" s="323"/>
    </row>
    <row r="16" spans="1:37" ht="18" customHeight="1" x14ac:dyDescent="0.25">
      <c r="A16" s="303" t="s">
        <v>131</v>
      </c>
      <c r="B16" s="304" t="s">
        <v>132</v>
      </c>
      <c r="C16" s="305" t="s">
        <v>133</v>
      </c>
      <c r="D16" s="304" t="s">
        <v>134</v>
      </c>
      <c r="E16" s="307" t="s">
        <v>49</v>
      </c>
      <c r="F16" s="487" t="s">
        <v>38</v>
      </c>
      <c r="G16" s="307">
        <v>3130</v>
      </c>
      <c r="H16" s="307" t="s">
        <v>135</v>
      </c>
      <c r="I16" s="303" t="s">
        <v>136</v>
      </c>
      <c r="J16" s="308" t="s">
        <v>137</v>
      </c>
      <c r="K16" s="488" t="s">
        <v>138</v>
      </c>
      <c r="L16" s="303" t="s">
        <v>139</v>
      </c>
      <c r="M16" s="310">
        <v>44440</v>
      </c>
      <c r="N16" s="310">
        <v>45351</v>
      </c>
      <c r="O16" s="307" t="s">
        <v>140</v>
      </c>
      <c r="P16" s="310">
        <v>45265</v>
      </c>
      <c r="Q16" s="307">
        <v>5</v>
      </c>
      <c r="R16" s="53" t="s">
        <v>65</v>
      </c>
      <c r="S16" s="258" t="s">
        <v>2465</v>
      </c>
      <c r="T16" s="259" t="s">
        <v>62</v>
      </c>
      <c r="U16" s="311">
        <v>1628.85</v>
      </c>
      <c r="V16" s="489">
        <v>108.52</v>
      </c>
      <c r="W16" s="312">
        <v>184.41</v>
      </c>
      <c r="X16" s="387"/>
      <c r="Y16" s="312">
        <v>651.54</v>
      </c>
      <c r="Z16" s="387"/>
      <c r="AA16" s="387"/>
      <c r="AB16" s="311">
        <f t="shared" si="0"/>
        <v>2573.3199999999997</v>
      </c>
      <c r="AC16" s="313">
        <v>0.08</v>
      </c>
      <c r="AD16" s="311">
        <f t="shared" si="1"/>
        <v>130.30799999999999</v>
      </c>
      <c r="AE16" s="311">
        <f t="shared" si="2"/>
        <v>2443.0119999999997</v>
      </c>
      <c r="AF16" s="490">
        <v>0</v>
      </c>
      <c r="AG16" s="311">
        <f t="shared" si="3"/>
        <v>2443.0119999999997</v>
      </c>
      <c r="AH16" s="53">
        <v>10</v>
      </c>
      <c r="AI16" s="314" t="s">
        <v>1957</v>
      </c>
      <c r="AJ16" s="314" t="s">
        <v>2557</v>
      </c>
      <c r="AK16" s="316"/>
    </row>
    <row r="17" spans="1:37" ht="18" customHeight="1" x14ac:dyDescent="0.25">
      <c r="A17" s="16" t="s">
        <v>141</v>
      </c>
      <c r="B17" s="16" t="s">
        <v>142</v>
      </c>
      <c r="C17" s="15"/>
      <c r="D17" s="16" t="s">
        <v>143</v>
      </c>
      <c r="E17" s="10" t="s">
        <v>144</v>
      </c>
      <c r="F17" s="10" t="s">
        <v>145</v>
      </c>
      <c r="G17" s="10">
        <v>265</v>
      </c>
      <c r="H17" s="10" t="s">
        <v>146</v>
      </c>
      <c r="I17" s="16" t="s">
        <v>147</v>
      </c>
      <c r="J17" s="16" t="s">
        <v>148</v>
      </c>
      <c r="K17" s="29" t="s">
        <v>149</v>
      </c>
      <c r="L17" s="16" t="s">
        <v>150</v>
      </c>
      <c r="M17" s="18">
        <v>44762</v>
      </c>
      <c r="N17" s="18">
        <v>45676</v>
      </c>
      <c r="O17" s="10" t="s">
        <v>151</v>
      </c>
      <c r="P17" s="18">
        <v>45280</v>
      </c>
      <c r="Q17" s="10">
        <v>20</v>
      </c>
      <c r="R17" s="10" t="s">
        <v>44</v>
      </c>
      <c r="S17" s="11" t="s">
        <v>2196</v>
      </c>
      <c r="T17" s="12"/>
      <c r="U17" s="13">
        <v>1000</v>
      </c>
      <c r="V17" s="13"/>
      <c r="W17" s="13"/>
      <c r="X17" s="13"/>
      <c r="Y17" s="13"/>
      <c r="Z17" s="13"/>
      <c r="AA17" s="13"/>
      <c r="AB17" s="13">
        <f t="shared" si="0"/>
        <v>1000</v>
      </c>
      <c r="AC17" s="14">
        <v>0.1</v>
      </c>
      <c r="AD17" s="13">
        <f t="shared" si="1"/>
        <v>100</v>
      </c>
      <c r="AE17" s="13">
        <f t="shared" si="2"/>
        <v>900</v>
      </c>
      <c r="AF17" s="13">
        <v>0</v>
      </c>
      <c r="AG17" s="13">
        <f t="shared" si="3"/>
        <v>900</v>
      </c>
      <c r="AH17" s="10">
        <v>25</v>
      </c>
      <c r="AI17" s="8"/>
      <c r="AJ17" s="8"/>
      <c r="AK17" s="31"/>
    </row>
    <row r="18" spans="1:37" ht="18" customHeight="1" x14ac:dyDescent="0.25">
      <c r="A18" s="52" t="s">
        <v>152</v>
      </c>
      <c r="B18" s="52" t="s">
        <v>153</v>
      </c>
      <c r="C18" s="318" t="s">
        <v>154</v>
      </c>
      <c r="D18" s="52" t="s">
        <v>155</v>
      </c>
      <c r="E18" s="53" t="s">
        <v>63</v>
      </c>
      <c r="F18" s="53" t="s">
        <v>38</v>
      </c>
      <c r="G18" s="53">
        <v>637</v>
      </c>
      <c r="H18" s="53" t="s">
        <v>156</v>
      </c>
      <c r="I18" s="52" t="s">
        <v>157</v>
      </c>
      <c r="J18" s="52" t="s">
        <v>158</v>
      </c>
      <c r="K18" s="318" t="s">
        <v>159</v>
      </c>
      <c r="L18" s="52" t="s">
        <v>160</v>
      </c>
      <c r="M18" s="260">
        <v>43897</v>
      </c>
      <c r="N18" s="260">
        <v>44810</v>
      </c>
      <c r="O18" s="53" t="s">
        <v>161</v>
      </c>
      <c r="P18" s="260">
        <v>45301</v>
      </c>
      <c r="Q18" s="53">
        <v>10</v>
      </c>
      <c r="R18" s="53" t="s">
        <v>65</v>
      </c>
      <c r="S18" s="258" t="s">
        <v>2308</v>
      </c>
      <c r="T18" s="259"/>
      <c r="U18" s="311">
        <v>850</v>
      </c>
      <c r="V18" s="311"/>
      <c r="W18" s="311"/>
      <c r="X18" s="311"/>
      <c r="Y18" s="311"/>
      <c r="Z18" s="311"/>
      <c r="AA18" s="311"/>
      <c r="AB18" s="311">
        <f t="shared" si="0"/>
        <v>850</v>
      </c>
      <c r="AC18" s="313">
        <v>0.08</v>
      </c>
      <c r="AD18" s="311">
        <f t="shared" si="1"/>
        <v>68</v>
      </c>
      <c r="AE18" s="311">
        <f t="shared" si="2"/>
        <v>782</v>
      </c>
      <c r="AF18" s="311">
        <v>0</v>
      </c>
      <c r="AG18" s="311">
        <f t="shared" si="3"/>
        <v>782</v>
      </c>
      <c r="AH18" s="53">
        <v>15</v>
      </c>
      <c r="AI18" s="314" t="s">
        <v>1957</v>
      </c>
      <c r="AJ18" s="314"/>
      <c r="AK18" s="323"/>
    </row>
    <row r="19" spans="1:37" ht="18" customHeight="1" x14ac:dyDescent="0.25">
      <c r="A19" s="16" t="s">
        <v>152</v>
      </c>
      <c r="B19" s="16" t="s">
        <v>153</v>
      </c>
      <c r="C19" s="15" t="s">
        <v>154</v>
      </c>
      <c r="D19" s="16" t="s">
        <v>155</v>
      </c>
      <c r="E19" s="10" t="s">
        <v>63</v>
      </c>
      <c r="F19" s="10" t="s">
        <v>38</v>
      </c>
      <c r="G19" s="10">
        <v>637</v>
      </c>
      <c r="H19" s="10" t="s">
        <v>156</v>
      </c>
      <c r="I19" s="16" t="s">
        <v>162</v>
      </c>
      <c r="J19" s="16" t="s">
        <v>163</v>
      </c>
      <c r="K19" s="29" t="s">
        <v>164</v>
      </c>
      <c r="L19" s="16" t="s">
        <v>165</v>
      </c>
      <c r="M19" s="18">
        <v>44433</v>
      </c>
      <c r="N19" s="18">
        <v>45346</v>
      </c>
      <c r="O19" s="10" t="s">
        <v>87</v>
      </c>
      <c r="P19" s="193"/>
      <c r="Q19" s="20">
        <v>30</v>
      </c>
      <c r="R19" s="20" t="s">
        <v>65</v>
      </c>
      <c r="S19" s="21"/>
      <c r="T19" s="22" t="s">
        <v>62</v>
      </c>
      <c r="U19" s="13">
        <v>450</v>
      </c>
      <c r="V19" s="13">
        <v>68</v>
      </c>
      <c r="W19" s="13"/>
      <c r="X19" s="13"/>
      <c r="Y19" s="13"/>
      <c r="Z19" s="13"/>
      <c r="AA19" s="13"/>
      <c r="AB19" s="13">
        <f t="shared" si="0"/>
        <v>518</v>
      </c>
      <c r="AC19" s="14">
        <v>0.08</v>
      </c>
      <c r="AD19" s="13">
        <v>50</v>
      </c>
      <c r="AE19" s="13">
        <f t="shared" si="2"/>
        <v>468</v>
      </c>
      <c r="AF19" s="13">
        <v>0</v>
      </c>
      <c r="AG19" s="13">
        <f t="shared" si="3"/>
        <v>468</v>
      </c>
      <c r="AH19" s="10">
        <v>30</v>
      </c>
      <c r="AI19" s="8"/>
      <c r="AJ19" s="30"/>
      <c r="AK19" s="31"/>
    </row>
    <row r="20" spans="1:37" ht="18" customHeight="1" x14ac:dyDescent="0.25">
      <c r="A20" s="52" t="s">
        <v>167</v>
      </c>
      <c r="B20" s="52" t="s">
        <v>168</v>
      </c>
      <c r="C20" s="317" t="s">
        <v>154</v>
      </c>
      <c r="D20" s="52" t="s">
        <v>169</v>
      </c>
      <c r="E20" s="53" t="s">
        <v>66</v>
      </c>
      <c r="F20" s="53" t="s">
        <v>38</v>
      </c>
      <c r="G20" s="53">
        <v>658</v>
      </c>
      <c r="H20" s="53" t="s">
        <v>170</v>
      </c>
      <c r="I20" s="52" t="s">
        <v>171</v>
      </c>
      <c r="J20" s="52" t="s">
        <v>172</v>
      </c>
      <c r="K20" s="318" t="s">
        <v>173</v>
      </c>
      <c r="L20" s="52" t="s">
        <v>174</v>
      </c>
      <c r="M20" s="260">
        <v>43388</v>
      </c>
      <c r="N20" s="260">
        <v>44300</v>
      </c>
      <c r="O20" s="53" t="s">
        <v>67</v>
      </c>
      <c r="P20" s="260">
        <v>45270</v>
      </c>
      <c r="Q20" s="53">
        <v>10</v>
      </c>
      <c r="R20" s="53" t="s">
        <v>65</v>
      </c>
      <c r="S20" s="258" t="s">
        <v>2138</v>
      </c>
      <c r="T20" s="259"/>
      <c r="U20" s="311">
        <v>1420</v>
      </c>
      <c r="V20" s="311"/>
      <c r="W20" s="311"/>
      <c r="X20" s="311"/>
      <c r="Y20" s="311"/>
      <c r="Z20" s="311"/>
      <c r="AA20" s="311"/>
      <c r="AB20" s="311">
        <f t="shared" si="0"/>
        <v>1420</v>
      </c>
      <c r="AC20" s="313">
        <v>7.0000000000000007E-2</v>
      </c>
      <c r="AD20" s="311">
        <f t="shared" ref="AD20:AD43" si="4">U20*AC20</f>
        <v>99.4</v>
      </c>
      <c r="AE20" s="311">
        <f t="shared" si="2"/>
        <v>1320.6</v>
      </c>
      <c r="AF20" s="311">
        <v>0</v>
      </c>
      <c r="AG20" s="311">
        <f t="shared" si="3"/>
        <v>1320.6</v>
      </c>
      <c r="AH20" s="53">
        <v>15</v>
      </c>
      <c r="AI20" s="314" t="s">
        <v>1957</v>
      </c>
      <c r="AJ20" s="314"/>
      <c r="AK20" s="538"/>
    </row>
    <row r="21" spans="1:37" ht="18" customHeight="1" x14ac:dyDescent="0.25">
      <c r="A21" s="52" t="s">
        <v>175</v>
      </c>
      <c r="B21" s="52" t="s">
        <v>176</v>
      </c>
      <c r="C21" s="317" t="s">
        <v>177</v>
      </c>
      <c r="D21" s="52" t="s">
        <v>178</v>
      </c>
      <c r="E21" s="53" t="s">
        <v>179</v>
      </c>
      <c r="F21" s="53" t="s">
        <v>180</v>
      </c>
      <c r="G21" s="53">
        <v>2519</v>
      </c>
      <c r="H21" s="53" t="s">
        <v>181</v>
      </c>
      <c r="I21" s="52" t="s">
        <v>182</v>
      </c>
      <c r="J21" s="52" t="s">
        <v>183</v>
      </c>
      <c r="K21" s="318" t="s">
        <v>184</v>
      </c>
      <c r="L21" s="52" t="s">
        <v>185</v>
      </c>
      <c r="M21" s="260">
        <v>44131</v>
      </c>
      <c r="N21" s="260">
        <v>45042</v>
      </c>
      <c r="O21" s="53" t="s">
        <v>67</v>
      </c>
      <c r="P21" s="260">
        <v>45270</v>
      </c>
      <c r="Q21" s="53">
        <v>10</v>
      </c>
      <c r="R21" s="53" t="s">
        <v>65</v>
      </c>
      <c r="S21" s="258" t="s">
        <v>2540</v>
      </c>
      <c r="T21" s="259" t="s">
        <v>62</v>
      </c>
      <c r="U21" s="311">
        <v>1017.05</v>
      </c>
      <c r="V21" s="311">
        <v>86.61</v>
      </c>
      <c r="W21" s="311"/>
      <c r="X21" s="311"/>
      <c r="Y21" s="311">
        <v>505</v>
      </c>
      <c r="Z21" s="311"/>
      <c r="AA21" s="311"/>
      <c r="AB21" s="311">
        <f t="shared" si="0"/>
        <v>1608.6599999999999</v>
      </c>
      <c r="AC21" s="313">
        <v>7.0000000000000007E-2</v>
      </c>
      <c r="AD21" s="311">
        <f t="shared" si="4"/>
        <v>71.1935</v>
      </c>
      <c r="AE21" s="311">
        <f t="shared" si="2"/>
        <v>1537.4664999999998</v>
      </c>
      <c r="AF21" s="311">
        <v>0</v>
      </c>
      <c r="AG21" s="311">
        <f t="shared" si="3"/>
        <v>1537.4664999999998</v>
      </c>
      <c r="AH21" s="53">
        <v>15</v>
      </c>
      <c r="AI21" s="314" t="s">
        <v>1957</v>
      </c>
      <c r="AJ21" s="314"/>
      <c r="AK21" s="538" t="s">
        <v>2331</v>
      </c>
    </row>
    <row r="22" spans="1:37" ht="18" customHeight="1" x14ac:dyDescent="0.25">
      <c r="A22" s="361" t="s">
        <v>2444</v>
      </c>
      <c r="B22" s="361" t="s">
        <v>2445</v>
      </c>
      <c r="C22" s="363" t="s">
        <v>2446</v>
      </c>
      <c r="D22" s="361" t="s">
        <v>2447</v>
      </c>
      <c r="E22" s="362" t="s">
        <v>221</v>
      </c>
      <c r="F22" s="362" t="s">
        <v>2448</v>
      </c>
      <c r="G22" s="362"/>
      <c r="H22" s="362"/>
      <c r="I22" s="361" t="s">
        <v>2523</v>
      </c>
      <c r="J22" s="361" t="s">
        <v>2449</v>
      </c>
      <c r="K22" s="363" t="s">
        <v>2450</v>
      </c>
      <c r="L22" s="361" t="s">
        <v>2451</v>
      </c>
      <c r="M22" s="364">
        <v>45262</v>
      </c>
      <c r="N22" s="364">
        <v>46174</v>
      </c>
      <c r="O22" s="362" t="s">
        <v>298</v>
      </c>
      <c r="P22" s="364"/>
      <c r="Q22" s="362">
        <v>5</v>
      </c>
      <c r="R22" s="362" t="s">
        <v>44</v>
      </c>
      <c r="S22" s="365"/>
      <c r="T22" s="366"/>
      <c r="U22" s="367">
        <v>1200</v>
      </c>
      <c r="V22" s="367"/>
      <c r="W22" s="367"/>
      <c r="X22" s="367"/>
      <c r="Y22" s="367"/>
      <c r="Z22" s="367"/>
      <c r="AA22" s="367"/>
      <c r="AB22" s="367">
        <f t="shared" si="0"/>
        <v>1200</v>
      </c>
      <c r="AC22" s="369">
        <v>0.08</v>
      </c>
      <c r="AD22" s="367">
        <f t="shared" si="4"/>
        <v>96</v>
      </c>
      <c r="AE22" s="367">
        <f t="shared" si="2"/>
        <v>1104</v>
      </c>
      <c r="AF22" s="367">
        <v>0</v>
      </c>
      <c r="AG22" s="367">
        <f t="shared" si="3"/>
        <v>1104</v>
      </c>
      <c r="AH22" s="362">
        <v>10</v>
      </c>
      <c r="AI22" s="371"/>
      <c r="AJ22" s="371"/>
      <c r="AK22" s="399" t="s">
        <v>2452</v>
      </c>
    </row>
    <row r="23" spans="1:37" ht="18" customHeight="1" x14ac:dyDescent="0.25">
      <c r="A23" s="374" t="s">
        <v>186</v>
      </c>
      <c r="B23" s="374" t="s">
        <v>187</v>
      </c>
      <c r="C23" s="15" t="s">
        <v>188</v>
      </c>
      <c r="D23" s="374" t="s">
        <v>189</v>
      </c>
      <c r="E23" s="375" t="s">
        <v>37</v>
      </c>
      <c r="F23" s="375" t="s">
        <v>191</v>
      </c>
      <c r="G23" s="375">
        <v>4076</v>
      </c>
      <c r="H23" s="375" t="s">
        <v>1766</v>
      </c>
      <c r="I23" s="374" t="s">
        <v>192</v>
      </c>
      <c r="J23" s="374" t="s">
        <v>193</v>
      </c>
      <c r="K23" s="445" t="s">
        <v>194</v>
      </c>
      <c r="L23" s="374" t="s">
        <v>195</v>
      </c>
      <c r="M23" s="376">
        <v>44788</v>
      </c>
      <c r="N23" s="376">
        <v>45702</v>
      </c>
      <c r="O23" s="375" t="s">
        <v>87</v>
      </c>
      <c r="P23" s="376">
        <v>45275</v>
      </c>
      <c r="Q23" s="375">
        <v>15</v>
      </c>
      <c r="R23" s="375" t="s">
        <v>65</v>
      </c>
      <c r="S23" s="378" t="s">
        <v>2169</v>
      </c>
      <c r="T23" s="377"/>
      <c r="U23" s="379">
        <v>2060</v>
      </c>
      <c r="V23" s="379"/>
      <c r="W23" s="379"/>
      <c r="X23" s="379"/>
      <c r="Y23" s="379">
        <v>670.78</v>
      </c>
      <c r="Z23" s="379">
        <v>157.21</v>
      </c>
      <c r="AA23" s="379"/>
      <c r="AB23" s="379">
        <f t="shared" si="0"/>
        <v>2887.99</v>
      </c>
      <c r="AC23" s="380">
        <v>0.08</v>
      </c>
      <c r="AD23" s="13">
        <f t="shared" si="4"/>
        <v>164.8</v>
      </c>
      <c r="AE23" s="379">
        <f t="shared" si="2"/>
        <v>2723.1899999999996</v>
      </c>
      <c r="AF23" s="379">
        <v>0</v>
      </c>
      <c r="AG23" s="379">
        <f t="shared" si="3"/>
        <v>2723.1899999999996</v>
      </c>
      <c r="AH23" s="375">
        <v>20</v>
      </c>
      <c r="AI23" s="8"/>
      <c r="AJ23" s="8"/>
      <c r="AK23" s="381" t="s">
        <v>196</v>
      </c>
    </row>
    <row r="24" spans="1:37" ht="18" customHeight="1" x14ac:dyDescent="0.25">
      <c r="A24" s="52" t="s">
        <v>197</v>
      </c>
      <c r="B24" s="52" t="s">
        <v>198</v>
      </c>
      <c r="C24" s="318" t="s">
        <v>199</v>
      </c>
      <c r="D24" s="52" t="s">
        <v>200</v>
      </c>
      <c r="E24" s="53" t="s">
        <v>37</v>
      </c>
      <c r="F24" s="53" t="s">
        <v>201</v>
      </c>
      <c r="G24" s="390">
        <v>1813</v>
      </c>
      <c r="H24" s="390" t="s">
        <v>202</v>
      </c>
      <c r="I24" s="389" t="s">
        <v>203</v>
      </c>
      <c r="J24" s="389" t="s">
        <v>204</v>
      </c>
      <c r="K24" s="318" t="s">
        <v>2187</v>
      </c>
      <c r="L24" s="52" t="s">
        <v>205</v>
      </c>
      <c r="M24" s="392">
        <v>44872</v>
      </c>
      <c r="N24" s="392">
        <v>45783</v>
      </c>
      <c r="O24" s="390" t="s">
        <v>206</v>
      </c>
      <c r="P24" s="392">
        <v>45270</v>
      </c>
      <c r="Q24" s="390">
        <v>10</v>
      </c>
      <c r="R24" s="390" t="s">
        <v>44</v>
      </c>
      <c r="S24" s="393" t="s">
        <v>2501</v>
      </c>
      <c r="T24" s="391" t="s">
        <v>62</v>
      </c>
      <c r="U24" s="394">
        <v>1150</v>
      </c>
      <c r="V24" s="394">
        <v>86.73</v>
      </c>
      <c r="W24" s="394"/>
      <c r="X24" s="394"/>
      <c r="Y24" s="394">
        <v>250</v>
      </c>
      <c r="Z24" s="394"/>
      <c r="AA24" s="394"/>
      <c r="AB24" s="311">
        <f t="shared" si="0"/>
        <v>1486.73</v>
      </c>
      <c r="AC24" s="396">
        <v>0.08</v>
      </c>
      <c r="AD24" s="311">
        <f t="shared" si="4"/>
        <v>92</v>
      </c>
      <c r="AE24" s="311">
        <f t="shared" si="2"/>
        <v>1394.73</v>
      </c>
      <c r="AF24" s="394">
        <v>0</v>
      </c>
      <c r="AG24" s="311">
        <f t="shared" si="3"/>
        <v>1394.73</v>
      </c>
      <c r="AH24" s="390">
        <v>15</v>
      </c>
      <c r="AI24" s="314" t="s">
        <v>1957</v>
      </c>
      <c r="AJ24" s="314"/>
      <c r="AK24" s="398"/>
    </row>
    <row r="25" spans="1:37" ht="18" customHeight="1" x14ac:dyDescent="0.25">
      <c r="A25" s="16" t="s">
        <v>2044</v>
      </c>
      <c r="B25" s="16" t="s">
        <v>2025</v>
      </c>
      <c r="C25" s="29" t="s">
        <v>2026</v>
      </c>
      <c r="D25" s="16" t="s">
        <v>2027</v>
      </c>
      <c r="E25" s="10" t="s">
        <v>322</v>
      </c>
      <c r="F25" s="10" t="s">
        <v>38</v>
      </c>
      <c r="G25" s="375">
        <v>1443</v>
      </c>
      <c r="H25" s="375" t="s">
        <v>2028</v>
      </c>
      <c r="I25" s="374" t="s">
        <v>2054</v>
      </c>
      <c r="J25" s="374" t="s">
        <v>2029</v>
      </c>
      <c r="K25" s="29" t="s">
        <v>2030</v>
      </c>
      <c r="L25" s="16" t="s">
        <v>2031</v>
      </c>
      <c r="M25" s="376">
        <v>45166</v>
      </c>
      <c r="N25" s="376">
        <v>46080</v>
      </c>
      <c r="O25" s="375" t="s">
        <v>166</v>
      </c>
      <c r="P25" s="376">
        <v>45275</v>
      </c>
      <c r="Q25" s="375">
        <v>15</v>
      </c>
      <c r="R25" s="375" t="s">
        <v>2032</v>
      </c>
      <c r="S25" s="378" t="s">
        <v>2170</v>
      </c>
      <c r="T25" s="377"/>
      <c r="U25" s="379">
        <v>1100</v>
      </c>
      <c r="V25" s="379"/>
      <c r="W25" s="379"/>
      <c r="X25" s="379"/>
      <c r="Y25" s="379">
        <v>937.89</v>
      </c>
      <c r="Z25" s="379">
        <v>126.59</v>
      </c>
      <c r="AA25" s="379"/>
      <c r="AB25" s="13">
        <f t="shared" si="0"/>
        <v>2164.48</v>
      </c>
      <c r="AC25" s="380">
        <v>7.0000000000000007E-2</v>
      </c>
      <c r="AD25" s="13">
        <f t="shared" si="4"/>
        <v>77.000000000000014</v>
      </c>
      <c r="AE25" s="13">
        <f t="shared" si="2"/>
        <v>2087.48</v>
      </c>
      <c r="AF25" s="379">
        <v>0</v>
      </c>
      <c r="AG25" s="13">
        <f t="shared" si="3"/>
        <v>2087.48</v>
      </c>
      <c r="AH25" s="375">
        <v>20</v>
      </c>
      <c r="AI25" s="436"/>
      <c r="AJ25" s="8"/>
      <c r="AK25" s="381"/>
    </row>
    <row r="26" spans="1:37" ht="18" customHeight="1" x14ac:dyDescent="0.25">
      <c r="A26" s="16" t="s">
        <v>208</v>
      </c>
      <c r="B26" s="16" t="s">
        <v>209</v>
      </c>
      <c r="C26" s="15" t="s">
        <v>210</v>
      </c>
      <c r="D26" s="16" t="s">
        <v>211</v>
      </c>
      <c r="E26" s="10" t="s">
        <v>88</v>
      </c>
      <c r="F26" s="10" t="s">
        <v>2059</v>
      </c>
      <c r="G26" s="10"/>
      <c r="H26" s="10"/>
      <c r="I26" s="16" t="s">
        <v>212</v>
      </c>
      <c r="J26" s="16" t="s">
        <v>213</v>
      </c>
      <c r="K26" s="29" t="s">
        <v>214</v>
      </c>
      <c r="L26" s="16" t="s">
        <v>215</v>
      </c>
      <c r="M26" s="18">
        <v>44676</v>
      </c>
      <c r="N26" s="18">
        <v>45589</v>
      </c>
      <c r="O26" s="10" t="s">
        <v>43</v>
      </c>
      <c r="P26" s="18">
        <v>45321</v>
      </c>
      <c r="Q26" s="10">
        <v>30</v>
      </c>
      <c r="R26" s="10" t="s">
        <v>65</v>
      </c>
      <c r="S26" s="11" t="s">
        <v>2422</v>
      </c>
      <c r="T26" s="12"/>
      <c r="U26" s="13">
        <v>1700</v>
      </c>
      <c r="V26" s="13"/>
      <c r="W26" s="13"/>
      <c r="X26" s="13"/>
      <c r="Y26" s="13"/>
      <c r="Z26" s="13"/>
      <c r="AA26" s="13"/>
      <c r="AB26" s="13">
        <f t="shared" si="0"/>
        <v>1700</v>
      </c>
      <c r="AC26" s="14">
        <v>0.08</v>
      </c>
      <c r="AD26" s="13">
        <f t="shared" si="4"/>
        <v>136</v>
      </c>
      <c r="AE26" s="13">
        <f t="shared" si="2"/>
        <v>1564</v>
      </c>
      <c r="AF26" s="13">
        <v>0</v>
      </c>
      <c r="AG26" s="13">
        <f t="shared" si="3"/>
        <v>1564</v>
      </c>
      <c r="AH26" s="10">
        <v>30</v>
      </c>
      <c r="AI26" s="8"/>
      <c r="AJ26" s="30"/>
      <c r="AK26" s="31" t="s">
        <v>2060</v>
      </c>
    </row>
    <row r="27" spans="1:37" ht="18" customHeight="1" x14ac:dyDescent="0.25">
      <c r="A27" s="52" t="s">
        <v>1825</v>
      </c>
      <c r="B27" s="52" t="s">
        <v>1826</v>
      </c>
      <c r="C27" s="318" t="s">
        <v>1827</v>
      </c>
      <c r="D27" s="52" t="s">
        <v>1828</v>
      </c>
      <c r="E27" s="53" t="s">
        <v>1829</v>
      </c>
      <c r="F27" s="306" t="s">
        <v>1830</v>
      </c>
      <c r="G27" s="53" t="s">
        <v>1831</v>
      </c>
      <c r="H27" s="53" t="s">
        <v>1832</v>
      </c>
      <c r="I27" s="52" t="s">
        <v>1833</v>
      </c>
      <c r="J27" s="52" t="s">
        <v>1834</v>
      </c>
      <c r="K27" s="318" t="s">
        <v>1835</v>
      </c>
      <c r="L27" s="52" t="s">
        <v>1836</v>
      </c>
      <c r="M27" s="260">
        <v>45107</v>
      </c>
      <c r="N27" s="260">
        <v>46020</v>
      </c>
      <c r="O27" s="53" t="s">
        <v>497</v>
      </c>
      <c r="P27" s="260">
        <v>45272</v>
      </c>
      <c r="Q27" s="53">
        <v>12</v>
      </c>
      <c r="R27" s="53" t="s">
        <v>44</v>
      </c>
      <c r="S27" s="258" t="s">
        <v>2533</v>
      </c>
      <c r="T27" s="259" t="s">
        <v>101</v>
      </c>
      <c r="U27" s="311">
        <v>2000</v>
      </c>
      <c r="V27" s="311">
        <v>35.85</v>
      </c>
      <c r="W27" s="311"/>
      <c r="X27" s="311"/>
      <c r="Y27" s="322"/>
      <c r="Z27" s="322"/>
      <c r="AA27" s="322"/>
      <c r="AB27" s="311">
        <f t="shared" si="0"/>
        <v>2035.85</v>
      </c>
      <c r="AC27" s="313">
        <v>7.0000000000000007E-2</v>
      </c>
      <c r="AD27" s="311">
        <f t="shared" si="4"/>
        <v>140</v>
      </c>
      <c r="AE27" s="311">
        <f t="shared" si="2"/>
        <v>1895.85</v>
      </c>
      <c r="AF27" s="311">
        <v>0</v>
      </c>
      <c r="AG27" s="311">
        <f t="shared" si="3"/>
        <v>1895.85</v>
      </c>
      <c r="AH27" s="53">
        <v>17</v>
      </c>
      <c r="AI27" s="314" t="s">
        <v>1957</v>
      </c>
      <c r="AJ27" s="314"/>
      <c r="AK27" s="323" t="s">
        <v>2186</v>
      </c>
    </row>
    <row r="28" spans="1:37" ht="18" customHeight="1" x14ac:dyDescent="0.25">
      <c r="A28" s="16" t="s">
        <v>217</v>
      </c>
      <c r="B28" s="16" t="s">
        <v>218</v>
      </c>
      <c r="C28" s="29" t="s">
        <v>219</v>
      </c>
      <c r="D28" s="16" t="s">
        <v>220</v>
      </c>
      <c r="E28" s="10" t="s">
        <v>221</v>
      </c>
      <c r="F28" s="32" t="s">
        <v>38</v>
      </c>
      <c r="G28" s="10">
        <v>1</v>
      </c>
      <c r="H28" s="10" t="s">
        <v>222</v>
      </c>
      <c r="I28" s="16" t="s">
        <v>223</v>
      </c>
      <c r="J28" s="16" t="s">
        <v>224</v>
      </c>
      <c r="K28" s="29" t="s">
        <v>225</v>
      </c>
      <c r="L28" s="16" t="s">
        <v>226</v>
      </c>
      <c r="M28" s="18">
        <v>45012</v>
      </c>
      <c r="N28" s="18">
        <v>45926</v>
      </c>
      <c r="O28" s="10" t="s">
        <v>161</v>
      </c>
      <c r="P28" s="18">
        <v>45318</v>
      </c>
      <c r="Q28" s="10">
        <v>27</v>
      </c>
      <c r="R28" s="10" t="s">
        <v>44</v>
      </c>
      <c r="S28" s="11" t="s">
        <v>2401</v>
      </c>
      <c r="T28" s="12"/>
      <c r="U28" s="13">
        <v>1500</v>
      </c>
      <c r="V28" s="13"/>
      <c r="W28" s="13"/>
      <c r="X28" s="13"/>
      <c r="Y28" s="33"/>
      <c r="Z28" s="33"/>
      <c r="AA28" s="33"/>
      <c r="AB28" s="13">
        <v>1500</v>
      </c>
      <c r="AC28" s="14">
        <v>0.08</v>
      </c>
      <c r="AD28" s="13">
        <f t="shared" si="4"/>
        <v>120</v>
      </c>
      <c r="AE28" s="13">
        <f t="shared" si="2"/>
        <v>1380</v>
      </c>
      <c r="AF28" s="13">
        <v>0</v>
      </c>
      <c r="AG28" s="13">
        <f t="shared" si="3"/>
        <v>1380</v>
      </c>
      <c r="AH28" s="10">
        <v>30</v>
      </c>
      <c r="AI28" s="8"/>
      <c r="AJ28" s="8"/>
      <c r="AK28" s="31"/>
    </row>
    <row r="29" spans="1:37" ht="18" customHeight="1" x14ac:dyDescent="0.25">
      <c r="A29" s="374" t="s">
        <v>227</v>
      </c>
      <c r="B29" s="374" t="s">
        <v>228</v>
      </c>
      <c r="C29" s="29" t="s">
        <v>229</v>
      </c>
      <c r="D29" s="374" t="s">
        <v>230</v>
      </c>
      <c r="E29" s="375" t="s">
        <v>88</v>
      </c>
      <c r="F29" s="32" t="s">
        <v>38</v>
      </c>
      <c r="G29" s="375">
        <v>1</v>
      </c>
      <c r="H29" s="375" t="s">
        <v>231</v>
      </c>
      <c r="I29" s="374" t="s">
        <v>232</v>
      </c>
      <c r="J29" s="374" t="s">
        <v>233</v>
      </c>
      <c r="K29" s="29" t="s">
        <v>234</v>
      </c>
      <c r="L29" s="374" t="s">
        <v>235</v>
      </c>
      <c r="M29" s="376">
        <v>44987</v>
      </c>
      <c r="N29" s="376">
        <v>45901</v>
      </c>
      <c r="O29" s="375" t="s">
        <v>161</v>
      </c>
      <c r="P29" s="376">
        <v>45285</v>
      </c>
      <c r="Q29" s="375">
        <v>25</v>
      </c>
      <c r="R29" s="375" t="s">
        <v>44</v>
      </c>
      <c r="S29" s="378" t="s">
        <v>2257</v>
      </c>
      <c r="T29" s="377"/>
      <c r="U29" s="379">
        <v>1300</v>
      </c>
      <c r="V29" s="379"/>
      <c r="W29" s="379"/>
      <c r="X29" s="379"/>
      <c r="Y29" s="382"/>
      <c r="Z29" s="382"/>
      <c r="AA29" s="382"/>
      <c r="AB29" s="379">
        <f>SUM(U29:AA29)</f>
        <v>1300</v>
      </c>
      <c r="AC29" s="380">
        <v>7.0000000000000007E-2</v>
      </c>
      <c r="AD29" s="379">
        <f t="shared" si="4"/>
        <v>91.000000000000014</v>
      </c>
      <c r="AE29" s="379">
        <f t="shared" si="2"/>
        <v>1209</v>
      </c>
      <c r="AF29" s="379">
        <v>0</v>
      </c>
      <c r="AG29" s="379">
        <f t="shared" si="3"/>
        <v>1209</v>
      </c>
      <c r="AH29" s="375">
        <v>30</v>
      </c>
      <c r="AI29" s="8"/>
      <c r="AJ29" s="436"/>
      <c r="AK29" s="381"/>
    </row>
    <row r="30" spans="1:37" ht="18" customHeight="1" x14ac:dyDescent="0.25">
      <c r="A30" s="496" t="s">
        <v>236</v>
      </c>
      <c r="B30" s="496" t="s">
        <v>237</v>
      </c>
      <c r="C30" s="506" t="s">
        <v>238</v>
      </c>
      <c r="D30" s="496" t="s">
        <v>239</v>
      </c>
      <c r="E30" s="449" t="s">
        <v>63</v>
      </c>
      <c r="F30" s="19" t="s">
        <v>38</v>
      </c>
      <c r="G30" s="449">
        <v>6838</v>
      </c>
      <c r="H30" s="449" t="s">
        <v>240</v>
      </c>
      <c r="I30" s="496" t="s">
        <v>241</v>
      </c>
      <c r="J30" s="496" t="s">
        <v>242</v>
      </c>
      <c r="K30" s="499" t="s">
        <v>243</v>
      </c>
      <c r="L30" s="496" t="s">
        <v>244</v>
      </c>
      <c r="M30" s="448">
        <v>43241</v>
      </c>
      <c r="N30" s="448">
        <v>44149</v>
      </c>
      <c r="O30" s="449" t="s">
        <v>245</v>
      </c>
      <c r="P30" s="448">
        <v>45275</v>
      </c>
      <c r="Q30" s="449">
        <v>15</v>
      </c>
      <c r="R30" s="449" t="s">
        <v>65</v>
      </c>
      <c r="S30" s="450" t="s">
        <v>2580</v>
      </c>
      <c r="T30" s="451" t="s">
        <v>62</v>
      </c>
      <c r="U30" s="497">
        <v>1335.6</v>
      </c>
      <c r="V30" s="497">
        <v>48.57</v>
      </c>
      <c r="W30" s="497"/>
      <c r="X30" s="497"/>
      <c r="Y30" s="522">
        <v>45</v>
      </c>
      <c r="Z30" s="522"/>
      <c r="AA30" s="522"/>
      <c r="AB30" s="497">
        <f>SUM(U30:AA30)</f>
        <v>1429.1699999999998</v>
      </c>
      <c r="AC30" s="500">
        <v>0.1</v>
      </c>
      <c r="AD30" s="497">
        <f t="shared" si="4"/>
        <v>133.56</v>
      </c>
      <c r="AE30" s="497">
        <f t="shared" si="2"/>
        <v>1295.6099999999999</v>
      </c>
      <c r="AF30" s="497">
        <v>0</v>
      </c>
      <c r="AG30" s="497">
        <f t="shared" si="3"/>
        <v>1295.6099999999999</v>
      </c>
      <c r="AH30" s="449">
        <v>20</v>
      </c>
      <c r="AI30" s="24"/>
      <c r="AJ30" s="24" t="s">
        <v>2581</v>
      </c>
      <c r="AK30" s="501"/>
    </row>
    <row r="31" spans="1:37" ht="18" customHeight="1" x14ac:dyDescent="0.25">
      <c r="A31" s="26" t="s">
        <v>246</v>
      </c>
      <c r="B31" s="26" t="s">
        <v>247</v>
      </c>
      <c r="C31" s="43" t="s">
        <v>248</v>
      </c>
      <c r="D31" s="26" t="s">
        <v>249</v>
      </c>
      <c r="E31" s="20" t="s">
        <v>66</v>
      </c>
      <c r="F31" s="19" t="s">
        <v>38</v>
      </c>
      <c r="G31" s="20">
        <v>1087</v>
      </c>
      <c r="H31" s="20" t="s">
        <v>250</v>
      </c>
      <c r="I31" s="26" t="s">
        <v>1895</v>
      </c>
      <c r="J31" s="26" t="s">
        <v>1896</v>
      </c>
      <c r="K31" s="43" t="s">
        <v>1897</v>
      </c>
      <c r="L31" s="26" t="s">
        <v>251</v>
      </c>
      <c r="M31" s="27">
        <v>45124</v>
      </c>
      <c r="N31" s="27">
        <v>46038</v>
      </c>
      <c r="O31" s="20" t="s">
        <v>111</v>
      </c>
      <c r="P31" s="27">
        <v>45277</v>
      </c>
      <c r="Q31" s="20">
        <v>17</v>
      </c>
      <c r="R31" s="20" t="s">
        <v>44</v>
      </c>
      <c r="S31" s="21" t="s">
        <v>2589</v>
      </c>
      <c r="T31" s="22" t="s">
        <v>62</v>
      </c>
      <c r="U31" s="23">
        <v>1200</v>
      </c>
      <c r="V31" s="23">
        <v>104.3</v>
      </c>
      <c r="W31" s="23"/>
      <c r="X31" s="23"/>
      <c r="Y31" s="44">
        <v>250</v>
      </c>
      <c r="Z31" s="44">
        <v>166.45</v>
      </c>
      <c r="AA31" s="44"/>
      <c r="AB31" s="23">
        <f>SUM(U31:AA31)</f>
        <v>1720.75</v>
      </c>
      <c r="AC31" s="25">
        <v>0.08</v>
      </c>
      <c r="AD31" s="497">
        <f t="shared" si="4"/>
        <v>96</v>
      </c>
      <c r="AE31" s="497">
        <f t="shared" si="2"/>
        <v>1624.75</v>
      </c>
      <c r="AF31" s="23">
        <v>0</v>
      </c>
      <c r="AG31" s="497">
        <f t="shared" si="3"/>
        <v>1624.75</v>
      </c>
      <c r="AH31" s="20">
        <v>21</v>
      </c>
      <c r="AI31" s="24"/>
      <c r="AJ31" s="24" t="s">
        <v>2581</v>
      </c>
      <c r="AK31" s="502"/>
    </row>
    <row r="32" spans="1:37" ht="18" customHeight="1" x14ac:dyDescent="0.25">
      <c r="A32" s="52" t="s">
        <v>252</v>
      </c>
      <c r="B32" s="52" t="s">
        <v>253</v>
      </c>
      <c r="C32" s="318" t="s">
        <v>254</v>
      </c>
      <c r="D32" s="52" t="s">
        <v>255</v>
      </c>
      <c r="E32" s="53" t="s">
        <v>37</v>
      </c>
      <c r="F32" s="306" t="s">
        <v>38</v>
      </c>
      <c r="G32" s="53">
        <v>263</v>
      </c>
      <c r="H32" s="53" t="s">
        <v>256</v>
      </c>
      <c r="I32" s="52" t="s">
        <v>257</v>
      </c>
      <c r="J32" s="52" t="s">
        <v>258</v>
      </c>
      <c r="K32" s="318" t="s">
        <v>259</v>
      </c>
      <c r="L32" s="52" t="s">
        <v>260</v>
      </c>
      <c r="M32" s="260">
        <v>44873</v>
      </c>
      <c r="N32" s="260">
        <v>45784</v>
      </c>
      <c r="O32" s="53" t="s">
        <v>206</v>
      </c>
      <c r="P32" s="260">
        <v>45330</v>
      </c>
      <c r="Q32" s="53">
        <v>8</v>
      </c>
      <c r="R32" s="53" t="s">
        <v>44</v>
      </c>
      <c r="S32" s="258" t="s">
        <v>2477</v>
      </c>
      <c r="T32" s="259"/>
      <c r="U32" s="311">
        <v>950</v>
      </c>
      <c r="V32" s="311"/>
      <c r="W32" s="311"/>
      <c r="X32" s="311"/>
      <c r="Y32" s="322"/>
      <c r="Z32" s="322"/>
      <c r="AA32" s="322">
        <v>-50</v>
      </c>
      <c r="AB32" s="311">
        <v>900</v>
      </c>
      <c r="AC32" s="313">
        <v>0.08</v>
      </c>
      <c r="AD32" s="311">
        <f t="shared" si="4"/>
        <v>76</v>
      </c>
      <c r="AE32" s="311">
        <f t="shared" si="2"/>
        <v>824</v>
      </c>
      <c r="AF32" s="311">
        <v>0</v>
      </c>
      <c r="AG32" s="311">
        <f t="shared" si="3"/>
        <v>824</v>
      </c>
      <c r="AH32" s="53">
        <v>12</v>
      </c>
      <c r="AI32" s="314" t="s">
        <v>1957</v>
      </c>
      <c r="AJ32" s="314" t="s">
        <v>2557</v>
      </c>
      <c r="AK32" s="492" t="s">
        <v>2558</v>
      </c>
    </row>
    <row r="33" spans="1:37" ht="18" customHeight="1" x14ac:dyDescent="0.25">
      <c r="A33" s="52" t="s">
        <v>271</v>
      </c>
      <c r="B33" s="52" t="s">
        <v>272</v>
      </c>
      <c r="C33" s="317" t="s">
        <v>273</v>
      </c>
      <c r="D33" s="52" t="s">
        <v>274</v>
      </c>
      <c r="E33" s="53" t="s">
        <v>49</v>
      </c>
      <c r="F33" s="53" t="s">
        <v>180</v>
      </c>
      <c r="G33" s="53">
        <v>1170</v>
      </c>
      <c r="H33" s="53" t="s">
        <v>275</v>
      </c>
      <c r="I33" s="52" t="s">
        <v>276</v>
      </c>
      <c r="J33" s="52" t="s">
        <v>277</v>
      </c>
      <c r="K33" s="318" t="s">
        <v>278</v>
      </c>
      <c r="L33" s="52" t="s">
        <v>279</v>
      </c>
      <c r="M33" s="260">
        <v>44834</v>
      </c>
      <c r="N33" s="260">
        <v>45745</v>
      </c>
      <c r="O33" s="53" t="s">
        <v>280</v>
      </c>
      <c r="P33" s="260">
        <v>45297</v>
      </c>
      <c r="Q33" s="53">
        <v>6</v>
      </c>
      <c r="R33" s="53" t="s">
        <v>44</v>
      </c>
      <c r="S33" s="258" t="s">
        <v>2281</v>
      </c>
      <c r="T33" s="259"/>
      <c r="U33" s="311">
        <v>1600</v>
      </c>
      <c r="V33" s="311"/>
      <c r="W33" s="311"/>
      <c r="X33" s="311"/>
      <c r="Y33" s="322"/>
      <c r="Z33" s="322"/>
      <c r="AA33" s="322"/>
      <c r="AB33" s="311">
        <v>1600</v>
      </c>
      <c r="AC33" s="313">
        <v>7.0000000000000007E-2</v>
      </c>
      <c r="AD33" s="311">
        <f t="shared" si="4"/>
        <v>112.00000000000001</v>
      </c>
      <c r="AE33" s="311">
        <f t="shared" si="2"/>
        <v>1488</v>
      </c>
      <c r="AF33" s="311">
        <v>0</v>
      </c>
      <c r="AG33" s="311">
        <f t="shared" si="3"/>
        <v>1488</v>
      </c>
      <c r="AH33" s="53">
        <v>10</v>
      </c>
      <c r="AI33" s="314" t="s">
        <v>1957</v>
      </c>
      <c r="AJ33" s="314" t="s">
        <v>2557</v>
      </c>
      <c r="AK33" s="323"/>
    </row>
    <row r="34" spans="1:37" ht="18" customHeight="1" x14ac:dyDescent="0.25">
      <c r="A34" s="389" t="s">
        <v>289</v>
      </c>
      <c r="B34" s="389" t="s">
        <v>290</v>
      </c>
      <c r="C34" s="491" t="s">
        <v>291</v>
      </c>
      <c r="D34" s="389" t="s">
        <v>292</v>
      </c>
      <c r="E34" s="390" t="s">
        <v>63</v>
      </c>
      <c r="F34" s="390" t="s">
        <v>38</v>
      </c>
      <c r="G34" s="390">
        <v>2801</v>
      </c>
      <c r="H34" s="390" t="s">
        <v>293</v>
      </c>
      <c r="I34" s="389" t="s">
        <v>294</v>
      </c>
      <c r="J34" s="389" t="s">
        <v>295</v>
      </c>
      <c r="K34" s="491" t="s">
        <v>296</v>
      </c>
      <c r="L34" s="389" t="s">
        <v>297</v>
      </c>
      <c r="M34" s="392">
        <v>44923</v>
      </c>
      <c r="N34" s="392">
        <v>45835</v>
      </c>
      <c r="O34" s="390" t="s">
        <v>298</v>
      </c>
      <c r="P34" s="392">
        <v>45265</v>
      </c>
      <c r="Q34" s="390">
        <v>5</v>
      </c>
      <c r="R34" s="390" t="s">
        <v>44</v>
      </c>
      <c r="S34" s="393" t="s">
        <v>2474</v>
      </c>
      <c r="T34" s="391" t="s">
        <v>101</v>
      </c>
      <c r="U34" s="394">
        <v>1100</v>
      </c>
      <c r="V34" s="394">
        <v>74.7</v>
      </c>
      <c r="W34" s="394"/>
      <c r="X34" s="394"/>
      <c r="Y34" s="395">
        <v>250</v>
      </c>
      <c r="Z34" s="395"/>
      <c r="AA34" s="395"/>
      <c r="AB34" s="394">
        <f t="shared" ref="AB34:AB41" si="5">SUM(U34:AA34)</f>
        <v>1424.7</v>
      </c>
      <c r="AC34" s="396">
        <v>0.08</v>
      </c>
      <c r="AD34" s="394">
        <f t="shared" si="4"/>
        <v>88</v>
      </c>
      <c r="AE34" s="394">
        <f t="shared" si="2"/>
        <v>1336.7</v>
      </c>
      <c r="AF34" s="394">
        <v>0</v>
      </c>
      <c r="AG34" s="394">
        <f t="shared" si="3"/>
        <v>1336.7</v>
      </c>
      <c r="AH34" s="390">
        <v>10</v>
      </c>
      <c r="AI34" s="397" t="s">
        <v>1957</v>
      </c>
      <c r="AJ34" s="314" t="s">
        <v>2557</v>
      </c>
      <c r="AK34" s="398"/>
    </row>
    <row r="35" spans="1:37" ht="18" customHeight="1" x14ac:dyDescent="0.25">
      <c r="A35" s="26" t="s">
        <v>281</v>
      </c>
      <c r="B35" s="26" t="s">
        <v>1745</v>
      </c>
      <c r="C35" s="43" t="s">
        <v>282</v>
      </c>
      <c r="D35" s="26" t="s">
        <v>283</v>
      </c>
      <c r="E35" s="20" t="s">
        <v>49</v>
      </c>
      <c r="F35" s="20" t="s">
        <v>180</v>
      </c>
      <c r="G35" s="20">
        <v>7055</v>
      </c>
      <c r="H35" s="20" t="s">
        <v>284</v>
      </c>
      <c r="I35" s="26" t="s">
        <v>285</v>
      </c>
      <c r="J35" s="26" t="s">
        <v>286</v>
      </c>
      <c r="K35" s="43" t="s">
        <v>2350</v>
      </c>
      <c r="L35" s="26" t="s">
        <v>287</v>
      </c>
      <c r="M35" s="27">
        <v>45000</v>
      </c>
      <c r="N35" s="27">
        <v>45914</v>
      </c>
      <c r="O35" s="20" t="s">
        <v>288</v>
      </c>
      <c r="P35" s="27">
        <v>45275</v>
      </c>
      <c r="Q35" s="20">
        <v>15</v>
      </c>
      <c r="R35" s="20" t="s">
        <v>44</v>
      </c>
      <c r="S35" s="21" t="s">
        <v>2556</v>
      </c>
      <c r="T35" s="22" t="s">
        <v>62</v>
      </c>
      <c r="U35" s="23">
        <v>1500</v>
      </c>
      <c r="V35" s="23">
        <v>77.849999999999994</v>
      </c>
      <c r="W35" s="23"/>
      <c r="X35" s="23"/>
      <c r="Y35" s="44"/>
      <c r="Z35" s="44"/>
      <c r="AA35" s="44"/>
      <c r="AB35" s="497">
        <f t="shared" si="5"/>
        <v>1577.85</v>
      </c>
      <c r="AC35" s="25">
        <v>0.08</v>
      </c>
      <c r="AD35" s="23">
        <f t="shared" si="4"/>
        <v>120</v>
      </c>
      <c r="AE35" s="23">
        <f t="shared" si="2"/>
        <v>1457.85</v>
      </c>
      <c r="AF35" s="23">
        <v>0</v>
      </c>
      <c r="AG35" s="23">
        <f t="shared" si="3"/>
        <v>1457.85</v>
      </c>
      <c r="AH35" s="20">
        <v>20</v>
      </c>
      <c r="AI35" s="24"/>
      <c r="AJ35" s="24" t="s">
        <v>2552</v>
      </c>
      <c r="AK35" s="480"/>
    </row>
    <row r="36" spans="1:37" ht="18" customHeight="1" x14ac:dyDescent="0.25">
      <c r="A36" s="52" t="s">
        <v>261</v>
      </c>
      <c r="B36" s="52" t="s">
        <v>262</v>
      </c>
      <c r="C36" s="318" t="s">
        <v>263</v>
      </c>
      <c r="D36" s="52" t="s">
        <v>264</v>
      </c>
      <c r="E36" s="53" t="s">
        <v>265</v>
      </c>
      <c r="F36" s="306" t="s">
        <v>38</v>
      </c>
      <c r="G36" s="53">
        <v>3100</v>
      </c>
      <c r="H36" s="53" t="s">
        <v>266</v>
      </c>
      <c r="I36" s="52" t="s">
        <v>267</v>
      </c>
      <c r="J36" s="52" t="s">
        <v>268</v>
      </c>
      <c r="K36" s="318" t="s">
        <v>269</v>
      </c>
      <c r="L36" s="52" t="s">
        <v>270</v>
      </c>
      <c r="M36" s="260">
        <v>45012</v>
      </c>
      <c r="N36" s="260">
        <v>45377</v>
      </c>
      <c r="O36" s="53" t="s">
        <v>161</v>
      </c>
      <c r="P36" s="260">
        <v>44967</v>
      </c>
      <c r="Q36" s="53">
        <v>10</v>
      </c>
      <c r="R36" s="53" t="s">
        <v>44</v>
      </c>
      <c r="S36" s="258" t="s">
        <v>2480</v>
      </c>
      <c r="T36" s="259"/>
      <c r="U36" s="311">
        <v>1200</v>
      </c>
      <c r="V36" s="311"/>
      <c r="W36" s="311"/>
      <c r="X36" s="311"/>
      <c r="Y36" s="322">
        <v>850</v>
      </c>
      <c r="Z36" s="322">
        <v>90</v>
      </c>
      <c r="AA36" s="322"/>
      <c r="AB36" s="394">
        <f t="shared" si="5"/>
        <v>2140</v>
      </c>
      <c r="AC36" s="313">
        <v>0.06</v>
      </c>
      <c r="AD36" s="311">
        <f t="shared" si="4"/>
        <v>72</v>
      </c>
      <c r="AE36" s="394">
        <f t="shared" si="2"/>
        <v>2068</v>
      </c>
      <c r="AF36" s="311">
        <v>0</v>
      </c>
      <c r="AG36" s="311">
        <f t="shared" si="3"/>
        <v>2068</v>
      </c>
      <c r="AH36" s="53">
        <v>15</v>
      </c>
      <c r="AI36" s="314" t="s">
        <v>1957</v>
      </c>
      <c r="AJ36" s="314"/>
      <c r="AK36" s="492"/>
    </row>
    <row r="37" spans="1:37" ht="18" customHeight="1" x14ac:dyDescent="0.25">
      <c r="A37" s="16" t="s">
        <v>307</v>
      </c>
      <c r="B37" s="16" t="s">
        <v>308</v>
      </c>
      <c r="C37" s="15" t="s">
        <v>309</v>
      </c>
      <c r="D37" s="16" t="s">
        <v>310</v>
      </c>
      <c r="E37" s="10" t="s">
        <v>207</v>
      </c>
      <c r="F37" s="10" t="s">
        <v>38</v>
      </c>
      <c r="G37" s="10">
        <v>1965</v>
      </c>
      <c r="H37" s="10" t="s">
        <v>311</v>
      </c>
      <c r="I37" s="16" t="s">
        <v>312</v>
      </c>
      <c r="J37" s="16" t="s">
        <v>313</v>
      </c>
      <c r="K37" s="29" t="s">
        <v>314</v>
      </c>
      <c r="L37" s="16" t="s">
        <v>315</v>
      </c>
      <c r="M37" s="18">
        <v>44230</v>
      </c>
      <c r="N37" s="18">
        <v>45140</v>
      </c>
      <c r="O37" s="10" t="s">
        <v>100</v>
      </c>
      <c r="P37" s="18">
        <v>45337</v>
      </c>
      <c r="Q37" s="10">
        <v>15</v>
      </c>
      <c r="R37" s="10" t="s">
        <v>65</v>
      </c>
      <c r="S37" s="11" t="s">
        <v>2539</v>
      </c>
      <c r="T37" s="12"/>
      <c r="U37" s="13">
        <v>1581.9</v>
      </c>
      <c r="V37" s="13"/>
      <c r="W37" s="13"/>
      <c r="X37" s="13"/>
      <c r="Y37" s="33"/>
      <c r="Z37" s="33"/>
      <c r="AA37" s="33"/>
      <c r="AB37" s="13">
        <f t="shared" si="5"/>
        <v>1581.9</v>
      </c>
      <c r="AC37" s="14">
        <v>7.0000000000000007E-2</v>
      </c>
      <c r="AD37" s="13">
        <f t="shared" si="4"/>
        <v>110.73300000000002</v>
      </c>
      <c r="AE37" s="13">
        <f t="shared" si="2"/>
        <v>1471.1670000000001</v>
      </c>
      <c r="AF37" s="13">
        <v>0</v>
      </c>
      <c r="AG37" s="13">
        <f t="shared" si="3"/>
        <v>1471.1670000000001</v>
      </c>
      <c r="AH37" s="10">
        <v>20</v>
      </c>
      <c r="AI37" s="8"/>
      <c r="AJ37" s="8"/>
      <c r="AK37" s="31"/>
    </row>
    <row r="38" spans="1:37" ht="18" customHeight="1" x14ac:dyDescent="0.25">
      <c r="A38" s="26" t="s">
        <v>316</v>
      </c>
      <c r="B38" s="26" t="s">
        <v>317</v>
      </c>
      <c r="C38" s="481" t="s">
        <v>318</v>
      </c>
      <c r="D38" s="26" t="s">
        <v>319</v>
      </c>
      <c r="E38" s="20" t="s">
        <v>37</v>
      </c>
      <c r="F38" s="19" t="s">
        <v>38</v>
      </c>
      <c r="G38" s="20">
        <v>3271</v>
      </c>
      <c r="H38" s="20" t="s">
        <v>320</v>
      </c>
      <c r="I38" s="26" t="s">
        <v>2227</v>
      </c>
      <c r="J38" s="26" t="s">
        <v>2228</v>
      </c>
      <c r="K38" s="43" t="s">
        <v>2229</v>
      </c>
      <c r="L38" s="26" t="s">
        <v>321</v>
      </c>
      <c r="M38" s="27">
        <v>45212</v>
      </c>
      <c r="N38" s="27">
        <v>46124</v>
      </c>
      <c r="O38" s="27" t="s">
        <v>567</v>
      </c>
      <c r="P38" s="27">
        <v>45275</v>
      </c>
      <c r="Q38" s="20">
        <v>15</v>
      </c>
      <c r="R38" s="20" t="s">
        <v>44</v>
      </c>
      <c r="S38" s="21" t="s">
        <v>2560</v>
      </c>
      <c r="T38" s="22" t="s">
        <v>101</v>
      </c>
      <c r="U38" s="23">
        <v>1300</v>
      </c>
      <c r="V38" s="23">
        <v>73.95</v>
      </c>
      <c r="W38" s="23"/>
      <c r="X38" s="23"/>
      <c r="Y38" s="44">
        <v>250</v>
      </c>
      <c r="Z38" s="44"/>
      <c r="AA38" s="44"/>
      <c r="AB38" s="23">
        <f t="shared" si="5"/>
        <v>1623.95</v>
      </c>
      <c r="AC38" s="25">
        <v>0.08</v>
      </c>
      <c r="AD38" s="23">
        <f t="shared" si="4"/>
        <v>104</v>
      </c>
      <c r="AE38" s="497">
        <f t="shared" si="2"/>
        <v>1519.95</v>
      </c>
      <c r="AF38" s="23">
        <v>0</v>
      </c>
      <c r="AG38" s="23">
        <f t="shared" si="3"/>
        <v>1519.95</v>
      </c>
      <c r="AH38" s="20">
        <v>20</v>
      </c>
      <c r="AI38" s="28"/>
      <c r="AJ38" s="24" t="s">
        <v>2552</v>
      </c>
      <c r="AK38" s="480"/>
    </row>
    <row r="39" spans="1:37" ht="18" customHeight="1" x14ac:dyDescent="0.25">
      <c r="A39" s="52" t="s">
        <v>299</v>
      </c>
      <c r="B39" s="52" t="s">
        <v>300</v>
      </c>
      <c r="C39" s="318" t="s">
        <v>301</v>
      </c>
      <c r="D39" s="52" t="s">
        <v>302</v>
      </c>
      <c r="E39" s="53" t="s">
        <v>37</v>
      </c>
      <c r="F39" s="53" t="s">
        <v>38</v>
      </c>
      <c r="G39" s="53">
        <v>4085</v>
      </c>
      <c r="H39" s="53" t="s">
        <v>303</v>
      </c>
      <c r="I39" s="52" t="s">
        <v>304</v>
      </c>
      <c r="J39" s="52" t="s">
        <v>2002</v>
      </c>
      <c r="K39" s="318" t="s">
        <v>305</v>
      </c>
      <c r="L39" s="52" t="s">
        <v>306</v>
      </c>
      <c r="M39" s="260">
        <v>45021</v>
      </c>
      <c r="N39" s="260">
        <v>45934</v>
      </c>
      <c r="O39" s="53" t="s">
        <v>43</v>
      </c>
      <c r="P39" s="260">
        <v>45301</v>
      </c>
      <c r="Q39" s="53">
        <v>10</v>
      </c>
      <c r="R39" s="53" t="s">
        <v>44</v>
      </c>
      <c r="S39" s="258" t="s">
        <v>2309</v>
      </c>
      <c r="T39" s="259"/>
      <c r="U39" s="311">
        <v>2700</v>
      </c>
      <c r="V39" s="311"/>
      <c r="W39" s="311"/>
      <c r="X39" s="311"/>
      <c r="Y39" s="322">
        <v>45</v>
      </c>
      <c r="Z39" s="322"/>
      <c r="AA39" s="322"/>
      <c r="AB39" s="311">
        <f t="shared" si="5"/>
        <v>2745</v>
      </c>
      <c r="AC39" s="313">
        <v>0.08</v>
      </c>
      <c r="AD39" s="311">
        <f t="shared" si="4"/>
        <v>216</v>
      </c>
      <c r="AE39" s="311">
        <f t="shared" si="2"/>
        <v>2529</v>
      </c>
      <c r="AF39" s="311">
        <v>0</v>
      </c>
      <c r="AG39" s="311">
        <f t="shared" si="3"/>
        <v>2529</v>
      </c>
      <c r="AH39" s="53">
        <v>15</v>
      </c>
      <c r="AI39" s="314" t="s">
        <v>1957</v>
      </c>
      <c r="AJ39" s="314"/>
      <c r="AK39" s="323"/>
    </row>
    <row r="40" spans="1:37" ht="19.5" customHeight="1" x14ac:dyDescent="0.25">
      <c r="A40" s="16" t="s">
        <v>323</v>
      </c>
      <c r="B40" s="16" t="s">
        <v>324</v>
      </c>
      <c r="C40" s="29" t="s">
        <v>325</v>
      </c>
      <c r="D40" s="16" t="s">
        <v>326</v>
      </c>
      <c r="E40" s="10" t="s">
        <v>49</v>
      </c>
      <c r="F40" s="10" t="s">
        <v>180</v>
      </c>
      <c r="G40" s="10">
        <v>192</v>
      </c>
      <c r="H40" s="10" t="s">
        <v>327</v>
      </c>
      <c r="I40" s="16" t="s">
        <v>328</v>
      </c>
      <c r="J40" s="16" t="s">
        <v>1938</v>
      </c>
      <c r="K40" s="29" t="s">
        <v>329</v>
      </c>
      <c r="L40" s="16" t="s">
        <v>330</v>
      </c>
      <c r="M40" s="18">
        <v>44923</v>
      </c>
      <c r="N40" s="18">
        <v>45835</v>
      </c>
      <c r="O40" s="10" t="s">
        <v>298</v>
      </c>
      <c r="P40" s="18">
        <v>45319</v>
      </c>
      <c r="Q40" s="10">
        <v>28</v>
      </c>
      <c r="R40" s="10" t="s">
        <v>65</v>
      </c>
      <c r="S40" s="11" t="s">
        <v>2402</v>
      </c>
      <c r="T40" s="12"/>
      <c r="U40" s="13">
        <v>1100</v>
      </c>
      <c r="V40" s="13"/>
      <c r="W40" s="13"/>
      <c r="X40" s="13"/>
      <c r="Y40" s="33">
        <v>200</v>
      </c>
      <c r="Z40" s="33"/>
      <c r="AA40" s="33"/>
      <c r="AB40" s="13">
        <f t="shared" si="5"/>
        <v>1300</v>
      </c>
      <c r="AC40" s="14">
        <v>0.08</v>
      </c>
      <c r="AD40" s="13">
        <f t="shared" si="4"/>
        <v>88</v>
      </c>
      <c r="AE40" s="13">
        <f t="shared" si="2"/>
        <v>1212</v>
      </c>
      <c r="AF40" s="13">
        <v>0</v>
      </c>
      <c r="AG40" s="13">
        <f t="shared" si="3"/>
        <v>1212</v>
      </c>
      <c r="AH40" s="10">
        <v>30</v>
      </c>
      <c r="AI40" s="8"/>
      <c r="AJ40" s="8"/>
      <c r="AK40" s="31"/>
    </row>
    <row r="41" spans="1:37" ht="18" customHeight="1" x14ac:dyDescent="0.25">
      <c r="A41" s="52" t="s">
        <v>331</v>
      </c>
      <c r="B41" s="52" t="s">
        <v>332</v>
      </c>
      <c r="C41" s="504"/>
      <c r="D41" s="52" t="s">
        <v>333</v>
      </c>
      <c r="E41" s="53" t="s">
        <v>334</v>
      </c>
      <c r="F41" s="306" t="s">
        <v>335</v>
      </c>
      <c r="G41" s="53">
        <v>0</v>
      </c>
      <c r="H41" s="53">
        <v>0</v>
      </c>
      <c r="I41" s="52" t="s">
        <v>336</v>
      </c>
      <c r="J41" s="52" t="s">
        <v>337</v>
      </c>
      <c r="K41" s="318" t="s">
        <v>338</v>
      </c>
      <c r="L41" s="52" t="s">
        <v>339</v>
      </c>
      <c r="M41" s="260">
        <v>43864</v>
      </c>
      <c r="N41" s="260">
        <v>44593</v>
      </c>
      <c r="O41" s="53" t="s">
        <v>130</v>
      </c>
      <c r="P41" s="260">
        <v>45299</v>
      </c>
      <c r="Q41" s="53">
        <v>8</v>
      </c>
      <c r="R41" s="53" t="s">
        <v>65</v>
      </c>
      <c r="S41" s="258" t="s">
        <v>2305</v>
      </c>
      <c r="T41" s="259"/>
      <c r="U41" s="311">
        <v>1320</v>
      </c>
      <c r="V41" s="311"/>
      <c r="W41" s="311"/>
      <c r="X41" s="311"/>
      <c r="Y41" s="322"/>
      <c r="Z41" s="322"/>
      <c r="AA41" s="322"/>
      <c r="AB41" s="311">
        <f t="shared" si="5"/>
        <v>1320</v>
      </c>
      <c r="AC41" s="313">
        <v>0.08</v>
      </c>
      <c r="AD41" s="311">
        <f t="shared" si="4"/>
        <v>105.60000000000001</v>
      </c>
      <c r="AE41" s="311">
        <f t="shared" si="2"/>
        <v>1214.4000000000001</v>
      </c>
      <c r="AF41" s="311">
        <v>0</v>
      </c>
      <c r="AG41" s="311">
        <f t="shared" si="3"/>
        <v>1214.4000000000001</v>
      </c>
      <c r="AH41" s="53">
        <v>10</v>
      </c>
      <c r="AI41" s="314" t="s">
        <v>1957</v>
      </c>
      <c r="AJ41" s="314" t="s">
        <v>2557</v>
      </c>
      <c r="AK41" s="323"/>
    </row>
    <row r="42" spans="1:37" ht="18.600000000000001" customHeight="1" x14ac:dyDescent="0.25">
      <c r="A42" s="16" t="s">
        <v>340</v>
      </c>
      <c r="B42" s="16" t="s">
        <v>341</v>
      </c>
      <c r="C42" s="15" t="s">
        <v>342</v>
      </c>
      <c r="D42" s="16" t="s">
        <v>343</v>
      </c>
      <c r="E42" s="10" t="s">
        <v>207</v>
      </c>
      <c r="F42" s="32" t="s">
        <v>38</v>
      </c>
      <c r="G42" s="10">
        <v>2403</v>
      </c>
      <c r="H42" s="10" t="s">
        <v>344</v>
      </c>
      <c r="I42" s="16" t="s">
        <v>345</v>
      </c>
      <c r="J42" s="16" t="s">
        <v>346</v>
      </c>
      <c r="K42" s="29" t="s">
        <v>347</v>
      </c>
      <c r="L42" s="16" t="s">
        <v>348</v>
      </c>
      <c r="M42" s="18">
        <v>44078</v>
      </c>
      <c r="N42" s="18">
        <v>45015</v>
      </c>
      <c r="O42" s="10" t="s">
        <v>140</v>
      </c>
      <c r="P42" s="18">
        <v>45280</v>
      </c>
      <c r="Q42" s="10">
        <v>20</v>
      </c>
      <c r="R42" s="10" t="s">
        <v>65</v>
      </c>
      <c r="S42" s="11" t="s">
        <v>2197</v>
      </c>
      <c r="T42" s="12"/>
      <c r="U42" s="13">
        <v>1900.32</v>
      </c>
      <c r="V42" s="13"/>
      <c r="W42" s="13"/>
      <c r="X42" s="13"/>
      <c r="Y42" s="33"/>
      <c r="Z42" s="33"/>
      <c r="AA42" s="33"/>
      <c r="AB42" s="13">
        <v>1900.32</v>
      </c>
      <c r="AC42" s="14">
        <v>7.0000000000000007E-2</v>
      </c>
      <c r="AD42" s="13">
        <f t="shared" si="4"/>
        <v>133.0224</v>
      </c>
      <c r="AE42" s="13">
        <f t="shared" si="2"/>
        <v>1767.2975999999999</v>
      </c>
      <c r="AF42" s="13">
        <v>0</v>
      </c>
      <c r="AG42" s="13">
        <f t="shared" si="3"/>
        <v>1767.2975999999999</v>
      </c>
      <c r="AH42" s="10">
        <v>25</v>
      </c>
      <c r="AI42" s="8"/>
      <c r="AJ42" s="8"/>
      <c r="AK42" s="31"/>
    </row>
    <row r="43" spans="1:37" ht="18" customHeight="1" x14ac:dyDescent="0.25">
      <c r="A43" s="26" t="s">
        <v>349</v>
      </c>
      <c r="B43" s="26" t="s">
        <v>350</v>
      </c>
      <c r="C43" s="43" t="s">
        <v>351</v>
      </c>
      <c r="D43" s="26" t="s">
        <v>352</v>
      </c>
      <c r="E43" s="20" t="s">
        <v>49</v>
      </c>
      <c r="F43" s="20" t="s">
        <v>180</v>
      </c>
      <c r="G43" s="20">
        <v>8499</v>
      </c>
      <c r="H43" s="20" t="s">
        <v>2042</v>
      </c>
      <c r="I43" s="26" t="s">
        <v>353</v>
      </c>
      <c r="J43" s="26" t="s">
        <v>354</v>
      </c>
      <c r="K43" s="43" t="s">
        <v>355</v>
      </c>
      <c r="L43" s="26" t="s">
        <v>356</v>
      </c>
      <c r="M43" s="27">
        <v>44939</v>
      </c>
      <c r="N43" s="27">
        <v>45850</v>
      </c>
      <c r="O43" s="20" t="s">
        <v>53</v>
      </c>
      <c r="P43" s="27"/>
      <c r="Q43" s="20">
        <v>20</v>
      </c>
      <c r="R43" s="20" t="s">
        <v>44</v>
      </c>
      <c r="S43" s="21"/>
      <c r="T43" s="22" t="s">
        <v>101</v>
      </c>
      <c r="U43" s="23">
        <v>1600</v>
      </c>
      <c r="V43" s="23">
        <v>35.18</v>
      </c>
      <c r="W43" s="23"/>
      <c r="X43" s="23"/>
      <c r="Y43" s="44"/>
      <c r="Z43" s="44"/>
      <c r="AA43" s="44"/>
      <c r="AB43" s="23">
        <f t="shared" ref="AB43:AB61" si="6">SUM(U43:AA43)</f>
        <v>1635.18</v>
      </c>
      <c r="AC43" s="25">
        <v>0.08</v>
      </c>
      <c r="AD43" s="23">
        <f t="shared" si="4"/>
        <v>128</v>
      </c>
      <c r="AE43" s="23">
        <f t="shared" si="2"/>
        <v>1507.18</v>
      </c>
      <c r="AF43" s="23">
        <v>0</v>
      </c>
      <c r="AG43" s="23">
        <f t="shared" si="3"/>
        <v>1507.18</v>
      </c>
      <c r="AH43" s="20">
        <v>25</v>
      </c>
      <c r="AI43" s="24"/>
      <c r="AJ43" s="24"/>
      <c r="AK43" s="480"/>
    </row>
    <row r="44" spans="1:37" ht="18" customHeight="1" x14ac:dyDescent="0.25">
      <c r="A44" s="16" t="s">
        <v>357</v>
      </c>
      <c r="B44" s="16" t="s">
        <v>358</v>
      </c>
      <c r="C44" s="15" t="s">
        <v>359</v>
      </c>
      <c r="D44" s="16" t="s">
        <v>360</v>
      </c>
      <c r="E44" s="10" t="s">
        <v>190</v>
      </c>
      <c r="F44" s="32" t="s">
        <v>201</v>
      </c>
      <c r="G44" s="10">
        <v>1</v>
      </c>
      <c r="H44" s="10" t="s">
        <v>361</v>
      </c>
      <c r="I44" s="16" t="s">
        <v>2443</v>
      </c>
      <c r="J44" s="16" t="s">
        <v>2420</v>
      </c>
      <c r="K44" s="29" t="s">
        <v>2421</v>
      </c>
      <c r="L44" s="16" t="s">
        <v>362</v>
      </c>
      <c r="M44" s="18">
        <v>45249</v>
      </c>
      <c r="N44" s="18">
        <v>46160</v>
      </c>
      <c r="O44" s="10" t="s">
        <v>64</v>
      </c>
      <c r="P44" s="18">
        <v>45275</v>
      </c>
      <c r="Q44" s="10">
        <v>15</v>
      </c>
      <c r="R44" s="10" t="s">
        <v>44</v>
      </c>
      <c r="S44" s="11" t="s">
        <v>2562</v>
      </c>
      <c r="T44" s="12"/>
      <c r="U44" s="13">
        <v>1710</v>
      </c>
      <c r="V44" s="13"/>
      <c r="W44" s="13"/>
      <c r="X44" s="13"/>
      <c r="Y44" s="33"/>
      <c r="Z44" s="33"/>
      <c r="AA44" s="33"/>
      <c r="AB44" s="13">
        <f t="shared" si="6"/>
        <v>1710</v>
      </c>
      <c r="AC44" s="14">
        <v>0.08</v>
      </c>
      <c r="AD44" s="13">
        <v>0</v>
      </c>
      <c r="AE44" s="13">
        <f t="shared" si="2"/>
        <v>1710</v>
      </c>
      <c r="AF44" s="13">
        <v>0</v>
      </c>
      <c r="AG44" s="13">
        <f>AE44-AF44-1900</f>
        <v>-190</v>
      </c>
      <c r="AH44" s="10">
        <v>20</v>
      </c>
      <c r="AI44" s="8"/>
      <c r="AJ44" s="8"/>
      <c r="AK44" s="438" t="s">
        <v>2561</v>
      </c>
    </row>
    <row r="45" spans="1:37" ht="18" customHeight="1" x14ac:dyDescent="0.25">
      <c r="A45" s="16" t="s">
        <v>1958</v>
      </c>
      <c r="B45" s="16" t="s">
        <v>1959</v>
      </c>
      <c r="C45" s="29" t="s">
        <v>1960</v>
      </c>
      <c r="D45" s="16" t="s">
        <v>1961</v>
      </c>
      <c r="E45" s="10" t="s">
        <v>37</v>
      </c>
      <c r="F45" s="32" t="s">
        <v>38</v>
      </c>
      <c r="G45" s="10">
        <v>1813</v>
      </c>
      <c r="H45" s="10" t="s">
        <v>1962</v>
      </c>
      <c r="I45" s="16" t="s">
        <v>1963</v>
      </c>
      <c r="J45" s="16" t="s">
        <v>1964</v>
      </c>
      <c r="K45" s="29" t="s">
        <v>2120</v>
      </c>
      <c r="L45" s="16" t="s">
        <v>1965</v>
      </c>
      <c r="M45" s="18">
        <v>45134</v>
      </c>
      <c r="N45" s="18">
        <v>46048</v>
      </c>
      <c r="O45" s="10" t="s">
        <v>151</v>
      </c>
      <c r="P45" s="27"/>
      <c r="Q45" s="20">
        <v>25</v>
      </c>
      <c r="R45" s="20" t="s">
        <v>44</v>
      </c>
      <c r="S45" s="21"/>
      <c r="T45" s="22" t="s">
        <v>101</v>
      </c>
      <c r="U45" s="13">
        <v>1300</v>
      </c>
      <c r="V45" s="13">
        <v>74.7</v>
      </c>
      <c r="W45" s="13"/>
      <c r="X45" s="13"/>
      <c r="Y45" s="33">
        <v>250</v>
      </c>
      <c r="Z45" s="33"/>
      <c r="AA45" s="33"/>
      <c r="AB45" s="13">
        <f t="shared" si="6"/>
        <v>1624.7</v>
      </c>
      <c r="AC45" s="14">
        <v>0.08</v>
      </c>
      <c r="AD45" s="13">
        <f t="shared" ref="AD45:AD83" si="7">U45*AC45</f>
        <v>104</v>
      </c>
      <c r="AE45" s="13">
        <f t="shared" si="2"/>
        <v>1520.7</v>
      </c>
      <c r="AF45" s="13">
        <v>0</v>
      </c>
      <c r="AG45" s="13">
        <f t="shared" ref="AG45:AG83" si="8">AE45-AF45</f>
        <v>1520.7</v>
      </c>
      <c r="AH45" s="10">
        <v>30</v>
      </c>
      <c r="AI45" s="8"/>
      <c r="AJ45" s="436"/>
      <c r="AK45" s="438"/>
    </row>
    <row r="46" spans="1:37" ht="18" customHeight="1" x14ac:dyDescent="0.25">
      <c r="A46" s="52" t="s">
        <v>1820</v>
      </c>
      <c r="B46" s="52" t="s">
        <v>363</v>
      </c>
      <c r="C46" s="317" t="s">
        <v>364</v>
      </c>
      <c r="D46" s="52" t="s">
        <v>365</v>
      </c>
      <c r="E46" s="306" t="s">
        <v>66</v>
      </c>
      <c r="F46" s="306" t="s">
        <v>191</v>
      </c>
      <c r="G46" s="53">
        <v>3820</v>
      </c>
      <c r="H46" s="53" t="s">
        <v>366</v>
      </c>
      <c r="I46" s="52" t="s">
        <v>367</v>
      </c>
      <c r="J46" s="52" t="s">
        <v>368</v>
      </c>
      <c r="K46" s="318" t="s">
        <v>369</v>
      </c>
      <c r="L46" s="52" t="s">
        <v>370</v>
      </c>
      <c r="M46" s="260">
        <v>43692</v>
      </c>
      <c r="N46" s="260">
        <v>44607</v>
      </c>
      <c r="O46" s="53" t="s">
        <v>87</v>
      </c>
      <c r="P46" s="260">
        <v>45270</v>
      </c>
      <c r="Q46" s="53">
        <v>10</v>
      </c>
      <c r="R46" s="53" t="s">
        <v>65</v>
      </c>
      <c r="S46" s="258" t="s">
        <v>2502</v>
      </c>
      <c r="T46" s="259" t="s">
        <v>62</v>
      </c>
      <c r="U46" s="311">
        <v>1209.1300000000001</v>
      </c>
      <c r="V46" s="311">
        <v>37.659999999999997</v>
      </c>
      <c r="W46" s="311"/>
      <c r="X46" s="311"/>
      <c r="Y46" s="322">
        <v>470.16</v>
      </c>
      <c r="Z46" s="322"/>
      <c r="AA46" s="322"/>
      <c r="AB46" s="311">
        <f t="shared" si="6"/>
        <v>1716.9500000000003</v>
      </c>
      <c r="AC46" s="313">
        <v>0.06</v>
      </c>
      <c r="AD46" s="311">
        <f t="shared" si="7"/>
        <v>72.547800000000009</v>
      </c>
      <c r="AE46" s="311">
        <f t="shared" si="2"/>
        <v>1644.4022000000002</v>
      </c>
      <c r="AF46" s="311">
        <v>0</v>
      </c>
      <c r="AG46" s="311">
        <f t="shared" si="8"/>
        <v>1644.4022000000002</v>
      </c>
      <c r="AH46" s="53">
        <v>15</v>
      </c>
      <c r="AI46" s="314" t="s">
        <v>1957</v>
      </c>
      <c r="AJ46" s="314"/>
      <c r="AK46" s="323"/>
    </row>
    <row r="47" spans="1:37" ht="18" customHeight="1" x14ac:dyDescent="0.25">
      <c r="A47" s="52" t="s">
        <v>371</v>
      </c>
      <c r="B47" s="52" t="s">
        <v>372</v>
      </c>
      <c r="C47" s="318" t="s">
        <v>373</v>
      </c>
      <c r="D47" s="52" t="s">
        <v>374</v>
      </c>
      <c r="E47" s="306" t="s">
        <v>375</v>
      </c>
      <c r="F47" s="306" t="s">
        <v>201</v>
      </c>
      <c r="G47" s="53" t="s">
        <v>376</v>
      </c>
      <c r="H47" s="53" t="s">
        <v>377</v>
      </c>
      <c r="I47" s="52" t="s">
        <v>378</v>
      </c>
      <c r="J47" s="304" t="s">
        <v>379</v>
      </c>
      <c r="K47" s="408" t="s">
        <v>380</v>
      </c>
      <c r="L47" s="52" t="s">
        <v>381</v>
      </c>
      <c r="M47" s="310">
        <v>44925</v>
      </c>
      <c r="N47" s="310">
        <v>45837</v>
      </c>
      <c r="O47" s="307" t="s">
        <v>77</v>
      </c>
      <c r="P47" s="260">
        <v>45301</v>
      </c>
      <c r="Q47" s="53">
        <v>10</v>
      </c>
      <c r="R47" s="53" t="s">
        <v>65</v>
      </c>
      <c r="S47" s="258" t="s">
        <v>2310</v>
      </c>
      <c r="T47" s="259"/>
      <c r="U47" s="311">
        <v>2650</v>
      </c>
      <c r="V47" s="311"/>
      <c r="W47" s="311"/>
      <c r="X47" s="311"/>
      <c r="Y47" s="322">
        <v>820</v>
      </c>
      <c r="Z47" s="322">
        <v>30</v>
      </c>
      <c r="AA47" s="322"/>
      <c r="AB47" s="311">
        <f t="shared" si="6"/>
        <v>3500</v>
      </c>
      <c r="AC47" s="313">
        <v>7.0000000000000007E-2</v>
      </c>
      <c r="AD47" s="311">
        <f t="shared" si="7"/>
        <v>185.50000000000003</v>
      </c>
      <c r="AE47" s="311">
        <f t="shared" si="2"/>
        <v>3314.5</v>
      </c>
      <c r="AF47" s="311">
        <v>0</v>
      </c>
      <c r="AG47" s="311">
        <f t="shared" si="8"/>
        <v>3314.5</v>
      </c>
      <c r="AH47" s="53">
        <v>15</v>
      </c>
      <c r="AI47" s="314" t="s">
        <v>1957</v>
      </c>
      <c r="AJ47" s="314"/>
      <c r="AK47" s="323"/>
    </row>
    <row r="48" spans="1:37" ht="18" customHeight="1" x14ac:dyDescent="0.25">
      <c r="A48" s="400" t="s">
        <v>382</v>
      </c>
      <c r="B48" s="400" t="s">
        <v>383</v>
      </c>
      <c r="C48" s="536" t="s">
        <v>384</v>
      </c>
      <c r="D48" s="26" t="s">
        <v>385</v>
      </c>
      <c r="E48" s="19" t="s">
        <v>207</v>
      </c>
      <c r="F48" s="19" t="s">
        <v>2087</v>
      </c>
      <c r="G48" s="284">
        <v>438</v>
      </c>
      <c r="H48" s="20" t="s">
        <v>386</v>
      </c>
      <c r="I48" s="26" t="s">
        <v>387</v>
      </c>
      <c r="J48" s="400" t="s">
        <v>388</v>
      </c>
      <c r="K48" s="495" t="s">
        <v>389</v>
      </c>
      <c r="L48" s="400" t="s">
        <v>390</v>
      </c>
      <c r="M48" s="193">
        <v>44607</v>
      </c>
      <c r="N48" s="193">
        <v>45518</v>
      </c>
      <c r="O48" s="284" t="s">
        <v>130</v>
      </c>
      <c r="P48" s="27">
        <v>45275</v>
      </c>
      <c r="Q48" s="20">
        <v>15</v>
      </c>
      <c r="R48" s="20" t="s">
        <v>65</v>
      </c>
      <c r="S48" s="21" t="s">
        <v>2582</v>
      </c>
      <c r="T48" s="22" t="s">
        <v>62</v>
      </c>
      <c r="U48" s="23">
        <v>770.84</v>
      </c>
      <c r="V48" s="23">
        <v>94.39</v>
      </c>
      <c r="W48" s="537"/>
      <c r="X48" s="23"/>
      <c r="Y48" s="44">
        <v>370.84</v>
      </c>
      <c r="Z48" s="44"/>
      <c r="AA48" s="44"/>
      <c r="AB48" s="23">
        <f t="shared" si="6"/>
        <v>1236.07</v>
      </c>
      <c r="AC48" s="25">
        <v>0.08</v>
      </c>
      <c r="AD48" s="23">
        <f t="shared" si="7"/>
        <v>61.667200000000001</v>
      </c>
      <c r="AE48" s="23">
        <f t="shared" si="2"/>
        <v>1174.4027999999998</v>
      </c>
      <c r="AF48" s="23">
        <v>0</v>
      </c>
      <c r="AG48" s="23">
        <f t="shared" si="8"/>
        <v>1174.4027999999998</v>
      </c>
      <c r="AH48" s="20">
        <v>20</v>
      </c>
      <c r="AI48" s="24"/>
      <c r="AJ48" s="24" t="s">
        <v>2581</v>
      </c>
      <c r="AK48" s="502"/>
    </row>
    <row r="49" spans="1:37" ht="18" customHeight="1" x14ac:dyDescent="0.25">
      <c r="A49" s="275" t="s">
        <v>391</v>
      </c>
      <c r="B49" s="275" t="s">
        <v>392</v>
      </c>
      <c r="C49" s="9" t="s">
        <v>393</v>
      </c>
      <c r="D49" s="16" t="s">
        <v>394</v>
      </c>
      <c r="E49" s="32" t="s">
        <v>207</v>
      </c>
      <c r="F49" s="32" t="s">
        <v>2191</v>
      </c>
      <c r="G49" s="276">
        <v>2799</v>
      </c>
      <c r="H49" s="10" t="s">
        <v>395</v>
      </c>
      <c r="I49" s="16" t="s">
        <v>396</v>
      </c>
      <c r="J49" s="275" t="s">
        <v>397</v>
      </c>
      <c r="K49" s="446" t="s">
        <v>398</v>
      </c>
      <c r="L49" s="275" t="s">
        <v>399</v>
      </c>
      <c r="M49" s="277">
        <v>44778</v>
      </c>
      <c r="N49" s="277">
        <v>45692</v>
      </c>
      <c r="O49" s="276" t="s">
        <v>166</v>
      </c>
      <c r="P49" s="277">
        <v>45284</v>
      </c>
      <c r="Q49" s="10">
        <v>24</v>
      </c>
      <c r="R49" s="10" t="s">
        <v>44</v>
      </c>
      <c r="S49" s="11" t="s">
        <v>2225</v>
      </c>
      <c r="T49" s="12"/>
      <c r="U49" s="13">
        <v>700</v>
      </c>
      <c r="V49" s="13"/>
      <c r="W49" s="13"/>
      <c r="X49" s="13"/>
      <c r="Y49" s="33"/>
      <c r="Z49" s="33"/>
      <c r="AA49" s="33"/>
      <c r="AB49" s="13">
        <f t="shared" si="6"/>
        <v>700</v>
      </c>
      <c r="AC49" s="14">
        <v>0.08</v>
      </c>
      <c r="AD49" s="13">
        <f t="shared" si="7"/>
        <v>56</v>
      </c>
      <c r="AE49" s="13">
        <f t="shared" si="2"/>
        <v>644</v>
      </c>
      <c r="AF49" s="13">
        <v>0</v>
      </c>
      <c r="AG49" s="13">
        <f t="shared" si="8"/>
        <v>644</v>
      </c>
      <c r="AH49" s="10">
        <v>25</v>
      </c>
      <c r="AI49" s="8"/>
      <c r="AJ49" s="8"/>
      <c r="AK49" s="31"/>
    </row>
    <row r="50" spans="1:37" ht="18" customHeight="1" x14ac:dyDescent="0.25">
      <c r="A50" s="304" t="s">
        <v>391</v>
      </c>
      <c r="B50" s="304" t="s">
        <v>392</v>
      </c>
      <c r="C50" s="305" t="s">
        <v>2189</v>
      </c>
      <c r="D50" s="52" t="s">
        <v>2190</v>
      </c>
      <c r="E50" s="306" t="s">
        <v>207</v>
      </c>
      <c r="F50" s="306" t="s">
        <v>2191</v>
      </c>
      <c r="G50" s="307"/>
      <c r="H50" s="53"/>
      <c r="I50" s="52" t="s">
        <v>2188</v>
      </c>
      <c r="J50" s="304" t="s">
        <v>2226</v>
      </c>
      <c r="K50" s="408" t="s">
        <v>2202</v>
      </c>
      <c r="L50" s="304" t="s">
        <v>2192</v>
      </c>
      <c r="M50" s="310">
        <v>45178</v>
      </c>
      <c r="N50" s="310">
        <v>46089</v>
      </c>
      <c r="O50" s="307" t="s">
        <v>280</v>
      </c>
      <c r="P50" s="310">
        <v>45301</v>
      </c>
      <c r="Q50" s="53">
        <v>10</v>
      </c>
      <c r="R50" s="53" t="s">
        <v>44</v>
      </c>
      <c r="S50" s="258" t="s">
        <v>2311</v>
      </c>
      <c r="T50" s="259"/>
      <c r="U50" s="311">
        <v>1200</v>
      </c>
      <c r="V50" s="311"/>
      <c r="W50" s="311"/>
      <c r="X50" s="311"/>
      <c r="Y50" s="322"/>
      <c r="Z50" s="322"/>
      <c r="AA50" s="322"/>
      <c r="AB50" s="311">
        <f t="shared" si="6"/>
        <v>1200</v>
      </c>
      <c r="AC50" s="313">
        <v>0.08</v>
      </c>
      <c r="AD50" s="311">
        <f t="shared" si="7"/>
        <v>96</v>
      </c>
      <c r="AE50" s="311">
        <f t="shared" si="2"/>
        <v>1104</v>
      </c>
      <c r="AF50" s="311">
        <v>0</v>
      </c>
      <c r="AG50" s="311">
        <f t="shared" si="8"/>
        <v>1104</v>
      </c>
      <c r="AH50" s="53">
        <v>15</v>
      </c>
      <c r="AI50" s="314" t="s">
        <v>1957</v>
      </c>
      <c r="AJ50" s="314"/>
      <c r="AK50" s="323" t="s">
        <v>2193</v>
      </c>
    </row>
    <row r="51" spans="1:37" ht="18" customHeight="1" x14ac:dyDescent="0.25">
      <c r="A51" s="303" t="s">
        <v>2033</v>
      </c>
      <c r="B51" s="304" t="s">
        <v>2034</v>
      </c>
      <c r="C51" s="408" t="s">
        <v>2035</v>
      </c>
      <c r="D51" s="52" t="s">
        <v>2036</v>
      </c>
      <c r="E51" s="53" t="s">
        <v>322</v>
      </c>
      <c r="F51" s="306" t="s">
        <v>38</v>
      </c>
      <c r="G51" s="307">
        <v>2799</v>
      </c>
      <c r="H51" s="53" t="s">
        <v>2037</v>
      </c>
      <c r="I51" s="308" t="s">
        <v>2038</v>
      </c>
      <c r="J51" s="303" t="s">
        <v>2039</v>
      </c>
      <c r="K51" s="309" t="s">
        <v>2040</v>
      </c>
      <c r="L51" s="303" t="s">
        <v>2041</v>
      </c>
      <c r="M51" s="310">
        <v>45160</v>
      </c>
      <c r="N51" s="310">
        <v>46074</v>
      </c>
      <c r="O51" s="307" t="s">
        <v>87</v>
      </c>
      <c r="P51" s="310">
        <v>45270</v>
      </c>
      <c r="Q51" s="53">
        <v>10</v>
      </c>
      <c r="R51" s="53" t="s">
        <v>65</v>
      </c>
      <c r="S51" s="258" t="s">
        <v>2139</v>
      </c>
      <c r="T51" s="259"/>
      <c r="U51" s="311">
        <v>900</v>
      </c>
      <c r="V51" s="312"/>
      <c r="W51" s="312"/>
      <c r="X51" s="53"/>
      <c r="Y51" s="312"/>
      <c r="Z51" s="312"/>
      <c r="AA51" s="311"/>
      <c r="AB51" s="311">
        <f t="shared" si="6"/>
        <v>900</v>
      </c>
      <c r="AC51" s="313">
        <v>0.1</v>
      </c>
      <c r="AD51" s="311">
        <f t="shared" si="7"/>
        <v>90</v>
      </c>
      <c r="AE51" s="311">
        <f t="shared" si="2"/>
        <v>810</v>
      </c>
      <c r="AF51" s="311">
        <v>0</v>
      </c>
      <c r="AG51" s="311">
        <f t="shared" si="8"/>
        <v>810</v>
      </c>
      <c r="AH51" s="53">
        <v>15</v>
      </c>
      <c r="AI51" s="533" t="s">
        <v>1957</v>
      </c>
      <c r="AJ51" s="314"/>
      <c r="AK51" s="316"/>
    </row>
    <row r="52" spans="1:37" ht="18" customHeight="1" x14ac:dyDescent="0.25">
      <c r="A52" s="281" t="s">
        <v>2043</v>
      </c>
      <c r="B52" s="275" t="s">
        <v>1737</v>
      </c>
      <c r="C52" s="465" t="s">
        <v>1738</v>
      </c>
      <c r="D52" s="16" t="s">
        <v>1739</v>
      </c>
      <c r="E52" s="10" t="s">
        <v>37</v>
      </c>
      <c r="F52" s="32" t="s">
        <v>38</v>
      </c>
      <c r="G52" s="276">
        <v>1003</v>
      </c>
      <c r="H52" s="10" t="s">
        <v>2270</v>
      </c>
      <c r="I52" s="283" t="s">
        <v>1741</v>
      </c>
      <c r="J52" s="281" t="s">
        <v>1747</v>
      </c>
      <c r="K52" s="441" t="s">
        <v>1748</v>
      </c>
      <c r="L52" s="281" t="s">
        <v>1740</v>
      </c>
      <c r="M52" s="277">
        <v>45077</v>
      </c>
      <c r="N52" s="277">
        <v>45983</v>
      </c>
      <c r="O52" s="276" t="s">
        <v>245</v>
      </c>
      <c r="P52" s="193"/>
      <c r="Q52" s="20">
        <v>23</v>
      </c>
      <c r="R52" s="20" t="s">
        <v>65</v>
      </c>
      <c r="S52" s="21"/>
      <c r="T52" s="22" t="s">
        <v>101</v>
      </c>
      <c r="U52" s="13">
        <v>1826</v>
      </c>
      <c r="V52" s="278">
        <v>150.38</v>
      </c>
      <c r="W52" s="278">
        <v>0</v>
      </c>
      <c r="X52" s="10"/>
      <c r="Y52" s="278">
        <v>429</v>
      </c>
      <c r="Z52" s="278">
        <v>45</v>
      </c>
      <c r="AA52" s="13"/>
      <c r="AB52" s="13">
        <f t="shared" si="6"/>
        <v>2450.38</v>
      </c>
      <c r="AC52" s="14">
        <v>0.08</v>
      </c>
      <c r="AD52" s="13">
        <f t="shared" si="7"/>
        <v>146.08000000000001</v>
      </c>
      <c r="AE52" s="13">
        <f t="shared" si="2"/>
        <v>2304.3000000000002</v>
      </c>
      <c r="AF52" s="13">
        <v>0</v>
      </c>
      <c r="AG52" s="13">
        <f t="shared" si="8"/>
        <v>2304.3000000000002</v>
      </c>
      <c r="AH52" s="10">
        <v>25</v>
      </c>
      <c r="AI52" s="8"/>
      <c r="AJ52" s="8"/>
      <c r="AK52" s="279"/>
    </row>
    <row r="53" spans="1:37" ht="15.75" x14ac:dyDescent="0.25">
      <c r="A53" s="303" t="s">
        <v>1710</v>
      </c>
      <c r="B53" s="304" t="s">
        <v>1711</v>
      </c>
      <c r="C53" s="305" t="s">
        <v>1712</v>
      </c>
      <c r="D53" s="52" t="s">
        <v>1713</v>
      </c>
      <c r="E53" s="53" t="s">
        <v>88</v>
      </c>
      <c r="F53" s="306" t="s">
        <v>1714</v>
      </c>
      <c r="G53" s="307">
        <v>0</v>
      </c>
      <c r="H53" s="53">
        <v>0</v>
      </c>
      <c r="I53" s="308" t="s">
        <v>1716</v>
      </c>
      <c r="J53" s="303" t="s">
        <v>1717</v>
      </c>
      <c r="K53" s="309" t="s">
        <v>1819</v>
      </c>
      <c r="L53" s="303" t="s">
        <v>1715</v>
      </c>
      <c r="M53" s="310">
        <v>45082</v>
      </c>
      <c r="N53" s="310">
        <v>45995</v>
      </c>
      <c r="O53" s="307" t="s">
        <v>216</v>
      </c>
      <c r="P53" s="310">
        <v>45261</v>
      </c>
      <c r="Q53" s="53">
        <v>1</v>
      </c>
      <c r="R53" s="53" t="s">
        <v>65</v>
      </c>
      <c r="S53" s="258" t="s">
        <v>2453</v>
      </c>
      <c r="T53" s="259" t="s">
        <v>62</v>
      </c>
      <c r="U53" s="311">
        <v>1250</v>
      </c>
      <c r="V53" s="312">
        <v>74.7</v>
      </c>
      <c r="W53" s="312"/>
      <c r="X53" s="53"/>
      <c r="Y53" s="312">
        <v>250</v>
      </c>
      <c r="Z53" s="53"/>
      <c r="AA53" s="311"/>
      <c r="AB53" s="311">
        <f t="shared" si="6"/>
        <v>1574.7</v>
      </c>
      <c r="AC53" s="313">
        <v>0.08</v>
      </c>
      <c r="AD53" s="311">
        <f t="shared" si="7"/>
        <v>100</v>
      </c>
      <c r="AE53" s="311">
        <f t="shared" si="2"/>
        <v>1474.7</v>
      </c>
      <c r="AF53" s="311">
        <v>0</v>
      </c>
      <c r="AG53" s="311">
        <f t="shared" si="8"/>
        <v>1474.7</v>
      </c>
      <c r="AH53" s="53">
        <v>5</v>
      </c>
      <c r="AI53" s="314" t="s">
        <v>1957</v>
      </c>
      <c r="AJ53" s="315" t="s">
        <v>2492</v>
      </c>
      <c r="AK53" s="316"/>
    </row>
    <row r="54" spans="1:37" ht="15.75" x14ac:dyDescent="0.25">
      <c r="A54" s="303" t="s">
        <v>1718</v>
      </c>
      <c r="B54" s="304" t="s">
        <v>1719</v>
      </c>
      <c r="C54" s="408" t="s">
        <v>1720</v>
      </c>
      <c r="D54" s="52" t="s">
        <v>1721</v>
      </c>
      <c r="E54" s="53" t="s">
        <v>1722</v>
      </c>
      <c r="F54" s="306" t="s">
        <v>2194</v>
      </c>
      <c r="G54" s="307">
        <v>1</v>
      </c>
      <c r="H54" s="53" t="s">
        <v>1723</v>
      </c>
      <c r="I54" s="308" t="s">
        <v>1724</v>
      </c>
      <c r="J54" s="303" t="s">
        <v>1725</v>
      </c>
      <c r="K54" s="309" t="s">
        <v>1726</v>
      </c>
      <c r="L54" s="303" t="s">
        <v>1727</v>
      </c>
      <c r="M54" s="310">
        <v>45078</v>
      </c>
      <c r="N54" s="310">
        <v>45991</v>
      </c>
      <c r="O54" s="307" t="s">
        <v>216</v>
      </c>
      <c r="P54" s="310">
        <v>45270</v>
      </c>
      <c r="Q54" s="53">
        <v>10</v>
      </c>
      <c r="R54" s="53" t="s">
        <v>65</v>
      </c>
      <c r="S54" s="258" t="s">
        <v>2503</v>
      </c>
      <c r="T54" s="259" t="s">
        <v>62</v>
      </c>
      <c r="U54" s="311">
        <v>1650</v>
      </c>
      <c r="V54" s="312">
        <v>74.7</v>
      </c>
      <c r="W54" s="312"/>
      <c r="X54" s="53"/>
      <c r="Y54" s="312">
        <v>250</v>
      </c>
      <c r="Z54" s="53"/>
      <c r="AA54" s="311"/>
      <c r="AB54" s="311">
        <f t="shared" si="6"/>
        <v>1974.7</v>
      </c>
      <c r="AC54" s="313">
        <v>7.0000000000000007E-2</v>
      </c>
      <c r="AD54" s="311">
        <f t="shared" si="7"/>
        <v>115.50000000000001</v>
      </c>
      <c r="AE54" s="311">
        <f t="shared" si="2"/>
        <v>1859.2</v>
      </c>
      <c r="AF54" s="311">
        <v>0</v>
      </c>
      <c r="AG54" s="311">
        <f t="shared" si="8"/>
        <v>1859.2</v>
      </c>
      <c r="AH54" s="53">
        <v>15</v>
      </c>
      <c r="AI54" s="314" t="s">
        <v>1957</v>
      </c>
      <c r="AJ54" s="314"/>
      <c r="AK54" s="316"/>
    </row>
    <row r="55" spans="1:37" ht="18" customHeight="1" x14ac:dyDescent="0.25">
      <c r="A55" s="303" t="s">
        <v>400</v>
      </c>
      <c r="B55" s="304" t="s">
        <v>401</v>
      </c>
      <c r="C55" s="408" t="s">
        <v>402</v>
      </c>
      <c r="D55" s="52" t="s">
        <v>403</v>
      </c>
      <c r="E55" s="53" t="s">
        <v>207</v>
      </c>
      <c r="F55" s="306" t="s">
        <v>38</v>
      </c>
      <c r="G55" s="307">
        <v>371</v>
      </c>
      <c r="H55" s="53" t="s">
        <v>404</v>
      </c>
      <c r="I55" s="308" t="s">
        <v>405</v>
      </c>
      <c r="J55" s="303" t="s">
        <v>406</v>
      </c>
      <c r="K55" s="309" t="s">
        <v>407</v>
      </c>
      <c r="L55" s="303" t="s">
        <v>408</v>
      </c>
      <c r="M55" s="310">
        <v>44986</v>
      </c>
      <c r="N55" s="310">
        <v>45930</v>
      </c>
      <c r="O55" s="307" t="s">
        <v>288</v>
      </c>
      <c r="P55" s="310">
        <v>45296</v>
      </c>
      <c r="Q55" s="53">
        <v>5</v>
      </c>
      <c r="R55" s="53" t="s">
        <v>44</v>
      </c>
      <c r="S55" s="258" t="s">
        <v>2276</v>
      </c>
      <c r="T55" s="259"/>
      <c r="U55" s="311">
        <v>1060</v>
      </c>
      <c r="V55" s="312"/>
      <c r="W55" s="312"/>
      <c r="X55" s="53"/>
      <c r="Y55" s="312"/>
      <c r="Z55" s="312">
        <v>115</v>
      </c>
      <c r="AA55" s="311"/>
      <c r="AB55" s="311">
        <f t="shared" si="6"/>
        <v>1175</v>
      </c>
      <c r="AC55" s="313">
        <v>0.08</v>
      </c>
      <c r="AD55" s="311">
        <f t="shared" si="7"/>
        <v>84.8</v>
      </c>
      <c r="AE55" s="311">
        <f t="shared" si="2"/>
        <v>1090.2</v>
      </c>
      <c r="AF55" s="311">
        <v>0</v>
      </c>
      <c r="AG55" s="311">
        <f t="shared" si="8"/>
        <v>1090.2</v>
      </c>
      <c r="AH55" s="53">
        <v>10</v>
      </c>
      <c r="AI55" s="314" t="s">
        <v>1957</v>
      </c>
      <c r="AJ55" s="314" t="s">
        <v>2557</v>
      </c>
      <c r="AK55" s="316" t="s">
        <v>1523</v>
      </c>
    </row>
    <row r="56" spans="1:37" ht="18" customHeight="1" x14ac:dyDescent="0.25">
      <c r="A56" s="303" t="s">
        <v>409</v>
      </c>
      <c r="B56" s="304" t="s">
        <v>410</v>
      </c>
      <c r="C56" s="305" t="s">
        <v>411</v>
      </c>
      <c r="D56" s="52" t="s">
        <v>412</v>
      </c>
      <c r="E56" s="53" t="s">
        <v>413</v>
      </c>
      <c r="F56" s="306" t="s">
        <v>38</v>
      </c>
      <c r="G56" s="307">
        <v>1363</v>
      </c>
      <c r="H56" s="53" t="s">
        <v>1891</v>
      </c>
      <c r="I56" s="308" t="s">
        <v>1918</v>
      </c>
      <c r="J56" s="303" t="s">
        <v>1919</v>
      </c>
      <c r="K56" s="309" t="s">
        <v>1920</v>
      </c>
      <c r="L56" s="303" t="s">
        <v>414</v>
      </c>
      <c r="M56" s="310">
        <v>45129</v>
      </c>
      <c r="N56" s="310">
        <v>46043</v>
      </c>
      <c r="O56" s="307" t="s">
        <v>151</v>
      </c>
      <c r="P56" s="310">
        <v>45261</v>
      </c>
      <c r="Q56" s="53">
        <v>1</v>
      </c>
      <c r="R56" s="53" t="s">
        <v>44</v>
      </c>
      <c r="S56" s="258" t="s">
        <v>2462</v>
      </c>
      <c r="T56" s="259" t="s">
        <v>101</v>
      </c>
      <c r="U56" s="311">
        <v>1250</v>
      </c>
      <c r="V56" s="311">
        <v>165.86</v>
      </c>
      <c r="W56" s="53"/>
      <c r="X56" s="53"/>
      <c r="Y56" s="312">
        <v>250</v>
      </c>
      <c r="Z56" s="312"/>
      <c r="AA56" s="311"/>
      <c r="AB56" s="311">
        <f t="shared" si="6"/>
        <v>1665.8600000000001</v>
      </c>
      <c r="AC56" s="313">
        <v>0.08</v>
      </c>
      <c r="AD56" s="311">
        <f t="shared" si="7"/>
        <v>100</v>
      </c>
      <c r="AE56" s="311">
        <f t="shared" si="2"/>
        <v>1565.8600000000001</v>
      </c>
      <c r="AF56" s="311">
        <v>0</v>
      </c>
      <c r="AG56" s="311">
        <f t="shared" si="8"/>
        <v>1565.8600000000001</v>
      </c>
      <c r="AH56" s="53">
        <v>5</v>
      </c>
      <c r="AI56" s="314" t="s">
        <v>1957</v>
      </c>
      <c r="AJ56" s="315" t="s">
        <v>2492</v>
      </c>
      <c r="AK56" s="316"/>
    </row>
    <row r="57" spans="1:37" ht="18" customHeight="1" x14ac:dyDescent="0.25">
      <c r="A57" s="303" t="s">
        <v>415</v>
      </c>
      <c r="B57" s="304" t="s">
        <v>416</v>
      </c>
      <c r="C57" s="408" t="s">
        <v>417</v>
      </c>
      <c r="D57" s="52" t="s">
        <v>418</v>
      </c>
      <c r="E57" s="53" t="s">
        <v>37</v>
      </c>
      <c r="F57" s="306" t="s">
        <v>38</v>
      </c>
      <c r="G57" s="307">
        <v>4159</v>
      </c>
      <c r="H57" s="53" t="s">
        <v>419</v>
      </c>
      <c r="I57" s="308" t="s">
        <v>420</v>
      </c>
      <c r="J57" s="303" t="s">
        <v>421</v>
      </c>
      <c r="K57" s="309" t="s">
        <v>422</v>
      </c>
      <c r="L57" s="303" t="s">
        <v>423</v>
      </c>
      <c r="M57" s="310">
        <v>44958</v>
      </c>
      <c r="N57" s="310">
        <v>45869</v>
      </c>
      <c r="O57" s="307" t="s">
        <v>100</v>
      </c>
      <c r="P57" s="310">
        <v>45267</v>
      </c>
      <c r="Q57" s="53">
        <v>7</v>
      </c>
      <c r="R57" s="53" t="s">
        <v>44</v>
      </c>
      <c r="S57" s="258" t="s">
        <v>2497</v>
      </c>
      <c r="T57" s="259" t="s">
        <v>62</v>
      </c>
      <c r="U57" s="311">
        <v>1200</v>
      </c>
      <c r="V57" s="311">
        <v>97.97</v>
      </c>
      <c r="W57" s="53"/>
      <c r="X57" s="53"/>
      <c r="Y57" s="312"/>
      <c r="Z57" s="322">
        <v>250</v>
      </c>
      <c r="AA57" s="311">
        <v>-450</v>
      </c>
      <c r="AB57" s="311">
        <f t="shared" si="6"/>
        <v>1097.97</v>
      </c>
      <c r="AC57" s="313">
        <v>0.08</v>
      </c>
      <c r="AD57" s="311">
        <f t="shared" si="7"/>
        <v>96</v>
      </c>
      <c r="AE57" s="311">
        <f t="shared" si="2"/>
        <v>1001.97</v>
      </c>
      <c r="AF57" s="311">
        <v>0</v>
      </c>
      <c r="AG57" s="311">
        <f t="shared" si="8"/>
        <v>1001.97</v>
      </c>
      <c r="AH57" s="53">
        <v>11</v>
      </c>
      <c r="AI57" s="314" t="s">
        <v>1957</v>
      </c>
      <c r="AJ57" s="314" t="s">
        <v>2557</v>
      </c>
      <c r="AK57" s="323" t="s">
        <v>2496</v>
      </c>
    </row>
    <row r="58" spans="1:37" ht="18" customHeight="1" x14ac:dyDescent="0.25">
      <c r="A58" s="304" t="s">
        <v>424</v>
      </c>
      <c r="B58" s="304" t="s">
        <v>425</v>
      </c>
      <c r="C58" s="552" t="s">
        <v>426</v>
      </c>
      <c r="D58" s="52" t="s">
        <v>427</v>
      </c>
      <c r="E58" s="53" t="s">
        <v>207</v>
      </c>
      <c r="F58" s="306" t="s">
        <v>2195</v>
      </c>
      <c r="G58" s="307"/>
      <c r="H58" s="53"/>
      <c r="I58" s="52" t="s">
        <v>428</v>
      </c>
      <c r="J58" s="304" t="s">
        <v>429</v>
      </c>
      <c r="K58" s="408" t="s">
        <v>430</v>
      </c>
      <c r="L58" s="304" t="s">
        <v>431</v>
      </c>
      <c r="M58" s="553">
        <v>43755</v>
      </c>
      <c r="N58" s="553">
        <v>44664</v>
      </c>
      <c r="O58" s="554" t="s">
        <v>67</v>
      </c>
      <c r="P58" s="260">
        <v>45270</v>
      </c>
      <c r="Q58" s="53">
        <v>10</v>
      </c>
      <c r="R58" s="53" t="s">
        <v>65</v>
      </c>
      <c r="S58" s="258" t="s">
        <v>2521</v>
      </c>
      <c r="T58" s="259" t="s">
        <v>62</v>
      </c>
      <c r="U58" s="311">
        <v>1536.28</v>
      </c>
      <c r="V58" s="311">
        <v>50.29</v>
      </c>
      <c r="W58" s="321"/>
      <c r="X58" s="311"/>
      <c r="Y58" s="311">
        <v>575.65</v>
      </c>
      <c r="Z58" s="322"/>
      <c r="AA58" s="322"/>
      <c r="AB58" s="311">
        <f t="shared" si="6"/>
        <v>2162.2199999999998</v>
      </c>
      <c r="AC58" s="313">
        <v>0.1</v>
      </c>
      <c r="AD58" s="311">
        <f t="shared" si="7"/>
        <v>153.62800000000001</v>
      </c>
      <c r="AE58" s="311">
        <f t="shared" si="2"/>
        <v>2008.5919999999999</v>
      </c>
      <c r="AF58" s="311">
        <v>0</v>
      </c>
      <c r="AG58" s="311">
        <f t="shared" si="8"/>
        <v>2008.5919999999999</v>
      </c>
      <c r="AH58" s="53">
        <v>15</v>
      </c>
      <c r="AI58" s="314" t="s">
        <v>1957</v>
      </c>
      <c r="AJ58" s="314"/>
      <c r="AK58" s="323" t="s">
        <v>2491</v>
      </c>
    </row>
    <row r="59" spans="1:37" ht="18" customHeight="1" x14ac:dyDescent="0.25">
      <c r="A59" s="34" t="s">
        <v>432</v>
      </c>
      <c r="B59" s="34" t="s">
        <v>433</v>
      </c>
      <c r="C59" s="483"/>
      <c r="D59" s="34" t="s">
        <v>434</v>
      </c>
      <c r="E59" s="35"/>
      <c r="F59" s="405" t="s">
        <v>435</v>
      </c>
      <c r="G59" s="35"/>
      <c r="H59" s="35"/>
      <c r="I59" s="34" t="s">
        <v>436</v>
      </c>
      <c r="J59" s="34" t="s">
        <v>437</v>
      </c>
      <c r="K59" s="51" t="s">
        <v>438</v>
      </c>
      <c r="L59" s="34" t="s">
        <v>2253</v>
      </c>
      <c r="M59" s="566">
        <v>44870</v>
      </c>
      <c r="N59" s="566">
        <v>45781</v>
      </c>
      <c r="O59" s="567" t="s">
        <v>206</v>
      </c>
      <c r="P59" s="40">
        <v>45296</v>
      </c>
      <c r="Q59" s="35">
        <v>5</v>
      </c>
      <c r="R59" s="35" t="s">
        <v>44</v>
      </c>
      <c r="S59" s="406" t="s">
        <v>2277</v>
      </c>
      <c r="T59" s="407"/>
      <c r="U59" s="36">
        <v>500</v>
      </c>
      <c r="V59" s="36"/>
      <c r="W59" s="568"/>
      <c r="X59" s="36"/>
      <c r="Y59" s="36"/>
      <c r="Z59" s="41"/>
      <c r="AA59" s="36"/>
      <c r="AB59" s="36">
        <f t="shared" si="6"/>
        <v>500</v>
      </c>
      <c r="AC59" s="37">
        <v>0.08</v>
      </c>
      <c r="AD59" s="36">
        <v>0</v>
      </c>
      <c r="AE59" s="36">
        <f t="shared" si="2"/>
        <v>500</v>
      </c>
      <c r="AF59" s="36">
        <v>0</v>
      </c>
      <c r="AG59" s="36">
        <f t="shared" si="8"/>
        <v>500</v>
      </c>
      <c r="AH59" s="35">
        <v>15</v>
      </c>
      <c r="AI59" s="39"/>
      <c r="AJ59" s="39"/>
      <c r="AK59" s="42" t="s">
        <v>2594</v>
      </c>
    </row>
    <row r="60" spans="1:37" ht="18" customHeight="1" x14ac:dyDescent="0.25">
      <c r="A60" s="16" t="s">
        <v>432</v>
      </c>
      <c r="B60" s="16" t="s">
        <v>433</v>
      </c>
      <c r="C60" s="15"/>
      <c r="D60" s="16" t="s">
        <v>434</v>
      </c>
      <c r="E60" s="10"/>
      <c r="F60" s="32" t="s">
        <v>2249</v>
      </c>
      <c r="G60" s="10"/>
      <c r="H60" s="10"/>
      <c r="I60" s="16" t="s">
        <v>2250</v>
      </c>
      <c r="J60" s="16" t="s">
        <v>2251</v>
      </c>
      <c r="K60" s="29" t="s">
        <v>2396</v>
      </c>
      <c r="L60" s="16" t="s">
        <v>2252</v>
      </c>
      <c r="M60" s="467">
        <v>45209</v>
      </c>
      <c r="N60" s="467">
        <v>46121</v>
      </c>
      <c r="O60" s="468" t="s">
        <v>567</v>
      </c>
      <c r="P60" s="18">
        <v>45301</v>
      </c>
      <c r="Q60" s="10">
        <v>10</v>
      </c>
      <c r="R60" s="10" t="s">
        <v>44</v>
      </c>
      <c r="S60" s="11" t="s">
        <v>2333</v>
      </c>
      <c r="T60" s="12"/>
      <c r="U60" s="13">
        <v>700</v>
      </c>
      <c r="V60" s="13"/>
      <c r="W60" s="50"/>
      <c r="X60" s="13"/>
      <c r="Y60" s="13"/>
      <c r="Z60" s="33"/>
      <c r="AA60" s="13"/>
      <c r="AB60" s="13">
        <f t="shared" si="6"/>
        <v>700</v>
      </c>
      <c r="AC60" s="14">
        <v>0.08</v>
      </c>
      <c r="AD60" s="13">
        <f t="shared" si="7"/>
        <v>56</v>
      </c>
      <c r="AE60" s="13">
        <f t="shared" si="2"/>
        <v>644</v>
      </c>
      <c r="AF60" s="13">
        <v>0</v>
      </c>
      <c r="AG60" s="13">
        <f t="shared" si="8"/>
        <v>644</v>
      </c>
      <c r="AH60" s="10">
        <v>15</v>
      </c>
      <c r="AI60" s="30"/>
      <c r="AJ60" s="30"/>
      <c r="AK60" s="31"/>
    </row>
    <row r="61" spans="1:37" ht="15.75" x14ac:dyDescent="0.25">
      <c r="A61" s="52" t="s">
        <v>439</v>
      </c>
      <c r="B61" s="52" t="s">
        <v>440</v>
      </c>
      <c r="C61" s="318" t="s">
        <v>441</v>
      </c>
      <c r="D61" s="52" t="s">
        <v>442</v>
      </c>
      <c r="E61" s="53" t="s">
        <v>37</v>
      </c>
      <c r="F61" s="306" t="s">
        <v>38</v>
      </c>
      <c r="G61" s="53">
        <v>906</v>
      </c>
      <c r="H61" s="53" t="s">
        <v>443</v>
      </c>
      <c r="I61" s="52" t="s">
        <v>444</v>
      </c>
      <c r="J61" s="52" t="s">
        <v>445</v>
      </c>
      <c r="K61" s="318" t="s">
        <v>2538</v>
      </c>
      <c r="L61" s="52" t="s">
        <v>446</v>
      </c>
      <c r="M61" s="319">
        <v>44940</v>
      </c>
      <c r="N61" s="319">
        <v>45851</v>
      </c>
      <c r="O61" s="320" t="s">
        <v>53</v>
      </c>
      <c r="P61" s="260">
        <v>45274</v>
      </c>
      <c r="Q61" s="53">
        <v>14</v>
      </c>
      <c r="R61" s="53" t="s">
        <v>44</v>
      </c>
      <c r="S61" s="258" t="s">
        <v>2537</v>
      </c>
      <c r="T61" s="259" t="s">
        <v>62</v>
      </c>
      <c r="U61" s="311">
        <v>1100</v>
      </c>
      <c r="V61" s="311">
        <v>18</v>
      </c>
      <c r="W61" s="321"/>
      <c r="X61" s="311"/>
      <c r="Y61" s="311"/>
      <c r="Z61" s="322"/>
      <c r="AA61" s="322"/>
      <c r="AB61" s="311">
        <f t="shared" si="6"/>
        <v>1118</v>
      </c>
      <c r="AC61" s="313">
        <v>0.08</v>
      </c>
      <c r="AD61" s="311">
        <f t="shared" si="7"/>
        <v>88</v>
      </c>
      <c r="AE61" s="311">
        <f t="shared" si="2"/>
        <v>1030</v>
      </c>
      <c r="AF61" s="311">
        <v>0</v>
      </c>
      <c r="AG61" s="311">
        <f t="shared" si="8"/>
        <v>1030</v>
      </c>
      <c r="AH61" s="53">
        <v>20</v>
      </c>
      <c r="AI61" s="314" t="s">
        <v>1957</v>
      </c>
      <c r="AJ61" s="314"/>
      <c r="AK61" s="323"/>
    </row>
    <row r="62" spans="1:37" ht="15.75" x14ac:dyDescent="0.25">
      <c r="A62" s="52" t="s">
        <v>447</v>
      </c>
      <c r="B62" s="52" t="s">
        <v>448</v>
      </c>
      <c r="C62" s="317"/>
      <c r="D62" s="52" t="s">
        <v>449</v>
      </c>
      <c r="E62" s="53" t="s">
        <v>66</v>
      </c>
      <c r="F62" s="306" t="s">
        <v>38</v>
      </c>
      <c r="G62" s="53">
        <v>2130</v>
      </c>
      <c r="H62" s="53" t="s">
        <v>450</v>
      </c>
      <c r="I62" s="52" t="s">
        <v>451</v>
      </c>
      <c r="J62" s="52" t="s">
        <v>452</v>
      </c>
      <c r="K62" s="318" t="s">
        <v>453</v>
      </c>
      <c r="L62" s="52" t="s">
        <v>454</v>
      </c>
      <c r="M62" s="319">
        <v>43736</v>
      </c>
      <c r="N62" s="319">
        <v>44648</v>
      </c>
      <c r="O62" s="320" t="s">
        <v>140</v>
      </c>
      <c r="P62" s="260">
        <v>45301</v>
      </c>
      <c r="Q62" s="53">
        <v>10</v>
      </c>
      <c r="R62" s="53" t="s">
        <v>65</v>
      </c>
      <c r="S62" s="258" t="s">
        <v>2312</v>
      </c>
      <c r="T62" s="259"/>
      <c r="U62" s="311">
        <v>1227.67</v>
      </c>
      <c r="V62" s="311"/>
      <c r="W62" s="321"/>
      <c r="X62" s="311"/>
      <c r="Y62" s="311"/>
      <c r="Z62" s="322"/>
      <c r="AA62" s="322"/>
      <c r="AB62" s="311">
        <v>1227.67</v>
      </c>
      <c r="AC62" s="313">
        <v>0.08</v>
      </c>
      <c r="AD62" s="311">
        <f t="shared" si="7"/>
        <v>98.213600000000014</v>
      </c>
      <c r="AE62" s="311">
        <f t="shared" si="2"/>
        <v>1129.4564</v>
      </c>
      <c r="AF62" s="311">
        <v>0</v>
      </c>
      <c r="AG62" s="311">
        <f t="shared" si="8"/>
        <v>1129.4564</v>
      </c>
      <c r="AH62" s="53">
        <v>15</v>
      </c>
      <c r="AI62" s="314" t="s">
        <v>1957</v>
      </c>
      <c r="AJ62" s="314"/>
      <c r="AK62" s="323"/>
    </row>
    <row r="63" spans="1:37" ht="18" customHeight="1" x14ac:dyDescent="0.25">
      <c r="A63" s="52" t="s">
        <v>455</v>
      </c>
      <c r="B63" s="52" t="s">
        <v>456</v>
      </c>
      <c r="C63" s="317" t="s">
        <v>457</v>
      </c>
      <c r="D63" s="52" t="s">
        <v>458</v>
      </c>
      <c r="E63" s="53" t="s">
        <v>934</v>
      </c>
      <c r="F63" s="306" t="s">
        <v>191</v>
      </c>
      <c r="G63" s="53" t="s">
        <v>2021</v>
      </c>
      <c r="H63" s="53" t="s">
        <v>458</v>
      </c>
      <c r="I63" s="52" t="s">
        <v>459</v>
      </c>
      <c r="J63" s="52" t="s">
        <v>460</v>
      </c>
      <c r="K63" s="318" t="s">
        <v>461</v>
      </c>
      <c r="L63" s="52" t="s">
        <v>462</v>
      </c>
      <c r="M63" s="319">
        <v>44317</v>
      </c>
      <c r="N63" s="319">
        <v>45231</v>
      </c>
      <c r="O63" s="320" t="s">
        <v>245</v>
      </c>
      <c r="P63" s="260">
        <v>45332</v>
      </c>
      <c r="Q63" s="53">
        <v>10</v>
      </c>
      <c r="R63" s="53" t="s">
        <v>65</v>
      </c>
      <c r="S63" s="386" t="s">
        <v>2485</v>
      </c>
      <c r="T63" s="259"/>
      <c r="U63" s="311">
        <v>1800</v>
      </c>
      <c r="V63" s="311"/>
      <c r="W63" s="321"/>
      <c r="X63" s="311"/>
      <c r="Y63" s="311"/>
      <c r="Z63" s="322"/>
      <c r="AA63" s="322"/>
      <c r="AB63" s="311">
        <f t="shared" ref="AB63:AB79" si="9">SUM(U63:AA63)</f>
        <v>1800</v>
      </c>
      <c r="AC63" s="313">
        <v>0.06</v>
      </c>
      <c r="AD63" s="311">
        <f t="shared" si="7"/>
        <v>108</v>
      </c>
      <c r="AE63" s="311">
        <f t="shared" si="2"/>
        <v>1692</v>
      </c>
      <c r="AF63" s="311">
        <v>0</v>
      </c>
      <c r="AG63" s="311">
        <f t="shared" si="8"/>
        <v>1692</v>
      </c>
      <c r="AH63" s="53">
        <v>15</v>
      </c>
      <c r="AI63" s="314" t="s">
        <v>1957</v>
      </c>
      <c r="AJ63" s="314"/>
      <c r="AK63" s="323"/>
    </row>
    <row r="64" spans="1:37" ht="18" customHeight="1" x14ac:dyDescent="0.25">
      <c r="A64" s="26" t="s">
        <v>455</v>
      </c>
      <c r="B64" s="26" t="s">
        <v>456</v>
      </c>
      <c r="C64" s="481" t="s">
        <v>457</v>
      </c>
      <c r="D64" s="26" t="s">
        <v>458</v>
      </c>
      <c r="E64" s="20" t="s">
        <v>207</v>
      </c>
      <c r="F64" s="19" t="s">
        <v>191</v>
      </c>
      <c r="G64" s="20" t="s">
        <v>2021</v>
      </c>
      <c r="H64" s="20" t="s">
        <v>458</v>
      </c>
      <c r="I64" s="26" t="s">
        <v>463</v>
      </c>
      <c r="J64" s="26" t="s">
        <v>464</v>
      </c>
      <c r="K64" s="43" t="s">
        <v>465</v>
      </c>
      <c r="L64" s="26" t="s">
        <v>466</v>
      </c>
      <c r="M64" s="454">
        <v>44733</v>
      </c>
      <c r="N64" s="454">
        <v>45639</v>
      </c>
      <c r="O64" s="455" t="s">
        <v>467</v>
      </c>
      <c r="P64" s="27">
        <v>45276</v>
      </c>
      <c r="Q64" s="20">
        <v>16</v>
      </c>
      <c r="R64" s="20" t="s">
        <v>44</v>
      </c>
      <c r="S64" s="21" t="s">
        <v>2587</v>
      </c>
      <c r="T64" s="22" t="s">
        <v>62</v>
      </c>
      <c r="U64" s="23">
        <v>686</v>
      </c>
      <c r="V64" s="23">
        <v>109.57</v>
      </c>
      <c r="W64" s="456"/>
      <c r="X64" s="23"/>
      <c r="Y64" s="23"/>
      <c r="Z64" s="44">
        <v>15</v>
      </c>
      <c r="AA64" s="44"/>
      <c r="AB64" s="23">
        <f t="shared" si="9"/>
        <v>810.56999999999994</v>
      </c>
      <c r="AC64" s="25">
        <v>0.06</v>
      </c>
      <c r="AD64" s="23">
        <f t="shared" si="7"/>
        <v>41.16</v>
      </c>
      <c r="AE64" s="23">
        <f t="shared" si="2"/>
        <v>769.41</v>
      </c>
      <c r="AF64" s="23">
        <v>0</v>
      </c>
      <c r="AG64" s="23">
        <f t="shared" si="8"/>
        <v>769.41</v>
      </c>
      <c r="AH64" s="20">
        <v>21</v>
      </c>
      <c r="AI64" s="24"/>
      <c r="AJ64" s="24" t="s">
        <v>2581</v>
      </c>
      <c r="AK64" s="480" t="s">
        <v>468</v>
      </c>
    </row>
    <row r="65" spans="1:37" ht="18" customHeight="1" x14ac:dyDescent="0.25">
      <c r="A65" s="308" t="s">
        <v>455</v>
      </c>
      <c r="B65" s="308" t="s">
        <v>456</v>
      </c>
      <c r="C65" s="539" t="s">
        <v>457</v>
      </c>
      <c r="D65" s="308" t="s">
        <v>458</v>
      </c>
      <c r="E65" s="53" t="s">
        <v>207</v>
      </c>
      <c r="F65" s="306" t="s">
        <v>191</v>
      </c>
      <c r="G65" s="53" t="s">
        <v>2021</v>
      </c>
      <c r="H65" s="53" t="s">
        <v>458</v>
      </c>
      <c r="I65" s="308" t="s">
        <v>469</v>
      </c>
      <c r="J65" s="308" t="s">
        <v>470</v>
      </c>
      <c r="K65" s="573" t="s">
        <v>471</v>
      </c>
      <c r="L65" s="308" t="s">
        <v>472</v>
      </c>
      <c r="M65" s="319">
        <v>44779</v>
      </c>
      <c r="N65" s="319">
        <v>45693</v>
      </c>
      <c r="O65" s="320" t="s">
        <v>166</v>
      </c>
      <c r="P65" s="260">
        <v>45265</v>
      </c>
      <c r="Q65" s="53">
        <v>5</v>
      </c>
      <c r="R65" s="53" t="s">
        <v>65</v>
      </c>
      <c r="S65" s="258" t="s">
        <v>2467</v>
      </c>
      <c r="T65" s="259" t="s">
        <v>101</v>
      </c>
      <c r="U65" s="311">
        <v>1186</v>
      </c>
      <c r="V65" s="311">
        <v>109.57</v>
      </c>
      <c r="W65" s="321"/>
      <c r="X65" s="311"/>
      <c r="Y65" s="311"/>
      <c r="Z65" s="322">
        <v>15</v>
      </c>
      <c r="AA65" s="322">
        <v>134.13999999999999</v>
      </c>
      <c r="AB65" s="311">
        <f>SUM(U65:AA65)</f>
        <v>1444.71</v>
      </c>
      <c r="AC65" s="313">
        <v>0.06</v>
      </c>
      <c r="AD65" s="311">
        <f>U65*AC65+8.04</f>
        <v>79.199999999999989</v>
      </c>
      <c r="AE65" s="311">
        <f t="shared" si="2"/>
        <v>1365.51</v>
      </c>
      <c r="AF65" s="311">
        <v>0</v>
      </c>
      <c r="AG65" s="311">
        <f t="shared" si="8"/>
        <v>1365.51</v>
      </c>
      <c r="AH65" s="53">
        <v>10</v>
      </c>
      <c r="AI65" s="314" t="s">
        <v>1957</v>
      </c>
      <c r="AJ65" s="315" t="s">
        <v>2599</v>
      </c>
      <c r="AK65" s="315"/>
    </row>
    <row r="66" spans="1:37" ht="18" customHeight="1" x14ac:dyDescent="0.25">
      <c r="A66" s="52" t="s">
        <v>455</v>
      </c>
      <c r="B66" s="52" t="s">
        <v>456</v>
      </c>
      <c r="C66" s="317" t="s">
        <v>457</v>
      </c>
      <c r="D66" s="52" t="s">
        <v>458</v>
      </c>
      <c r="E66" s="53" t="s">
        <v>207</v>
      </c>
      <c r="F66" s="306" t="s">
        <v>191</v>
      </c>
      <c r="G66" s="53" t="s">
        <v>2021</v>
      </c>
      <c r="H66" s="53" t="s">
        <v>458</v>
      </c>
      <c r="I66" s="52" t="s">
        <v>473</v>
      </c>
      <c r="J66" s="52" t="s">
        <v>474</v>
      </c>
      <c r="K66" s="318" t="s">
        <v>475</v>
      </c>
      <c r="L66" s="52" t="s">
        <v>476</v>
      </c>
      <c r="M66" s="319">
        <v>44774</v>
      </c>
      <c r="N66" s="319">
        <v>45688</v>
      </c>
      <c r="O66" s="320" t="s">
        <v>87</v>
      </c>
      <c r="P66" s="260">
        <v>45261</v>
      </c>
      <c r="Q66" s="53">
        <v>1</v>
      </c>
      <c r="R66" s="53" t="s">
        <v>65</v>
      </c>
      <c r="S66" s="258" t="s">
        <v>2461</v>
      </c>
      <c r="T66" s="259" t="s">
        <v>101</v>
      </c>
      <c r="U66" s="311">
        <v>1386</v>
      </c>
      <c r="V66" s="311">
        <v>219.14</v>
      </c>
      <c r="W66" s="321"/>
      <c r="X66" s="311"/>
      <c r="Y66" s="311"/>
      <c r="Z66" s="322">
        <v>15</v>
      </c>
      <c r="AA66" s="322"/>
      <c r="AB66" s="311">
        <f t="shared" si="9"/>
        <v>1620.1399999999999</v>
      </c>
      <c r="AC66" s="313">
        <v>0.06</v>
      </c>
      <c r="AD66" s="311">
        <f t="shared" si="7"/>
        <v>83.16</v>
      </c>
      <c r="AE66" s="311">
        <f t="shared" ref="AE66:AE129" si="10">AB66-AD66</f>
        <v>1536.9799999999998</v>
      </c>
      <c r="AF66" s="311">
        <v>0</v>
      </c>
      <c r="AG66" s="311">
        <f t="shared" si="8"/>
        <v>1536.9799999999998</v>
      </c>
      <c r="AH66" s="53">
        <v>5</v>
      </c>
      <c r="AI66" s="314" t="s">
        <v>1957</v>
      </c>
      <c r="AJ66" s="315" t="s">
        <v>2492</v>
      </c>
      <c r="AK66" s="323"/>
    </row>
    <row r="67" spans="1:37" ht="18" customHeight="1" x14ac:dyDescent="0.25">
      <c r="A67" s="308" t="s">
        <v>477</v>
      </c>
      <c r="B67" s="52" t="s">
        <v>478</v>
      </c>
      <c r="C67" s="317" t="s">
        <v>479</v>
      </c>
      <c r="D67" s="52" t="s">
        <v>480</v>
      </c>
      <c r="E67" s="53" t="s">
        <v>207</v>
      </c>
      <c r="F67" s="53" t="s">
        <v>38</v>
      </c>
      <c r="G67" s="53">
        <v>614</v>
      </c>
      <c r="H67" s="53" t="s">
        <v>481</v>
      </c>
      <c r="I67" s="308" t="s">
        <v>482</v>
      </c>
      <c r="J67" s="308" t="s">
        <v>483</v>
      </c>
      <c r="K67" s="385" t="s">
        <v>2459</v>
      </c>
      <c r="L67" s="308" t="s">
        <v>484</v>
      </c>
      <c r="M67" s="260">
        <v>44428</v>
      </c>
      <c r="N67" s="260">
        <v>45341</v>
      </c>
      <c r="O67" s="53" t="s">
        <v>87</v>
      </c>
      <c r="P67" s="260">
        <v>45261</v>
      </c>
      <c r="Q67" s="53">
        <v>1</v>
      </c>
      <c r="R67" s="53" t="s">
        <v>65</v>
      </c>
      <c r="S67" s="386">
        <v>6028</v>
      </c>
      <c r="T67" s="259" t="s">
        <v>62</v>
      </c>
      <c r="U67" s="311">
        <v>1651.05</v>
      </c>
      <c r="V67" s="312">
        <v>90.69</v>
      </c>
      <c r="W67" s="312"/>
      <c r="X67" s="387"/>
      <c r="Y67" s="387"/>
      <c r="Z67" s="387"/>
      <c r="AA67" s="387"/>
      <c r="AB67" s="311">
        <f t="shared" si="9"/>
        <v>1741.74</v>
      </c>
      <c r="AC67" s="313">
        <v>7.0000000000000007E-2</v>
      </c>
      <c r="AD67" s="311">
        <f t="shared" si="7"/>
        <v>115.57350000000001</v>
      </c>
      <c r="AE67" s="311">
        <f t="shared" si="10"/>
        <v>1626.1665</v>
      </c>
      <c r="AF67" s="311">
        <v>0</v>
      </c>
      <c r="AG67" s="311">
        <f t="shared" si="8"/>
        <v>1626.1665</v>
      </c>
      <c r="AH67" s="53">
        <v>5</v>
      </c>
      <c r="AI67" s="314" t="s">
        <v>1957</v>
      </c>
      <c r="AJ67" s="315" t="s">
        <v>2492</v>
      </c>
      <c r="AK67" s="316"/>
    </row>
    <row r="68" spans="1:37" ht="18" customHeight="1" x14ac:dyDescent="0.25">
      <c r="A68" s="52" t="s">
        <v>485</v>
      </c>
      <c r="B68" s="52" t="s">
        <v>486</v>
      </c>
      <c r="C68" s="318" t="s">
        <v>487</v>
      </c>
      <c r="D68" s="52" t="s">
        <v>488</v>
      </c>
      <c r="E68" s="53" t="s">
        <v>49</v>
      </c>
      <c r="F68" s="53" t="s">
        <v>50</v>
      </c>
      <c r="G68" s="53">
        <v>6179</v>
      </c>
      <c r="H68" s="53" t="s">
        <v>2066</v>
      </c>
      <c r="I68" s="52" t="s">
        <v>489</v>
      </c>
      <c r="J68" s="52" t="s">
        <v>490</v>
      </c>
      <c r="K68" s="318" t="s">
        <v>491</v>
      </c>
      <c r="L68" s="52" t="s">
        <v>492</v>
      </c>
      <c r="M68" s="260">
        <v>43776</v>
      </c>
      <c r="N68" s="260">
        <v>44718</v>
      </c>
      <c r="O68" s="53" t="s">
        <v>245</v>
      </c>
      <c r="P68" s="260">
        <v>45298</v>
      </c>
      <c r="Q68" s="53">
        <v>7</v>
      </c>
      <c r="R68" s="53" t="s">
        <v>65</v>
      </c>
      <c r="S68" s="258" t="s">
        <v>2304</v>
      </c>
      <c r="T68" s="259"/>
      <c r="U68" s="311">
        <v>800</v>
      </c>
      <c r="V68" s="311"/>
      <c r="W68" s="311"/>
      <c r="X68" s="311"/>
      <c r="Y68" s="322"/>
      <c r="Z68" s="322"/>
      <c r="AA68" s="322"/>
      <c r="AB68" s="311">
        <f t="shared" si="9"/>
        <v>800</v>
      </c>
      <c r="AC68" s="313">
        <v>7.0000000000000007E-2</v>
      </c>
      <c r="AD68" s="311">
        <f t="shared" si="7"/>
        <v>56.000000000000007</v>
      </c>
      <c r="AE68" s="311">
        <f t="shared" si="10"/>
        <v>744</v>
      </c>
      <c r="AF68" s="311">
        <v>0</v>
      </c>
      <c r="AG68" s="311">
        <f t="shared" si="8"/>
        <v>744</v>
      </c>
      <c r="AH68" s="53">
        <v>15</v>
      </c>
      <c r="AI68" s="314" t="s">
        <v>1957</v>
      </c>
      <c r="AJ68" s="314"/>
      <c r="AK68" s="323" t="s">
        <v>2068</v>
      </c>
    </row>
    <row r="69" spans="1:37" ht="18" customHeight="1" x14ac:dyDescent="0.25">
      <c r="A69" s="52" t="s">
        <v>485</v>
      </c>
      <c r="B69" s="52" t="s">
        <v>486</v>
      </c>
      <c r="C69" s="318" t="s">
        <v>487</v>
      </c>
      <c r="D69" s="52" t="s">
        <v>488</v>
      </c>
      <c r="E69" s="53" t="s">
        <v>49</v>
      </c>
      <c r="F69" s="53" t="s">
        <v>50</v>
      </c>
      <c r="G69" s="53">
        <v>6179</v>
      </c>
      <c r="H69" s="53" t="s">
        <v>2066</v>
      </c>
      <c r="I69" s="52" t="s">
        <v>493</v>
      </c>
      <c r="J69" s="52" t="s">
        <v>494</v>
      </c>
      <c r="K69" s="318" t="s">
        <v>495</v>
      </c>
      <c r="L69" s="52" t="s">
        <v>496</v>
      </c>
      <c r="M69" s="260">
        <v>44905</v>
      </c>
      <c r="N69" s="260">
        <v>45817</v>
      </c>
      <c r="O69" s="53" t="s">
        <v>298</v>
      </c>
      <c r="P69" s="260">
        <v>45270</v>
      </c>
      <c r="Q69" s="53">
        <v>10</v>
      </c>
      <c r="R69" s="53" t="s">
        <v>44</v>
      </c>
      <c r="S69" s="258" t="s">
        <v>2140</v>
      </c>
      <c r="T69" s="259"/>
      <c r="U69" s="311">
        <v>850</v>
      </c>
      <c r="V69" s="311"/>
      <c r="W69" s="311"/>
      <c r="X69" s="311"/>
      <c r="Y69" s="322"/>
      <c r="Z69" s="322"/>
      <c r="AA69" s="322"/>
      <c r="AB69" s="311">
        <f t="shared" si="9"/>
        <v>850</v>
      </c>
      <c r="AC69" s="313">
        <v>7.0000000000000007E-2</v>
      </c>
      <c r="AD69" s="311">
        <f t="shared" si="7"/>
        <v>59.500000000000007</v>
      </c>
      <c r="AE69" s="311">
        <f t="shared" si="10"/>
        <v>790.5</v>
      </c>
      <c r="AF69" s="311">
        <v>0</v>
      </c>
      <c r="AG69" s="311">
        <f t="shared" si="8"/>
        <v>790.5</v>
      </c>
      <c r="AH69" s="53">
        <v>15</v>
      </c>
      <c r="AI69" s="314" t="s">
        <v>1957</v>
      </c>
      <c r="AJ69" s="314"/>
      <c r="AK69" s="323" t="s">
        <v>2067</v>
      </c>
    </row>
    <row r="70" spans="1:37" ht="18" customHeight="1" x14ac:dyDescent="0.25">
      <c r="A70" s="52" t="s">
        <v>485</v>
      </c>
      <c r="B70" s="52" t="s">
        <v>486</v>
      </c>
      <c r="C70" s="318" t="s">
        <v>487</v>
      </c>
      <c r="D70" s="52" t="s">
        <v>488</v>
      </c>
      <c r="E70" s="53" t="s">
        <v>49</v>
      </c>
      <c r="F70" s="53" t="s">
        <v>50</v>
      </c>
      <c r="G70" s="53">
        <v>6179</v>
      </c>
      <c r="H70" s="53" t="s">
        <v>2066</v>
      </c>
      <c r="I70" s="52" t="s">
        <v>498</v>
      </c>
      <c r="J70" s="52" t="s">
        <v>499</v>
      </c>
      <c r="K70" s="318" t="s">
        <v>500</v>
      </c>
      <c r="L70" s="52" t="s">
        <v>501</v>
      </c>
      <c r="M70" s="319">
        <v>44571</v>
      </c>
      <c r="N70" s="319">
        <v>45476</v>
      </c>
      <c r="O70" s="320" t="s">
        <v>89</v>
      </c>
      <c r="P70" s="260">
        <v>45332</v>
      </c>
      <c r="Q70" s="53">
        <v>10</v>
      </c>
      <c r="R70" s="53" t="s">
        <v>65</v>
      </c>
      <c r="S70" s="258" t="s">
        <v>2486</v>
      </c>
      <c r="T70" s="259"/>
      <c r="U70" s="311">
        <v>900</v>
      </c>
      <c r="V70" s="311"/>
      <c r="W70" s="321"/>
      <c r="X70" s="311"/>
      <c r="Y70" s="311"/>
      <c r="Z70" s="322"/>
      <c r="AA70" s="322"/>
      <c r="AB70" s="311">
        <f t="shared" si="9"/>
        <v>900</v>
      </c>
      <c r="AC70" s="313">
        <v>7.0000000000000007E-2</v>
      </c>
      <c r="AD70" s="311">
        <f t="shared" si="7"/>
        <v>63.000000000000007</v>
      </c>
      <c r="AE70" s="311">
        <f t="shared" si="10"/>
        <v>837</v>
      </c>
      <c r="AF70" s="311">
        <v>0</v>
      </c>
      <c r="AG70" s="311">
        <f t="shared" si="8"/>
        <v>837</v>
      </c>
      <c r="AH70" s="53">
        <v>15</v>
      </c>
      <c r="AI70" s="314" t="s">
        <v>1957</v>
      </c>
      <c r="AJ70" s="314"/>
      <c r="AK70" s="323" t="s">
        <v>2067</v>
      </c>
    </row>
    <row r="71" spans="1:37" ht="18" customHeight="1" x14ac:dyDescent="0.25">
      <c r="A71" s="52" t="s">
        <v>502</v>
      </c>
      <c r="B71" s="52" t="s">
        <v>503</v>
      </c>
      <c r="C71" s="504"/>
      <c r="D71" s="52" t="s">
        <v>504</v>
      </c>
      <c r="E71" s="53" t="s">
        <v>207</v>
      </c>
      <c r="F71" s="53" t="s">
        <v>38</v>
      </c>
      <c r="G71" s="53">
        <v>2384</v>
      </c>
      <c r="H71" s="53" t="s">
        <v>505</v>
      </c>
      <c r="I71" s="52" t="s">
        <v>506</v>
      </c>
      <c r="J71" s="52" t="s">
        <v>507</v>
      </c>
      <c r="K71" s="318"/>
      <c r="L71" s="52" t="s">
        <v>508</v>
      </c>
      <c r="M71" s="260">
        <v>44296</v>
      </c>
      <c r="N71" s="260">
        <v>45211</v>
      </c>
      <c r="O71" s="53" t="s">
        <v>43</v>
      </c>
      <c r="P71" s="260">
        <v>45273</v>
      </c>
      <c r="Q71" s="53">
        <v>13</v>
      </c>
      <c r="R71" s="53" t="s">
        <v>65</v>
      </c>
      <c r="S71" s="258" t="s">
        <v>2167</v>
      </c>
      <c r="T71" s="259"/>
      <c r="U71" s="311">
        <v>930</v>
      </c>
      <c r="V71" s="311"/>
      <c r="W71" s="311"/>
      <c r="X71" s="311"/>
      <c r="Y71" s="322"/>
      <c r="Z71" s="322"/>
      <c r="AA71" s="322"/>
      <c r="AB71" s="311">
        <f t="shared" si="9"/>
        <v>930</v>
      </c>
      <c r="AC71" s="313">
        <v>0.06</v>
      </c>
      <c r="AD71" s="311">
        <f t="shared" si="7"/>
        <v>55.8</v>
      </c>
      <c r="AE71" s="311">
        <f t="shared" si="10"/>
        <v>874.2</v>
      </c>
      <c r="AF71" s="311">
        <v>0</v>
      </c>
      <c r="AG71" s="311">
        <f t="shared" si="8"/>
        <v>874.2</v>
      </c>
      <c r="AH71" s="53">
        <v>15</v>
      </c>
      <c r="AI71" s="314" t="s">
        <v>1957</v>
      </c>
      <c r="AJ71" s="315"/>
      <c r="AK71" s="323"/>
    </row>
    <row r="72" spans="1:37" ht="18" customHeight="1" x14ac:dyDescent="0.25">
      <c r="A72" s="52" t="s">
        <v>509</v>
      </c>
      <c r="B72" s="52" t="s">
        <v>510</v>
      </c>
      <c r="C72" s="317" t="s">
        <v>511</v>
      </c>
      <c r="D72" s="52" t="s">
        <v>512</v>
      </c>
      <c r="E72" s="53" t="s">
        <v>37</v>
      </c>
      <c r="F72" s="53" t="s">
        <v>513</v>
      </c>
      <c r="G72" s="53">
        <v>689</v>
      </c>
      <c r="H72" s="53" t="s">
        <v>514</v>
      </c>
      <c r="I72" s="52" t="s">
        <v>515</v>
      </c>
      <c r="J72" s="304" t="s">
        <v>516</v>
      </c>
      <c r="K72" s="408" t="s">
        <v>517</v>
      </c>
      <c r="L72" s="52" t="s">
        <v>518</v>
      </c>
      <c r="M72" s="260">
        <v>44501</v>
      </c>
      <c r="N72" s="260">
        <v>45413</v>
      </c>
      <c r="O72" s="53" t="s">
        <v>64</v>
      </c>
      <c r="P72" s="260">
        <v>45270</v>
      </c>
      <c r="Q72" s="53">
        <v>10</v>
      </c>
      <c r="R72" s="53" t="s">
        <v>65</v>
      </c>
      <c r="S72" s="258" t="s">
        <v>2504</v>
      </c>
      <c r="T72" s="259" t="s">
        <v>62</v>
      </c>
      <c r="U72" s="311">
        <v>1816.16</v>
      </c>
      <c r="V72" s="311">
        <v>134.28</v>
      </c>
      <c r="W72" s="311"/>
      <c r="X72" s="311"/>
      <c r="Y72" s="322"/>
      <c r="Z72" s="322"/>
      <c r="AA72" s="322"/>
      <c r="AB72" s="311">
        <f t="shared" si="9"/>
        <v>1950.44</v>
      </c>
      <c r="AC72" s="313">
        <v>0.08</v>
      </c>
      <c r="AD72" s="311">
        <f t="shared" si="7"/>
        <v>145.2928</v>
      </c>
      <c r="AE72" s="311">
        <f t="shared" si="10"/>
        <v>1805.1472000000001</v>
      </c>
      <c r="AF72" s="311">
        <v>0</v>
      </c>
      <c r="AG72" s="311">
        <f t="shared" si="8"/>
        <v>1805.1472000000001</v>
      </c>
      <c r="AH72" s="53">
        <v>15</v>
      </c>
      <c r="AI72" s="314" t="s">
        <v>1957</v>
      </c>
      <c r="AJ72" s="315"/>
      <c r="AK72" s="323"/>
    </row>
    <row r="73" spans="1:37" ht="18" customHeight="1" x14ac:dyDescent="0.25">
      <c r="A73" s="16" t="s">
        <v>519</v>
      </c>
      <c r="B73" s="16" t="s">
        <v>520</v>
      </c>
      <c r="C73" s="29" t="s">
        <v>521</v>
      </c>
      <c r="D73" s="16" t="s">
        <v>522</v>
      </c>
      <c r="E73" s="10" t="s">
        <v>49</v>
      </c>
      <c r="F73" s="10" t="s">
        <v>50</v>
      </c>
      <c r="G73" s="12" t="s">
        <v>523</v>
      </c>
      <c r="H73" s="10" t="s">
        <v>524</v>
      </c>
      <c r="I73" s="16" t="s">
        <v>525</v>
      </c>
      <c r="J73" s="16" t="s">
        <v>526</v>
      </c>
      <c r="K73" s="29" t="s">
        <v>527</v>
      </c>
      <c r="L73" s="16" t="s">
        <v>528</v>
      </c>
      <c r="M73" s="18">
        <v>44910</v>
      </c>
      <c r="N73" s="18">
        <v>45822</v>
      </c>
      <c r="O73" s="10" t="s">
        <v>298</v>
      </c>
      <c r="P73" s="27"/>
      <c r="Q73" s="20">
        <v>27</v>
      </c>
      <c r="R73" s="20" t="s">
        <v>44</v>
      </c>
      <c r="S73" s="21"/>
      <c r="T73" s="22" t="s">
        <v>62</v>
      </c>
      <c r="U73" s="13">
        <v>1979.49</v>
      </c>
      <c r="V73" s="13">
        <v>86.43</v>
      </c>
      <c r="W73" s="13"/>
      <c r="X73" s="13"/>
      <c r="Y73" s="33">
        <v>461.64</v>
      </c>
      <c r="Z73" s="33">
        <v>64.010000000000005</v>
      </c>
      <c r="AA73" s="33"/>
      <c r="AB73" s="13">
        <f t="shared" si="9"/>
        <v>2591.5700000000002</v>
      </c>
      <c r="AC73" s="14">
        <v>7.0000000000000007E-2</v>
      </c>
      <c r="AD73" s="13">
        <f t="shared" si="7"/>
        <v>138.5643</v>
      </c>
      <c r="AE73" s="13">
        <f t="shared" si="10"/>
        <v>2453.0057000000002</v>
      </c>
      <c r="AF73" s="13">
        <v>0</v>
      </c>
      <c r="AG73" s="13">
        <f t="shared" si="8"/>
        <v>2453.0057000000002</v>
      </c>
      <c r="AH73" s="10">
        <v>30</v>
      </c>
      <c r="AI73" s="8"/>
      <c r="AJ73" s="8"/>
      <c r="AK73" s="464"/>
    </row>
    <row r="74" spans="1:37" ht="18" customHeight="1" x14ac:dyDescent="0.25">
      <c r="A74" s="52" t="s">
        <v>2239</v>
      </c>
      <c r="B74" s="52" t="s">
        <v>2240</v>
      </c>
      <c r="C74" s="318" t="s">
        <v>2241</v>
      </c>
      <c r="D74" s="52" t="s">
        <v>2242</v>
      </c>
      <c r="E74" s="53" t="s">
        <v>207</v>
      </c>
      <c r="F74" s="53" t="s">
        <v>38</v>
      </c>
      <c r="G74" s="259" t="s">
        <v>2243</v>
      </c>
      <c r="H74" s="53" t="s">
        <v>2244</v>
      </c>
      <c r="I74" s="52" t="s">
        <v>2245</v>
      </c>
      <c r="J74" s="52" t="s">
        <v>2246</v>
      </c>
      <c r="K74" s="318" t="s">
        <v>2247</v>
      </c>
      <c r="L74" s="52" t="s">
        <v>2248</v>
      </c>
      <c r="M74" s="260">
        <v>45215</v>
      </c>
      <c r="N74" s="260">
        <v>46127</v>
      </c>
      <c r="O74" s="53" t="s">
        <v>567</v>
      </c>
      <c r="P74" s="260">
        <v>45270</v>
      </c>
      <c r="Q74" s="53">
        <v>10</v>
      </c>
      <c r="R74" s="53" t="s">
        <v>44</v>
      </c>
      <c r="S74" s="258" t="s">
        <v>2505</v>
      </c>
      <c r="T74" s="259" t="s">
        <v>101</v>
      </c>
      <c r="U74" s="311">
        <v>1300</v>
      </c>
      <c r="V74" s="311">
        <v>74.7</v>
      </c>
      <c r="W74" s="311"/>
      <c r="X74" s="311"/>
      <c r="Y74" s="322">
        <v>250</v>
      </c>
      <c r="Z74" s="322"/>
      <c r="AA74" s="322"/>
      <c r="AB74" s="311">
        <f t="shared" si="9"/>
        <v>1624.7</v>
      </c>
      <c r="AC74" s="313">
        <v>0.08</v>
      </c>
      <c r="AD74" s="311">
        <f t="shared" si="7"/>
        <v>104</v>
      </c>
      <c r="AE74" s="311">
        <f t="shared" si="10"/>
        <v>1520.7</v>
      </c>
      <c r="AF74" s="311">
        <v>0</v>
      </c>
      <c r="AG74" s="311">
        <f t="shared" si="8"/>
        <v>1520.7</v>
      </c>
      <c r="AH74" s="53">
        <v>15</v>
      </c>
      <c r="AI74" s="314" t="s">
        <v>1957</v>
      </c>
      <c r="AJ74" s="314"/>
      <c r="AK74" s="492" t="s">
        <v>2334</v>
      </c>
    </row>
    <row r="75" spans="1:37" ht="18" customHeight="1" x14ac:dyDescent="0.25">
      <c r="A75" s="52" t="s">
        <v>1878</v>
      </c>
      <c r="B75" s="52" t="s">
        <v>1879</v>
      </c>
      <c r="C75" s="318" t="s">
        <v>1880</v>
      </c>
      <c r="D75" s="52" t="s">
        <v>1881</v>
      </c>
      <c r="E75" s="53" t="s">
        <v>49</v>
      </c>
      <c r="F75" s="555" t="s">
        <v>2185</v>
      </c>
      <c r="G75" s="259"/>
      <c r="H75" s="53"/>
      <c r="I75" s="52" t="s">
        <v>1882</v>
      </c>
      <c r="J75" s="52" t="s">
        <v>1883</v>
      </c>
      <c r="K75" s="318" t="s">
        <v>1884</v>
      </c>
      <c r="L75" s="52" t="s">
        <v>1885</v>
      </c>
      <c r="M75" s="260">
        <v>45117</v>
      </c>
      <c r="N75" s="260">
        <v>46031</v>
      </c>
      <c r="O75" s="53" t="s">
        <v>111</v>
      </c>
      <c r="P75" s="260">
        <v>45270</v>
      </c>
      <c r="Q75" s="53">
        <v>10</v>
      </c>
      <c r="R75" s="53" t="s">
        <v>44</v>
      </c>
      <c r="S75" s="258" t="s">
        <v>2522</v>
      </c>
      <c r="T75" s="259" t="s">
        <v>62</v>
      </c>
      <c r="U75" s="311">
        <v>1400</v>
      </c>
      <c r="V75" s="311">
        <v>106.51</v>
      </c>
      <c r="W75" s="311"/>
      <c r="X75" s="311"/>
      <c r="Y75" s="322">
        <v>250</v>
      </c>
      <c r="Z75" s="322"/>
      <c r="AA75" s="322"/>
      <c r="AB75" s="311">
        <f t="shared" si="9"/>
        <v>1756.51</v>
      </c>
      <c r="AC75" s="313">
        <v>0.08</v>
      </c>
      <c r="AD75" s="311">
        <f t="shared" si="7"/>
        <v>112</v>
      </c>
      <c r="AE75" s="311">
        <f t="shared" si="10"/>
        <v>1644.51</v>
      </c>
      <c r="AF75" s="311">
        <v>0</v>
      </c>
      <c r="AG75" s="311">
        <f t="shared" si="8"/>
        <v>1644.51</v>
      </c>
      <c r="AH75" s="53">
        <v>15</v>
      </c>
      <c r="AI75" s="314" t="s">
        <v>1957</v>
      </c>
      <c r="AJ75" s="315"/>
      <c r="AK75" s="492"/>
    </row>
    <row r="76" spans="1:37" ht="18" customHeight="1" x14ac:dyDescent="0.25">
      <c r="A76" s="34" t="s">
        <v>529</v>
      </c>
      <c r="B76" s="34" t="s">
        <v>530</v>
      </c>
      <c r="C76" s="483" t="s">
        <v>531</v>
      </c>
      <c r="D76" s="34" t="s">
        <v>532</v>
      </c>
      <c r="E76" s="35" t="s">
        <v>88</v>
      </c>
      <c r="F76" s="35" t="s">
        <v>38</v>
      </c>
      <c r="G76" s="407" t="s">
        <v>533</v>
      </c>
      <c r="H76" s="35" t="s">
        <v>534</v>
      </c>
      <c r="I76" s="34" t="s">
        <v>535</v>
      </c>
      <c r="J76" s="34" t="s">
        <v>536</v>
      </c>
      <c r="K76" s="51" t="s">
        <v>537</v>
      </c>
      <c r="L76" s="34" t="s">
        <v>538</v>
      </c>
      <c r="M76" s="40">
        <v>44593</v>
      </c>
      <c r="N76" s="40">
        <v>45504</v>
      </c>
      <c r="O76" s="35" t="s">
        <v>130</v>
      </c>
      <c r="P76" s="40"/>
      <c r="Q76" s="35">
        <v>10</v>
      </c>
      <c r="R76" s="35" t="s">
        <v>65</v>
      </c>
      <c r="S76" s="406"/>
      <c r="T76" s="407"/>
      <c r="U76" s="36">
        <v>1103.06</v>
      </c>
      <c r="V76" s="36"/>
      <c r="W76" s="36"/>
      <c r="X76" s="36"/>
      <c r="Y76" s="41">
        <v>350</v>
      </c>
      <c r="Z76" s="41"/>
      <c r="AA76" s="41"/>
      <c r="AB76" s="36">
        <f t="shared" si="9"/>
        <v>1453.06</v>
      </c>
      <c r="AC76" s="37">
        <v>0.08</v>
      </c>
      <c r="AD76" s="36">
        <f t="shared" si="7"/>
        <v>88.244799999999998</v>
      </c>
      <c r="AE76" s="36">
        <f t="shared" si="10"/>
        <v>1364.8152</v>
      </c>
      <c r="AF76" s="36">
        <v>0</v>
      </c>
      <c r="AG76" s="36">
        <f t="shared" si="8"/>
        <v>1364.8152</v>
      </c>
      <c r="AH76" s="35">
        <v>15</v>
      </c>
      <c r="AI76" s="38"/>
      <c r="AJ76" s="39"/>
      <c r="AK76" s="484"/>
    </row>
    <row r="77" spans="1:37" ht="18" customHeight="1" x14ac:dyDescent="0.25">
      <c r="A77" s="52" t="s">
        <v>1687</v>
      </c>
      <c r="B77" s="52" t="s">
        <v>1688</v>
      </c>
      <c r="C77" s="318" t="s">
        <v>1689</v>
      </c>
      <c r="D77" s="52" t="s">
        <v>1690</v>
      </c>
      <c r="E77" s="53" t="s">
        <v>934</v>
      </c>
      <c r="F77" s="306" t="s">
        <v>38</v>
      </c>
      <c r="G77" s="53">
        <v>2384</v>
      </c>
      <c r="H77" s="53" t="s">
        <v>1691</v>
      </c>
      <c r="I77" s="52" t="s">
        <v>903</v>
      </c>
      <c r="J77" s="52" t="s">
        <v>904</v>
      </c>
      <c r="K77" s="318" t="s">
        <v>905</v>
      </c>
      <c r="L77" s="52" t="s">
        <v>906</v>
      </c>
      <c r="M77" s="260">
        <v>44982</v>
      </c>
      <c r="N77" s="260">
        <v>45893</v>
      </c>
      <c r="O77" s="53" t="s">
        <v>100</v>
      </c>
      <c r="P77" s="260">
        <v>45261</v>
      </c>
      <c r="Q77" s="53">
        <v>2</v>
      </c>
      <c r="R77" s="53" t="s">
        <v>44</v>
      </c>
      <c r="S77" s="258" t="s">
        <v>2463</v>
      </c>
      <c r="T77" s="259" t="s">
        <v>62</v>
      </c>
      <c r="U77" s="311">
        <v>1150</v>
      </c>
      <c r="V77" s="311">
        <v>74.7</v>
      </c>
      <c r="W77" s="311"/>
      <c r="X77" s="311"/>
      <c r="Y77" s="322"/>
      <c r="Z77" s="322"/>
      <c r="AA77" s="322"/>
      <c r="AB77" s="311">
        <f t="shared" si="9"/>
        <v>1224.7</v>
      </c>
      <c r="AC77" s="313">
        <v>0.08</v>
      </c>
      <c r="AD77" s="311">
        <f t="shared" si="7"/>
        <v>92</v>
      </c>
      <c r="AE77" s="311">
        <f t="shared" si="10"/>
        <v>1132.7</v>
      </c>
      <c r="AF77" s="311">
        <v>0</v>
      </c>
      <c r="AG77" s="311">
        <f t="shared" si="8"/>
        <v>1132.7</v>
      </c>
      <c r="AH77" s="53">
        <v>7</v>
      </c>
      <c r="AI77" s="314" t="s">
        <v>1957</v>
      </c>
      <c r="AJ77" s="315" t="s">
        <v>2549</v>
      </c>
      <c r="AK77" s="323"/>
    </row>
    <row r="78" spans="1:37" ht="17.45" customHeight="1" x14ac:dyDescent="0.25">
      <c r="A78" s="52" t="s">
        <v>539</v>
      </c>
      <c r="B78" s="52" t="s">
        <v>540</v>
      </c>
      <c r="C78" s="317" t="s">
        <v>541</v>
      </c>
      <c r="D78" s="52" t="s">
        <v>542</v>
      </c>
      <c r="E78" s="53" t="s">
        <v>49</v>
      </c>
      <c r="F78" s="53" t="s">
        <v>50</v>
      </c>
      <c r="G78" s="259" t="s">
        <v>543</v>
      </c>
      <c r="H78" s="53" t="s">
        <v>544</v>
      </c>
      <c r="I78" s="52" t="s">
        <v>545</v>
      </c>
      <c r="J78" s="52" t="s">
        <v>546</v>
      </c>
      <c r="K78" s="318" t="s">
        <v>547</v>
      </c>
      <c r="L78" s="52" t="s">
        <v>548</v>
      </c>
      <c r="M78" s="260">
        <v>44443</v>
      </c>
      <c r="N78" s="260">
        <v>45354</v>
      </c>
      <c r="O78" s="53" t="s">
        <v>140</v>
      </c>
      <c r="P78" s="260">
        <v>45306</v>
      </c>
      <c r="Q78" s="53">
        <v>15</v>
      </c>
      <c r="R78" s="53" t="s">
        <v>65</v>
      </c>
      <c r="S78" s="258" t="s">
        <v>2344</v>
      </c>
      <c r="T78" s="259"/>
      <c r="U78" s="311">
        <v>974.25</v>
      </c>
      <c r="V78" s="311"/>
      <c r="W78" s="311"/>
      <c r="X78" s="311"/>
      <c r="Y78" s="322"/>
      <c r="Z78" s="322"/>
      <c r="AA78" s="322"/>
      <c r="AB78" s="311">
        <f t="shared" si="9"/>
        <v>974.25</v>
      </c>
      <c r="AC78" s="313">
        <v>0.08</v>
      </c>
      <c r="AD78" s="311">
        <f t="shared" si="7"/>
        <v>77.94</v>
      </c>
      <c r="AE78" s="311">
        <f t="shared" si="10"/>
        <v>896.31</v>
      </c>
      <c r="AF78" s="311">
        <v>0</v>
      </c>
      <c r="AG78" s="311">
        <f t="shared" si="8"/>
        <v>896.31</v>
      </c>
      <c r="AH78" s="53">
        <v>20</v>
      </c>
      <c r="AI78" s="314" t="s">
        <v>1957</v>
      </c>
      <c r="AJ78" s="314"/>
      <c r="AK78" s="323"/>
    </row>
    <row r="79" spans="1:37" ht="18" customHeight="1" x14ac:dyDescent="0.25">
      <c r="A79" s="389" t="s">
        <v>539</v>
      </c>
      <c r="B79" s="389" t="s">
        <v>540</v>
      </c>
      <c r="C79" s="318" t="s">
        <v>541</v>
      </c>
      <c r="D79" s="389" t="s">
        <v>542</v>
      </c>
      <c r="E79" s="390" t="s">
        <v>49</v>
      </c>
      <c r="F79" s="390" t="s">
        <v>50</v>
      </c>
      <c r="G79" s="391" t="s">
        <v>543</v>
      </c>
      <c r="H79" s="390" t="s">
        <v>544</v>
      </c>
      <c r="I79" s="389" t="s">
        <v>549</v>
      </c>
      <c r="J79" s="389" t="s">
        <v>550</v>
      </c>
      <c r="K79" s="318" t="s">
        <v>551</v>
      </c>
      <c r="L79" s="389" t="s">
        <v>552</v>
      </c>
      <c r="M79" s="392">
        <v>44897</v>
      </c>
      <c r="N79" s="392">
        <v>45809</v>
      </c>
      <c r="O79" s="390" t="s">
        <v>77</v>
      </c>
      <c r="P79" s="392">
        <v>44928</v>
      </c>
      <c r="Q79" s="390">
        <v>2</v>
      </c>
      <c r="R79" s="390" t="s">
        <v>44</v>
      </c>
      <c r="S79" s="393" t="s">
        <v>2273</v>
      </c>
      <c r="T79" s="391"/>
      <c r="U79" s="394">
        <v>1000</v>
      </c>
      <c r="V79" s="394"/>
      <c r="W79" s="394"/>
      <c r="X79" s="394"/>
      <c r="Y79" s="395"/>
      <c r="Z79" s="395"/>
      <c r="AA79" s="395"/>
      <c r="AB79" s="394">
        <f t="shared" si="9"/>
        <v>1000</v>
      </c>
      <c r="AC79" s="396">
        <v>0.08</v>
      </c>
      <c r="AD79" s="394">
        <f t="shared" si="7"/>
        <v>80</v>
      </c>
      <c r="AE79" s="394">
        <f t="shared" si="10"/>
        <v>920</v>
      </c>
      <c r="AF79" s="394">
        <v>0</v>
      </c>
      <c r="AG79" s="394">
        <f t="shared" si="8"/>
        <v>920</v>
      </c>
      <c r="AH79" s="390">
        <v>7</v>
      </c>
      <c r="AI79" s="397" t="s">
        <v>1957</v>
      </c>
      <c r="AJ79" s="315" t="s">
        <v>2549</v>
      </c>
      <c r="AK79" s="398"/>
    </row>
    <row r="80" spans="1:37" ht="18" customHeight="1" x14ac:dyDescent="0.25">
      <c r="A80" s="16" t="s">
        <v>539</v>
      </c>
      <c r="B80" s="16" t="s">
        <v>540</v>
      </c>
      <c r="C80" s="15" t="s">
        <v>541</v>
      </c>
      <c r="D80" s="16" t="s">
        <v>542</v>
      </c>
      <c r="E80" s="10" t="s">
        <v>49</v>
      </c>
      <c r="F80" s="10" t="s">
        <v>50</v>
      </c>
      <c r="G80" s="12" t="s">
        <v>543</v>
      </c>
      <c r="H80" s="10" t="s">
        <v>544</v>
      </c>
      <c r="I80" s="16" t="s">
        <v>553</v>
      </c>
      <c r="J80" s="16" t="s">
        <v>554</v>
      </c>
      <c r="K80" s="29" t="s">
        <v>555</v>
      </c>
      <c r="L80" s="16" t="s">
        <v>556</v>
      </c>
      <c r="M80" s="18">
        <v>44910</v>
      </c>
      <c r="N80" s="18">
        <v>45822</v>
      </c>
      <c r="O80" s="10" t="s">
        <v>298</v>
      </c>
      <c r="P80" s="18">
        <v>45306</v>
      </c>
      <c r="Q80" s="10">
        <v>15</v>
      </c>
      <c r="R80" s="10" t="s">
        <v>44</v>
      </c>
      <c r="S80" s="11" t="s">
        <v>2345</v>
      </c>
      <c r="T80" s="12"/>
      <c r="U80" s="13">
        <v>3500</v>
      </c>
      <c r="V80" s="13"/>
      <c r="W80" s="13"/>
      <c r="X80" s="13"/>
      <c r="Y80" s="33"/>
      <c r="Z80" s="33"/>
      <c r="AA80" s="33"/>
      <c r="AB80" s="13">
        <v>3500</v>
      </c>
      <c r="AC80" s="14">
        <v>0.08</v>
      </c>
      <c r="AD80" s="13">
        <f t="shared" si="7"/>
        <v>280</v>
      </c>
      <c r="AE80" s="13">
        <f t="shared" si="10"/>
        <v>3220</v>
      </c>
      <c r="AF80" s="13">
        <v>0</v>
      </c>
      <c r="AG80" s="13">
        <f t="shared" si="8"/>
        <v>3220</v>
      </c>
      <c r="AH80" s="10">
        <v>20</v>
      </c>
      <c r="AI80" s="8"/>
      <c r="AJ80" s="8"/>
      <c r="AK80" s="31"/>
    </row>
    <row r="81" spans="1:37" ht="18" customHeight="1" x14ac:dyDescent="0.25">
      <c r="A81" s="52" t="s">
        <v>557</v>
      </c>
      <c r="B81" s="52" t="s">
        <v>558</v>
      </c>
      <c r="C81" s="317" t="s">
        <v>559</v>
      </c>
      <c r="D81" s="52" t="s">
        <v>560</v>
      </c>
      <c r="E81" s="53" t="s">
        <v>49</v>
      </c>
      <c r="F81" s="53" t="s">
        <v>50</v>
      </c>
      <c r="G81" s="259" t="s">
        <v>561</v>
      </c>
      <c r="H81" s="53" t="s">
        <v>562</v>
      </c>
      <c r="I81" s="52" t="s">
        <v>563</v>
      </c>
      <c r="J81" s="52" t="s">
        <v>564</v>
      </c>
      <c r="K81" s="318" t="s">
        <v>565</v>
      </c>
      <c r="L81" s="52" t="s">
        <v>566</v>
      </c>
      <c r="M81" s="260">
        <v>44835</v>
      </c>
      <c r="N81" s="260">
        <v>45382</v>
      </c>
      <c r="O81" s="53" t="s">
        <v>567</v>
      </c>
      <c r="P81" s="260">
        <v>45296</v>
      </c>
      <c r="Q81" s="53">
        <v>5</v>
      </c>
      <c r="R81" s="53" t="s">
        <v>44</v>
      </c>
      <c r="S81" s="258" t="s">
        <v>2278</v>
      </c>
      <c r="T81" s="259" t="s">
        <v>62</v>
      </c>
      <c r="U81" s="311">
        <v>1550</v>
      </c>
      <c r="V81" s="311"/>
      <c r="W81" s="311"/>
      <c r="X81" s="311"/>
      <c r="Y81" s="322">
        <v>530</v>
      </c>
      <c r="Z81" s="322"/>
      <c r="AA81" s="322"/>
      <c r="AB81" s="311">
        <f t="shared" ref="AB81:AB86" si="11">SUM(U81:AA81)</f>
        <v>2080</v>
      </c>
      <c r="AC81" s="313">
        <v>0.08</v>
      </c>
      <c r="AD81" s="311">
        <f t="shared" si="7"/>
        <v>124</v>
      </c>
      <c r="AE81" s="311">
        <f t="shared" si="10"/>
        <v>1956</v>
      </c>
      <c r="AF81" s="311">
        <v>0</v>
      </c>
      <c r="AG81" s="311">
        <f t="shared" si="8"/>
        <v>1956</v>
      </c>
      <c r="AH81" s="53">
        <v>10</v>
      </c>
      <c r="AI81" s="314" t="s">
        <v>1957</v>
      </c>
      <c r="AJ81" s="315" t="s">
        <v>2557</v>
      </c>
      <c r="AK81" s="323"/>
    </row>
    <row r="82" spans="1:37" ht="18" customHeight="1" x14ac:dyDescent="0.25">
      <c r="A82" s="52" t="s">
        <v>568</v>
      </c>
      <c r="B82" s="52" t="s">
        <v>569</v>
      </c>
      <c r="C82" s="485" t="s">
        <v>570</v>
      </c>
      <c r="D82" s="52" t="s">
        <v>571</v>
      </c>
      <c r="E82" s="53" t="s">
        <v>207</v>
      </c>
      <c r="F82" s="53" t="s">
        <v>2379</v>
      </c>
      <c r="G82" s="259"/>
      <c r="H82" s="53"/>
      <c r="I82" s="52" t="s">
        <v>572</v>
      </c>
      <c r="J82" s="308" t="s">
        <v>573</v>
      </c>
      <c r="K82" s="318" t="s">
        <v>574</v>
      </c>
      <c r="L82" s="52" t="s">
        <v>575</v>
      </c>
      <c r="M82" s="260">
        <v>44750</v>
      </c>
      <c r="N82" s="260">
        <v>45664</v>
      </c>
      <c r="O82" s="53" t="s">
        <v>151</v>
      </c>
      <c r="P82" s="260">
        <v>45301</v>
      </c>
      <c r="Q82" s="53">
        <v>10</v>
      </c>
      <c r="R82" s="53" t="s">
        <v>65</v>
      </c>
      <c r="S82" s="258" t="s">
        <v>2313</v>
      </c>
      <c r="T82" s="259"/>
      <c r="U82" s="311">
        <v>1795.42</v>
      </c>
      <c r="V82" s="311"/>
      <c r="W82" s="311"/>
      <c r="X82" s="311"/>
      <c r="Y82" s="322">
        <v>825.4</v>
      </c>
      <c r="Z82" s="322">
        <v>179.18</v>
      </c>
      <c r="AA82" s="322"/>
      <c r="AB82" s="311">
        <f t="shared" si="11"/>
        <v>2800</v>
      </c>
      <c r="AC82" s="313">
        <v>0.06</v>
      </c>
      <c r="AD82" s="311">
        <f t="shared" si="7"/>
        <v>107.7252</v>
      </c>
      <c r="AE82" s="311">
        <f t="shared" si="10"/>
        <v>2692.2748000000001</v>
      </c>
      <c r="AF82" s="311">
        <v>0</v>
      </c>
      <c r="AG82" s="311">
        <f t="shared" si="8"/>
        <v>2692.2748000000001</v>
      </c>
      <c r="AH82" s="53">
        <v>15</v>
      </c>
      <c r="AI82" s="314" t="s">
        <v>1957</v>
      </c>
      <c r="AJ82" s="314"/>
      <c r="AK82" s="323"/>
    </row>
    <row r="83" spans="1:37" ht="18" customHeight="1" x14ac:dyDescent="0.25">
      <c r="A83" s="16" t="s">
        <v>576</v>
      </c>
      <c r="B83" s="16" t="s">
        <v>577</v>
      </c>
      <c r="C83" s="463" t="s">
        <v>578</v>
      </c>
      <c r="D83" s="16" t="s">
        <v>579</v>
      </c>
      <c r="E83" s="10" t="s">
        <v>63</v>
      </c>
      <c r="F83" s="32" t="s">
        <v>38</v>
      </c>
      <c r="G83" s="10" t="s">
        <v>580</v>
      </c>
      <c r="H83" s="10" t="s">
        <v>581</v>
      </c>
      <c r="I83" s="16" t="s">
        <v>582</v>
      </c>
      <c r="J83" s="16" t="s">
        <v>583</v>
      </c>
      <c r="K83" s="16"/>
      <c r="L83" s="16" t="s">
        <v>584</v>
      </c>
      <c r="M83" s="18">
        <v>44082</v>
      </c>
      <c r="N83" s="18">
        <v>44993</v>
      </c>
      <c r="O83" s="10" t="s">
        <v>140</v>
      </c>
      <c r="P83" s="18">
        <v>45285</v>
      </c>
      <c r="Q83" s="10">
        <v>25</v>
      </c>
      <c r="R83" s="10" t="s">
        <v>65</v>
      </c>
      <c r="S83" s="11" t="s">
        <v>2258</v>
      </c>
      <c r="T83" s="12"/>
      <c r="U83" s="13">
        <v>2280.39</v>
      </c>
      <c r="V83" s="13"/>
      <c r="W83" s="13"/>
      <c r="X83" s="13"/>
      <c r="Y83" s="33"/>
      <c r="Z83" s="33"/>
      <c r="AA83" s="33"/>
      <c r="AB83" s="13">
        <f t="shared" si="11"/>
        <v>2280.39</v>
      </c>
      <c r="AC83" s="14">
        <v>0.08</v>
      </c>
      <c r="AD83" s="13">
        <f t="shared" si="7"/>
        <v>182.43119999999999</v>
      </c>
      <c r="AE83" s="13">
        <f t="shared" si="10"/>
        <v>2097.9587999999999</v>
      </c>
      <c r="AF83" s="13">
        <v>0</v>
      </c>
      <c r="AG83" s="13">
        <f t="shared" si="8"/>
        <v>2097.9587999999999</v>
      </c>
      <c r="AH83" s="10">
        <v>30</v>
      </c>
      <c r="AI83" s="30"/>
      <c r="AJ83" s="8"/>
      <c r="AK83" s="31"/>
    </row>
    <row r="84" spans="1:37" ht="18" customHeight="1" x14ac:dyDescent="0.25">
      <c r="A84" s="34" t="s">
        <v>2075</v>
      </c>
      <c r="B84" s="34" t="s">
        <v>2076</v>
      </c>
      <c r="C84" s="51" t="s">
        <v>2077</v>
      </c>
      <c r="D84" s="34" t="s">
        <v>2078</v>
      </c>
      <c r="E84" s="35" t="s">
        <v>1257</v>
      </c>
      <c r="F84" s="405" t="s">
        <v>2079</v>
      </c>
      <c r="G84" s="35"/>
      <c r="H84" s="35"/>
      <c r="I84" s="34" t="s">
        <v>2222</v>
      </c>
      <c r="J84" s="34" t="s">
        <v>2080</v>
      </c>
      <c r="K84" s="51" t="s">
        <v>2081</v>
      </c>
      <c r="L84" s="34" t="s">
        <v>2082</v>
      </c>
      <c r="M84" s="40">
        <v>45184</v>
      </c>
      <c r="N84" s="40">
        <v>46095</v>
      </c>
      <c r="O84" s="35" t="s">
        <v>567</v>
      </c>
      <c r="P84" s="40">
        <v>45275</v>
      </c>
      <c r="Q84" s="35">
        <v>15</v>
      </c>
      <c r="R84" s="35" t="s">
        <v>44</v>
      </c>
      <c r="S84" s="406" t="s">
        <v>2346</v>
      </c>
      <c r="T84" s="407"/>
      <c r="U84" s="36">
        <v>2500</v>
      </c>
      <c r="V84" s="36"/>
      <c r="W84" s="36"/>
      <c r="X84" s="36"/>
      <c r="Y84" s="41">
        <v>540</v>
      </c>
      <c r="Z84" s="41">
        <v>75</v>
      </c>
      <c r="AA84" s="41"/>
      <c r="AB84" s="36">
        <f t="shared" si="11"/>
        <v>3115</v>
      </c>
      <c r="AC84" s="37">
        <v>0.08</v>
      </c>
      <c r="AD84" s="36">
        <v>0</v>
      </c>
      <c r="AE84" s="36">
        <f t="shared" si="10"/>
        <v>3115</v>
      </c>
      <c r="AF84" s="36">
        <v>0</v>
      </c>
      <c r="AG84" s="36">
        <f>AE84-AF84-2500</f>
        <v>615</v>
      </c>
      <c r="AH84" s="35">
        <v>20</v>
      </c>
      <c r="AI84" s="39"/>
      <c r="AJ84" s="38"/>
      <c r="AK84" s="42" t="s">
        <v>2153</v>
      </c>
    </row>
    <row r="85" spans="1:37" ht="18" customHeight="1" x14ac:dyDescent="0.25">
      <c r="A85" s="16" t="s">
        <v>585</v>
      </c>
      <c r="B85" s="16" t="s">
        <v>586</v>
      </c>
      <c r="C85" s="463" t="s">
        <v>587</v>
      </c>
      <c r="D85" s="16" t="s">
        <v>588</v>
      </c>
      <c r="E85" s="10" t="s">
        <v>49</v>
      </c>
      <c r="F85" s="32" t="s">
        <v>589</v>
      </c>
      <c r="G85" s="10">
        <v>6421</v>
      </c>
      <c r="H85" s="10" t="s">
        <v>590</v>
      </c>
      <c r="I85" s="16" t="s">
        <v>591</v>
      </c>
      <c r="J85" s="16" t="s">
        <v>592</v>
      </c>
      <c r="K85" s="469" t="s">
        <v>593</v>
      </c>
      <c r="L85" s="16" t="s">
        <v>594</v>
      </c>
      <c r="M85" s="18">
        <v>43516</v>
      </c>
      <c r="N85" s="18">
        <v>44428</v>
      </c>
      <c r="O85" s="10" t="s">
        <v>130</v>
      </c>
      <c r="P85" s="18">
        <v>45332</v>
      </c>
      <c r="Q85" s="10">
        <v>10</v>
      </c>
      <c r="R85" s="10" t="s">
        <v>65</v>
      </c>
      <c r="S85" s="11" t="s">
        <v>2481</v>
      </c>
      <c r="T85" s="12"/>
      <c r="U85" s="13">
        <v>1120.93</v>
      </c>
      <c r="V85" s="13"/>
      <c r="W85" s="13"/>
      <c r="X85" s="13"/>
      <c r="Y85" s="33"/>
      <c r="Z85" s="33"/>
      <c r="AA85" s="33"/>
      <c r="AB85" s="13">
        <f t="shared" si="11"/>
        <v>1120.93</v>
      </c>
      <c r="AC85" s="14">
        <v>0.08</v>
      </c>
      <c r="AD85" s="13">
        <f t="shared" ref="AD85:AD99" si="12">U85*AC85</f>
        <v>89.674400000000006</v>
      </c>
      <c r="AE85" s="13">
        <f t="shared" si="10"/>
        <v>1031.2556</v>
      </c>
      <c r="AF85" s="13">
        <v>0</v>
      </c>
      <c r="AG85" s="13">
        <f t="shared" ref="AG85:AG124" si="13">AE85-AF85</f>
        <v>1031.2556</v>
      </c>
      <c r="AH85" s="10">
        <v>15</v>
      </c>
      <c r="AI85" s="8"/>
      <c r="AJ85" s="8"/>
      <c r="AK85" s="31"/>
    </row>
    <row r="86" spans="1:37" ht="18" customHeight="1" x14ac:dyDescent="0.25">
      <c r="A86" s="52" t="s">
        <v>585</v>
      </c>
      <c r="B86" s="52" t="s">
        <v>595</v>
      </c>
      <c r="C86" s="504" t="s">
        <v>587</v>
      </c>
      <c r="D86" s="52" t="s">
        <v>588</v>
      </c>
      <c r="E86" s="53" t="s">
        <v>49</v>
      </c>
      <c r="F86" s="306" t="s">
        <v>589</v>
      </c>
      <c r="G86" s="53">
        <v>6421</v>
      </c>
      <c r="H86" s="53" t="s">
        <v>590</v>
      </c>
      <c r="I86" s="52" t="s">
        <v>596</v>
      </c>
      <c r="J86" s="52" t="s">
        <v>597</v>
      </c>
      <c r="K86" s="318" t="s">
        <v>598</v>
      </c>
      <c r="L86" s="52" t="s">
        <v>599</v>
      </c>
      <c r="M86" s="260">
        <v>44264</v>
      </c>
      <c r="N86" s="260">
        <v>45177</v>
      </c>
      <c r="O86" s="53" t="s">
        <v>161</v>
      </c>
      <c r="P86" s="260">
        <v>45332</v>
      </c>
      <c r="Q86" s="53">
        <v>10</v>
      </c>
      <c r="R86" s="53" t="s">
        <v>65</v>
      </c>
      <c r="S86" s="258" t="s">
        <v>2482</v>
      </c>
      <c r="T86" s="259"/>
      <c r="U86" s="311">
        <v>1324.18</v>
      </c>
      <c r="V86" s="311"/>
      <c r="W86" s="311"/>
      <c r="X86" s="311"/>
      <c r="Y86" s="322"/>
      <c r="Z86" s="322">
        <v>0</v>
      </c>
      <c r="AA86" s="322"/>
      <c r="AB86" s="311">
        <f t="shared" si="11"/>
        <v>1324.18</v>
      </c>
      <c r="AC86" s="313">
        <v>0.08</v>
      </c>
      <c r="AD86" s="311">
        <f t="shared" si="12"/>
        <v>105.93440000000001</v>
      </c>
      <c r="AE86" s="311">
        <f t="shared" si="10"/>
        <v>1218.2456</v>
      </c>
      <c r="AF86" s="311">
        <v>0</v>
      </c>
      <c r="AG86" s="311">
        <f t="shared" si="13"/>
        <v>1218.2456</v>
      </c>
      <c r="AH86" s="53">
        <v>15</v>
      </c>
      <c r="AI86" s="314" t="s">
        <v>1957</v>
      </c>
      <c r="AJ86" s="314"/>
      <c r="AK86" s="323" t="s">
        <v>600</v>
      </c>
    </row>
    <row r="87" spans="1:37" ht="18" customHeight="1" x14ac:dyDescent="0.25">
      <c r="A87" s="52" t="s">
        <v>585</v>
      </c>
      <c r="B87" s="52" t="s">
        <v>601</v>
      </c>
      <c r="C87" s="504" t="s">
        <v>587</v>
      </c>
      <c r="D87" s="52" t="s">
        <v>588</v>
      </c>
      <c r="E87" s="53" t="s">
        <v>49</v>
      </c>
      <c r="F87" s="306" t="s">
        <v>589</v>
      </c>
      <c r="G87" s="53">
        <v>6421</v>
      </c>
      <c r="H87" s="53" t="s">
        <v>590</v>
      </c>
      <c r="I87" s="52" t="s">
        <v>602</v>
      </c>
      <c r="J87" s="52" t="s">
        <v>603</v>
      </c>
      <c r="K87" s="318"/>
      <c r="L87" s="52" t="s">
        <v>604</v>
      </c>
      <c r="M87" s="260">
        <v>44844</v>
      </c>
      <c r="N87" s="260">
        <v>45757</v>
      </c>
      <c r="O87" s="53" t="s">
        <v>67</v>
      </c>
      <c r="P87" s="260">
        <v>44936</v>
      </c>
      <c r="Q87" s="53">
        <v>10</v>
      </c>
      <c r="R87" s="53" t="s">
        <v>44</v>
      </c>
      <c r="S87" s="258" t="s">
        <v>2314</v>
      </c>
      <c r="T87" s="259"/>
      <c r="U87" s="311">
        <v>1000</v>
      </c>
      <c r="V87" s="311"/>
      <c r="W87" s="311"/>
      <c r="X87" s="311"/>
      <c r="Y87" s="322"/>
      <c r="Z87" s="322">
        <v>10</v>
      </c>
      <c r="AA87" s="322"/>
      <c r="AB87" s="311">
        <v>1010</v>
      </c>
      <c r="AC87" s="313">
        <v>0.08</v>
      </c>
      <c r="AD87" s="311">
        <f t="shared" si="12"/>
        <v>80</v>
      </c>
      <c r="AE87" s="311">
        <f t="shared" si="10"/>
        <v>930</v>
      </c>
      <c r="AF87" s="311">
        <v>0</v>
      </c>
      <c r="AG87" s="311">
        <f t="shared" si="13"/>
        <v>930</v>
      </c>
      <c r="AH87" s="53">
        <v>15</v>
      </c>
      <c r="AI87" s="314" t="s">
        <v>1957</v>
      </c>
      <c r="AJ87" s="314"/>
      <c r="AK87" s="323"/>
    </row>
    <row r="88" spans="1:37" ht="18" customHeight="1" x14ac:dyDescent="0.25">
      <c r="A88" s="361" t="s">
        <v>585</v>
      </c>
      <c r="B88" s="361" t="s">
        <v>601</v>
      </c>
      <c r="C88" s="440" t="s">
        <v>587</v>
      </c>
      <c r="D88" s="361" t="s">
        <v>588</v>
      </c>
      <c r="E88" s="362" t="s">
        <v>49</v>
      </c>
      <c r="F88" s="433" t="s">
        <v>589</v>
      </c>
      <c r="G88" s="362">
        <v>6421</v>
      </c>
      <c r="H88" s="362" t="s">
        <v>590</v>
      </c>
      <c r="I88" s="361" t="s">
        <v>2438</v>
      </c>
      <c r="J88" s="361" t="s">
        <v>2439</v>
      </c>
      <c r="K88" s="363"/>
      <c r="L88" s="361" t="s">
        <v>2440</v>
      </c>
      <c r="M88" s="364">
        <v>45238</v>
      </c>
      <c r="N88" s="364">
        <v>46173</v>
      </c>
      <c r="O88" s="362" t="s">
        <v>206</v>
      </c>
      <c r="P88" s="364"/>
      <c r="Q88" s="362">
        <v>20</v>
      </c>
      <c r="R88" s="362" t="s">
        <v>44</v>
      </c>
      <c r="S88" s="365"/>
      <c r="T88" s="366"/>
      <c r="U88" s="367">
        <v>1646.66</v>
      </c>
      <c r="V88" s="367"/>
      <c r="W88" s="367"/>
      <c r="X88" s="367"/>
      <c r="Y88" s="368"/>
      <c r="Z88" s="368"/>
      <c r="AA88" s="368"/>
      <c r="AB88" s="367">
        <f t="shared" ref="AB88:AB131" si="14">SUM(U88:AA88)</f>
        <v>1646.66</v>
      </c>
      <c r="AC88" s="369">
        <v>0.08</v>
      </c>
      <c r="AD88" s="367">
        <f t="shared" si="12"/>
        <v>131.7328</v>
      </c>
      <c r="AE88" s="367">
        <f t="shared" si="10"/>
        <v>1514.9272000000001</v>
      </c>
      <c r="AF88" s="367">
        <v>0</v>
      </c>
      <c r="AG88" s="367">
        <f t="shared" si="13"/>
        <v>1514.9272000000001</v>
      </c>
      <c r="AH88" s="362">
        <v>25</v>
      </c>
      <c r="AI88" s="371"/>
      <c r="AJ88" s="371"/>
      <c r="AK88" s="372" t="s">
        <v>2441</v>
      </c>
    </row>
    <row r="89" spans="1:37" ht="18" customHeight="1" x14ac:dyDescent="0.25">
      <c r="A89" s="26" t="s">
        <v>605</v>
      </c>
      <c r="B89" s="26" t="s">
        <v>606</v>
      </c>
      <c r="C89" s="506" t="s">
        <v>607</v>
      </c>
      <c r="D89" s="26" t="s">
        <v>608</v>
      </c>
      <c r="E89" s="20" t="s">
        <v>207</v>
      </c>
      <c r="F89" s="19" t="s">
        <v>38</v>
      </c>
      <c r="G89" s="20">
        <v>398</v>
      </c>
      <c r="H89" s="20" t="s">
        <v>609</v>
      </c>
      <c r="I89" s="26" t="s">
        <v>610</v>
      </c>
      <c r="J89" s="26" t="s">
        <v>611</v>
      </c>
      <c r="K89" s="43" t="s">
        <v>612</v>
      </c>
      <c r="L89" s="26" t="s">
        <v>613</v>
      </c>
      <c r="M89" s="27">
        <v>43454</v>
      </c>
      <c r="N89" s="27">
        <v>44366</v>
      </c>
      <c r="O89" s="20" t="s">
        <v>216</v>
      </c>
      <c r="P89" s="27">
        <v>45270</v>
      </c>
      <c r="Q89" s="20">
        <v>10</v>
      </c>
      <c r="R89" s="20" t="s">
        <v>65</v>
      </c>
      <c r="S89" s="21" t="s">
        <v>2524</v>
      </c>
      <c r="T89" s="22" t="s">
        <v>62</v>
      </c>
      <c r="U89" s="23">
        <v>1792.82</v>
      </c>
      <c r="V89" s="23">
        <v>103.46</v>
      </c>
      <c r="W89" s="23"/>
      <c r="X89" s="23"/>
      <c r="Y89" s="44"/>
      <c r="Z89" s="44"/>
      <c r="AA89" s="44"/>
      <c r="AB89" s="23">
        <f t="shared" si="14"/>
        <v>1896.28</v>
      </c>
      <c r="AC89" s="25">
        <v>0.1</v>
      </c>
      <c r="AD89" s="23">
        <f t="shared" si="12"/>
        <v>179.28200000000001</v>
      </c>
      <c r="AE89" s="23">
        <f t="shared" si="10"/>
        <v>1716.998</v>
      </c>
      <c r="AF89" s="23">
        <v>0</v>
      </c>
      <c r="AG89" s="23">
        <f t="shared" si="13"/>
        <v>1716.998</v>
      </c>
      <c r="AH89" s="20">
        <v>15</v>
      </c>
      <c r="AI89" s="24"/>
      <c r="AJ89" s="24" t="s">
        <v>2514</v>
      </c>
      <c r="AK89" s="480" t="s">
        <v>614</v>
      </c>
    </row>
    <row r="90" spans="1:37" ht="18" customHeight="1" x14ac:dyDescent="0.25">
      <c r="A90" s="52" t="s">
        <v>615</v>
      </c>
      <c r="B90" s="52" t="s">
        <v>616</v>
      </c>
      <c r="C90" s="317" t="s">
        <v>617</v>
      </c>
      <c r="D90" s="308" t="s">
        <v>618</v>
      </c>
      <c r="E90" s="53" t="s">
        <v>88</v>
      </c>
      <c r="F90" s="306" t="s">
        <v>201</v>
      </c>
      <c r="G90" s="53">
        <v>1</v>
      </c>
      <c r="H90" s="53" t="s">
        <v>619</v>
      </c>
      <c r="I90" s="52" t="s">
        <v>620</v>
      </c>
      <c r="J90" s="308" t="s">
        <v>621</v>
      </c>
      <c r="K90" s="318" t="s">
        <v>622</v>
      </c>
      <c r="L90" s="52" t="s">
        <v>623</v>
      </c>
      <c r="M90" s="260">
        <v>44830</v>
      </c>
      <c r="N90" s="260">
        <v>45741</v>
      </c>
      <c r="O90" s="53" t="s">
        <v>280</v>
      </c>
      <c r="P90" s="260">
        <v>45270</v>
      </c>
      <c r="Q90" s="53">
        <v>10</v>
      </c>
      <c r="R90" s="53" t="s">
        <v>44</v>
      </c>
      <c r="S90" s="258" t="s">
        <v>2525</v>
      </c>
      <c r="T90" s="259" t="s">
        <v>62</v>
      </c>
      <c r="U90" s="311">
        <v>1322</v>
      </c>
      <c r="V90" s="311">
        <v>146.21</v>
      </c>
      <c r="W90" s="311"/>
      <c r="X90" s="311">
        <v>45</v>
      </c>
      <c r="Y90" s="322">
        <v>333</v>
      </c>
      <c r="Z90" s="322">
        <v>143</v>
      </c>
      <c r="AA90" s="322">
        <v>-82.51</v>
      </c>
      <c r="AB90" s="311">
        <f t="shared" si="14"/>
        <v>1906.7</v>
      </c>
      <c r="AC90" s="313">
        <v>0.06</v>
      </c>
      <c r="AD90" s="311">
        <f t="shared" si="12"/>
        <v>79.319999999999993</v>
      </c>
      <c r="AE90" s="311">
        <f t="shared" si="10"/>
        <v>1827.38</v>
      </c>
      <c r="AF90" s="311">
        <v>0</v>
      </c>
      <c r="AG90" s="311">
        <f t="shared" si="13"/>
        <v>1827.38</v>
      </c>
      <c r="AH90" s="53">
        <v>15</v>
      </c>
      <c r="AI90" s="314" t="s">
        <v>1957</v>
      </c>
      <c r="AJ90" s="314"/>
      <c r="AK90" s="323" t="s">
        <v>2548</v>
      </c>
    </row>
    <row r="91" spans="1:37" ht="18" customHeight="1" x14ac:dyDescent="0.25">
      <c r="A91" s="26" t="s">
        <v>624</v>
      </c>
      <c r="B91" s="26" t="s">
        <v>625</v>
      </c>
      <c r="C91" s="481" t="s">
        <v>626</v>
      </c>
      <c r="D91" s="26" t="s">
        <v>627</v>
      </c>
      <c r="E91" s="20" t="s">
        <v>66</v>
      </c>
      <c r="F91" s="19" t="s">
        <v>38</v>
      </c>
      <c r="G91" s="20">
        <v>643</v>
      </c>
      <c r="H91" s="20" t="s">
        <v>628</v>
      </c>
      <c r="I91" s="26" t="s">
        <v>629</v>
      </c>
      <c r="J91" s="452" t="s">
        <v>630</v>
      </c>
      <c r="K91" s="43" t="s">
        <v>631</v>
      </c>
      <c r="L91" s="26" t="s">
        <v>632</v>
      </c>
      <c r="M91" s="27">
        <v>44596</v>
      </c>
      <c r="N91" s="27">
        <v>45507</v>
      </c>
      <c r="O91" s="20" t="s">
        <v>130</v>
      </c>
      <c r="P91" s="27"/>
      <c r="Q91" s="20">
        <v>20</v>
      </c>
      <c r="R91" s="20" t="s">
        <v>65</v>
      </c>
      <c r="S91" s="21"/>
      <c r="T91" s="22" t="s">
        <v>62</v>
      </c>
      <c r="U91" s="23">
        <v>1855.76</v>
      </c>
      <c r="V91" s="23">
        <v>57.85</v>
      </c>
      <c r="W91" s="23"/>
      <c r="X91" s="23"/>
      <c r="Y91" s="44">
        <v>162</v>
      </c>
      <c r="Z91" s="44"/>
      <c r="AA91" s="44"/>
      <c r="AB91" s="23">
        <f t="shared" si="14"/>
        <v>2075.6099999999997</v>
      </c>
      <c r="AC91" s="25">
        <v>0.08</v>
      </c>
      <c r="AD91" s="23">
        <f t="shared" si="12"/>
        <v>148.46080000000001</v>
      </c>
      <c r="AE91" s="23">
        <f t="shared" si="10"/>
        <v>1927.1491999999996</v>
      </c>
      <c r="AF91" s="23">
        <v>0</v>
      </c>
      <c r="AG91" s="23">
        <f t="shared" si="13"/>
        <v>1927.1491999999996</v>
      </c>
      <c r="AH91" s="20">
        <v>25</v>
      </c>
      <c r="AI91" s="24"/>
      <c r="AJ91" s="24"/>
      <c r="AK91" s="480"/>
    </row>
    <row r="92" spans="1:37" ht="18" customHeight="1" x14ac:dyDescent="0.25">
      <c r="A92" s="26" t="s">
        <v>635</v>
      </c>
      <c r="B92" s="26" t="s">
        <v>636</v>
      </c>
      <c r="C92" s="506"/>
      <c r="D92" s="26" t="s">
        <v>637</v>
      </c>
      <c r="E92" s="20" t="s">
        <v>207</v>
      </c>
      <c r="F92" s="19" t="s">
        <v>38</v>
      </c>
      <c r="G92" s="20">
        <v>104</v>
      </c>
      <c r="H92" s="20" t="s">
        <v>638</v>
      </c>
      <c r="I92" s="26" t="s">
        <v>639</v>
      </c>
      <c r="J92" s="26" t="s">
        <v>640</v>
      </c>
      <c r="K92" s="43" t="s">
        <v>641</v>
      </c>
      <c r="L92" s="26" t="s">
        <v>642</v>
      </c>
      <c r="M92" s="27">
        <v>43986</v>
      </c>
      <c r="N92" s="27">
        <v>44889</v>
      </c>
      <c r="O92" s="20" t="s">
        <v>245</v>
      </c>
      <c r="P92" s="27">
        <v>45285</v>
      </c>
      <c r="Q92" s="20">
        <v>25</v>
      </c>
      <c r="R92" s="20" t="s">
        <v>65</v>
      </c>
      <c r="S92" s="21" t="s">
        <v>2597</v>
      </c>
      <c r="T92" s="22" t="s">
        <v>62</v>
      </c>
      <c r="U92" s="23">
        <v>1401.62</v>
      </c>
      <c r="V92" s="23">
        <v>64.88</v>
      </c>
      <c r="W92" s="23"/>
      <c r="X92" s="23"/>
      <c r="Y92" s="44"/>
      <c r="Z92" s="44"/>
      <c r="AA92" s="44"/>
      <c r="AB92" s="23">
        <f t="shared" si="14"/>
        <v>1466.5</v>
      </c>
      <c r="AC92" s="25">
        <v>7.0000000000000007E-2</v>
      </c>
      <c r="AD92" s="23">
        <f t="shared" si="12"/>
        <v>98.113399999999999</v>
      </c>
      <c r="AE92" s="23">
        <f t="shared" si="10"/>
        <v>1368.3866</v>
      </c>
      <c r="AF92" s="23">
        <v>0</v>
      </c>
      <c r="AG92" s="23">
        <f t="shared" si="13"/>
        <v>1368.3866</v>
      </c>
      <c r="AH92" s="20">
        <v>30</v>
      </c>
      <c r="AI92" s="28"/>
      <c r="AJ92" s="28" t="s">
        <v>2598</v>
      </c>
      <c r="AK92" s="480"/>
    </row>
    <row r="93" spans="1:37" ht="18" customHeight="1" x14ac:dyDescent="0.25">
      <c r="A93" s="52" t="s">
        <v>643</v>
      </c>
      <c r="B93" s="52" t="s">
        <v>644</v>
      </c>
      <c r="C93" s="485" t="s">
        <v>645</v>
      </c>
      <c r="D93" s="52" t="s">
        <v>646</v>
      </c>
      <c r="E93" s="53" t="s">
        <v>63</v>
      </c>
      <c r="F93" s="306" t="s">
        <v>38</v>
      </c>
      <c r="G93" s="53">
        <v>6838</v>
      </c>
      <c r="H93" s="53" t="s">
        <v>647</v>
      </c>
      <c r="I93" s="52" t="s">
        <v>648</v>
      </c>
      <c r="J93" s="52" t="s">
        <v>649</v>
      </c>
      <c r="K93" s="318" t="s">
        <v>650</v>
      </c>
      <c r="L93" s="52" t="s">
        <v>651</v>
      </c>
      <c r="M93" s="260">
        <v>44440</v>
      </c>
      <c r="N93" s="260">
        <v>45352</v>
      </c>
      <c r="O93" s="53" t="s">
        <v>140</v>
      </c>
      <c r="P93" s="260">
        <v>45267</v>
      </c>
      <c r="Q93" s="53">
        <v>7</v>
      </c>
      <c r="R93" s="53" t="s">
        <v>65</v>
      </c>
      <c r="S93" s="258" t="s">
        <v>2479</v>
      </c>
      <c r="T93" s="259" t="s">
        <v>62</v>
      </c>
      <c r="U93" s="311">
        <v>1670</v>
      </c>
      <c r="V93" s="311">
        <v>123.14</v>
      </c>
      <c r="W93" s="311"/>
      <c r="X93" s="311"/>
      <c r="Y93" s="322"/>
      <c r="Z93" s="322"/>
      <c r="AA93" s="322"/>
      <c r="AB93" s="311">
        <f t="shared" si="14"/>
        <v>1793.14</v>
      </c>
      <c r="AC93" s="313">
        <v>0.06</v>
      </c>
      <c r="AD93" s="311">
        <f t="shared" si="12"/>
        <v>100.2</v>
      </c>
      <c r="AE93" s="311">
        <f t="shared" si="10"/>
        <v>1692.94</v>
      </c>
      <c r="AF93" s="311">
        <v>0</v>
      </c>
      <c r="AG93" s="311">
        <f t="shared" si="13"/>
        <v>1692.94</v>
      </c>
      <c r="AH93" s="53">
        <v>10</v>
      </c>
      <c r="AI93" s="314" t="s">
        <v>1957</v>
      </c>
      <c r="AJ93" s="315" t="s">
        <v>2557</v>
      </c>
      <c r="AK93" s="323"/>
    </row>
    <row r="94" spans="1:37" ht="18" customHeight="1" x14ac:dyDescent="0.25">
      <c r="A94" s="52" t="s">
        <v>652</v>
      </c>
      <c r="B94" s="52" t="s">
        <v>653</v>
      </c>
      <c r="C94" s="317" t="s">
        <v>654</v>
      </c>
      <c r="D94" s="52" t="s">
        <v>655</v>
      </c>
      <c r="E94" s="53" t="s">
        <v>37</v>
      </c>
      <c r="F94" s="306" t="s">
        <v>38</v>
      </c>
      <c r="G94" s="53">
        <v>1003</v>
      </c>
      <c r="H94" s="53" t="s">
        <v>656</v>
      </c>
      <c r="I94" s="52" t="s">
        <v>657</v>
      </c>
      <c r="J94" s="52" t="s">
        <v>658</v>
      </c>
      <c r="K94" s="318"/>
      <c r="L94" s="52" t="s">
        <v>659</v>
      </c>
      <c r="M94" s="260">
        <v>43405</v>
      </c>
      <c r="N94" s="260">
        <v>44314</v>
      </c>
      <c r="O94" s="53" t="s">
        <v>64</v>
      </c>
      <c r="P94" s="260">
        <v>45301</v>
      </c>
      <c r="Q94" s="53">
        <v>10</v>
      </c>
      <c r="R94" s="53" t="s">
        <v>65</v>
      </c>
      <c r="S94" s="258" t="s">
        <v>2315</v>
      </c>
      <c r="T94" s="259"/>
      <c r="U94" s="311">
        <v>2023.88</v>
      </c>
      <c r="V94" s="311"/>
      <c r="W94" s="311"/>
      <c r="X94" s="311"/>
      <c r="Y94" s="322"/>
      <c r="Z94" s="322"/>
      <c r="AA94" s="322"/>
      <c r="AB94" s="311">
        <f t="shared" si="14"/>
        <v>2023.88</v>
      </c>
      <c r="AC94" s="313">
        <v>0.08</v>
      </c>
      <c r="AD94" s="311">
        <f t="shared" si="12"/>
        <v>161.91040000000001</v>
      </c>
      <c r="AE94" s="311">
        <f t="shared" si="10"/>
        <v>1861.9696000000001</v>
      </c>
      <c r="AF94" s="311">
        <v>0</v>
      </c>
      <c r="AG94" s="311">
        <f t="shared" si="13"/>
        <v>1861.9696000000001</v>
      </c>
      <c r="AH94" s="53">
        <v>11</v>
      </c>
      <c r="AI94" s="314" t="s">
        <v>1957</v>
      </c>
      <c r="AJ94" s="314" t="s">
        <v>2593</v>
      </c>
      <c r="AK94" s="323"/>
    </row>
    <row r="95" spans="1:37" ht="18" customHeight="1" x14ac:dyDescent="0.25">
      <c r="A95" s="52" t="s">
        <v>660</v>
      </c>
      <c r="B95" s="52" t="s">
        <v>661</v>
      </c>
      <c r="C95" s="317" t="s">
        <v>662</v>
      </c>
      <c r="D95" s="52" t="s">
        <v>663</v>
      </c>
      <c r="E95" s="53" t="s">
        <v>633</v>
      </c>
      <c r="F95" s="53" t="s">
        <v>589</v>
      </c>
      <c r="G95" s="53">
        <v>7210</v>
      </c>
      <c r="H95" s="53" t="s">
        <v>664</v>
      </c>
      <c r="I95" s="52" t="s">
        <v>665</v>
      </c>
      <c r="J95" s="52" t="s">
        <v>666</v>
      </c>
      <c r="K95" s="318" t="s">
        <v>667</v>
      </c>
      <c r="L95" s="52" t="s">
        <v>668</v>
      </c>
      <c r="M95" s="260">
        <v>45017</v>
      </c>
      <c r="N95" s="260">
        <v>45930</v>
      </c>
      <c r="O95" s="53" t="s">
        <v>43</v>
      </c>
      <c r="P95" s="260">
        <v>45323</v>
      </c>
      <c r="Q95" s="53">
        <v>1</v>
      </c>
      <c r="R95" s="53" t="s">
        <v>65</v>
      </c>
      <c r="S95" s="258" t="s">
        <v>2454</v>
      </c>
      <c r="T95" s="259"/>
      <c r="U95" s="311">
        <v>2250</v>
      </c>
      <c r="V95" s="311"/>
      <c r="W95" s="311"/>
      <c r="X95" s="311"/>
      <c r="Y95" s="322"/>
      <c r="Z95" s="322">
        <v>132.75</v>
      </c>
      <c r="AA95" s="322"/>
      <c r="AB95" s="311">
        <f t="shared" si="14"/>
        <v>2382.75</v>
      </c>
      <c r="AC95" s="313">
        <v>0.08</v>
      </c>
      <c r="AD95" s="311">
        <f t="shared" si="12"/>
        <v>180</v>
      </c>
      <c r="AE95" s="311">
        <f t="shared" si="10"/>
        <v>2202.75</v>
      </c>
      <c r="AF95" s="311">
        <v>0</v>
      </c>
      <c r="AG95" s="311">
        <f t="shared" si="13"/>
        <v>2202.75</v>
      </c>
      <c r="AH95" s="53">
        <v>5</v>
      </c>
      <c r="AI95" s="314" t="s">
        <v>1957</v>
      </c>
      <c r="AJ95" s="315" t="s">
        <v>2492</v>
      </c>
      <c r="AK95" s="323"/>
    </row>
    <row r="96" spans="1:37" ht="18" customHeight="1" x14ac:dyDescent="0.25">
      <c r="A96" s="52" t="s">
        <v>670</v>
      </c>
      <c r="B96" s="52" t="s">
        <v>671</v>
      </c>
      <c r="C96" s="317" t="s">
        <v>672</v>
      </c>
      <c r="D96" s="52" t="s">
        <v>673</v>
      </c>
      <c r="E96" s="53" t="s">
        <v>322</v>
      </c>
      <c r="F96" s="53" t="s">
        <v>38</v>
      </c>
      <c r="G96" s="53">
        <v>2096</v>
      </c>
      <c r="H96" s="53" t="s">
        <v>674</v>
      </c>
      <c r="I96" s="52" t="s">
        <v>1674</v>
      </c>
      <c r="J96" s="52" t="s">
        <v>675</v>
      </c>
      <c r="K96" s="318" t="s">
        <v>676</v>
      </c>
      <c r="L96" s="52" t="s">
        <v>677</v>
      </c>
      <c r="M96" s="260">
        <v>45028</v>
      </c>
      <c r="N96" s="260">
        <v>45941</v>
      </c>
      <c r="O96" s="53" t="s">
        <v>43</v>
      </c>
      <c r="P96" s="260">
        <v>45272</v>
      </c>
      <c r="Q96" s="53">
        <v>12</v>
      </c>
      <c r="R96" s="53" t="s">
        <v>44</v>
      </c>
      <c r="S96" s="258" t="s">
        <v>2517</v>
      </c>
      <c r="T96" s="259" t="s">
        <v>62</v>
      </c>
      <c r="U96" s="311">
        <v>1250</v>
      </c>
      <c r="V96" s="311">
        <v>72.06</v>
      </c>
      <c r="W96" s="311">
        <v>31.82</v>
      </c>
      <c r="X96" s="311"/>
      <c r="Y96" s="322"/>
      <c r="Z96" s="322"/>
      <c r="AA96" s="322"/>
      <c r="AB96" s="311">
        <f t="shared" si="14"/>
        <v>1353.8799999999999</v>
      </c>
      <c r="AC96" s="313">
        <v>7.0000000000000007E-2</v>
      </c>
      <c r="AD96" s="311">
        <f t="shared" si="12"/>
        <v>87.500000000000014</v>
      </c>
      <c r="AE96" s="311">
        <f t="shared" si="10"/>
        <v>1266.3799999999999</v>
      </c>
      <c r="AF96" s="311">
        <v>0</v>
      </c>
      <c r="AG96" s="311">
        <f t="shared" si="13"/>
        <v>1266.3799999999999</v>
      </c>
      <c r="AH96" s="53">
        <v>15</v>
      </c>
      <c r="AI96" s="314" t="s">
        <v>1957</v>
      </c>
      <c r="AJ96" s="315"/>
      <c r="AK96" s="323"/>
    </row>
    <row r="97" spans="1:37" ht="18" customHeight="1" x14ac:dyDescent="0.25">
      <c r="A97" s="52" t="s">
        <v>1701</v>
      </c>
      <c r="B97" s="52" t="s">
        <v>1702</v>
      </c>
      <c r="C97" s="318" t="s">
        <v>1703</v>
      </c>
      <c r="D97" s="52" t="s">
        <v>1704</v>
      </c>
      <c r="E97" s="53" t="s">
        <v>49</v>
      </c>
      <c r="F97" s="53" t="s">
        <v>180</v>
      </c>
      <c r="G97" s="53">
        <v>2269</v>
      </c>
      <c r="H97" s="53" t="s">
        <v>1705</v>
      </c>
      <c r="I97" s="52" t="s">
        <v>1706</v>
      </c>
      <c r="J97" s="52" t="s">
        <v>1707</v>
      </c>
      <c r="K97" s="318" t="s">
        <v>1708</v>
      </c>
      <c r="L97" s="52" t="s">
        <v>1709</v>
      </c>
      <c r="M97" s="260">
        <v>45078</v>
      </c>
      <c r="N97" s="260">
        <v>45991</v>
      </c>
      <c r="O97" s="53" t="s">
        <v>216</v>
      </c>
      <c r="P97" s="260">
        <v>45267</v>
      </c>
      <c r="Q97" s="53">
        <v>7</v>
      </c>
      <c r="R97" s="53" t="s">
        <v>65</v>
      </c>
      <c r="S97" s="258" t="s">
        <v>2136</v>
      </c>
      <c r="T97" s="259"/>
      <c r="U97" s="311">
        <v>1050</v>
      </c>
      <c r="V97" s="311"/>
      <c r="W97" s="311"/>
      <c r="X97" s="311"/>
      <c r="Y97" s="322">
        <v>520</v>
      </c>
      <c r="Z97" s="322">
        <v>90</v>
      </c>
      <c r="AA97" s="322"/>
      <c r="AB97" s="311">
        <f t="shared" si="14"/>
        <v>1660</v>
      </c>
      <c r="AC97" s="313">
        <v>0.08</v>
      </c>
      <c r="AD97" s="311">
        <f t="shared" si="12"/>
        <v>84</v>
      </c>
      <c r="AE97" s="311">
        <f t="shared" si="10"/>
        <v>1576</v>
      </c>
      <c r="AF97" s="311">
        <v>0</v>
      </c>
      <c r="AG97" s="311">
        <f t="shared" si="13"/>
        <v>1576</v>
      </c>
      <c r="AH97" s="53">
        <v>12</v>
      </c>
      <c r="AI97" s="315" t="s">
        <v>1957</v>
      </c>
      <c r="AJ97" s="314" t="s">
        <v>2557</v>
      </c>
      <c r="AK97" s="323"/>
    </row>
    <row r="98" spans="1:37" ht="18" customHeight="1" x14ac:dyDescent="0.25">
      <c r="A98" s="52" t="s">
        <v>678</v>
      </c>
      <c r="B98" s="52" t="s">
        <v>679</v>
      </c>
      <c r="C98" s="318" t="s">
        <v>680</v>
      </c>
      <c r="D98" s="52" t="s">
        <v>681</v>
      </c>
      <c r="E98" s="53" t="s">
        <v>37</v>
      </c>
      <c r="F98" s="53" t="s">
        <v>2062</v>
      </c>
      <c r="G98" s="53"/>
      <c r="H98" s="53"/>
      <c r="I98" s="52" t="s">
        <v>682</v>
      </c>
      <c r="J98" s="52" t="s">
        <v>683</v>
      </c>
      <c r="K98" s="318" t="s">
        <v>684</v>
      </c>
      <c r="L98" s="52" t="s">
        <v>685</v>
      </c>
      <c r="M98" s="260">
        <v>44965</v>
      </c>
      <c r="N98" s="260">
        <v>45876</v>
      </c>
      <c r="O98" s="53" t="s">
        <v>100</v>
      </c>
      <c r="P98" s="260">
        <v>45270</v>
      </c>
      <c r="Q98" s="53">
        <v>10</v>
      </c>
      <c r="R98" s="53" t="s">
        <v>44</v>
      </c>
      <c r="S98" s="258" t="s">
        <v>2526</v>
      </c>
      <c r="T98" s="259" t="s">
        <v>62</v>
      </c>
      <c r="U98" s="311">
        <v>1000</v>
      </c>
      <c r="V98" s="311">
        <v>72.06</v>
      </c>
      <c r="W98" s="311">
        <v>31.82</v>
      </c>
      <c r="X98" s="311"/>
      <c r="Y98" s="322"/>
      <c r="Z98" s="322"/>
      <c r="AA98" s="322"/>
      <c r="AB98" s="311">
        <f t="shared" si="14"/>
        <v>1103.8799999999999</v>
      </c>
      <c r="AC98" s="313">
        <v>7.0000000000000007E-2</v>
      </c>
      <c r="AD98" s="311">
        <f t="shared" si="12"/>
        <v>70</v>
      </c>
      <c r="AE98" s="311">
        <f t="shared" si="10"/>
        <v>1033.8799999999999</v>
      </c>
      <c r="AF98" s="311">
        <v>0</v>
      </c>
      <c r="AG98" s="311">
        <f t="shared" si="13"/>
        <v>1033.8799999999999</v>
      </c>
      <c r="AH98" s="53">
        <v>15</v>
      </c>
      <c r="AI98" s="315" t="s">
        <v>1957</v>
      </c>
      <c r="AJ98" s="315"/>
      <c r="AK98" s="323"/>
    </row>
    <row r="99" spans="1:37" ht="18" customHeight="1" x14ac:dyDescent="0.25">
      <c r="A99" s="26" t="s">
        <v>2534</v>
      </c>
      <c r="B99" s="26" t="s">
        <v>2535</v>
      </c>
      <c r="C99" s="481" t="s">
        <v>2575</v>
      </c>
      <c r="D99" s="26" t="s">
        <v>2576</v>
      </c>
      <c r="E99" s="20" t="s">
        <v>37</v>
      </c>
      <c r="F99" s="20" t="s">
        <v>180</v>
      </c>
      <c r="G99" s="22" t="s">
        <v>2577</v>
      </c>
      <c r="H99" s="20" t="s">
        <v>2578</v>
      </c>
      <c r="I99" s="26" t="s">
        <v>1238</v>
      </c>
      <c r="J99" s="26" t="s">
        <v>1239</v>
      </c>
      <c r="K99" s="43" t="s">
        <v>1240</v>
      </c>
      <c r="L99" s="26" t="s">
        <v>1241</v>
      </c>
      <c r="M99" s="27">
        <v>44659</v>
      </c>
      <c r="N99" s="27">
        <v>45572</v>
      </c>
      <c r="O99" s="20" t="s">
        <v>43</v>
      </c>
      <c r="P99" s="27">
        <v>45275</v>
      </c>
      <c r="Q99" s="20">
        <v>15</v>
      </c>
      <c r="R99" s="20" t="s">
        <v>65</v>
      </c>
      <c r="S99" s="21" t="s">
        <v>2574</v>
      </c>
      <c r="T99" s="22" t="s">
        <v>62</v>
      </c>
      <c r="U99" s="23">
        <v>1250</v>
      </c>
      <c r="V99" s="23">
        <v>103.79</v>
      </c>
      <c r="W99" s="23"/>
      <c r="X99" s="23"/>
      <c r="Y99" s="44"/>
      <c r="Z99" s="44"/>
      <c r="AA99" s="44"/>
      <c r="AB99" s="23">
        <f t="shared" si="14"/>
        <v>1353.79</v>
      </c>
      <c r="AC99" s="25">
        <v>7.0000000000000007E-2</v>
      </c>
      <c r="AD99" s="23">
        <f t="shared" si="12"/>
        <v>87.500000000000014</v>
      </c>
      <c r="AE99" s="23">
        <f t="shared" si="10"/>
        <v>1266.29</v>
      </c>
      <c r="AF99" s="23">
        <v>0</v>
      </c>
      <c r="AG99" s="23">
        <f t="shared" si="13"/>
        <v>1266.29</v>
      </c>
      <c r="AH99" s="20">
        <v>20</v>
      </c>
      <c r="AI99" s="24"/>
      <c r="AJ99" s="28" t="s">
        <v>2552</v>
      </c>
      <c r="AK99" s="480"/>
    </row>
    <row r="100" spans="1:37" ht="17.45" customHeight="1" x14ac:dyDescent="0.25">
      <c r="A100" s="52" t="s">
        <v>686</v>
      </c>
      <c r="B100" s="52" t="s">
        <v>2326</v>
      </c>
      <c r="C100" s="514" t="s">
        <v>688</v>
      </c>
      <c r="D100" s="52" t="s">
        <v>689</v>
      </c>
      <c r="E100" s="53" t="s">
        <v>49</v>
      </c>
      <c r="F100" s="53" t="s">
        <v>50</v>
      </c>
      <c r="G100" s="53">
        <v>7210</v>
      </c>
      <c r="H100" s="53" t="s">
        <v>690</v>
      </c>
      <c r="I100" s="52" t="s">
        <v>2327</v>
      </c>
      <c r="J100" s="52" t="s">
        <v>2328</v>
      </c>
      <c r="K100" s="318" t="s">
        <v>2329</v>
      </c>
      <c r="L100" s="52" t="s">
        <v>2330</v>
      </c>
      <c r="M100" s="260">
        <v>45209</v>
      </c>
      <c r="N100" s="260">
        <v>46121</v>
      </c>
      <c r="O100" s="53" t="s">
        <v>67</v>
      </c>
      <c r="P100" s="260">
        <v>45270</v>
      </c>
      <c r="Q100" s="53">
        <v>10</v>
      </c>
      <c r="R100" s="53" t="s">
        <v>65</v>
      </c>
      <c r="S100" s="258" t="s">
        <v>2332</v>
      </c>
      <c r="T100" s="259"/>
      <c r="U100" s="311">
        <v>900</v>
      </c>
      <c r="V100" s="311"/>
      <c r="W100" s="311"/>
      <c r="X100" s="311"/>
      <c r="Y100" s="322"/>
      <c r="Z100" s="322"/>
      <c r="AA100" s="322"/>
      <c r="AB100" s="311">
        <f t="shared" si="14"/>
        <v>900</v>
      </c>
      <c r="AC100" s="313">
        <v>0.08</v>
      </c>
      <c r="AD100" s="311">
        <v>0</v>
      </c>
      <c r="AE100" s="311">
        <f t="shared" si="10"/>
        <v>900</v>
      </c>
      <c r="AF100" s="311">
        <v>0</v>
      </c>
      <c r="AG100" s="311">
        <f t="shared" si="13"/>
        <v>900</v>
      </c>
      <c r="AH100" s="53">
        <v>15</v>
      </c>
      <c r="AI100" s="315" t="s">
        <v>1957</v>
      </c>
      <c r="AJ100" s="315" t="s">
        <v>2557</v>
      </c>
      <c r="AK100" s="323"/>
    </row>
    <row r="101" spans="1:37" ht="18" customHeight="1" x14ac:dyDescent="0.25">
      <c r="A101" s="52" t="s">
        <v>686</v>
      </c>
      <c r="B101" s="52" t="s">
        <v>687</v>
      </c>
      <c r="C101" s="514" t="s">
        <v>688</v>
      </c>
      <c r="D101" s="52" t="s">
        <v>689</v>
      </c>
      <c r="E101" s="53" t="s">
        <v>49</v>
      </c>
      <c r="F101" s="53" t="s">
        <v>50</v>
      </c>
      <c r="G101" s="53">
        <v>7210</v>
      </c>
      <c r="H101" s="53" t="s">
        <v>690</v>
      </c>
      <c r="I101" s="52" t="s">
        <v>691</v>
      </c>
      <c r="J101" s="52" t="s">
        <v>692</v>
      </c>
      <c r="K101" s="318" t="s">
        <v>693</v>
      </c>
      <c r="L101" s="52" t="s">
        <v>694</v>
      </c>
      <c r="M101" s="260">
        <v>43454</v>
      </c>
      <c r="N101" s="260">
        <v>44367</v>
      </c>
      <c r="O101" s="53" t="s">
        <v>77</v>
      </c>
      <c r="P101" s="260">
        <v>45301</v>
      </c>
      <c r="Q101" s="53">
        <v>10</v>
      </c>
      <c r="R101" s="53" t="s">
        <v>65</v>
      </c>
      <c r="S101" s="258" t="s">
        <v>2316</v>
      </c>
      <c r="T101" s="259"/>
      <c r="U101" s="311">
        <v>800</v>
      </c>
      <c r="V101" s="311"/>
      <c r="W101" s="311"/>
      <c r="X101" s="311"/>
      <c r="Y101" s="322"/>
      <c r="Z101" s="322"/>
      <c r="AA101" s="322"/>
      <c r="AB101" s="311">
        <f t="shared" si="14"/>
        <v>800</v>
      </c>
      <c r="AC101" s="313">
        <v>0.08</v>
      </c>
      <c r="AD101" s="311">
        <v>0</v>
      </c>
      <c r="AE101" s="311">
        <f t="shared" si="10"/>
        <v>800</v>
      </c>
      <c r="AF101" s="311">
        <v>0</v>
      </c>
      <c r="AG101" s="311">
        <f t="shared" si="13"/>
        <v>800</v>
      </c>
      <c r="AH101" s="53">
        <v>15</v>
      </c>
      <c r="AI101" s="315" t="s">
        <v>1957</v>
      </c>
      <c r="AJ101" s="315" t="s">
        <v>2557</v>
      </c>
      <c r="AK101" s="323"/>
    </row>
    <row r="102" spans="1:37" ht="18" customHeight="1" x14ac:dyDescent="0.25">
      <c r="A102" s="16" t="s">
        <v>686</v>
      </c>
      <c r="B102" s="16" t="s">
        <v>687</v>
      </c>
      <c r="C102" s="470" t="s">
        <v>688</v>
      </c>
      <c r="D102" s="16" t="s">
        <v>689</v>
      </c>
      <c r="E102" s="10" t="s">
        <v>49</v>
      </c>
      <c r="F102" s="10" t="s">
        <v>50</v>
      </c>
      <c r="G102" s="10">
        <v>7210</v>
      </c>
      <c r="H102" s="10" t="s">
        <v>690</v>
      </c>
      <c r="I102" s="16" t="s">
        <v>695</v>
      </c>
      <c r="J102" s="16" t="s">
        <v>696</v>
      </c>
      <c r="K102" s="29"/>
      <c r="L102" s="16" t="s">
        <v>697</v>
      </c>
      <c r="M102" s="18">
        <v>44053</v>
      </c>
      <c r="N102" s="18">
        <v>44966</v>
      </c>
      <c r="O102" s="10" t="s">
        <v>87</v>
      </c>
      <c r="P102" s="18"/>
      <c r="Q102" s="10">
        <v>20</v>
      </c>
      <c r="R102" s="10" t="s">
        <v>65</v>
      </c>
      <c r="S102" s="11"/>
      <c r="T102" s="12"/>
      <c r="U102" s="13">
        <v>800</v>
      </c>
      <c r="V102" s="13"/>
      <c r="W102" s="13"/>
      <c r="X102" s="13"/>
      <c r="Y102" s="33"/>
      <c r="Z102" s="33"/>
      <c r="AA102" s="33"/>
      <c r="AB102" s="13">
        <f t="shared" si="14"/>
        <v>800</v>
      </c>
      <c r="AC102" s="14">
        <v>0.08</v>
      </c>
      <c r="AD102" s="13">
        <v>0</v>
      </c>
      <c r="AE102" s="13">
        <f t="shared" si="10"/>
        <v>800</v>
      </c>
      <c r="AF102" s="13">
        <v>0</v>
      </c>
      <c r="AG102" s="13">
        <f t="shared" si="13"/>
        <v>800</v>
      </c>
      <c r="AH102" s="10">
        <v>20</v>
      </c>
      <c r="AI102" s="30"/>
      <c r="AJ102" s="30"/>
      <c r="AK102" s="31"/>
    </row>
    <row r="103" spans="1:37" ht="18" customHeight="1" x14ac:dyDescent="0.25">
      <c r="A103" s="16" t="s">
        <v>698</v>
      </c>
      <c r="B103" s="16" t="s">
        <v>699</v>
      </c>
      <c r="C103" s="470"/>
      <c r="D103" s="16" t="s">
        <v>700</v>
      </c>
      <c r="E103" s="10" t="s">
        <v>207</v>
      </c>
      <c r="F103" s="10" t="s">
        <v>38</v>
      </c>
      <c r="G103" s="10">
        <v>2799</v>
      </c>
      <c r="H103" s="10" t="s">
        <v>2045</v>
      </c>
      <c r="I103" s="16" t="s">
        <v>701</v>
      </c>
      <c r="J103" s="16" t="s">
        <v>702</v>
      </c>
      <c r="K103" s="29" t="s">
        <v>703</v>
      </c>
      <c r="L103" s="16" t="s">
        <v>704</v>
      </c>
      <c r="M103" s="18">
        <v>44445</v>
      </c>
      <c r="N103" s="18">
        <v>45350</v>
      </c>
      <c r="O103" s="10" t="s">
        <v>140</v>
      </c>
      <c r="P103" s="18">
        <v>45285</v>
      </c>
      <c r="Q103" s="10">
        <v>25</v>
      </c>
      <c r="R103" s="10" t="s">
        <v>65</v>
      </c>
      <c r="S103" s="11" t="s">
        <v>2259</v>
      </c>
      <c r="T103" s="12"/>
      <c r="U103" s="13">
        <v>977.31</v>
      </c>
      <c r="V103" s="13"/>
      <c r="W103" s="13"/>
      <c r="X103" s="13"/>
      <c r="Y103" s="33"/>
      <c r="Z103" s="33"/>
      <c r="AA103" s="33"/>
      <c r="AB103" s="13">
        <f t="shared" si="14"/>
        <v>977.31</v>
      </c>
      <c r="AC103" s="14">
        <v>0.08</v>
      </c>
      <c r="AD103" s="13">
        <f t="shared" ref="AD103:AD113" si="15">U103*AC103</f>
        <v>78.184799999999996</v>
      </c>
      <c r="AE103" s="13">
        <f t="shared" si="10"/>
        <v>899.12519999999995</v>
      </c>
      <c r="AF103" s="13">
        <v>0</v>
      </c>
      <c r="AG103" s="13">
        <f t="shared" si="13"/>
        <v>899.12519999999995</v>
      </c>
      <c r="AH103" s="10">
        <v>30</v>
      </c>
      <c r="AI103" s="30"/>
      <c r="AJ103" s="30"/>
      <c r="AK103" s="31"/>
    </row>
    <row r="104" spans="1:37" ht="18" customHeight="1" x14ac:dyDescent="0.25">
      <c r="A104" s="361" t="s">
        <v>2427</v>
      </c>
      <c r="B104" s="361" t="s">
        <v>410</v>
      </c>
      <c r="C104" s="363" t="s">
        <v>411</v>
      </c>
      <c r="D104" s="361" t="s">
        <v>2428</v>
      </c>
      <c r="E104" s="362" t="s">
        <v>207</v>
      </c>
      <c r="F104" s="362" t="s">
        <v>38</v>
      </c>
      <c r="G104" s="362">
        <v>87</v>
      </c>
      <c r="H104" s="362" t="s">
        <v>2429</v>
      </c>
      <c r="I104" s="361" t="s">
        <v>2494</v>
      </c>
      <c r="J104" s="361" t="s">
        <v>2430</v>
      </c>
      <c r="K104" s="363" t="s">
        <v>2431</v>
      </c>
      <c r="L104" s="361" t="s">
        <v>2432</v>
      </c>
      <c r="M104" s="364">
        <v>45270</v>
      </c>
      <c r="N104" s="364">
        <v>46182</v>
      </c>
      <c r="O104" s="362" t="s">
        <v>206</v>
      </c>
      <c r="P104" s="364"/>
      <c r="Q104" s="362">
        <v>30</v>
      </c>
      <c r="R104" s="362" t="s">
        <v>44</v>
      </c>
      <c r="S104" s="365"/>
      <c r="T104" s="366"/>
      <c r="U104" s="367">
        <v>1350</v>
      </c>
      <c r="V104" s="367"/>
      <c r="W104" s="367"/>
      <c r="X104" s="367"/>
      <c r="Y104" s="368"/>
      <c r="Z104" s="368"/>
      <c r="AA104" s="368"/>
      <c r="AB104" s="367">
        <f t="shared" si="14"/>
        <v>1350</v>
      </c>
      <c r="AC104" s="369">
        <v>0.08</v>
      </c>
      <c r="AD104" s="367">
        <f t="shared" si="15"/>
        <v>108</v>
      </c>
      <c r="AE104" s="367">
        <f t="shared" si="10"/>
        <v>1242</v>
      </c>
      <c r="AF104" s="367">
        <v>0</v>
      </c>
      <c r="AG104" s="367">
        <f t="shared" si="13"/>
        <v>1242</v>
      </c>
      <c r="AH104" s="362">
        <v>30</v>
      </c>
      <c r="AI104" s="370"/>
      <c r="AJ104" s="370"/>
      <c r="AK104" s="372" t="s">
        <v>2495</v>
      </c>
    </row>
    <row r="105" spans="1:37" ht="18" customHeight="1" x14ac:dyDescent="0.25">
      <c r="A105" s="26" t="s">
        <v>705</v>
      </c>
      <c r="B105" s="26" t="s">
        <v>706</v>
      </c>
      <c r="C105" s="481" t="s">
        <v>707</v>
      </c>
      <c r="D105" s="26" t="s">
        <v>2116</v>
      </c>
      <c r="E105" s="20" t="s">
        <v>66</v>
      </c>
      <c r="F105" s="20" t="s">
        <v>2271</v>
      </c>
      <c r="G105" s="20">
        <v>1764</v>
      </c>
      <c r="H105" s="20" t="s">
        <v>2272</v>
      </c>
      <c r="I105" s="26" t="s">
        <v>708</v>
      </c>
      <c r="J105" s="26" t="s">
        <v>709</v>
      </c>
      <c r="K105" s="43" t="s">
        <v>710</v>
      </c>
      <c r="L105" s="26" t="s">
        <v>711</v>
      </c>
      <c r="M105" s="27">
        <v>44750</v>
      </c>
      <c r="N105" s="27">
        <v>45664</v>
      </c>
      <c r="O105" s="20" t="s">
        <v>151</v>
      </c>
      <c r="P105" s="27"/>
      <c r="Q105" s="20">
        <v>20</v>
      </c>
      <c r="R105" s="20" t="s">
        <v>65</v>
      </c>
      <c r="S105" s="21"/>
      <c r="T105" s="22" t="s">
        <v>101</v>
      </c>
      <c r="U105" s="23">
        <v>1600</v>
      </c>
      <c r="V105" s="23">
        <v>146.21</v>
      </c>
      <c r="W105" s="23">
        <v>0</v>
      </c>
      <c r="X105" s="23"/>
      <c r="Y105" s="44">
        <v>483</v>
      </c>
      <c r="Z105" s="574"/>
      <c r="AA105" s="44"/>
      <c r="AB105" s="23">
        <f t="shared" si="14"/>
        <v>2229.21</v>
      </c>
      <c r="AC105" s="25">
        <v>0.08</v>
      </c>
      <c r="AD105" s="23">
        <f t="shared" si="15"/>
        <v>128</v>
      </c>
      <c r="AE105" s="23">
        <f t="shared" si="10"/>
        <v>2101.21</v>
      </c>
      <c r="AF105" s="23">
        <v>0</v>
      </c>
      <c r="AG105" s="23">
        <f t="shared" si="13"/>
        <v>2101.21</v>
      </c>
      <c r="AH105" s="20">
        <v>25</v>
      </c>
      <c r="AI105" s="24"/>
      <c r="AJ105" s="24"/>
      <c r="AK105" s="480"/>
    </row>
    <row r="106" spans="1:37" ht="18" customHeight="1" x14ac:dyDescent="0.25">
      <c r="A106" s="52" t="s">
        <v>712</v>
      </c>
      <c r="B106" s="52" t="s">
        <v>713</v>
      </c>
      <c r="C106" s="318" t="s">
        <v>714</v>
      </c>
      <c r="D106" s="52" t="s">
        <v>715</v>
      </c>
      <c r="E106" s="53" t="s">
        <v>49</v>
      </c>
      <c r="F106" s="53" t="s">
        <v>50</v>
      </c>
      <c r="G106" s="53">
        <v>9073</v>
      </c>
      <c r="H106" s="53" t="s">
        <v>716</v>
      </c>
      <c r="I106" s="52" t="s">
        <v>717</v>
      </c>
      <c r="J106" s="52" t="s">
        <v>718</v>
      </c>
      <c r="K106" s="318" t="s">
        <v>1529</v>
      </c>
      <c r="L106" s="52" t="s">
        <v>719</v>
      </c>
      <c r="M106" s="260">
        <v>43895</v>
      </c>
      <c r="N106" s="260">
        <v>44808</v>
      </c>
      <c r="O106" s="53" t="s">
        <v>161</v>
      </c>
      <c r="P106" s="260">
        <v>45265</v>
      </c>
      <c r="Q106" s="53">
        <v>5</v>
      </c>
      <c r="R106" s="53" t="s">
        <v>65</v>
      </c>
      <c r="S106" s="258" t="s">
        <v>2134</v>
      </c>
      <c r="T106" s="259"/>
      <c r="U106" s="311">
        <v>3065.1</v>
      </c>
      <c r="V106" s="311"/>
      <c r="W106" s="311"/>
      <c r="X106" s="311"/>
      <c r="Y106" s="322"/>
      <c r="Z106" s="322">
        <v>138.32</v>
      </c>
      <c r="AA106" s="322">
        <v>-500</v>
      </c>
      <c r="AB106" s="311">
        <f t="shared" si="14"/>
        <v>2703.42</v>
      </c>
      <c r="AC106" s="313">
        <v>0.05</v>
      </c>
      <c r="AD106" s="311">
        <f t="shared" si="15"/>
        <v>153.255</v>
      </c>
      <c r="AE106" s="311">
        <f t="shared" si="10"/>
        <v>2550.165</v>
      </c>
      <c r="AF106" s="311">
        <v>0</v>
      </c>
      <c r="AG106" s="311">
        <f t="shared" si="13"/>
        <v>2550.165</v>
      </c>
      <c r="AH106" s="53">
        <v>10</v>
      </c>
      <c r="AI106" s="315" t="s">
        <v>1957</v>
      </c>
      <c r="AJ106" s="315" t="s">
        <v>2549</v>
      </c>
      <c r="AK106" s="323" t="s">
        <v>1956</v>
      </c>
    </row>
    <row r="107" spans="1:37" ht="18" customHeight="1" x14ac:dyDescent="0.25">
      <c r="A107" s="26" t="s">
        <v>720</v>
      </c>
      <c r="B107" s="26" t="s">
        <v>721</v>
      </c>
      <c r="C107" s="479"/>
      <c r="D107" s="26" t="s">
        <v>722</v>
      </c>
      <c r="E107" s="20" t="s">
        <v>49</v>
      </c>
      <c r="F107" s="19" t="s">
        <v>94</v>
      </c>
      <c r="G107" s="20">
        <v>7210</v>
      </c>
      <c r="H107" s="20" t="s">
        <v>723</v>
      </c>
      <c r="I107" s="26" t="s">
        <v>724</v>
      </c>
      <c r="J107" s="26" t="s">
        <v>725</v>
      </c>
      <c r="K107" s="43" t="s">
        <v>726</v>
      </c>
      <c r="L107" s="26" t="s">
        <v>727</v>
      </c>
      <c r="M107" s="27">
        <v>44471</v>
      </c>
      <c r="N107" s="27">
        <v>45384</v>
      </c>
      <c r="O107" s="20" t="s">
        <v>67</v>
      </c>
      <c r="P107" s="27">
        <v>45265</v>
      </c>
      <c r="Q107" s="20">
        <v>5</v>
      </c>
      <c r="R107" s="20" t="s">
        <v>65</v>
      </c>
      <c r="S107" s="21" t="s">
        <v>2472</v>
      </c>
      <c r="T107" s="22" t="s">
        <v>101</v>
      </c>
      <c r="U107" s="23">
        <v>1693.03</v>
      </c>
      <c r="V107" s="23">
        <v>74.55</v>
      </c>
      <c r="W107" s="23"/>
      <c r="X107" s="23"/>
      <c r="Y107" s="44"/>
      <c r="Z107" s="44"/>
      <c r="AA107" s="44"/>
      <c r="AB107" s="23">
        <f t="shared" si="14"/>
        <v>1767.58</v>
      </c>
      <c r="AC107" s="25">
        <v>7.0000000000000007E-2</v>
      </c>
      <c r="AD107" s="23">
        <f t="shared" si="15"/>
        <v>118.5121</v>
      </c>
      <c r="AE107" s="23">
        <f t="shared" si="10"/>
        <v>1649.0679</v>
      </c>
      <c r="AF107" s="23">
        <v>0</v>
      </c>
      <c r="AG107" s="23">
        <f t="shared" si="13"/>
        <v>1649.0679</v>
      </c>
      <c r="AH107" s="20">
        <v>10</v>
      </c>
      <c r="AI107" s="24"/>
      <c r="AJ107" s="28"/>
      <c r="AK107" s="480" t="s">
        <v>2117</v>
      </c>
    </row>
    <row r="108" spans="1:37" ht="18" customHeight="1" x14ac:dyDescent="0.25">
      <c r="A108" s="52" t="s">
        <v>728</v>
      </c>
      <c r="B108" s="52" t="s">
        <v>729</v>
      </c>
      <c r="C108" s="508"/>
      <c r="D108" s="52" t="s">
        <v>730</v>
      </c>
      <c r="E108" s="53" t="s">
        <v>207</v>
      </c>
      <c r="F108" s="306" t="s">
        <v>38</v>
      </c>
      <c r="G108" s="53">
        <v>3541</v>
      </c>
      <c r="H108" s="53" t="s">
        <v>731</v>
      </c>
      <c r="I108" s="52" t="s">
        <v>732</v>
      </c>
      <c r="J108" s="52" t="s">
        <v>733</v>
      </c>
      <c r="K108" s="318" t="s">
        <v>734</v>
      </c>
      <c r="L108" s="52" t="s">
        <v>735</v>
      </c>
      <c r="M108" s="260">
        <v>44057</v>
      </c>
      <c r="N108" s="260">
        <v>44970</v>
      </c>
      <c r="O108" s="53" t="s">
        <v>87</v>
      </c>
      <c r="P108" s="260">
        <v>45301</v>
      </c>
      <c r="Q108" s="53">
        <v>10</v>
      </c>
      <c r="R108" s="53" t="s">
        <v>65</v>
      </c>
      <c r="S108" s="258" t="s">
        <v>2317</v>
      </c>
      <c r="T108" s="259"/>
      <c r="U108" s="311">
        <v>959.72</v>
      </c>
      <c r="V108" s="311"/>
      <c r="W108" s="311"/>
      <c r="X108" s="311"/>
      <c r="Y108" s="322"/>
      <c r="Z108" s="322">
        <v>108.96</v>
      </c>
      <c r="AA108" s="322"/>
      <c r="AB108" s="311">
        <f t="shared" si="14"/>
        <v>1068.68</v>
      </c>
      <c r="AC108" s="313">
        <v>7.0000000000000007E-2</v>
      </c>
      <c r="AD108" s="311">
        <f t="shared" si="15"/>
        <v>67.180400000000006</v>
      </c>
      <c r="AE108" s="311">
        <f t="shared" si="10"/>
        <v>1001.4996000000001</v>
      </c>
      <c r="AF108" s="311">
        <v>0</v>
      </c>
      <c r="AG108" s="311">
        <f t="shared" si="13"/>
        <v>1001.4996000000001</v>
      </c>
      <c r="AH108" s="53">
        <v>15</v>
      </c>
      <c r="AI108" s="314" t="s">
        <v>1957</v>
      </c>
      <c r="AJ108" s="315"/>
      <c r="AK108" s="323"/>
    </row>
    <row r="109" spans="1:37" ht="18" customHeight="1" x14ac:dyDescent="0.25">
      <c r="A109" s="16" t="s">
        <v>728</v>
      </c>
      <c r="B109" s="16" t="s">
        <v>729</v>
      </c>
      <c r="C109" s="383"/>
      <c r="D109" s="16" t="s">
        <v>730</v>
      </c>
      <c r="E109" s="10" t="s">
        <v>207</v>
      </c>
      <c r="F109" s="32" t="s">
        <v>38</v>
      </c>
      <c r="G109" s="10">
        <v>3541</v>
      </c>
      <c r="H109" s="10" t="s">
        <v>731</v>
      </c>
      <c r="I109" s="16" t="s">
        <v>736</v>
      </c>
      <c r="J109" s="16" t="s">
        <v>737</v>
      </c>
      <c r="K109" s="29" t="s">
        <v>738</v>
      </c>
      <c r="L109" s="16" t="s">
        <v>739</v>
      </c>
      <c r="M109" s="18">
        <v>43983</v>
      </c>
      <c r="N109" s="18">
        <v>44896</v>
      </c>
      <c r="O109" s="10" t="s">
        <v>216</v>
      </c>
      <c r="P109" s="18">
        <v>45275</v>
      </c>
      <c r="Q109" s="10">
        <v>15</v>
      </c>
      <c r="R109" s="10" t="s">
        <v>65</v>
      </c>
      <c r="S109" s="11" t="s">
        <v>2171</v>
      </c>
      <c r="T109" s="12"/>
      <c r="U109" s="13">
        <v>1435.46</v>
      </c>
      <c r="V109" s="13"/>
      <c r="W109" s="13"/>
      <c r="X109" s="13"/>
      <c r="Y109" s="33"/>
      <c r="Z109" s="33"/>
      <c r="AA109" s="33"/>
      <c r="AB109" s="13">
        <f t="shared" si="14"/>
        <v>1435.46</v>
      </c>
      <c r="AC109" s="14">
        <v>7.0000000000000007E-2</v>
      </c>
      <c r="AD109" s="13">
        <f t="shared" si="15"/>
        <v>100.48220000000001</v>
      </c>
      <c r="AE109" s="13">
        <f t="shared" si="10"/>
        <v>1334.9778000000001</v>
      </c>
      <c r="AF109" s="13">
        <v>0</v>
      </c>
      <c r="AG109" s="13">
        <f t="shared" si="13"/>
        <v>1334.9778000000001</v>
      </c>
      <c r="AH109" s="10">
        <v>20</v>
      </c>
      <c r="AI109" s="30"/>
      <c r="AJ109" s="30"/>
      <c r="AK109" s="31"/>
    </row>
    <row r="110" spans="1:37" ht="18" customHeight="1" x14ac:dyDescent="0.25">
      <c r="A110" s="308" t="s">
        <v>740</v>
      </c>
      <c r="B110" s="308" t="s">
        <v>741</v>
      </c>
      <c r="C110" s="539" t="s">
        <v>742</v>
      </c>
      <c r="D110" s="308" t="s">
        <v>743</v>
      </c>
      <c r="E110" s="53" t="s">
        <v>207</v>
      </c>
      <c r="F110" s="306" t="s">
        <v>38</v>
      </c>
      <c r="G110" s="53">
        <v>1740</v>
      </c>
      <c r="H110" s="53" t="s">
        <v>744</v>
      </c>
      <c r="I110" s="308" t="s">
        <v>745</v>
      </c>
      <c r="J110" s="52" t="s">
        <v>746</v>
      </c>
      <c r="K110" s="318" t="s">
        <v>747</v>
      </c>
      <c r="L110" s="52" t="s">
        <v>748</v>
      </c>
      <c r="M110" s="260">
        <v>44440</v>
      </c>
      <c r="N110" s="260">
        <v>45381</v>
      </c>
      <c r="O110" s="53" t="s">
        <v>140</v>
      </c>
      <c r="P110" s="260">
        <v>45301</v>
      </c>
      <c r="Q110" s="53">
        <v>10</v>
      </c>
      <c r="R110" s="53" t="s">
        <v>65</v>
      </c>
      <c r="S110" s="258" t="s">
        <v>2318</v>
      </c>
      <c r="T110" s="259"/>
      <c r="U110" s="311">
        <v>2052</v>
      </c>
      <c r="V110" s="311"/>
      <c r="W110" s="311"/>
      <c r="X110" s="311"/>
      <c r="Y110" s="322"/>
      <c r="Z110" s="322"/>
      <c r="AA110" s="322"/>
      <c r="AB110" s="311">
        <f t="shared" si="14"/>
        <v>2052</v>
      </c>
      <c r="AC110" s="313">
        <v>0.08</v>
      </c>
      <c r="AD110" s="311">
        <f t="shared" si="15"/>
        <v>164.16</v>
      </c>
      <c r="AE110" s="311">
        <f t="shared" si="10"/>
        <v>1887.84</v>
      </c>
      <c r="AF110" s="311">
        <v>0</v>
      </c>
      <c r="AG110" s="311">
        <f t="shared" si="13"/>
        <v>1887.84</v>
      </c>
      <c r="AH110" s="53">
        <v>15</v>
      </c>
      <c r="AI110" s="314" t="s">
        <v>1957</v>
      </c>
      <c r="AJ110" s="315"/>
      <c r="AK110" s="315"/>
    </row>
    <row r="111" spans="1:37" ht="18" customHeight="1" x14ac:dyDescent="0.25">
      <c r="A111" s="16" t="s">
        <v>749</v>
      </c>
      <c r="B111" s="16" t="s">
        <v>750</v>
      </c>
      <c r="C111" s="29" t="s">
        <v>758</v>
      </c>
      <c r="D111" s="16" t="s">
        <v>752</v>
      </c>
      <c r="E111" s="10" t="s">
        <v>322</v>
      </c>
      <c r="F111" s="32" t="s">
        <v>38</v>
      </c>
      <c r="G111" s="10">
        <v>105</v>
      </c>
      <c r="H111" s="10" t="s">
        <v>753</v>
      </c>
      <c r="I111" s="16" t="s">
        <v>1966</v>
      </c>
      <c r="J111" s="16" t="s">
        <v>1967</v>
      </c>
      <c r="K111" s="29" t="s">
        <v>1968</v>
      </c>
      <c r="L111" s="16" t="s">
        <v>1969</v>
      </c>
      <c r="M111" s="18">
        <v>45134</v>
      </c>
      <c r="N111" s="18">
        <v>46048</v>
      </c>
      <c r="O111" s="10" t="s">
        <v>111</v>
      </c>
      <c r="P111" s="18">
        <v>45347</v>
      </c>
      <c r="Q111" s="10">
        <v>25</v>
      </c>
      <c r="R111" s="10" t="s">
        <v>44</v>
      </c>
      <c r="S111" s="11" t="s">
        <v>2601</v>
      </c>
      <c r="T111" s="12"/>
      <c r="U111" s="13">
        <v>1000</v>
      </c>
      <c r="V111" s="13"/>
      <c r="W111" s="13"/>
      <c r="X111" s="13"/>
      <c r="Y111" s="33"/>
      <c r="Z111" s="33"/>
      <c r="AA111" s="33"/>
      <c r="AB111" s="13">
        <f t="shared" si="14"/>
        <v>1000</v>
      </c>
      <c r="AC111" s="14">
        <v>7.0000000000000007E-2</v>
      </c>
      <c r="AD111" s="13">
        <f t="shared" si="15"/>
        <v>70</v>
      </c>
      <c r="AE111" s="13">
        <f t="shared" si="10"/>
        <v>930</v>
      </c>
      <c r="AF111" s="13">
        <v>0</v>
      </c>
      <c r="AG111" s="13">
        <f t="shared" si="13"/>
        <v>930</v>
      </c>
      <c r="AH111" s="10">
        <v>30</v>
      </c>
      <c r="AI111" s="30"/>
      <c r="AJ111" s="30"/>
      <c r="AK111" s="31"/>
    </row>
    <row r="112" spans="1:37" ht="18" customHeight="1" x14ac:dyDescent="0.25">
      <c r="A112" s="16" t="s">
        <v>749</v>
      </c>
      <c r="B112" s="16" t="s">
        <v>750</v>
      </c>
      <c r="C112" s="29" t="s">
        <v>751</v>
      </c>
      <c r="D112" s="16" t="s">
        <v>752</v>
      </c>
      <c r="E112" s="10" t="s">
        <v>207</v>
      </c>
      <c r="F112" s="32" t="s">
        <v>38</v>
      </c>
      <c r="G112" s="10">
        <v>105</v>
      </c>
      <c r="H112" s="10" t="s">
        <v>753</v>
      </c>
      <c r="I112" s="16" t="s">
        <v>754</v>
      </c>
      <c r="J112" s="16" t="s">
        <v>755</v>
      </c>
      <c r="K112" s="29" t="s">
        <v>756</v>
      </c>
      <c r="L112" s="16" t="s">
        <v>757</v>
      </c>
      <c r="M112" s="18">
        <v>44910</v>
      </c>
      <c r="N112" s="18">
        <v>45822</v>
      </c>
      <c r="O112" s="10" t="s">
        <v>298</v>
      </c>
      <c r="P112" s="18">
        <v>45275</v>
      </c>
      <c r="Q112" s="10">
        <v>15</v>
      </c>
      <c r="R112" s="10" t="s">
        <v>44</v>
      </c>
      <c r="S112" s="11" t="s">
        <v>2172</v>
      </c>
      <c r="T112" s="12"/>
      <c r="U112" s="13">
        <v>1300</v>
      </c>
      <c r="V112" s="13"/>
      <c r="W112" s="13"/>
      <c r="X112" s="13"/>
      <c r="Y112" s="33"/>
      <c r="Z112" s="33"/>
      <c r="AA112" s="33"/>
      <c r="AB112" s="13">
        <f t="shared" si="14"/>
        <v>1300</v>
      </c>
      <c r="AC112" s="14">
        <v>7.0000000000000007E-2</v>
      </c>
      <c r="AD112" s="13">
        <f t="shared" si="15"/>
        <v>91.000000000000014</v>
      </c>
      <c r="AE112" s="13">
        <f t="shared" si="10"/>
        <v>1209</v>
      </c>
      <c r="AF112" s="13">
        <v>0</v>
      </c>
      <c r="AG112" s="13">
        <f t="shared" si="13"/>
        <v>1209</v>
      </c>
      <c r="AH112" s="10">
        <v>20</v>
      </c>
      <c r="AI112" s="8"/>
      <c r="AJ112" s="30"/>
      <c r="AK112" s="31"/>
    </row>
    <row r="113" spans="1:38" ht="18" customHeight="1" x14ac:dyDescent="0.25">
      <c r="A113" s="52" t="s">
        <v>749</v>
      </c>
      <c r="B113" s="52" t="s">
        <v>750</v>
      </c>
      <c r="C113" s="318" t="s">
        <v>758</v>
      </c>
      <c r="D113" s="52" t="s">
        <v>759</v>
      </c>
      <c r="E113" s="53" t="s">
        <v>207</v>
      </c>
      <c r="F113" s="306" t="s">
        <v>38</v>
      </c>
      <c r="G113" s="53">
        <v>105</v>
      </c>
      <c r="H113" s="53" t="s">
        <v>760</v>
      </c>
      <c r="I113" s="52" t="s">
        <v>761</v>
      </c>
      <c r="J113" s="52" t="s">
        <v>762</v>
      </c>
      <c r="K113" s="318" t="s">
        <v>763</v>
      </c>
      <c r="L113" s="52" t="s">
        <v>764</v>
      </c>
      <c r="M113" s="260">
        <v>44928</v>
      </c>
      <c r="N113" s="260">
        <v>45839</v>
      </c>
      <c r="O113" s="53" t="s">
        <v>53</v>
      </c>
      <c r="P113" s="260">
        <v>44928</v>
      </c>
      <c r="Q113" s="53">
        <v>2</v>
      </c>
      <c r="R113" s="53" t="s">
        <v>44</v>
      </c>
      <c r="S113" s="258" t="s">
        <v>2275</v>
      </c>
      <c r="T113" s="259"/>
      <c r="U113" s="311">
        <v>1700</v>
      </c>
      <c r="V113" s="311"/>
      <c r="W113" s="311"/>
      <c r="X113" s="311"/>
      <c r="Y113" s="322"/>
      <c r="Z113" s="322"/>
      <c r="AA113" s="322"/>
      <c r="AB113" s="311">
        <f t="shared" si="14"/>
        <v>1700</v>
      </c>
      <c r="AC113" s="313">
        <v>7.0000000000000007E-2</v>
      </c>
      <c r="AD113" s="311">
        <f t="shared" si="15"/>
        <v>119.00000000000001</v>
      </c>
      <c r="AE113" s="311">
        <f t="shared" si="10"/>
        <v>1581</v>
      </c>
      <c r="AF113" s="311">
        <v>0</v>
      </c>
      <c r="AG113" s="311">
        <f t="shared" si="13"/>
        <v>1581</v>
      </c>
      <c r="AH113" s="53">
        <v>5</v>
      </c>
      <c r="AI113" s="315" t="s">
        <v>1957</v>
      </c>
      <c r="AJ113" s="315" t="s">
        <v>2492</v>
      </c>
      <c r="AK113" s="323"/>
    </row>
    <row r="114" spans="1:38" ht="18.600000000000001" customHeight="1" x14ac:dyDescent="0.25">
      <c r="A114" s="52" t="s">
        <v>765</v>
      </c>
      <c r="B114" s="52" t="s">
        <v>766</v>
      </c>
      <c r="C114" s="318"/>
      <c r="D114" s="52" t="s">
        <v>767</v>
      </c>
      <c r="E114" s="53" t="s">
        <v>37</v>
      </c>
      <c r="F114" s="306" t="s">
        <v>38</v>
      </c>
      <c r="G114" s="53">
        <v>357</v>
      </c>
      <c r="H114" s="53" t="s">
        <v>768</v>
      </c>
      <c r="I114" s="52" t="s">
        <v>769</v>
      </c>
      <c r="J114" s="52" t="s">
        <v>770</v>
      </c>
      <c r="K114" s="318" t="s">
        <v>1750</v>
      </c>
      <c r="L114" s="52" t="s">
        <v>771</v>
      </c>
      <c r="M114" s="260">
        <v>44995</v>
      </c>
      <c r="N114" s="260">
        <v>47005</v>
      </c>
      <c r="O114" s="53" t="s">
        <v>161</v>
      </c>
      <c r="P114" s="260">
        <v>45270</v>
      </c>
      <c r="Q114" s="53">
        <v>10</v>
      </c>
      <c r="R114" s="53" t="s">
        <v>65</v>
      </c>
      <c r="S114" s="258" t="s">
        <v>2141</v>
      </c>
      <c r="T114" s="259"/>
      <c r="U114" s="311">
        <v>2700</v>
      </c>
      <c r="V114" s="311"/>
      <c r="W114" s="311"/>
      <c r="X114" s="311"/>
      <c r="Y114" s="322"/>
      <c r="Z114" s="322">
        <v>-500</v>
      </c>
      <c r="AA114" s="322"/>
      <c r="AB114" s="311">
        <f t="shared" si="14"/>
        <v>2200</v>
      </c>
      <c r="AC114" s="313">
        <v>0.08</v>
      </c>
      <c r="AD114" s="311">
        <v>120</v>
      </c>
      <c r="AE114" s="311">
        <f t="shared" si="10"/>
        <v>2080</v>
      </c>
      <c r="AF114" s="311">
        <v>0</v>
      </c>
      <c r="AG114" s="311">
        <f t="shared" si="13"/>
        <v>2080</v>
      </c>
      <c r="AH114" s="53">
        <v>30</v>
      </c>
      <c r="AI114" s="314" t="s">
        <v>1957</v>
      </c>
      <c r="AJ114" s="314"/>
      <c r="AK114" s="323" t="s">
        <v>1699</v>
      </c>
    </row>
    <row r="115" spans="1:38" ht="18" customHeight="1" x14ac:dyDescent="0.25">
      <c r="A115" s="52" t="s">
        <v>765</v>
      </c>
      <c r="B115" s="52" t="s">
        <v>766</v>
      </c>
      <c r="C115" s="508"/>
      <c r="D115" s="52" t="s">
        <v>767</v>
      </c>
      <c r="E115" s="53" t="s">
        <v>37</v>
      </c>
      <c r="F115" s="306" t="s">
        <v>38</v>
      </c>
      <c r="G115" s="53">
        <v>357</v>
      </c>
      <c r="H115" s="53" t="s">
        <v>768</v>
      </c>
      <c r="I115" s="52" t="s">
        <v>772</v>
      </c>
      <c r="J115" s="52" t="s">
        <v>773</v>
      </c>
      <c r="K115" s="318" t="s">
        <v>774</v>
      </c>
      <c r="L115" s="52" t="s">
        <v>775</v>
      </c>
      <c r="M115" s="260">
        <v>43566</v>
      </c>
      <c r="N115" s="260">
        <v>44479</v>
      </c>
      <c r="O115" s="53" t="s">
        <v>67</v>
      </c>
      <c r="P115" s="260">
        <v>45271</v>
      </c>
      <c r="Q115" s="53">
        <v>11</v>
      </c>
      <c r="R115" s="53" t="s">
        <v>65</v>
      </c>
      <c r="S115" s="258" t="s">
        <v>2164</v>
      </c>
      <c r="T115" s="259"/>
      <c r="U115" s="311">
        <v>2525.52</v>
      </c>
      <c r="V115" s="311"/>
      <c r="W115" s="311"/>
      <c r="X115" s="311"/>
      <c r="Y115" s="322"/>
      <c r="Z115" s="322"/>
      <c r="AA115" s="322"/>
      <c r="AB115" s="311">
        <f t="shared" si="14"/>
        <v>2525.52</v>
      </c>
      <c r="AC115" s="313">
        <v>0.08</v>
      </c>
      <c r="AD115" s="311">
        <f t="shared" ref="AD115:AD124" si="16">U115*AC115</f>
        <v>202.04160000000002</v>
      </c>
      <c r="AE115" s="311">
        <f t="shared" si="10"/>
        <v>2323.4784</v>
      </c>
      <c r="AF115" s="311">
        <v>0</v>
      </c>
      <c r="AG115" s="311">
        <f t="shared" si="13"/>
        <v>2323.4784</v>
      </c>
      <c r="AH115" s="53">
        <v>30</v>
      </c>
      <c r="AI115" s="314" t="s">
        <v>1957</v>
      </c>
      <c r="AJ115" s="314"/>
      <c r="AK115" s="323"/>
    </row>
    <row r="116" spans="1:38" ht="18" customHeight="1" x14ac:dyDescent="0.25">
      <c r="A116" s="16" t="s">
        <v>765</v>
      </c>
      <c r="B116" s="16" t="s">
        <v>766</v>
      </c>
      <c r="C116" s="383"/>
      <c r="D116" s="16" t="s">
        <v>767</v>
      </c>
      <c r="E116" s="10" t="s">
        <v>37</v>
      </c>
      <c r="F116" s="32" t="s">
        <v>38</v>
      </c>
      <c r="G116" s="10">
        <v>357</v>
      </c>
      <c r="H116" s="10" t="s">
        <v>768</v>
      </c>
      <c r="I116" s="16" t="s">
        <v>776</v>
      </c>
      <c r="J116" s="16" t="s">
        <v>777</v>
      </c>
      <c r="K116" s="29" t="s">
        <v>778</v>
      </c>
      <c r="L116" s="16" t="s">
        <v>779</v>
      </c>
      <c r="M116" s="18">
        <v>44211</v>
      </c>
      <c r="N116" s="18">
        <v>45121</v>
      </c>
      <c r="O116" s="10" t="s">
        <v>89</v>
      </c>
      <c r="P116" s="18">
        <v>45337</v>
      </c>
      <c r="Q116" s="10">
        <v>15</v>
      </c>
      <c r="R116" s="10" t="s">
        <v>65</v>
      </c>
      <c r="S116" s="11" t="s">
        <v>2541</v>
      </c>
      <c r="T116" s="12"/>
      <c r="U116" s="13">
        <v>2550</v>
      </c>
      <c r="V116" s="13"/>
      <c r="W116" s="13"/>
      <c r="X116" s="13"/>
      <c r="Y116" s="33"/>
      <c r="Z116" s="33"/>
      <c r="AA116" s="33"/>
      <c r="AB116" s="13">
        <f t="shared" si="14"/>
        <v>2550</v>
      </c>
      <c r="AC116" s="14">
        <v>0.08</v>
      </c>
      <c r="AD116" s="13">
        <f t="shared" si="16"/>
        <v>204</v>
      </c>
      <c r="AE116" s="13">
        <f t="shared" si="10"/>
        <v>2346</v>
      </c>
      <c r="AF116" s="13">
        <v>0</v>
      </c>
      <c r="AG116" s="13">
        <f t="shared" si="13"/>
        <v>2346</v>
      </c>
      <c r="AH116" s="10">
        <v>30</v>
      </c>
      <c r="AI116" s="30"/>
      <c r="AJ116" s="30"/>
      <c r="AK116" s="31"/>
    </row>
    <row r="117" spans="1:38" ht="18" customHeight="1" x14ac:dyDescent="0.25">
      <c r="A117" s="16" t="s">
        <v>765</v>
      </c>
      <c r="B117" s="16" t="s">
        <v>766</v>
      </c>
      <c r="C117" s="383"/>
      <c r="D117" s="460" t="s">
        <v>767</v>
      </c>
      <c r="E117" s="10" t="s">
        <v>37</v>
      </c>
      <c r="F117" s="32" t="s">
        <v>38</v>
      </c>
      <c r="G117" s="10">
        <v>357</v>
      </c>
      <c r="H117" s="10" t="s">
        <v>768</v>
      </c>
      <c r="I117" s="16" t="s">
        <v>780</v>
      </c>
      <c r="J117" s="16" t="s">
        <v>781</v>
      </c>
      <c r="K117" s="29" t="s">
        <v>782</v>
      </c>
      <c r="L117" s="16" t="s">
        <v>783</v>
      </c>
      <c r="M117" s="18">
        <v>43702</v>
      </c>
      <c r="N117" s="18">
        <v>44616</v>
      </c>
      <c r="O117" s="10" t="s">
        <v>130</v>
      </c>
      <c r="P117" s="18">
        <v>45347</v>
      </c>
      <c r="Q117" s="10">
        <v>25</v>
      </c>
      <c r="R117" s="10" t="s">
        <v>65</v>
      </c>
      <c r="S117" s="11" t="s">
        <v>2600</v>
      </c>
      <c r="T117" s="12"/>
      <c r="U117" s="13">
        <v>882.21</v>
      </c>
      <c r="V117" s="13"/>
      <c r="W117" s="13"/>
      <c r="X117" s="13"/>
      <c r="Y117" s="33"/>
      <c r="Z117" s="33"/>
      <c r="AA117" s="33"/>
      <c r="AB117" s="13">
        <f t="shared" si="14"/>
        <v>882.21</v>
      </c>
      <c r="AC117" s="14">
        <v>0.08</v>
      </c>
      <c r="AD117" s="13">
        <f t="shared" si="16"/>
        <v>70.576800000000006</v>
      </c>
      <c r="AE117" s="13">
        <f t="shared" si="10"/>
        <v>811.63319999999999</v>
      </c>
      <c r="AF117" s="13">
        <v>0</v>
      </c>
      <c r="AG117" s="13">
        <f t="shared" si="13"/>
        <v>811.63319999999999</v>
      </c>
      <c r="AH117" s="10">
        <v>30</v>
      </c>
      <c r="AI117" s="30"/>
      <c r="AJ117" s="30"/>
      <c r="AK117" s="31"/>
    </row>
    <row r="118" spans="1:38" ht="18" customHeight="1" x14ac:dyDescent="0.25">
      <c r="A118" s="16" t="s">
        <v>765</v>
      </c>
      <c r="B118" s="16" t="s">
        <v>766</v>
      </c>
      <c r="C118" s="383"/>
      <c r="D118" s="16" t="s">
        <v>767</v>
      </c>
      <c r="E118" s="10" t="s">
        <v>37</v>
      </c>
      <c r="F118" s="32" t="s">
        <v>38</v>
      </c>
      <c r="G118" s="10">
        <v>357</v>
      </c>
      <c r="H118" s="10" t="s">
        <v>768</v>
      </c>
      <c r="I118" s="16" t="s">
        <v>784</v>
      </c>
      <c r="J118" s="16" t="s">
        <v>785</v>
      </c>
      <c r="K118" s="471"/>
      <c r="L118" s="16" t="s">
        <v>786</v>
      </c>
      <c r="M118" s="18">
        <v>43966</v>
      </c>
      <c r="N118" s="18">
        <v>44879</v>
      </c>
      <c r="O118" s="10" t="s">
        <v>245</v>
      </c>
      <c r="P118" s="18">
        <v>45337</v>
      </c>
      <c r="Q118" s="10">
        <v>15</v>
      </c>
      <c r="R118" s="10" t="s">
        <v>44</v>
      </c>
      <c r="S118" s="11" t="s">
        <v>2542</v>
      </c>
      <c r="T118" s="12"/>
      <c r="U118" s="33">
        <v>740</v>
      </c>
      <c r="V118" s="13"/>
      <c r="W118" s="13"/>
      <c r="X118" s="13"/>
      <c r="Y118" s="33"/>
      <c r="Z118" s="33"/>
      <c r="AA118" s="33"/>
      <c r="AB118" s="13">
        <f t="shared" si="14"/>
        <v>740</v>
      </c>
      <c r="AC118" s="14">
        <v>0.08</v>
      </c>
      <c r="AD118" s="13">
        <f t="shared" si="16"/>
        <v>59.2</v>
      </c>
      <c r="AE118" s="13">
        <f t="shared" si="10"/>
        <v>680.8</v>
      </c>
      <c r="AF118" s="13">
        <v>0</v>
      </c>
      <c r="AG118" s="13">
        <f t="shared" si="13"/>
        <v>680.8</v>
      </c>
      <c r="AH118" s="10">
        <v>30</v>
      </c>
      <c r="AI118" s="8"/>
      <c r="AJ118" s="30"/>
      <c r="AK118" s="31"/>
    </row>
    <row r="119" spans="1:38" ht="18" customHeight="1" x14ac:dyDescent="0.25">
      <c r="A119" s="16" t="s">
        <v>765</v>
      </c>
      <c r="B119" s="16" t="s">
        <v>766</v>
      </c>
      <c r="C119" s="383"/>
      <c r="D119" s="16" t="s">
        <v>767</v>
      </c>
      <c r="E119" s="10" t="s">
        <v>37</v>
      </c>
      <c r="F119" s="32" t="s">
        <v>38</v>
      </c>
      <c r="G119" s="10">
        <v>357</v>
      </c>
      <c r="H119" s="10" t="s">
        <v>768</v>
      </c>
      <c r="I119" s="16" t="s">
        <v>2416</v>
      </c>
      <c r="J119" s="16" t="s">
        <v>2417</v>
      </c>
      <c r="K119" s="471" t="s">
        <v>2418</v>
      </c>
      <c r="L119" s="16" t="s">
        <v>2419</v>
      </c>
      <c r="M119" s="18">
        <v>45240</v>
      </c>
      <c r="N119" s="18">
        <v>46151</v>
      </c>
      <c r="O119" s="10" t="s">
        <v>206</v>
      </c>
      <c r="P119" s="18">
        <v>45275</v>
      </c>
      <c r="Q119" s="10">
        <v>15</v>
      </c>
      <c r="R119" s="10" t="s">
        <v>44</v>
      </c>
      <c r="S119" s="11" t="s">
        <v>2563</v>
      </c>
      <c r="T119" s="12"/>
      <c r="U119" s="33">
        <v>1400</v>
      </c>
      <c r="V119" s="13"/>
      <c r="W119" s="13"/>
      <c r="X119" s="13"/>
      <c r="Y119" s="33"/>
      <c r="Z119" s="33"/>
      <c r="AA119" s="33"/>
      <c r="AB119" s="13">
        <f t="shared" si="14"/>
        <v>1400</v>
      </c>
      <c r="AC119" s="14">
        <v>0.08</v>
      </c>
      <c r="AD119" s="13">
        <f t="shared" si="16"/>
        <v>112</v>
      </c>
      <c r="AE119" s="13">
        <f t="shared" si="10"/>
        <v>1288</v>
      </c>
      <c r="AF119" s="13">
        <v>0</v>
      </c>
      <c r="AG119" s="13">
        <f t="shared" si="13"/>
        <v>1288</v>
      </c>
      <c r="AH119" s="10">
        <v>20</v>
      </c>
      <c r="AI119" s="8"/>
      <c r="AJ119" s="30"/>
      <c r="AK119" s="31" t="s">
        <v>2466</v>
      </c>
    </row>
    <row r="120" spans="1:38" ht="18" customHeight="1" x14ac:dyDescent="0.25">
      <c r="A120" s="16" t="s">
        <v>787</v>
      </c>
      <c r="B120" s="16" t="s">
        <v>788</v>
      </c>
      <c r="C120" s="15" t="s">
        <v>789</v>
      </c>
      <c r="D120" s="16" t="s">
        <v>790</v>
      </c>
      <c r="E120" s="10" t="s">
        <v>265</v>
      </c>
      <c r="F120" s="10" t="s">
        <v>791</v>
      </c>
      <c r="G120" s="10">
        <v>9902</v>
      </c>
      <c r="H120" s="10" t="s">
        <v>792</v>
      </c>
      <c r="I120" s="16" t="s">
        <v>793</v>
      </c>
      <c r="J120" s="16" t="s">
        <v>794</v>
      </c>
      <c r="K120" s="29" t="s">
        <v>795</v>
      </c>
      <c r="L120" s="16" t="s">
        <v>796</v>
      </c>
      <c r="M120" s="18">
        <v>44247</v>
      </c>
      <c r="N120" s="443">
        <v>45157</v>
      </c>
      <c r="O120" s="10" t="s">
        <v>130</v>
      </c>
      <c r="P120" s="18">
        <v>45342</v>
      </c>
      <c r="Q120" s="10">
        <v>20</v>
      </c>
      <c r="R120" s="10" t="s">
        <v>65</v>
      </c>
      <c r="S120" s="11" t="s">
        <v>2606</v>
      </c>
      <c r="T120" s="12"/>
      <c r="U120" s="13">
        <v>1031.07</v>
      </c>
      <c r="V120" s="13"/>
      <c r="W120" s="13"/>
      <c r="X120" s="13"/>
      <c r="Y120" s="33"/>
      <c r="Z120" s="33">
        <v>100</v>
      </c>
      <c r="AA120" s="33"/>
      <c r="AB120" s="13">
        <f t="shared" si="14"/>
        <v>1131.07</v>
      </c>
      <c r="AC120" s="14">
        <v>0.08</v>
      </c>
      <c r="AD120" s="13">
        <f t="shared" si="16"/>
        <v>82.485599999999991</v>
      </c>
      <c r="AE120" s="13">
        <f t="shared" si="10"/>
        <v>1048.5844</v>
      </c>
      <c r="AF120" s="13">
        <v>0</v>
      </c>
      <c r="AG120" s="13">
        <f t="shared" si="13"/>
        <v>1048.5844</v>
      </c>
      <c r="AH120" s="10">
        <v>25</v>
      </c>
      <c r="AI120" s="8"/>
      <c r="AJ120" s="8"/>
      <c r="AK120" s="31"/>
    </row>
    <row r="121" spans="1:38" ht="18" customHeight="1" x14ac:dyDescent="0.25">
      <c r="A121" s="52" t="s">
        <v>787</v>
      </c>
      <c r="B121" s="52" t="s">
        <v>797</v>
      </c>
      <c r="C121" s="317" t="s">
        <v>789</v>
      </c>
      <c r="D121" s="52" t="s">
        <v>790</v>
      </c>
      <c r="E121" s="53" t="s">
        <v>49</v>
      </c>
      <c r="F121" s="53" t="s">
        <v>791</v>
      </c>
      <c r="G121" s="53">
        <v>9902</v>
      </c>
      <c r="H121" s="53" t="s">
        <v>792</v>
      </c>
      <c r="I121" s="52" t="s">
        <v>2579</v>
      </c>
      <c r="J121" s="52" t="s">
        <v>1692</v>
      </c>
      <c r="K121" s="318" t="s">
        <v>1693</v>
      </c>
      <c r="L121" s="52" t="s">
        <v>1694</v>
      </c>
      <c r="M121" s="260">
        <v>45070</v>
      </c>
      <c r="N121" s="402">
        <v>45984</v>
      </c>
      <c r="O121" s="53" t="s">
        <v>245</v>
      </c>
      <c r="P121" s="260">
        <v>45270</v>
      </c>
      <c r="Q121" s="53">
        <v>10</v>
      </c>
      <c r="R121" s="53" t="s">
        <v>65</v>
      </c>
      <c r="S121" s="258" t="s">
        <v>2154</v>
      </c>
      <c r="T121" s="259"/>
      <c r="U121" s="311">
        <v>1100</v>
      </c>
      <c r="V121" s="311"/>
      <c r="W121" s="311"/>
      <c r="X121" s="311"/>
      <c r="Y121" s="322"/>
      <c r="Z121" s="322">
        <v>100</v>
      </c>
      <c r="AA121" s="322"/>
      <c r="AB121" s="311">
        <f t="shared" si="14"/>
        <v>1200</v>
      </c>
      <c r="AC121" s="313">
        <v>0.08</v>
      </c>
      <c r="AD121" s="311">
        <f t="shared" si="16"/>
        <v>88</v>
      </c>
      <c r="AE121" s="311">
        <f t="shared" si="10"/>
        <v>1112</v>
      </c>
      <c r="AF121" s="311">
        <v>0</v>
      </c>
      <c r="AG121" s="311">
        <f t="shared" si="13"/>
        <v>1112</v>
      </c>
      <c r="AH121" s="53">
        <v>15</v>
      </c>
      <c r="AI121" s="314" t="s">
        <v>1957</v>
      </c>
      <c r="AJ121" s="315"/>
      <c r="AK121" s="323"/>
    </row>
    <row r="122" spans="1:38" ht="18" customHeight="1" x14ac:dyDescent="0.25">
      <c r="A122" s="16" t="s">
        <v>787</v>
      </c>
      <c r="B122" s="16" t="s">
        <v>797</v>
      </c>
      <c r="C122" s="15" t="s">
        <v>789</v>
      </c>
      <c r="D122" s="16" t="s">
        <v>790</v>
      </c>
      <c r="E122" s="10" t="s">
        <v>49</v>
      </c>
      <c r="F122" s="10" t="s">
        <v>791</v>
      </c>
      <c r="G122" s="10">
        <v>9902</v>
      </c>
      <c r="H122" s="10" t="s">
        <v>792</v>
      </c>
      <c r="I122" s="16" t="s">
        <v>2008</v>
      </c>
      <c r="J122" s="16" t="s">
        <v>2009</v>
      </c>
      <c r="K122" s="29" t="s">
        <v>2010</v>
      </c>
      <c r="L122" s="16" t="s">
        <v>2011</v>
      </c>
      <c r="M122" s="18">
        <v>45158</v>
      </c>
      <c r="N122" s="443">
        <v>46072</v>
      </c>
      <c r="O122" s="10" t="s">
        <v>87</v>
      </c>
      <c r="P122" s="18">
        <v>45342</v>
      </c>
      <c r="Q122" s="10">
        <v>20</v>
      </c>
      <c r="R122" s="10" t="s">
        <v>65</v>
      </c>
      <c r="S122" s="11" t="s">
        <v>2607</v>
      </c>
      <c r="T122" s="12"/>
      <c r="U122" s="13">
        <v>800</v>
      </c>
      <c r="V122" s="13"/>
      <c r="W122" s="13"/>
      <c r="X122" s="13"/>
      <c r="Y122" s="33"/>
      <c r="Z122" s="33">
        <v>100</v>
      </c>
      <c r="AA122" s="33"/>
      <c r="AB122" s="13">
        <f t="shared" si="14"/>
        <v>900</v>
      </c>
      <c r="AC122" s="14">
        <v>0.08</v>
      </c>
      <c r="AD122" s="13">
        <f t="shared" si="16"/>
        <v>64</v>
      </c>
      <c r="AE122" s="13">
        <f t="shared" si="10"/>
        <v>836</v>
      </c>
      <c r="AF122" s="13">
        <v>0</v>
      </c>
      <c r="AG122" s="13">
        <f t="shared" si="13"/>
        <v>836</v>
      </c>
      <c r="AH122" s="10">
        <v>25</v>
      </c>
      <c r="AI122" s="30"/>
      <c r="AJ122" s="8"/>
      <c r="AK122" s="31"/>
    </row>
    <row r="123" spans="1:38" ht="18" customHeight="1" x14ac:dyDescent="0.25">
      <c r="A123" s="16" t="s">
        <v>787</v>
      </c>
      <c r="B123" s="16" t="s">
        <v>797</v>
      </c>
      <c r="C123" s="15" t="s">
        <v>789</v>
      </c>
      <c r="D123" s="16" t="s">
        <v>790</v>
      </c>
      <c r="E123" s="10" t="s">
        <v>49</v>
      </c>
      <c r="F123" s="10" t="s">
        <v>791</v>
      </c>
      <c r="G123" s="10">
        <v>9902</v>
      </c>
      <c r="H123" s="10" t="s">
        <v>792</v>
      </c>
      <c r="I123" s="16" t="s">
        <v>2398</v>
      </c>
      <c r="J123" s="16" t="s">
        <v>2268</v>
      </c>
      <c r="K123" s="29" t="s">
        <v>2590</v>
      </c>
      <c r="L123" s="16" t="s">
        <v>2269</v>
      </c>
      <c r="M123" s="18">
        <v>45224</v>
      </c>
      <c r="N123" s="443">
        <v>46136</v>
      </c>
      <c r="O123" s="10" t="s">
        <v>567</v>
      </c>
      <c r="P123" s="18">
        <v>45275</v>
      </c>
      <c r="Q123" s="10">
        <v>15</v>
      </c>
      <c r="R123" s="10" t="s">
        <v>44</v>
      </c>
      <c r="S123" s="11" t="s">
        <v>2573</v>
      </c>
      <c r="T123" s="12"/>
      <c r="U123" s="13">
        <v>1100</v>
      </c>
      <c r="V123" s="13"/>
      <c r="W123" s="13"/>
      <c r="X123" s="13"/>
      <c r="Y123" s="33"/>
      <c r="Z123" s="33">
        <v>100</v>
      </c>
      <c r="AA123" s="33"/>
      <c r="AB123" s="13">
        <f t="shared" si="14"/>
        <v>1200</v>
      </c>
      <c r="AC123" s="14">
        <v>0.08</v>
      </c>
      <c r="AD123" s="13">
        <f t="shared" si="16"/>
        <v>88</v>
      </c>
      <c r="AE123" s="13">
        <f t="shared" si="10"/>
        <v>1112</v>
      </c>
      <c r="AF123" s="13">
        <v>0</v>
      </c>
      <c r="AG123" s="13">
        <f t="shared" si="13"/>
        <v>1112</v>
      </c>
      <c r="AH123" s="10">
        <v>20</v>
      </c>
      <c r="AI123" s="30"/>
      <c r="AJ123" s="8"/>
      <c r="AK123" s="31" t="s">
        <v>2374</v>
      </c>
    </row>
    <row r="124" spans="1:38" ht="18" customHeight="1" x14ac:dyDescent="0.25">
      <c r="A124" s="16" t="s">
        <v>798</v>
      </c>
      <c r="B124" s="283">
        <v>993206224</v>
      </c>
      <c r="C124" s="15" t="s">
        <v>799</v>
      </c>
      <c r="D124" s="16" t="s">
        <v>800</v>
      </c>
      <c r="E124" s="10" t="s">
        <v>37</v>
      </c>
      <c r="F124" s="32" t="s">
        <v>38</v>
      </c>
      <c r="G124" s="10">
        <v>256</v>
      </c>
      <c r="H124" s="10" t="s">
        <v>801</v>
      </c>
      <c r="I124" s="16" t="s">
        <v>802</v>
      </c>
      <c r="J124" s="283" t="s">
        <v>803</v>
      </c>
      <c r="K124" s="29" t="s">
        <v>804</v>
      </c>
      <c r="L124" s="16" t="s">
        <v>805</v>
      </c>
      <c r="M124" s="18">
        <v>44515</v>
      </c>
      <c r="N124" s="443">
        <v>45426</v>
      </c>
      <c r="O124" s="10" t="s">
        <v>64</v>
      </c>
      <c r="P124" s="27"/>
      <c r="Q124" s="20">
        <v>25</v>
      </c>
      <c r="R124" s="20" t="s">
        <v>65</v>
      </c>
      <c r="S124" s="21"/>
      <c r="T124" s="22" t="s">
        <v>62</v>
      </c>
      <c r="U124" s="13">
        <v>1300</v>
      </c>
      <c r="V124" s="13">
        <v>105.39</v>
      </c>
      <c r="W124" s="13"/>
      <c r="X124" s="13"/>
      <c r="Y124" s="33"/>
      <c r="Z124" s="33"/>
      <c r="AA124" s="33"/>
      <c r="AB124" s="13">
        <f t="shared" si="14"/>
        <v>1405.39</v>
      </c>
      <c r="AC124" s="14">
        <v>0.08</v>
      </c>
      <c r="AD124" s="13">
        <f t="shared" si="16"/>
        <v>104</v>
      </c>
      <c r="AE124" s="13">
        <f t="shared" si="10"/>
        <v>1301.3900000000001</v>
      </c>
      <c r="AF124" s="13">
        <v>0</v>
      </c>
      <c r="AG124" s="13">
        <f t="shared" si="13"/>
        <v>1301.3900000000001</v>
      </c>
      <c r="AH124" s="10">
        <v>30</v>
      </c>
      <c r="AI124" s="8"/>
      <c r="AJ124" s="8"/>
      <c r="AK124" s="535"/>
      <c r="AL124" s="31"/>
    </row>
    <row r="125" spans="1:38" ht="18" customHeight="1" x14ac:dyDescent="0.25">
      <c r="A125" s="16" t="s">
        <v>2372</v>
      </c>
      <c r="B125" s="283" t="s">
        <v>2293</v>
      </c>
      <c r="C125" s="15" t="s">
        <v>2294</v>
      </c>
      <c r="D125" s="16" t="s">
        <v>2295</v>
      </c>
      <c r="E125" s="10" t="s">
        <v>2296</v>
      </c>
      <c r="F125" s="32" t="s">
        <v>2299</v>
      </c>
      <c r="G125" s="10" t="s">
        <v>2297</v>
      </c>
      <c r="H125" s="10" t="s">
        <v>2298</v>
      </c>
      <c r="I125" s="16" t="s">
        <v>2300</v>
      </c>
      <c r="J125" s="283" t="s">
        <v>2301</v>
      </c>
      <c r="K125" s="29" t="s">
        <v>2302</v>
      </c>
      <c r="L125" s="16" t="s">
        <v>2303</v>
      </c>
      <c r="M125" s="18">
        <v>45235</v>
      </c>
      <c r="N125" s="443">
        <v>46146</v>
      </c>
      <c r="O125" s="10" t="s">
        <v>206</v>
      </c>
      <c r="P125" s="18">
        <v>45337</v>
      </c>
      <c r="Q125" s="10">
        <v>15</v>
      </c>
      <c r="R125" s="10" t="s">
        <v>44</v>
      </c>
      <c r="S125" s="11" t="s">
        <v>2536</v>
      </c>
      <c r="T125" s="12"/>
      <c r="U125" s="13">
        <v>1600</v>
      </c>
      <c r="V125" s="13"/>
      <c r="W125" s="13"/>
      <c r="X125" s="13"/>
      <c r="Y125" s="33"/>
      <c r="Z125" s="33"/>
      <c r="AA125" s="33"/>
      <c r="AB125" s="13">
        <f t="shared" si="14"/>
        <v>1600</v>
      </c>
      <c r="AC125" s="14">
        <v>0.08</v>
      </c>
      <c r="AD125" s="13">
        <v>0</v>
      </c>
      <c r="AE125" s="13">
        <f t="shared" si="10"/>
        <v>1600</v>
      </c>
      <c r="AF125" s="13">
        <v>0</v>
      </c>
      <c r="AG125" s="13">
        <f>AE125-AF125-1600</f>
        <v>0</v>
      </c>
      <c r="AH125" s="10">
        <v>20</v>
      </c>
      <c r="AI125" s="8"/>
      <c r="AJ125" s="8"/>
      <c r="AK125" s="534" t="s">
        <v>2493</v>
      </c>
    </row>
    <row r="126" spans="1:38" ht="18" customHeight="1" x14ac:dyDescent="0.25">
      <c r="A126" s="26" t="s">
        <v>806</v>
      </c>
      <c r="B126" s="452" t="s">
        <v>807</v>
      </c>
      <c r="C126" s="481" t="s">
        <v>808</v>
      </c>
      <c r="D126" s="26" t="s">
        <v>809</v>
      </c>
      <c r="E126" s="20" t="s">
        <v>265</v>
      </c>
      <c r="F126" s="19" t="s">
        <v>810</v>
      </c>
      <c r="G126" s="20">
        <v>7062</v>
      </c>
      <c r="H126" s="20" t="s">
        <v>811</v>
      </c>
      <c r="I126" s="26" t="s">
        <v>812</v>
      </c>
      <c r="J126" s="452" t="s">
        <v>813</v>
      </c>
      <c r="K126" s="43" t="s">
        <v>814</v>
      </c>
      <c r="L126" s="26" t="s">
        <v>1547</v>
      </c>
      <c r="M126" s="27">
        <v>44762</v>
      </c>
      <c r="N126" s="27">
        <v>45676</v>
      </c>
      <c r="O126" s="20" t="s">
        <v>151</v>
      </c>
      <c r="P126" s="27"/>
      <c r="Q126" s="20">
        <v>20</v>
      </c>
      <c r="R126" s="20" t="s">
        <v>65</v>
      </c>
      <c r="S126" s="21"/>
      <c r="T126" s="22" t="s">
        <v>62</v>
      </c>
      <c r="U126" s="23">
        <v>1365.85</v>
      </c>
      <c r="V126" s="23">
        <v>72.52</v>
      </c>
      <c r="W126" s="23"/>
      <c r="X126" s="23"/>
      <c r="Y126" s="44"/>
      <c r="Z126" s="44"/>
      <c r="AA126" s="44"/>
      <c r="AB126" s="23">
        <f t="shared" si="14"/>
        <v>1438.37</v>
      </c>
      <c r="AC126" s="25">
        <v>7.0000000000000007E-2</v>
      </c>
      <c r="AD126" s="23">
        <f t="shared" ref="AD126:AD157" si="17">U126*AC126</f>
        <v>95.609499999999997</v>
      </c>
      <c r="AE126" s="23">
        <f t="shared" si="10"/>
        <v>1342.7604999999999</v>
      </c>
      <c r="AF126" s="23">
        <v>0</v>
      </c>
      <c r="AG126" s="23">
        <f t="shared" ref="AG126:AG157" si="18">AE126-AF126</f>
        <v>1342.7604999999999</v>
      </c>
      <c r="AH126" s="20">
        <v>25</v>
      </c>
      <c r="AI126" s="24"/>
      <c r="AJ126" s="24"/>
      <c r="AK126" s="24"/>
    </row>
    <row r="127" spans="1:38" ht="18" customHeight="1" x14ac:dyDescent="0.25">
      <c r="A127" s="52" t="s">
        <v>2107</v>
      </c>
      <c r="B127" s="52" t="s">
        <v>2108</v>
      </c>
      <c r="C127" s="318" t="s">
        <v>2109</v>
      </c>
      <c r="D127" s="52" t="s">
        <v>2110</v>
      </c>
      <c r="E127" s="53" t="s">
        <v>190</v>
      </c>
      <c r="F127" s="53" t="s">
        <v>38</v>
      </c>
      <c r="G127" s="53">
        <v>1</v>
      </c>
      <c r="H127" s="53" t="s">
        <v>2111</v>
      </c>
      <c r="I127" s="52" t="s">
        <v>2112</v>
      </c>
      <c r="J127" s="52" t="s">
        <v>2113</v>
      </c>
      <c r="K127" s="318" t="s">
        <v>2114</v>
      </c>
      <c r="L127" s="52" t="s">
        <v>2115</v>
      </c>
      <c r="M127" s="260">
        <v>45177</v>
      </c>
      <c r="N127" s="260">
        <v>46088</v>
      </c>
      <c r="O127" s="53" t="s">
        <v>280</v>
      </c>
      <c r="P127" s="260">
        <v>45301</v>
      </c>
      <c r="Q127" s="53">
        <v>10</v>
      </c>
      <c r="R127" s="53" t="s">
        <v>44</v>
      </c>
      <c r="S127" s="258" t="s">
        <v>2319</v>
      </c>
      <c r="T127" s="259"/>
      <c r="U127" s="311">
        <v>1420</v>
      </c>
      <c r="V127" s="311"/>
      <c r="W127" s="311"/>
      <c r="X127" s="311"/>
      <c r="Y127" s="322"/>
      <c r="Z127" s="322">
        <v>480</v>
      </c>
      <c r="AA127" s="322">
        <v>191.14</v>
      </c>
      <c r="AB127" s="311">
        <f t="shared" si="14"/>
        <v>2091.14</v>
      </c>
      <c r="AC127" s="313">
        <v>0.08</v>
      </c>
      <c r="AD127" s="311">
        <f>U127*AC127+15.29</f>
        <v>128.89000000000001</v>
      </c>
      <c r="AE127" s="311">
        <f t="shared" si="10"/>
        <v>1962.2499999999998</v>
      </c>
      <c r="AF127" s="311">
        <v>0</v>
      </c>
      <c r="AG127" s="311">
        <f t="shared" si="18"/>
        <v>1962.2499999999998</v>
      </c>
      <c r="AH127" s="53">
        <v>15</v>
      </c>
      <c r="AI127" s="314" t="s">
        <v>1957</v>
      </c>
      <c r="AJ127" s="315"/>
      <c r="AK127" s="323"/>
    </row>
    <row r="128" spans="1:38" ht="18" customHeight="1" x14ac:dyDescent="0.25">
      <c r="A128" s="52" t="s">
        <v>1539</v>
      </c>
      <c r="B128" s="52" t="s">
        <v>1540</v>
      </c>
      <c r="C128" s="318" t="s">
        <v>1541</v>
      </c>
      <c r="D128" s="52" t="s">
        <v>1542</v>
      </c>
      <c r="E128" s="53" t="s">
        <v>49</v>
      </c>
      <c r="F128" s="53" t="s">
        <v>791</v>
      </c>
      <c r="G128" s="53">
        <v>9892</v>
      </c>
      <c r="H128" s="53" t="s">
        <v>1543</v>
      </c>
      <c r="I128" s="52" t="s">
        <v>1544</v>
      </c>
      <c r="J128" s="52" t="s">
        <v>1545</v>
      </c>
      <c r="K128" s="318" t="s">
        <v>1546</v>
      </c>
      <c r="L128" s="52" t="s">
        <v>1548</v>
      </c>
      <c r="M128" s="260">
        <v>45056</v>
      </c>
      <c r="N128" s="260">
        <v>45970</v>
      </c>
      <c r="O128" s="53" t="s">
        <v>497</v>
      </c>
      <c r="P128" s="260">
        <v>45270</v>
      </c>
      <c r="Q128" s="53">
        <v>10</v>
      </c>
      <c r="R128" s="53" t="s">
        <v>44</v>
      </c>
      <c r="S128" s="258" t="s">
        <v>2506</v>
      </c>
      <c r="T128" s="259" t="s">
        <v>101</v>
      </c>
      <c r="U128" s="311">
        <v>1050</v>
      </c>
      <c r="V128" s="311">
        <v>35.450000000000003</v>
      </c>
      <c r="W128" s="311"/>
      <c r="X128" s="311"/>
      <c r="Y128" s="322">
        <v>450</v>
      </c>
      <c r="Z128" s="322"/>
      <c r="AA128" s="322"/>
      <c r="AB128" s="311">
        <f t="shared" si="14"/>
        <v>1535.45</v>
      </c>
      <c r="AC128" s="313">
        <v>0.08</v>
      </c>
      <c r="AD128" s="311">
        <f t="shared" si="17"/>
        <v>84</v>
      </c>
      <c r="AE128" s="311">
        <f t="shared" si="10"/>
        <v>1451.45</v>
      </c>
      <c r="AF128" s="311">
        <v>0</v>
      </c>
      <c r="AG128" s="311">
        <f t="shared" si="18"/>
        <v>1451.45</v>
      </c>
      <c r="AH128" s="53">
        <v>15</v>
      </c>
      <c r="AI128" s="314" t="s">
        <v>1957</v>
      </c>
      <c r="AJ128" s="315"/>
      <c r="AK128" s="323"/>
    </row>
    <row r="129" spans="1:37" ht="15.75" x14ac:dyDescent="0.25">
      <c r="A129" s="52" t="s">
        <v>815</v>
      </c>
      <c r="B129" s="52" t="s">
        <v>816</v>
      </c>
      <c r="C129" s="317" t="s">
        <v>817</v>
      </c>
      <c r="D129" s="52" t="s">
        <v>818</v>
      </c>
      <c r="E129" s="53" t="s">
        <v>49</v>
      </c>
      <c r="F129" s="53" t="s">
        <v>819</v>
      </c>
      <c r="G129" s="53">
        <v>2935</v>
      </c>
      <c r="H129" s="53" t="s">
        <v>820</v>
      </c>
      <c r="I129" s="52" t="s">
        <v>821</v>
      </c>
      <c r="J129" s="52" t="s">
        <v>822</v>
      </c>
      <c r="K129" s="318" t="s">
        <v>823</v>
      </c>
      <c r="L129" s="52" t="s">
        <v>824</v>
      </c>
      <c r="M129" s="260">
        <v>44571</v>
      </c>
      <c r="N129" s="260">
        <v>45480</v>
      </c>
      <c r="O129" s="53" t="s">
        <v>89</v>
      </c>
      <c r="P129" s="260">
        <v>44967</v>
      </c>
      <c r="Q129" s="53">
        <v>10</v>
      </c>
      <c r="R129" s="53" t="s">
        <v>65</v>
      </c>
      <c r="S129" s="258" t="s">
        <v>2483</v>
      </c>
      <c r="T129" s="259"/>
      <c r="U129" s="311">
        <v>1100</v>
      </c>
      <c r="V129" s="311"/>
      <c r="W129" s="311"/>
      <c r="X129" s="311"/>
      <c r="Y129" s="322"/>
      <c r="Z129" s="322"/>
      <c r="AA129" s="322"/>
      <c r="AB129" s="311">
        <f t="shared" si="14"/>
        <v>1100</v>
      </c>
      <c r="AC129" s="313">
        <v>0.06</v>
      </c>
      <c r="AD129" s="311">
        <f t="shared" si="17"/>
        <v>66</v>
      </c>
      <c r="AE129" s="311">
        <f t="shared" si="10"/>
        <v>1034</v>
      </c>
      <c r="AF129" s="311">
        <v>0</v>
      </c>
      <c r="AG129" s="311">
        <f t="shared" si="18"/>
        <v>1034</v>
      </c>
      <c r="AH129" s="53">
        <v>15</v>
      </c>
      <c r="AI129" s="314" t="s">
        <v>1957</v>
      </c>
      <c r="AJ129" s="315"/>
      <c r="AK129" s="323"/>
    </row>
    <row r="130" spans="1:37" ht="18" customHeight="1" x14ac:dyDescent="0.25">
      <c r="A130" s="26" t="s">
        <v>1728</v>
      </c>
      <c r="B130" s="26" t="s">
        <v>1729</v>
      </c>
      <c r="C130" s="481" t="s">
        <v>1730</v>
      </c>
      <c r="D130" s="26" t="s">
        <v>1731</v>
      </c>
      <c r="E130" s="20" t="s">
        <v>37</v>
      </c>
      <c r="F130" s="19" t="s">
        <v>38</v>
      </c>
      <c r="G130" s="20">
        <v>1813</v>
      </c>
      <c r="H130" s="20" t="s">
        <v>1732</v>
      </c>
      <c r="I130" s="26" t="s">
        <v>1733</v>
      </c>
      <c r="J130" s="26" t="s">
        <v>1734</v>
      </c>
      <c r="K130" s="43" t="s">
        <v>1735</v>
      </c>
      <c r="L130" s="26" t="s">
        <v>1736</v>
      </c>
      <c r="M130" s="27">
        <v>45082</v>
      </c>
      <c r="N130" s="27">
        <v>45995</v>
      </c>
      <c r="O130" s="20" t="s">
        <v>216</v>
      </c>
      <c r="P130" s="27">
        <v>45270</v>
      </c>
      <c r="Q130" s="20">
        <v>10</v>
      </c>
      <c r="R130" s="20" t="s">
        <v>65</v>
      </c>
      <c r="S130" s="21" t="s">
        <v>2513</v>
      </c>
      <c r="T130" s="22" t="s">
        <v>62</v>
      </c>
      <c r="U130" s="23">
        <v>1600</v>
      </c>
      <c r="V130" s="23">
        <v>74.7</v>
      </c>
      <c r="W130" s="23"/>
      <c r="X130" s="23"/>
      <c r="Y130" s="44"/>
      <c r="Z130" s="44"/>
      <c r="AA130" s="44"/>
      <c r="AB130" s="23">
        <f t="shared" si="14"/>
        <v>1674.7</v>
      </c>
      <c r="AC130" s="25">
        <v>0.08</v>
      </c>
      <c r="AD130" s="23">
        <f t="shared" si="17"/>
        <v>128</v>
      </c>
      <c r="AE130" s="23">
        <f t="shared" ref="AE130:AE193" si="19">AB130-AD130</f>
        <v>1546.7</v>
      </c>
      <c r="AF130" s="23">
        <v>0</v>
      </c>
      <c r="AG130" s="23">
        <f t="shared" si="18"/>
        <v>1546.7</v>
      </c>
      <c r="AH130" s="20">
        <v>15</v>
      </c>
      <c r="AI130" s="24"/>
      <c r="AJ130" s="28" t="s">
        <v>2514</v>
      </c>
      <c r="AK130" s="480"/>
    </row>
    <row r="131" spans="1:37" ht="18" customHeight="1" x14ac:dyDescent="0.25">
      <c r="A131" s="16" t="s">
        <v>1549</v>
      </c>
      <c r="B131" s="16" t="s">
        <v>1550</v>
      </c>
      <c r="C131" s="29" t="s">
        <v>1551</v>
      </c>
      <c r="D131" s="16" t="s">
        <v>1552</v>
      </c>
      <c r="E131" s="10" t="s">
        <v>66</v>
      </c>
      <c r="F131" s="32" t="s">
        <v>38</v>
      </c>
      <c r="G131" s="10">
        <v>336</v>
      </c>
      <c r="H131" s="10" t="s">
        <v>1553</v>
      </c>
      <c r="I131" s="16" t="s">
        <v>1554</v>
      </c>
      <c r="J131" s="16" t="s">
        <v>1555</v>
      </c>
      <c r="K131" s="29" t="s">
        <v>1556</v>
      </c>
      <c r="L131" s="16" t="s">
        <v>1557</v>
      </c>
      <c r="M131" s="18">
        <v>45051</v>
      </c>
      <c r="N131" s="18">
        <v>45965</v>
      </c>
      <c r="O131" s="10" t="s">
        <v>497</v>
      </c>
      <c r="P131" s="27"/>
      <c r="Q131" s="20">
        <v>30</v>
      </c>
      <c r="R131" s="20" t="s">
        <v>44</v>
      </c>
      <c r="S131" s="21"/>
      <c r="T131" s="22" t="s">
        <v>101</v>
      </c>
      <c r="U131" s="13">
        <v>1350</v>
      </c>
      <c r="V131" s="13">
        <v>128.09</v>
      </c>
      <c r="W131" s="13"/>
      <c r="X131" s="13"/>
      <c r="Y131" s="33"/>
      <c r="Z131" s="33">
        <v>250</v>
      </c>
      <c r="AA131" s="33"/>
      <c r="AB131" s="13">
        <f t="shared" si="14"/>
        <v>1728.09</v>
      </c>
      <c r="AC131" s="14">
        <v>0.08</v>
      </c>
      <c r="AD131" s="13">
        <f t="shared" si="17"/>
        <v>108</v>
      </c>
      <c r="AE131" s="13">
        <f t="shared" si="19"/>
        <v>1620.09</v>
      </c>
      <c r="AF131" s="13">
        <v>0</v>
      </c>
      <c r="AG131" s="13">
        <f t="shared" si="18"/>
        <v>1620.09</v>
      </c>
      <c r="AH131" s="10">
        <v>30</v>
      </c>
      <c r="AI131" s="8"/>
      <c r="AJ131" s="30"/>
      <c r="AK131" s="31"/>
    </row>
    <row r="132" spans="1:37" ht="18" customHeight="1" x14ac:dyDescent="0.25">
      <c r="A132" s="52" t="s">
        <v>825</v>
      </c>
      <c r="B132" s="52" t="s">
        <v>826</v>
      </c>
      <c r="C132" s="317" t="s">
        <v>827</v>
      </c>
      <c r="D132" s="52" t="s">
        <v>828</v>
      </c>
      <c r="E132" s="53" t="s">
        <v>207</v>
      </c>
      <c r="F132" s="306" t="s">
        <v>38</v>
      </c>
      <c r="G132" s="53">
        <v>136</v>
      </c>
      <c r="H132" s="53" t="s">
        <v>829</v>
      </c>
      <c r="I132" s="52" t="s">
        <v>830</v>
      </c>
      <c r="J132" s="52" t="s">
        <v>831</v>
      </c>
      <c r="K132" s="318" t="s">
        <v>669</v>
      </c>
      <c r="L132" s="52" t="s">
        <v>832</v>
      </c>
      <c r="M132" s="260">
        <v>44835</v>
      </c>
      <c r="N132" s="260">
        <v>45565</v>
      </c>
      <c r="O132" s="53" t="s">
        <v>67</v>
      </c>
      <c r="P132" s="260">
        <v>45261</v>
      </c>
      <c r="Q132" s="53">
        <v>1</v>
      </c>
      <c r="R132" s="53" t="s">
        <v>44</v>
      </c>
      <c r="S132" s="258" t="s">
        <v>2455</v>
      </c>
      <c r="T132" s="259"/>
      <c r="U132" s="311">
        <v>2000</v>
      </c>
      <c r="V132" s="311"/>
      <c r="W132" s="311"/>
      <c r="X132" s="311"/>
      <c r="Y132" s="322"/>
      <c r="Z132" s="322"/>
      <c r="AA132" s="322"/>
      <c r="AB132" s="311">
        <v>2000</v>
      </c>
      <c r="AC132" s="313">
        <v>0.08</v>
      </c>
      <c r="AD132" s="311">
        <f t="shared" si="17"/>
        <v>160</v>
      </c>
      <c r="AE132" s="311">
        <f t="shared" si="19"/>
        <v>1840</v>
      </c>
      <c r="AF132" s="311">
        <v>0</v>
      </c>
      <c r="AG132" s="311">
        <f t="shared" si="18"/>
        <v>1840</v>
      </c>
      <c r="AH132" s="53">
        <v>5</v>
      </c>
      <c r="AI132" s="314" t="s">
        <v>1957</v>
      </c>
      <c r="AJ132" s="315" t="s">
        <v>2492</v>
      </c>
      <c r="AK132" s="510"/>
    </row>
    <row r="133" spans="1:37" ht="18" customHeight="1" x14ac:dyDescent="0.25">
      <c r="A133" s="52" t="s">
        <v>833</v>
      </c>
      <c r="B133" s="52" t="s">
        <v>834</v>
      </c>
      <c r="C133" s="485" t="s">
        <v>835</v>
      </c>
      <c r="D133" s="52" t="s">
        <v>836</v>
      </c>
      <c r="E133" s="53" t="s">
        <v>984</v>
      </c>
      <c r="F133" s="306" t="s">
        <v>38</v>
      </c>
      <c r="G133" s="53">
        <v>2297</v>
      </c>
      <c r="H133" s="53" t="s">
        <v>1909</v>
      </c>
      <c r="I133" s="52" t="s">
        <v>1695</v>
      </c>
      <c r="J133" s="52" t="s">
        <v>1696</v>
      </c>
      <c r="K133" s="318" t="s">
        <v>1697</v>
      </c>
      <c r="L133" s="52" t="s">
        <v>1698</v>
      </c>
      <c r="M133" s="260">
        <v>45059</v>
      </c>
      <c r="N133" s="260">
        <v>45973</v>
      </c>
      <c r="O133" s="53" t="s">
        <v>497</v>
      </c>
      <c r="P133" s="260">
        <v>45273</v>
      </c>
      <c r="Q133" s="53">
        <v>13</v>
      </c>
      <c r="R133" s="53" t="s">
        <v>44</v>
      </c>
      <c r="S133" s="258" t="s">
        <v>2143</v>
      </c>
      <c r="T133" s="259"/>
      <c r="U133" s="311">
        <v>650</v>
      </c>
      <c r="V133" s="311"/>
      <c r="W133" s="311"/>
      <c r="X133" s="311"/>
      <c r="Y133" s="322"/>
      <c r="Z133" s="322"/>
      <c r="AA133" s="322"/>
      <c r="AB133" s="311">
        <v>650</v>
      </c>
      <c r="AC133" s="313">
        <v>0.1</v>
      </c>
      <c r="AD133" s="311">
        <f t="shared" si="17"/>
        <v>65</v>
      </c>
      <c r="AE133" s="311">
        <f t="shared" si="19"/>
        <v>585</v>
      </c>
      <c r="AF133" s="311">
        <v>0</v>
      </c>
      <c r="AG133" s="311">
        <f t="shared" si="18"/>
        <v>585</v>
      </c>
      <c r="AH133" s="53">
        <v>20</v>
      </c>
      <c r="AI133" s="314" t="s">
        <v>1957</v>
      </c>
      <c r="AJ133" s="315"/>
      <c r="AK133" s="510"/>
    </row>
    <row r="134" spans="1:37" ht="18" customHeight="1" x14ac:dyDescent="0.25">
      <c r="A134" s="16" t="s">
        <v>833</v>
      </c>
      <c r="B134" s="16" t="s">
        <v>834</v>
      </c>
      <c r="C134" s="45" t="s">
        <v>835</v>
      </c>
      <c r="D134" s="16" t="s">
        <v>836</v>
      </c>
      <c r="E134" s="10" t="s">
        <v>63</v>
      </c>
      <c r="F134" s="32" t="s">
        <v>38</v>
      </c>
      <c r="G134" s="10">
        <v>2297</v>
      </c>
      <c r="H134" s="10" t="s">
        <v>1909</v>
      </c>
      <c r="I134" s="16" t="s">
        <v>837</v>
      </c>
      <c r="J134" s="16" t="s">
        <v>838</v>
      </c>
      <c r="K134" s="29"/>
      <c r="L134" s="16" t="s">
        <v>839</v>
      </c>
      <c r="M134" s="18">
        <v>44073</v>
      </c>
      <c r="N134" s="18">
        <v>44986</v>
      </c>
      <c r="O134" s="10" t="s">
        <v>87</v>
      </c>
      <c r="P134" s="18">
        <v>45321</v>
      </c>
      <c r="Q134" s="10">
        <v>30</v>
      </c>
      <c r="R134" s="10" t="s">
        <v>65</v>
      </c>
      <c r="S134" s="11" t="s">
        <v>2423</v>
      </c>
      <c r="T134" s="12"/>
      <c r="U134" s="13">
        <v>495.31</v>
      </c>
      <c r="V134" s="13"/>
      <c r="W134" s="13"/>
      <c r="X134" s="13"/>
      <c r="Y134" s="33"/>
      <c r="Z134" s="33"/>
      <c r="AA134" s="33"/>
      <c r="AB134" s="13">
        <v>495.31</v>
      </c>
      <c r="AC134" s="14">
        <v>0.1</v>
      </c>
      <c r="AD134" s="13">
        <f t="shared" si="17"/>
        <v>49.531000000000006</v>
      </c>
      <c r="AE134" s="13">
        <f t="shared" si="19"/>
        <v>445.779</v>
      </c>
      <c r="AF134" s="13">
        <v>0</v>
      </c>
      <c r="AG134" s="13">
        <f t="shared" si="18"/>
        <v>445.779</v>
      </c>
      <c r="AH134" s="10">
        <v>30</v>
      </c>
      <c r="AI134" s="30"/>
      <c r="AJ134" s="8"/>
      <c r="AK134" s="31"/>
    </row>
    <row r="135" spans="1:37" ht="18" customHeight="1" x14ac:dyDescent="0.25">
      <c r="A135" s="52" t="s">
        <v>833</v>
      </c>
      <c r="B135" s="52" t="s">
        <v>834</v>
      </c>
      <c r="C135" s="485" t="s">
        <v>835</v>
      </c>
      <c r="D135" s="52" t="s">
        <v>836</v>
      </c>
      <c r="E135" s="53" t="s">
        <v>63</v>
      </c>
      <c r="F135" s="306" t="s">
        <v>38</v>
      </c>
      <c r="G135" s="53">
        <v>2297</v>
      </c>
      <c r="H135" s="53" t="s">
        <v>1909</v>
      </c>
      <c r="I135" s="52" t="s">
        <v>840</v>
      </c>
      <c r="J135" s="52" t="s">
        <v>841</v>
      </c>
      <c r="K135" s="318" t="s">
        <v>2168</v>
      </c>
      <c r="L135" s="52" t="s">
        <v>842</v>
      </c>
      <c r="M135" s="260">
        <v>44687</v>
      </c>
      <c r="N135" s="260">
        <v>45601</v>
      </c>
      <c r="O135" s="53" t="s">
        <v>497</v>
      </c>
      <c r="P135" s="260">
        <v>44962</v>
      </c>
      <c r="Q135" s="53">
        <v>5</v>
      </c>
      <c r="R135" s="53" t="s">
        <v>65</v>
      </c>
      <c r="S135" s="258" t="s">
        <v>2468</v>
      </c>
      <c r="T135" s="259"/>
      <c r="U135" s="311">
        <v>500</v>
      </c>
      <c r="V135" s="311"/>
      <c r="W135" s="311"/>
      <c r="X135" s="311"/>
      <c r="Y135" s="322"/>
      <c r="Z135" s="322"/>
      <c r="AA135" s="322"/>
      <c r="AB135" s="311">
        <f t="shared" ref="AB135:AB141" si="20">SUM(U135:AA135)</f>
        <v>500</v>
      </c>
      <c r="AC135" s="313">
        <v>0.1</v>
      </c>
      <c r="AD135" s="311">
        <f t="shared" si="17"/>
        <v>50</v>
      </c>
      <c r="AE135" s="311">
        <f t="shared" si="19"/>
        <v>450</v>
      </c>
      <c r="AF135" s="311">
        <v>0</v>
      </c>
      <c r="AG135" s="311">
        <f t="shared" si="18"/>
        <v>450</v>
      </c>
      <c r="AH135" s="53">
        <v>20</v>
      </c>
      <c r="AI135" s="315" t="s">
        <v>1957</v>
      </c>
      <c r="AJ135" s="315"/>
      <c r="AK135" s="323"/>
    </row>
    <row r="136" spans="1:37" ht="18" customHeight="1" x14ac:dyDescent="0.25">
      <c r="A136" s="16" t="s">
        <v>833</v>
      </c>
      <c r="B136" s="16" t="s">
        <v>834</v>
      </c>
      <c r="C136" s="45" t="s">
        <v>835</v>
      </c>
      <c r="D136" s="16" t="s">
        <v>836</v>
      </c>
      <c r="E136" s="10" t="s">
        <v>63</v>
      </c>
      <c r="F136" s="32" t="s">
        <v>38</v>
      </c>
      <c r="G136" s="10">
        <v>2297</v>
      </c>
      <c r="H136" s="10" t="s">
        <v>1909</v>
      </c>
      <c r="I136" s="16" t="s">
        <v>843</v>
      </c>
      <c r="J136" s="16" t="s">
        <v>844</v>
      </c>
      <c r="K136" s="29" t="s">
        <v>845</v>
      </c>
      <c r="L136" s="16" t="s">
        <v>846</v>
      </c>
      <c r="M136" s="18">
        <v>44655</v>
      </c>
      <c r="N136" s="18">
        <v>45562</v>
      </c>
      <c r="O136" s="10" t="s">
        <v>161</v>
      </c>
      <c r="P136" s="18">
        <v>45308</v>
      </c>
      <c r="Q136" s="10">
        <v>17</v>
      </c>
      <c r="R136" s="10" t="s">
        <v>65</v>
      </c>
      <c r="S136" s="11" t="s">
        <v>2375</v>
      </c>
      <c r="T136" s="12"/>
      <c r="U136" s="13">
        <v>560</v>
      </c>
      <c r="V136" s="13"/>
      <c r="W136" s="13"/>
      <c r="X136" s="13"/>
      <c r="Y136" s="33"/>
      <c r="Z136" s="33"/>
      <c r="AA136" s="33"/>
      <c r="AB136" s="13">
        <f t="shared" si="20"/>
        <v>560</v>
      </c>
      <c r="AC136" s="14">
        <v>0.1</v>
      </c>
      <c r="AD136" s="13">
        <f t="shared" si="17"/>
        <v>56</v>
      </c>
      <c r="AE136" s="13">
        <f t="shared" si="19"/>
        <v>504</v>
      </c>
      <c r="AF136" s="13">
        <v>0</v>
      </c>
      <c r="AG136" s="13">
        <f t="shared" si="18"/>
        <v>504</v>
      </c>
      <c r="AH136" s="10">
        <v>20</v>
      </c>
      <c r="AI136" s="8"/>
      <c r="AJ136" s="30"/>
      <c r="AK136" s="31"/>
    </row>
    <row r="137" spans="1:37" ht="18" customHeight="1" x14ac:dyDescent="0.25">
      <c r="A137" s="16" t="s">
        <v>833</v>
      </c>
      <c r="B137" s="16" t="s">
        <v>834</v>
      </c>
      <c r="C137" s="45" t="s">
        <v>835</v>
      </c>
      <c r="D137" s="16" t="s">
        <v>836</v>
      </c>
      <c r="E137" s="10" t="s">
        <v>63</v>
      </c>
      <c r="F137" s="32" t="s">
        <v>38</v>
      </c>
      <c r="G137" s="10">
        <v>2297</v>
      </c>
      <c r="H137" s="10" t="s">
        <v>1909</v>
      </c>
      <c r="I137" s="16" t="s">
        <v>847</v>
      </c>
      <c r="J137" s="16" t="s">
        <v>848</v>
      </c>
      <c r="K137" s="29" t="s">
        <v>849</v>
      </c>
      <c r="L137" s="16" t="s">
        <v>850</v>
      </c>
      <c r="M137" s="18">
        <v>44720</v>
      </c>
      <c r="N137" s="18">
        <v>45620</v>
      </c>
      <c r="O137" s="10" t="s">
        <v>497</v>
      </c>
      <c r="P137" s="18"/>
      <c r="Q137" s="10">
        <v>30</v>
      </c>
      <c r="R137" s="10" t="s">
        <v>44</v>
      </c>
      <c r="S137" s="11"/>
      <c r="T137" s="12"/>
      <c r="U137" s="13">
        <v>800</v>
      </c>
      <c r="V137" s="13"/>
      <c r="W137" s="13"/>
      <c r="X137" s="13"/>
      <c r="Y137" s="33"/>
      <c r="Z137" s="33"/>
      <c r="AA137" s="33"/>
      <c r="AB137" s="13">
        <f t="shared" si="20"/>
        <v>800</v>
      </c>
      <c r="AC137" s="14">
        <v>0.1</v>
      </c>
      <c r="AD137" s="13">
        <f t="shared" si="17"/>
        <v>80</v>
      </c>
      <c r="AE137" s="13">
        <f t="shared" si="19"/>
        <v>720</v>
      </c>
      <c r="AF137" s="13">
        <v>0</v>
      </c>
      <c r="AG137" s="13">
        <f t="shared" si="18"/>
        <v>720</v>
      </c>
      <c r="AH137" s="10">
        <v>30</v>
      </c>
      <c r="AI137" s="8"/>
      <c r="AJ137" s="30"/>
      <c r="AK137" s="31"/>
    </row>
    <row r="138" spans="1:37" ht="18" customHeight="1" x14ac:dyDescent="0.25">
      <c r="A138" s="16" t="s">
        <v>851</v>
      </c>
      <c r="B138" s="16" t="s">
        <v>852</v>
      </c>
      <c r="C138" s="527"/>
      <c r="D138" s="16" t="s">
        <v>853</v>
      </c>
      <c r="E138" s="10" t="s">
        <v>49</v>
      </c>
      <c r="F138" s="32" t="s">
        <v>94</v>
      </c>
      <c r="G138" s="10">
        <v>5305</v>
      </c>
      <c r="H138" s="10" t="s">
        <v>854</v>
      </c>
      <c r="I138" s="16" t="s">
        <v>855</v>
      </c>
      <c r="J138" s="16" t="s">
        <v>856</v>
      </c>
      <c r="K138" s="29" t="s">
        <v>857</v>
      </c>
      <c r="L138" s="16" t="s">
        <v>858</v>
      </c>
      <c r="M138" s="18">
        <v>44885</v>
      </c>
      <c r="N138" s="18">
        <v>45796</v>
      </c>
      <c r="O138" s="10" t="s">
        <v>206</v>
      </c>
      <c r="P138" s="27"/>
      <c r="Q138" s="20">
        <v>20</v>
      </c>
      <c r="R138" s="20" t="s">
        <v>44</v>
      </c>
      <c r="S138" s="21"/>
      <c r="T138" s="22" t="s">
        <v>62</v>
      </c>
      <c r="U138" s="13">
        <v>1100</v>
      </c>
      <c r="V138" s="13">
        <v>34.799999999999997</v>
      </c>
      <c r="W138" s="13"/>
      <c r="X138" s="13"/>
      <c r="Y138" s="33"/>
      <c r="Z138" s="33"/>
      <c r="AA138" s="33"/>
      <c r="AB138" s="13">
        <f t="shared" si="20"/>
        <v>1134.8</v>
      </c>
      <c r="AC138" s="14">
        <v>0.08</v>
      </c>
      <c r="AD138" s="13">
        <f t="shared" si="17"/>
        <v>88</v>
      </c>
      <c r="AE138" s="13">
        <f t="shared" si="19"/>
        <v>1046.8</v>
      </c>
      <c r="AF138" s="13">
        <v>0</v>
      </c>
      <c r="AG138" s="13">
        <f t="shared" si="18"/>
        <v>1046.8</v>
      </c>
      <c r="AH138" s="10">
        <v>25</v>
      </c>
      <c r="AI138" s="8"/>
      <c r="AJ138" s="8"/>
      <c r="AK138" s="31"/>
    </row>
    <row r="139" spans="1:37" ht="18" customHeight="1" x14ac:dyDescent="0.25">
      <c r="A139" s="26" t="s">
        <v>859</v>
      </c>
      <c r="B139" s="26" t="s">
        <v>860</v>
      </c>
      <c r="C139" s="503" t="s">
        <v>861</v>
      </c>
      <c r="D139" s="26" t="s">
        <v>862</v>
      </c>
      <c r="E139" s="20" t="s">
        <v>63</v>
      </c>
      <c r="F139" s="19" t="s">
        <v>38</v>
      </c>
      <c r="G139" s="20">
        <v>4302</v>
      </c>
      <c r="H139" s="20" t="s">
        <v>863</v>
      </c>
      <c r="I139" s="26" t="s">
        <v>864</v>
      </c>
      <c r="J139" s="26" t="s">
        <v>865</v>
      </c>
      <c r="K139" s="43" t="s">
        <v>866</v>
      </c>
      <c r="L139" s="26" t="s">
        <v>867</v>
      </c>
      <c r="M139" s="27">
        <v>43876</v>
      </c>
      <c r="N139" s="27">
        <v>44787</v>
      </c>
      <c r="O139" s="20" t="s">
        <v>130</v>
      </c>
      <c r="P139" s="27">
        <v>45275</v>
      </c>
      <c r="Q139" s="20">
        <v>15</v>
      </c>
      <c r="R139" s="20" t="s">
        <v>44</v>
      </c>
      <c r="S139" s="21" t="s">
        <v>2553</v>
      </c>
      <c r="T139" s="22" t="s">
        <v>62</v>
      </c>
      <c r="U139" s="23">
        <v>1489.32</v>
      </c>
      <c r="V139" s="23">
        <v>59.62</v>
      </c>
      <c r="W139" s="23"/>
      <c r="X139" s="23"/>
      <c r="Y139" s="44"/>
      <c r="Z139" s="44"/>
      <c r="AA139" s="44"/>
      <c r="AB139" s="23">
        <f t="shared" si="20"/>
        <v>1548.9399999999998</v>
      </c>
      <c r="AC139" s="25">
        <v>0.08</v>
      </c>
      <c r="AD139" s="23">
        <f t="shared" si="17"/>
        <v>119.1456</v>
      </c>
      <c r="AE139" s="23">
        <f t="shared" si="19"/>
        <v>1429.7943999999998</v>
      </c>
      <c r="AF139" s="23">
        <v>0</v>
      </c>
      <c r="AG139" s="23">
        <f t="shared" si="18"/>
        <v>1429.7943999999998</v>
      </c>
      <c r="AH139" s="20">
        <v>20</v>
      </c>
      <c r="AI139" s="24"/>
      <c r="AJ139" s="28" t="s">
        <v>2552</v>
      </c>
      <c r="AK139" s="480"/>
    </row>
    <row r="140" spans="1:37" ht="18" customHeight="1" x14ac:dyDescent="0.25">
      <c r="A140" s="52" t="s">
        <v>2371</v>
      </c>
      <c r="B140" s="52" t="s">
        <v>868</v>
      </c>
      <c r="C140" s="486"/>
      <c r="D140" s="52" t="s">
        <v>869</v>
      </c>
      <c r="E140" s="53" t="s">
        <v>870</v>
      </c>
      <c r="F140" s="306" t="s">
        <v>38</v>
      </c>
      <c r="G140" s="53">
        <v>1</v>
      </c>
      <c r="H140" s="53" t="s">
        <v>871</v>
      </c>
      <c r="I140" s="52" t="s">
        <v>872</v>
      </c>
      <c r="J140" s="52" t="s">
        <v>873</v>
      </c>
      <c r="K140" s="318" t="s">
        <v>874</v>
      </c>
      <c r="L140" s="52" t="s">
        <v>875</v>
      </c>
      <c r="M140" s="260">
        <v>44957</v>
      </c>
      <c r="N140" s="260">
        <v>45868</v>
      </c>
      <c r="O140" s="53" t="s">
        <v>53</v>
      </c>
      <c r="P140" s="260">
        <v>45265</v>
      </c>
      <c r="Q140" s="53">
        <v>5</v>
      </c>
      <c r="R140" s="53" t="s">
        <v>44</v>
      </c>
      <c r="S140" s="258" t="s">
        <v>2473</v>
      </c>
      <c r="T140" s="259" t="s">
        <v>62</v>
      </c>
      <c r="U140" s="311">
        <v>1450</v>
      </c>
      <c r="V140" s="311">
        <v>71.7</v>
      </c>
      <c r="W140" s="311"/>
      <c r="X140" s="311"/>
      <c r="Y140" s="322">
        <v>250</v>
      </c>
      <c r="Z140" s="322"/>
      <c r="AA140" s="322"/>
      <c r="AB140" s="311">
        <f t="shared" si="20"/>
        <v>1771.7</v>
      </c>
      <c r="AC140" s="313">
        <v>0.08</v>
      </c>
      <c r="AD140" s="311">
        <f t="shared" si="17"/>
        <v>116</v>
      </c>
      <c r="AE140" s="311">
        <f t="shared" si="19"/>
        <v>1655.7</v>
      </c>
      <c r="AF140" s="311">
        <v>0</v>
      </c>
      <c r="AG140" s="311">
        <f t="shared" si="18"/>
        <v>1655.7</v>
      </c>
      <c r="AH140" s="53">
        <v>10</v>
      </c>
      <c r="AI140" s="314" t="s">
        <v>1957</v>
      </c>
      <c r="AJ140" s="315" t="s">
        <v>2557</v>
      </c>
      <c r="AK140" s="323"/>
    </row>
    <row r="141" spans="1:37" ht="18" customHeight="1" x14ac:dyDescent="0.25">
      <c r="A141" s="26" t="s">
        <v>876</v>
      </c>
      <c r="B141" s="26" t="s">
        <v>877</v>
      </c>
      <c r="C141" s="43" t="s">
        <v>878</v>
      </c>
      <c r="D141" s="26" t="s">
        <v>879</v>
      </c>
      <c r="E141" s="20" t="s">
        <v>37</v>
      </c>
      <c r="F141" s="20" t="s">
        <v>38</v>
      </c>
      <c r="G141" s="20">
        <v>3396</v>
      </c>
      <c r="H141" s="20" t="s">
        <v>880</v>
      </c>
      <c r="I141" s="26" t="s">
        <v>881</v>
      </c>
      <c r="J141" s="26" t="s">
        <v>882</v>
      </c>
      <c r="K141" s="43" t="s">
        <v>883</v>
      </c>
      <c r="L141" s="26" t="s">
        <v>884</v>
      </c>
      <c r="M141" s="27">
        <v>44907</v>
      </c>
      <c r="N141" s="27">
        <v>45819</v>
      </c>
      <c r="O141" s="20" t="s">
        <v>298</v>
      </c>
      <c r="P141" s="27">
        <v>45272</v>
      </c>
      <c r="Q141" s="20">
        <v>12</v>
      </c>
      <c r="R141" s="20" t="s">
        <v>44</v>
      </c>
      <c r="S141" s="21" t="s">
        <v>2518</v>
      </c>
      <c r="T141" s="22" t="s">
        <v>62</v>
      </c>
      <c r="U141" s="23">
        <v>1450</v>
      </c>
      <c r="V141" s="23">
        <v>74.7</v>
      </c>
      <c r="W141" s="23"/>
      <c r="X141" s="23"/>
      <c r="Y141" s="44"/>
      <c r="Z141" s="44"/>
      <c r="AA141" s="44"/>
      <c r="AB141" s="23">
        <f t="shared" si="20"/>
        <v>1524.7</v>
      </c>
      <c r="AC141" s="25">
        <v>0.08</v>
      </c>
      <c r="AD141" s="23">
        <f t="shared" si="17"/>
        <v>116</v>
      </c>
      <c r="AE141" s="23">
        <f t="shared" si="19"/>
        <v>1408.7</v>
      </c>
      <c r="AF141" s="23">
        <v>0</v>
      </c>
      <c r="AG141" s="23">
        <f t="shared" si="18"/>
        <v>1408.7</v>
      </c>
      <c r="AH141" s="20">
        <v>15</v>
      </c>
      <c r="AI141" s="28"/>
      <c r="AJ141" s="28" t="s">
        <v>2514</v>
      </c>
      <c r="AK141" s="502"/>
    </row>
    <row r="142" spans="1:37" ht="18" customHeight="1" x14ac:dyDescent="0.25">
      <c r="A142" s="52" t="s">
        <v>885</v>
      </c>
      <c r="B142" s="52" t="s">
        <v>886</v>
      </c>
      <c r="C142" s="318" t="s">
        <v>887</v>
      </c>
      <c r="D142" s="52" t="s">
        <v>888</v>
      </c>
      <c r="E142" s="53" t="s">
        <v>322</v>
      </c>
      <c r="F142" s="306" t="s">
        <v>38</v>
      </c>
      <c r="G142" s="53">
        <v>2799</v>
      </c>
      <c r="H142" s="53" t="s">
        <v>889</v>
      </c>
      <c r="I142" s="52" t="s">
        <v>890</v>
      </c>
      <c r="J142" s="52" t="s">
        <v>891</v>
      </c>
      <c r="K142" s="318" t="s">
        <v>892</v>
      </c>
      <c r="L142" s="52" t="s">
        <v>893</v>
      </c>
      <c r="M142" s="260">
        <v>44934</v>
      </c>
      <c r="N142" s="260">
        <v>45845</v>
      </c>
      <c r="O142" s="53" t="s">
        <v>53</v>
      </c>
      <c r="P142" s="260">
        <v>45299</v>
      </c>
      <c r="Q142" s="53">
        <v>8</v>
      </c>
      <c r="R142" s="53" t="s">
        <v>44</v>
      </c>
      <c r="S142" s="258" t="s">
        <v>2306</v>
      </c>
      <c r="T142" s="259"/>
      <c r="U142" s="311">
        <v>750</v>
      </c>
      <c r="V142" s="311"/>
      <c r="W142" s="311"/>
      <c r="X142" s="311"/>
      <c r="Y142" s="322"/>
      <c r="Z142" s="322"/>
      <c r="AA142" s="322"/>
      <c r="AB142" s="311">
        <v>750</v>
      </c>
      <c r="AC142" s="313">
        <v>0.08</v>
      </c>
      <c r="AD142" s="311">
        <f t="shared" si="17"/>
        <v>60</v>
      </c>
      <c r="AE142" s="311">
        <f t="shared" si="19"/>
        <v>690</v>
      </c>
      <c r="AF142" s="311">
        <v>0</v>
      </c>
      <c r="AG142" s="311">
        <f t="shared" si="18"/>
        <v>690</v>
      </c>
      <c r="AH142" s="53">
        <v>15</v>
      </c>
      <c r="AI142" s="314" t="s">
        <v>1957</v>
      </c>
      <c r="AJ142" s="315"/>
      <c r="AK142" s="323"/>
    </row>
    <row r="143" spans="1:37" ht="18" customHeight="1" x14ac:dyDescent="0.25">
      <c r="A143" s="52" t="s">
        <v>1987</v>
      </c>
      <c r="B143" s="52" t="s">
        <v>1988</v>
      </c>
      <c r="C143" s="318" t="s">
        <v>1989</v>
      </c>
      <c r="D143" s="52" t="s">
        <v>1990</v>
      </c>
      <c r="E143" s="53" t="s">
        <v>1475</v>
      </c>
      <c r="F143" s="306" t="s">
        <v>38</v>
      </c>
      <c r="G143" s="53">
        <v>4338</v>
      </c>
      <c r="H143" s="53" t="s">
        <v>1991</v>
      </c>
      <c r="I143" s="52" t="s">
        <v>1992</v>
      </c>
      <c r="J143" s="52" t="s">
        <v>1993</v>
      </c>
      <c r="K143" s="572" t="s">
        <v>2397</v>
      </c>
      <c r="L143" s="52" t="s">
        <v>2057</v>
      </c>
      <c r="M143" s="260">
        <v>45158</v>
      </c>
      <c r="N143" s="260">
        <v>46072</v>
      </c>
      <c r="O143" s="53" t="s">
        <v>87</v>
      </c>
      <c r="P143" s="260">
        <v>45280</v>
      </c>
      <c r="Q143" s="53">
        <v>20</v>
      </c>
      <c r="R143" s="53" t="s">
        <v>44</v>
      </c>
      <c r="S143" s="258" t="s">
        <v>2198</v>
      </c>
      <c r="T143" s="259"/>
      <c r="U143" s="311">
        <v>1200</v>
      </c>
      <c r="V143" s="311"/>
      <c r="W143" s="311"/>
      <c r="X143" s="311"/>
      <c r="Y143" s="322"/>
      <c r="Z143" s="322"/>
      <c r="AA143" s="322"/>
      <c r="AB143" s="311">
        <f t="shared" ref="AB143:AB176" si="21">SUM(U143:AA143)</f>
        <v>1200</v>
      </c>
      <c r="AC143" s="313">
        <v>0.1</v>
      </c>
      <c r="AD143" s="311">
        <f t="shared" si="17"/>
        <v>120</v>
      </c>
      <c r="AE143" s="311">
        <f t="shared" si="19"/>
        <v>1080</v>
      </c>
      <c r="AF143" s="311">
        <v>0</v>
      </c>
      <c r="AG143" s="311">
        <f t="shared" si="18"/>
        <v>1080</v>
      </c>
      <c r="AH143" s="53">
        <v>25</v>
      </c>
      <c r="AI143" s="314" t="s">
        <v>1957</v>
      </c>
      <c r="AJ143" s="315"/>
      <c r="AK143" s="323"/>
    </row>
    <row r="144" spans="1:37" ht="18" customHeight="1" x14ac:dyDescent="0.25">
      <c r="A144" s="52" t="s">
        <v>894</v>
      </c>
      <c r="B144" s="52" t="s">
        <v>895</v>
      </c>
      <c r="C144" s="318" t="s">
        <v>896</v>
      </c>
      <c r="D144" s="52" t="s">
        <v>897</v>
      </c>
      <c r="E144" s="53" t="s">
        <v>63</v>
      </c>
      <c r="F144" s="306" t="s">
        <v>38</v>
      </c>
      <c r="G144" s="53">
        <v>4780</v>
      </c>
      <c r="H144" s="53" t="s">
        <v>898</v>
      </c>
      <c r="I144" s="52" t="s">
        <v>899</v>
      </c>
      <c r="J144" s="52" t="s">
        <v>900</v>
      </c>
      <c r="K144" s="318" t="s">
        <v>901</v>
      </c>
      <c r="L144" s="52" t="s">
        <v>902</v>
      </c>
      <c r="M144" s="260">
        <v>44995</v>
      </c>
      <c r="N144" s="260">
        <v>45909</v>
      </c>
      <c r="O144" s="53" t="s">
        <v>161</v>
      </c>
      <c r="P144" s="260">
        <v>45270</v>
      </c>
      <c r="Q144" s="53">
        <v>10</v>
      </c>
      <c r="R144" s="53" t="s">
        <v>44</v>
      </c>
      <c r="S144" s="258" t="s">
        <v>2155</v>
      </c>
      <c r="T144" s="259"/>
      <c r="U144" s="311">
        <v>1477</v>
      </c>
      <c r="V144" s="311"/>
      <c r="W144" s="311"/>
      <c r="X144" s="311">
        <v>248.14</v>
      </c>
      <c r="Y144" s="322">
        <v>823</v>
      </c>
      <c r="Z144" s="322">
        <v>93</v>
      </c>
      <c r="AA144" s="322"/>
      <c r="AB144" s="311">
        <f t="shared" si="21"/>
        <v>2641.14</v>
      </c>
      <c r="AC144" s="313">
        <v>7.0000000000000007E-2</v>
      </c>
      <c r="AD144" s="311">
        <f t="shared" si="17"/>
        <v>103.39000000000001</v>
      </c>
      <c r="AE144" s="311">
        <f t="shared" si="19"/>
        <v>2537.75</v>
      </c>
      <c r="AF144" s="311">
        <v>0</v>
      </c>
      <c r="AG144" s="311">
        <f t="shared" si="18"/>
        <v>2537.75</v>
      </c>
      <c r="AH144" s="53">
        <v>15</v>
      </c>
      <c r="AI144" s="314" t="s">
        <v>1957</v>
      </c>
      <c r="AJ144" s="315"/>
      <c r="AK144" s="323" t="s">
        <v>1522</v>
      </c>
    </row>
    <row r="145" spans="1:37" ht="18" customHeight="1" x14ac:dyDescent="0.25">
      <c r="A145" s="16" t="s">
        <v>294</v>
      </c>
      <c r="B145" s="16" t="s">
        <v>295</v>
      </c>
      <c r="C145" s="526" t="s">
        <v>296</v>
      </c>
      <c r="D145" s="16" t="s">
        <v>907</v>
      </c>
      <c r="E145" s="10" t="s">
        <v>207</v>
      </c>
      <c r="F145" s="32" t="s">
        <v>38</v>
      </c>
      <c r="G145" s="10">
        <v>2799</v>
      </c>
      <c r="H145" s="10" t="s">
        <v>908</v>
      </c>
      <c r="I145" s="16" t="s">
        <v>909</v>
      </c>
      <c r="J145" s="16" t="s">
        <v>910</v>
      </c>
      <c r="K145" s="29" t="s">
        <v>911</v>
      </c>
      <c r="L145" s="16" t="s">
        <v>912</v>
      </c>
      <c r="M145" s="18">
        <v>44932</v>
      </c>
      <c r="N145" s="18">
        <v>45843</v>
      </c>
      <c r="O145" s="10" t="s">
        <v>53</v>
      </c>
      <c r="P145" s="18"/>
      <c r="Q145" s="10">
        <v>30</v>
      </c>
      <c r="R145" s="10" t="s">
        <v>44</v>
      </c>
      <c r="S145" s="11" t="s">
        <v>2122</v>
      </c>
      <c r="T145" s="12"/>
      <c r="U145" s="13">
        <v>1000</v>
      </c>
      <c r="V145" s="13"/>
      <c r="W145" s="13"/>
      <c r="X145" s="13"/>
      <c r="Y145" s="33"/>
      <c r="Z145" s="33"/>
      <c r="AA145" s="33"/>
      <c r="AB145" s="13">
        <f t="shared" si="21"/>
        <v>1000</v>
      </c>
      <c r="AC145" s="14">
        <v>0.08</v>
      </c>
      <c r="AD145" s="13">
        <f t="shared" si="17"/>
        <v>80</v>
      </c>
      <c r="AE145" s="13">
        <f t="shared" si="19"/>
        <v>920</v>
      </c>
      <c r="AF145" s="13">
        <v>0</v>
      </c>
      <c r="AG145" s="13">
        <f t="shared" si="18"/>
        <v>920</v>
      </c>
      <c r="AH145" s="10">
        <v>30</v>
      </c>
      <c r="AI145" s="30"/>
      <c r="AJ145" s="30"/>
      <c r="AK145" s="31"/>
    </row>
    <row r="146" spans="1:37" ht="18.95" customHeight="1" x14ac:dyDescent="0.25">
      <c r="A146" s="374" t="s">
        <v>913</v>
      </c>
      <c r="B146" s="374" t="s">
        <v>914</v>
      </c>
      <c r="C146" s="472"/>
      <c r="D146" s="374" t="s">
        <v>915</v>
      </c>
      <c r="E146" s="375" t="s">
        <v>49</v>
      </c>
      <c r="F146" s="32" t="s">
        <v>180</v>
      </c>
      <c r="G146" s="375">
        <v>4093</v>
      </c>
      <c r="H146" s="375" t="s">
        <v>916</v>
      </c>
      <c r="I146" s="374" t="s">
        <v>917</v>
      </c>
      <c r="J146" s="374" t="s">
        <v>918</v>
      </c>
      <c r="K146" s="445"/>
      <c r="L146" s="374" t="s">
        <v>919</v>
      </c>
      <c r="M146" s="376">
        <v>45012</v>
      </c>
      <c r="N146" s="376">
        <v>45926</v>
      </c>
      <c r="O146" s="375" t="s">
        <v>161</v>
      </c>
      <c r="P146" s="376">
        <v>45342</v>
      </c>
      <c r="Q146" s="375">
        <v>20</v>
      </c>
      <c r="R146" s="375" t="s">
        <v>65</v>
      </c>
      <c r="S146" s="378" t="s">
        <v>2608</v>
      </c>
      <c r="T146" s="377"/>
      <c r="U146" s="379">
        <v>1300</v>
      </c>
      <c r="V146" s="379"/>
      <c r="W146" s="379"/>
      <c r="X146" s="379"/>
      <c r="Y146" s="382"/>
      <c r="Z146" s="382">
        <v>50.78</v>
      </c>
      <c r="AA146" s="382"/>
      <c r="AB146" s="379">
        <f t="shared" si="21"/>
        <v>1350.78</v>
      </c>
      <c r="AC146" s="380">
        <v>0.08</v>
      </c>
      <c r="AD146" s="379">
        <f t="shared" si="17"/>
        <v>104</v>
      </c>
      <c r="AE146" s="379">
        <f t="shared" si="19"/>
        <v>1246.78</v>
      </c>
      <c r="AF146" s="379">
        <v>0</v>
      </c>
      <c r="AG146" s="379">
        <f t="shared" si="18"/>
        <v>1246.78</v>
      </c>
      <c r="AH146" s="375">
        <v>25</v>
      </c>
      <c r="AI146" s="436"/>
      <c r="AJ146" s="473"/>
      <c r="AK146" s="381"/>
    </row>
    <row r="147" spans="1:37" ht="18" customHeight="1" x14ac:dyDescent="0.25">
      <c r="A147" s="26" t="s">
        <v>913</v>
      </c>
      <c r="B147" s="26" t="s">
        <v>914</v>
      </c>
      <c r="C147" s="599"/>
      <c r="D147" s="26" t="s">
        <v>915</v>
      </c>
      <c r="E147" s="20" t="s">
        <v>49</v>
      </c>
      <c r="F147" s="19" t="s">
        <v>180</v>
      </c>
      <c r="G147" s="20">
        <v>4093</v>
      </c>
      <c r="H147" s="20" t="s">
        <v>916</v>
      </c>
      <c r="I147" s="26" t="s">
        <v>920</v>
      </c>
      <c r="J147" s="26" t="s">
        <v>921</v>
      </c>
      <c r="K147" s="43" t="s">
        <v>922</v>
      </c>
      <c r="L147" s="26" t="s">
        <v>923</v>
      </c>
      <c r="M147" s="27">
        <v>44418</v>
      </c>
      <c r="N147" s="27">
        <v>45331</v>
      </c>
      <c r="O147" s="20" t="s">
        <v>87</v>
      </c>
      <c r="P147" s="27">
        <v>45270</v>
      </c>
      <c r="Q147" s="20">
        <v>10</v>
      </c>
      <c r="R147" s="20" t="s">
        <v>65</v>
      </c>
      <c r="S147" s="21" t="s">
        <v>2610</v>
      </c>
      <c r="T147" s="22" t="s">
        <v>62</v>
      </c>
      <c r="U147" s="23">
        <v>700</v>
      </c>
      <c r="V147" s="23">
        <v>41.68</v>
      </c>
      <c r="W147" s="23"/>
      <c r="X147" s="23"/>
      <c r="Y147" s="44"/>
      <c r="Z147" s="44"/>
      <c r="AA147" s="44"/>
      <c r="AB147" s="23">
        <f t="shared" si="21"/>
        <v>741.68</v>
      </c>
      <c r="AC147" s="25">
        <v>0.08</v>
      </c>
      <c r="AD147" s="23">
        <f t="shared" si="17"/>
        <v>56</v>
      </c>
      <c r="AE147" s="23">
        <f t="shared" si="19"/>
        <v>685.68</v>
      </c>
      <c r="AF147" s="23">
        <v>0</v>
      </c>
      <c r="AG147" s="23">
        <f t="shared" si="18"/>
        <v>685.68</v>
      </c>
      <c r="AH147" s="20">
        <v>15</v>
      </c>
      <c r="AI147" s="24"/>
      <c r="AJ147" s="28"/>
      <c r="AK147" s="480" t="s">
        <v>1524</v>
      </c>
    </row>
    <row r="148" spans="1:37" ht="18" customHeight="1" x14ac:dyDescent="0.25">
      <c r="A148" s="52" t="s">
        <v>924</v>
      </c>
      <c r="B148" s="52" t="s">
        <v>925</v>
      </c>
      <c r="C148" s="511" t="s">
        <v>926</v>
      </c>
      <c r="D148" s="52" t="s">
        <v>927</v>
      </c>
      <c r="E148" s="53" t="s">
        <v>207</v>
      </c>
      <c r="F148" s="306" t="s">
        <v>38</v>
      </c>
      <c r="G148" s="53">
        <v>2856</v>
      </c>
      <c r="H148" s="53" t="s">
        <v>1887</v>
      </c>
      <c r="I148" s="52" t="s">
        <v>928</v>
      </c>
      <c r="J148" s="52" t="s">
        <v>929</v>
      </c>
      <c r="K148" s="318" t="s">
        <v>2069</v>
      </c>
      <c r="L148" s="52" t="s">
        <v>930</v>
      </c>
      <c r="M148" s="260">
        <v>42912</v>
      </c>
      <c r="N148" s="260">
        <v>43832</v>
      </c>
      <c r="O148" s="53" t="s">
        <v>216</v>
      </c>
      <c r="P148" s="260">
        <v>45270</v>
      </c>
      <c r="Q148" s="53">
        <v>10</v>
      </c>
      <c r="R148" s="53" t="s">
        <v>65</v>
      </c>
      <c r="S148" s="258" t="s">
        <v>2156</v>
      </c>
      <c r="T148" s="259"/>
      <c r="U148" s="311">
        <v>1544.69</v>
      </c>
      <c r="V148" s="311"/>
      <c r="W148" s="311"/>
      <c r="X148" s="311"/>
      <c r="Y148" s="322"/>
      <c r="Z148" s="322"/>
      <c r="AA148" s="322"/>
      <c r="AB148" s="311">
        <f t="shared" si="21"/>
        <v>1544.69</v>
      </c>
      <c r="AC148" s="313">
        <v>0.08</v>
      </c>
      <c r="AD148" s="311">
        <f t="shared" si="17"/>
        <v>123.57520000000001</v>
      </c>
      <c r="AE148" s="311">
        <f t="shared" si="19"/>
        <v>1421.1148000000001</v>
      </c>
      <c r="AF148" s="311">
        <v>0</v>
      </c>
      <c r="AG148" s="311">
        <f t="shared" si="18"/>
        <v>1421.1148000000001</v>
      </c>
      <c r="AH148" s="53">
        <v>15</v>
      </c>
      <c r="AI148" s="314" t="s">
        <v>1957</v>
      </c>
      <c r="AJ148" s="315"/>
      <c r="AK148" s="323"/>
    </row>
    <row r="149" spans="1:37" ht="18" customHeight="1" x14ac:dyDescent="0.25">
      <c r="A149" s="52" t="s">
        <v>1554</v>
      </c>
      <c r="B149" s="52" t="s">
        <v>1555</v>
      </c>
      <c r="C149" s="493" t="s">
        <v>1556</v>
      </c>
      <c r="D149" s="52" t="s">
        <v>1847</v>
      </c>
      <c r="E149" s="53" t="s">
        <v>1475</v>
      </c>
      <c r="F149" s="306" t="s">
        <v>38</v>
      </c>
      <c r="G149" s="53">
        <v>4347</v>
      </c>
      <c r="H149" s="53" t="s">
        <v>1848</v>
      </c>
      <c r="I149" s="52" t="s">
        <v>1849</v>
      </c>
      <c r="J149" s="52" t="s">
        <v>1850</v>
      </c>
      <c r="K149" s="318" t="s">
        <v>1851</v>
      </c>
      <c r="L149" s="52" t="s">
        <v>1852</v>
      </c>
      <c r="M149" s="260">
        <v>45122</v>
      </c>
      <c r="N149" s="260">
        <v>46036</v>
      </c>
      <c r="O149" s="53" t="s">
        <v>151</v>
      </c>
      <c r="P149" s="260" t="s">
        <v>2475</v>
      </c>
      <c r="Q149" s="53">
        <v>6</v>
      </c>
      <c r="R149" s="53" t="s">
        <v>44</v>
      </c>
      <c r="S149" s="258" t="s">
        <v>2476</v>
      </c>
      <c r="T149" s="259"/>
      <c r="U149" s="311">
        <v>1300</v>
      </c>
      <c r="V149" s="311"/>
      <c r="W149" s="311"/>
      <c r="X149" s="311"/>
      <c r="Y149" s="322">
        <v>400</v>
      </c>
      <c r="Z149" s="322"/>
      <c r="AA149" s="322"/>
      <c r="AB149" s="311">
        <f t="shared" si="21"/>
        <v>1700</v>
      </c>
      <c r="AC149" s="313">
        <v>0.06</v>
      </c>
      <c r="AD149" s="311">
        <f t="shared" si="17"/>
        <v>78</v>
      </c>
      <c r="AE149" s="311">
        <f t="shared" si="19"/>
        <v>1622</v>
      </c>
      <c r="AF149" s="311">
        <v>0</v>
      </c>
      <c r="AG149" s="311">
        <f t="shared" si="18"/>
        <v>1622</v>
      </c>
      <c r="AH149" s="53">
        <v>10</v>
      </c>
      <c r="AI149" s="314" t="s">
        <v>1957</v>
      </c>
      <c r="AJ149" s="315" t="s">
        <v>2557</v>
      </c>
      <c r="AK149" s="316"/>
    </row>
    <row r="150" spans="1:37" ht="18" customHeight="1" x14ac:dyDescent="0.25">
      <c r="A150" s="52" t="s">
        <v>2046</v>
      </c>
      <c r="B150" s="52" t="s">
        <v>2047</v>
      </c>
      <c r="C150" s="493" t="s">
        <v>2048</v>
      </c>
      <c r="D150" s="52" t="s">
        <v>2063</v>
      </c>
      <c r="E150" s="53" t="s">
        <v>37</v>
      </c>
      <c r="F150" s="306" t="s">
        <v>38</v>
      </c>
      <c r="G150" s="53">
        <v>255</v>
      </c>
      <c r="H150" s="53" t="s">
        <v>2049</v>
      </c>
      <c r="I150" s="52" t="s">
        <v>2050</v>
      </c>
      <c r="J150" s="52" t="s">
        <v>2051</v>
      </c>
      <c r="K150" s="318" t="s">
        <v>2052</v>
      </c>
      <c r="L150" s="52" t="s">
        <v>2053</v>
      </c>
      <c r="M150" s="260">
        <v>45165</v>
      </c>
      <c r="N150" s="260">
        <v>46079</v>
      </c>
      <c r="O150" s="53" t="s">
        <v>166</v>
      </c>
      <c r="P150" s="260">
        <v>45265</v>
      </c>
      <c r="Q150" s="53">
        <v>5</v>
      </c>
      <c r="R150" s="53" t="s">
        <v>44</v>
      </c>
      <c r="S150" s="258" t="s">
        <v>2469</v>
      </c>
      <c r="T150" s="259" t="s">
        <v>101</v>
      </c>
      <c r="U150" s="311">
        <v>1620</v>
      </c>
      <c r="V150" s="311">
        <v>74.7</v>
      </c>
      <c r="W150" s="311"/>
      <c r="X150" s="311"/>
      <c r="Y150" s="322">
        <v>280</v>
      </c>
      <c r="Z150" s="322"/>
      <c r="AA150" s="322"/>
      <c r="AB150" s="311">
        <f t="shared" si="21"/>
        <v>1974.7</v>
      </c>
      <c r="AC150" s="313">
        <v>0.08</v>
      </c>
      <c r="AD150" s="311">
        <f t="shared" si="17"/>
        <v>129.6</v>
      </c>
      <c r="AE150" s="311">
        <f t="shared" si="19"/>
        <v>1845.1000000000001</v>
      </c>
      <c r="AF150" s="311">
        <v>0</v>
      </c>
      <c r="AG150" s="311">
        <f t="shared" si="18"/>
        <v>1845.1000000000001</v>
      </c>
      <c r="AH150" s="53">
        <v>10</v>
      </c>
      <c r="AI150" s="314" t="s">
        <v>1957</v>
      </c>
      <c r="AJ150" s="315" t="s">
        <v>2557</v>
      </c>
      <c r="AK150" s="316"/>
    </row>
    <row r="151" spans="1:37" ht="18" customHeight="1" x14ac:dyDescent="0.25">
      <c r="A151" s="16" t="s">
        <v>931</v>
      </c>
      <c r="B151" s="16" t="s">
        <v>932</v>
      </c>
      <c r="C151" s="525"/>
      <c r="D151" s="16" t="s">
        <v>933</v>
      </c>
      <c r="E151" s="10" t="s">
        <v>934</v>
      </c>
      <c r="F151" s="32" t="s">
        <v>38</v>
      </c>
      <c r="G151" s="10">
        <v>2799</v>
      </c>
      <c r="H151" s="10" t="s">
        <v>935</v>
      </c>
      <c r="I151" s="16" t="s">
        <v>936</v>
      </c>
      <c r="J151" s="16" t="s">
        <v>937</v>
      </c>
      <c r="K151" s="29" t="s">
        <v>938</v>
      </c>
      <c r="L151" s="16" t="s">
        <v>939</v>
      </c>
      <c r="M151" s="18">
        <v>44228</v>
      </c>
      <c r="N151" s="18">
        <v>46054</v>
      </c>
      <c r="O151" s="10" t="s">
        <v>130</v>
      </c>
      <c r="P151" s="18">
        <v>45337</v>
      </c>
      <c r="Q151" s="10">
        <v>15</v>
      </c>
      <c r="R151" s="10" t="s">
        <v>65</v>
      </c>
      <c r="S151" s="11" t="s">
        <v>2543</v>
      </c>
      <c r="T151" s="12"/>
      <c r="U151" s="13">
        <v>3632.65</v>
      </c>
      <c r="V151" s="13"/>
      <c r="W151" s="13"/>
      <c r="X151" s="13"/>
      <c r="Y151" s="33"/>
      <c r="Z151" s="33"/>
      <c r="AA151" s="33"/>
      <c r="AB151" s="13">
        <f t="shared" si="21"/>
        <v>3632.65</v>
      </c>
      <c r="AC151" s="14">
        <v>0.06</v>
      </c>
      <c r="AD151" s="13">
        <f t="shared" si="17"/>
        <v>217.959</v>
      </c>
      <c r="AE151" s="13">
        <f t="shared" si="19"/>
        <v>3414.6910000000003</v>
      </c>
      <c r="AF151" s="13">
        <v>0</v>
      </c>
      <c r="AG151" s="13">
        <f t="shared" si="18"/>
        <v>3414.6910000000003</v>
      </c>
      <c r="AH151" s="10">
        <v>20</v>
      </c>
      <c r="AI151" s="8"/>
      <c r="AJ151" s="30"/>
      <c r="AK151" s="31"/>
    </row>
    <row r="152" spans="1:37" ht="18" customHeight="1" x14ac:dyDescent="0.25">
      <c r="A152" s="52" t="s">
        <v>940</v>
      </c>
      <c r="B152" s="52" t="s">
        <v>941</v>
      </c>
      <c r="C152" s="317" t="s">
        <v>942</v>
      </c>
      <c r="D152" s="52" t="s">
        <v>943</v>
      </c>
      <c r="E152" s="53" t="s">
        <v>49</v>
      </c>
      <c r="F152" s="53" t="s">
        <v>180</v>
      </c>
      <c r="G152" s="53">
        <v>7210</v>
      </c>
      <c r="H152" s="53" t="s">
        <v>944</v>
      </c>
      <c r="I152" s="52" t="s">
        <v>945</v>
      </c>
      <c r="J152" s="52" t="s">
        <v>946</v>
      </c>
      <c r="K152" s="318" t="s">
        <v>947</v>
      </c>
      <c r="L152" s="52" t="s">
        <v>948</v>
      </c>
      <c r="M152" s="260">
        <v>43891</v>
      </c>
      <c r="N152" s="260">
        <v>44805</v>
      </c>
      <c r="O152" s="53" t="s">
        <v>161</v>
      </c>
      <c r="P152" s="260">
        <v>45265</v>
      </c>
      <c r="Q152" s="53">
        <v>5</v>
      </c>
      <c r="R152" s="53" t="s">
        <v>65</v>
      </c>
      <c r="S152" s="258" t="s">
        <v>2135</v>
      </c>
      <c r="T152" s="259"/>
      <c r="U152" s="311">
        <v>600</v>
      </c>
      <c r="V152" s="311"/>
      <c r="W152" s="311"/>
      <c r="X152" s="311"/>
      <c r="Y152" s="322"/>
      <c r="Z152" s="322"/>
      <c r="AA152" s="322"/>
      <c r="AB152" s="311">
        <f t="shared" si="21"/>
        <v>600</v>
      </c>
      <c r="AC152" s="313">
        <v>0.1</v>
      </c>
      <c r="AD152" s="311">
        <f t="shared" si="17"/>
        <v>60</v>
      </c>
      <c r="AE152" s="311">
        <f t="shared" si="19"/>
        <v>540</v>
      </c>
      <c r="AF152" s="311">
        <v>0</v>
      </c>
      <c r="AG152" s="311">
        <f t="shared" si="18"/>
        <v>540</v>
      </c>
      <c r="AH152" s="53">
        <v>10</v>
      </c>
      <c r="AI152" s="315" t="s">
        <v>1957</v>
      </c>
      <c r="AJ152" s="315" t="s">
        <v>2557</v>
      </c>
      <c r="AK152" s="323" t="s">
        <v>949</v>
      </c>
    </row>
    <row r="153" spans="1:37" ht="22.5" customHeight="1" x14ac:dyDescent="0.25">
      <c r="A153" s="52" t="s">
        <v>940</v>
      </c>
      <c r="B153" s="52" t="s">
        <v>950</v>
      </c>
      <c r="C153" s="317" t="s">
        <v>942</v>
      </c>
      <c r="D153" s="52" t="s">
        <v>951</v>
      </c>
      <c r="E153" s="53" t="s">
        <v>49</v>
      </c>
      <c r="F153" s="53" t="s">
        <v>180</v>
      </c>
      <c r="G153" s="53">
        <v>7210</v>
      </c>
      <c r="H153" s="53" t="s">
        <v>944</v>
      </c>
      <c r="I153" s="52" t="s">
        <v>952</v>
      </c>
      <c r="J153" s="52" t="s">
        <v>953</v>
      </c>
      <c r="K153" s="318" t="s">
        <v>954</v>
      </c>
      <c r="L153" s="52" t="s">
        <v>955</v>
      </c>
      <c r="M153" s="260">
        <v>44870</v>
      </c>
      <c r="N153" s="260">
        <v>45781</v>
      </c>
      <c r="O153" s="53" t="s">
        <v>206</v>
      </c>
      <c r="P153" s="260">
        <v>45296</v>
      </c>
      <c r="Q153" s="53">
        <v>5</v>
      </c>
      <c r="R153" s="53" t="s">
        <v>44</v>
      </c>
      <c r="S153" s="258" t="s">
        <v>2279</v>
      </c>
      <c r="T153" s="259"/>
      <c r="U153" s="311">
        <v>500</v>
      </c>
      <c r="V153" s="311"/>
      <c r="W153" s="311"/>
      <c r="X153" s="311"/>
      <c r="Y153" s="322"/>
      <c r="Z153" s="322"/>
      <c r="AA153" s="322"/>
      <c r="AB153" s="311">
        <f t="shared" si="21"/>
        <v>500</v>
      </c>
      <c r="AC153" s="313">
        <v>0.1</v>
      </c>
      <c r="AD153" s="311">
        <f t="shared" si="17"/>
        <v>50</v>
      </c>
      <c r="AE153" s="311">
        <f t="shared" si="19"/>
        <v>450</v>
      </c>
      <c r="AF153" s="311">
        <v>0</v>
      </c>
      <c r="AG153" s="311">
        <f t="shared" si="18"/>
        <v>450</v>
      </c>
      <c r="AH153" s="53">
        <v>10</v>
      </c>
      <c r="AI153" s="315" t="s">
        <v>1957</v>
      </c>
      <c r="AJ153" s="315" t="s">
        <v>2557</v>
      </c>
      <c r="AK153" s="323"/>
    </row>
    <row r="154" spans="1:37" ht="22.5" customHeight="1" x14ac:dyDescent="0.25">
      <c r="A154" s="52" t="s">
        <v>956</v>
      </c>
      <c r="B154" s="52" t="s">
        <v>957</v>
      </c>
      <c r="C154" s="318" t="s">
        <v>958</v>
      </c>
      <c r="D154" s="52" t="s">
        <v>959</v>
      </c>
      <c r="E154" s="53" t="s">
        <v>960</v>
      </c>
      <c r="F154" s="53" t="s">
        <v>1889</v>
      </c>
      <c r="G154" s="53">
        <v>3278</v>
      </c>
      <c r="H154" s="53" t="s">
        <v>1888</v>
      </c>
      <c r="I154" s="52" t="s">
        <v>961</v>
      </c>
      <c r="J154" s="52" t="s">
        <v>1700</v>
      </c>
      <c r="K154" s="318" t="s">
        <v>1975</v>
      </c>
      <c r="L154" s="52" t="s">
        <v>962</v>
      </c>
      <c r="M154" s="260">
        <v>44863</v>
      </c>
      <c r="N154" s="260">
        <v>45775</v>
      </c>
      <c r="O154" s="53" t="s">
        <v>67</v>
      </c>
      <c r="P154" s="260">
        <v>45301</v>
      </c>
      <c r="Q154" s="53">
        <v>10</v>
      </c>
      <c r="R154" s="53" t="s">
        <v>65</v>
      </c>
      <c r="S154" s="258" t="s">
        <v>2320</v>
      </c>
      <c r="T154" s="259"/>
      <c r="U154" s="311">
        <v>1400</v>
      </c>
      <c r="V154" s="311"/>
      <c r="W154" s="311"/>
      <c r="X154" s="311"/>
      <c r="Y154" s="322"/>
      <c r="Z154" s="322">
        <v>200</v>
      </c>
      <c r="AA154" s="322"/>
      <c r="AB154" s="311">
        <f t="shared" si="21"/>
        <v>1600</v>
      </c>
      <c r="AC154" s="313">
        <v>0.08</v>
      </c>
      <c r="AD154" s="311">
        <f t="shared" si="17"/>
        <v>112</v>
      </c>
      <c r="AE154" s="311">
        <f t="shared" si="19"/>
        <v>1488</v>
      </c>
      <c r="AF154" s="311">
        <v>0</v>
      </c>
      <c r="AG154" s="311">
        <f t="shared" si="18"/>
        <v>1488</v>
      </c>
      <c r="AH154" s="53">
        <v>15</v>
      </c>
      <c r="AI154" s="314" t="s">
        <v>1957</v>
      </c>
      <c r="AJ154" s="315"/>
      <c r="AK154" s="323"/>
    </row>
    <row r="155" spans="1:37" ht="18" customHeight="1" x14ac:dyDescent="0.25">
      <c r="A155" s="16" t="s">
        <v>2388</v>
      </c>
      <c r="B155" s="16" t="s">
        <v>2389</v>
      </c>
      <c r="C155" s="29" t="s">
        <v>2390</v>
      </c>
      <c r="D155" s="16" t="s">
        <v>2391</v>
      </c>
      <c r="E155" s="10" t="s">
        <v>960</v>
      </c>
      <c r="F155" s="10" t="s">
        <v>38</v>
      </c>
      <c r="G155" s="10">
        <v>2862</v>
      </c>
      <c r="H155" s="10" t="s">
        <v>2392</v>
      </c>
      <c r="I155" s="16" t="s">
        <v>2442</v>
      </c>
      <c r="J155" s="16" t="s">
        <v>2393</v>
      </c>
      <c r="K155" s="29" t="s">
        <v>2394</v>
      </c>
      <c r="L155" s="16" t="s">
        <v>2395</v>
      </c>
      <c r="M155" s="18">
        <v>45233</v>
      </c>
      <c r="N155" s="18">
        <v>46144</v>
      </c>
      <c r="O155" s="10" t="s">
        <v>64</v>
      </c>
      <c r="P155" s="18"/>
      <c r="Q155" s="10">
        <v>30</v>
      </c>
      <c r="R155" s="10" t="s">
        <v>44</v>
      </c>
      <c r="S155" s="11"/>
      <c r="T155" s="12"/>
      <c r="U155" s="13">
        <v>1700</v>
      </c>
      <c r="V155" s="13"/>
      <c r="W155" s="13"/>
      <c r="X155" s="13"/>
      <c r="Y155" s="33"/>
      <c r="Z155" s="33"/>
      <c r="AA155" s="33"/>
      <c r="AB155" s="13">
        <f t="shared" si="21"/>
        <v>1700</v>
      </c>
      <c r="AC155" s="14">
        <v>7.0000000000000007E-2</v>
      </c>
      <c r="AD155" s="13">
        <f t="shared" si="17"/>
        <v>119.00000000000001</v>
      </c>
      <c r="AE155" s="13">
        <f t="shared" si="19"/>
        <v>1581</v>
      </c>
      <c r="AF155" s="13">
        <v>0</v>
      </c>
      <c r="AG155" s="13">
        <f t="shared" si="18"/>
        <v>1581</v>
      </c>
      <c r="AH155" s="10">
        <v>30</v>
      </c>
      <c r="AI155" s="8"/>
      <c r="AJ155" s="30"/>
      <c r="AK155" s="31"/>
    </row>
    <row r="156" spans="1:37" ht="18" customHeight="1" x14ac:dyDescent="0.25">
      <c r="A156" s="16" t="s">
        <v>963</v>
      </c>
      <c r="B156" s="16" t="s">
        <v>964</v>
      </c>
      <c r="C156" s="17" t="s">
        <v>965</v>
      </c>
      <c r="D156" s="16" t="s">
        <v>966</v>
      </c>
      <c r="E156" s="10"/>
      <c r="F156" s="32" t="s">
        <v>967</v>
      </c>
      <c r="G156" s="10"/>
      <c r="H156" s="10"/>
      <c r="I156" s="16" t="s">
        <v>968</v>
      </c>
      <c r="J156" s="16" t="s">
        <v>969</v>
      </c>
      <c r="K156" s="29" t="s">
        <v>970</v>
      </c>
      <c r="L156" s="16" t="s">
        <v>971</v>
      </c>
      <c r="M156" s="442">
        <v>44954</v>
      </c>
      <c r="N156" s="443">
        <v>45865</v>
      </c>
      <c r="O156" s="444" t="s">
        <v>53</v>
      </c>
      <c r="P156" s="18">
        <v>45319</v>
      </c>
      <c r="Q156" s="10">
        <v>28</v>
      </c>
      <c r="R156" s="10" t="s">
        <v>44</v>
      </c>
      <c r="S156" s="11" t="s">
        <v>2403</v>
      </c>
      <c r="T156" s="12"/>
      <c r="U156" s="13">
        <v>1400</v>
      </c>
      <c r="V156" s="13"/>
      <c r="W156" s="13"/>
      <c r="X156" s="13"/>
      <c r="Y156" s="33"/>
      <c r="Z156" s="33"/>
      <c r="AA156" s="33"/>
      <c r="AB156" s="13">
        <f t="shared" si="21"/>
        <v>1400</v>
      </c>
      <c r="AC156" s="14">
        <v>0.08</v>
      </c>
      <c r="AD156" s="13">
        <f t="shared" si="17"/>
        <v>112</v>
      </c>
      <c r="AE156" s="13">
        <f t="shared" si="19"/>
        <v>1288</v>
      </c>
      <c r="AF156" s="13">
        <v>0</v>
      </c>
      <c r="AG156" s="13">
        <f t="shared" si="18"/>
        <v>1288</v>
      </c>
      <c r="AH156" s="10">
        <v>30</v>
      </c>
      <c r="AI156" s="8"/>
      <c r="AJ156" s="8"/>
      <c r="AK156" s="31"/>
    </row>
    <row r="157" spans="1:37" ht="18" customHeight="1" x14ac:dyDescent="0.25">
      <c r="A157" s="52" t="s">
        <v>963</v>
      </c>
      <c r="B157" s="52" t="s">
        <v>964</v>
      </c>
      <c r="C157" s="385" t="s">
        <v>965</v>
      </c>
      <c r="D157" s="52" t="s">
        <v>966</v>
      </c>
      <c r="E157" s="53"/>
      <c r="F157" s="306" t="s">
        <v>967</v>
      </c>
      <c r="G157" s="53"/>
      <c r="H157" s="53"/>
      <c r="I157" s="52" t="s">
        <v>1892</v>
      </c>
      <c r="J157" s="52" t="s">
        <v>1917</v>
      </c>
      <c r="K157" s="318" t="s">
        <v>1893</v>
      </c>
      <c r="L157" s="52" t="s">
        <v>1894</v>
      </c>
      <c r="M157" s="401">
        <v>45117</v>
      </c>
      <c r="N157" s="402">
        <v>46031</v>
      </c>
      <c r="O157" s="403" t="s">
        <v>111</v>
      </c>
      <c r="P157" s="260">
        <v>45332</v>
      </c>
      <c r="Q157" s="53">
        <v>10</v>
      </c>
      <c r="R157" s="53" t="s">
        <v>65</v>
      </c>
      <c r="S157" s="258" t="s">
        <v>2484</v>
      </c>
      <c r="T157" s="259"/>
      <c r="U157" s="311">
        <v>1000</v>
      </c>
      <c r="V157" s="311"/>
      <c r="W157" s="311"/>
      <c r="X157" s="311"/>
      <c r="Y157" s="322"/>
      <c r="Z157" s="322">
        <v>14.7</v>
      </c>
      <c r="AA157" s="322"/>
      <c r="AB157" s="311">
        <f t="shared" si="21"/>
        <v>1014.7</v>
      </c>
      <c r="AC157" s="313">
        <v>0.08</v>
      </c>
      <c r="AD157" s="311">
        <f t="shared" si="17"/>
        <v>80</v>
      </c>
      <c r="AE157" s="311">
        <f t="shared" si="19"/>
        <v>934.7</v>
      </c>
      <c r="AF157" s="311">
        <v>0</v>
      </c>
      <c r="AG157" s="311">
        <f t="shared" si="18"/>
        <v>934.7</v>
      </c>
      <c r="AH157" s="53">
        <v>15</v>
      </c>
      <c r="AI157" s="314" t="s">
        <v>1957</v>
      </c>
      <c r="AJ157" s="315"/>
      <c r="AK157" s="323"/>
    </row>
    <row r="158" spans="1:37" ht="18" customHeight="1" x14ac:dyDescent="0.25">
      <c r="A158" s="16" t="s">
        <v>972</v>
      </c>
      <c r="B158" s="16" t="s">
        <v>973</v>
      </c>
      <c r="C158" s="15"/>
      <c r="D158" s="16" t="s">
        <v>974</v>
      </c>
      <c r="E158" s="10" t="s">
        <v>37</v>
      </c>
      <c r="F158" s="10" t="s">
        <v>38</v>
      </c>
      <c r="G158" s="10">
        <v>1687</v>
      </c>
      <c r="H158" s="10" t="s">
        <v>975</v>
      </c>
      <c r="I158" s="16" t="s">
        <v>976</v>
      </c>
      <c r="J158" s="16" t="s">
        <v>977</v>
      </c>
      <c r="K158" s="29" t="s">
        <v>978</v>
      </c>
      <c r="L158" s="16" t="s">
        <v>979</v>
      </c>
      <c r="M158" s="442">
        <v>44282</v>
      </c>
      <c r="N158" s="443">
        <v>45225</v>
      </c>
      <c r="O158" s="444" t="s">
        <v>161</v>
      </c>
      <c r="P158" s="18">
        <v>45270</v>
      </c>
      <c r="Q158" s="10">
        <v>10</v>
      </c>
      <c r="R158" s="10" t="s">
        <v>65</v>
      </c>
      <c r="S158" s="11" t="s">
        <v>2142</v>
      </c>
      <c r="T158" s="12"/>
      <c r="U158" s="13">
        <v>1100.08</v>
      </c>
      <c r="V158" s="13"/>
      <c r="W158" s="13"/>
      <c r="X158" s="13"/>
      <c r="Y158" s="33"/>
      <c r="Z158" s="33"/>
      <c r="AA158" s="33"/>
      <c r="AB158" s="13">
        <f t="shared" si="21"/>
        <v>1100.08</v>
      </c>
      <c r="AC158" s="14">
        <v>0.08</v>
      </c>
      <c r="AD158" s="13">
        <f t="shared" ref="AD158:AD189" si="22">U158*AC158</f>
        <v>88.006399999999999</v>
      </c>
      <c r="AE158" s="13">
        <f t="shared" si="19"/>
        <v>1012.0735999999999</v>
      </c>
      <c r="AF158" s="13">
        <v>0</v>
      </c>
      <c r="AG158" s="13">
        <f t="shared" ref="AG158:AG189" si="23">AE158-AF158</f>
        <v>1012.0735999999999</v>
      </c>
      <c r="AH158" s="10">
        <v>15</v>
      </c>
      <c r="AI158" s="8"/>
      <c r="AJ158" s="30"/>
      <c r="AK158" s="31"/>
    </row>
    <row r="159" spans="1:37" ht="18" customHeight="1" x14ac:dyDescent="0.25">
      <c r="A159" s="26" t="s">
        <v>980</v>
      </c>
      <c r="B159" s="26" t="s">
        <v>981</v>
      </c>
      <c r="C159" s="481" t="s">
        <v>982</v>
      </c>
      <c r="D159" s="26" t="s">
        <v>983</v>
      </c>
      <c r="E159" s="20" t="s">
        <v>984</v>
      </c>
      <c r="F159" s="20" t="s">
        <v>985</v>
      </c>
      <c r="G159" s="20"/>
      <c r="H159" s="20"/>
      <c r="I159" s="26" t="s">
        <v>986</v>
      </c>
      <c r="J159" s="26" t="s">
        <v>987</v>
      </c>
      <c r="K159" s="43" t="s">
        <v>988</v>
      </c>
      <c r="L159" s="26" t="s">
        <v>989</v>
      </c>
      <c r="M159" s="518">
        <v>44221</v>
      </c>
      <c r="N159" s="519">
        <v>45131</v>
      </c>
      <c r="O159" s="520" t="s">
        <v>89</v>
      </c>
      <c r="P159" s="27">
        <v>45275</v>
      </c>
      <c r="Q159" s="20">
        <v>15</v>
      </c>
      <c r="R159" s="20" t="s">
        <v>65</v>
      </c>
      <c r="S159" s="21" t="s">
        <v>2554</v>
      </c>
      <c r="T159" s="22" t="s">
        <v>62</v>
      </c>
      <c r="U159" s="23">
        <v>1300</v>
      </c>
      <c r="V159" s="23">
        <v>105.05</v>
      </c>
      <c r="W159" s="23"/>
      <c r="X159" s="23"/>
      <c r="Y159" s="44"/>
      <c r="Z159" s="44"/>
      <c r="AA159" s="44"/>
      <c r="AB159" s="23">
        <f t="shared" si="21"/>
        <v>1405.05</v>
      </c>
      <c r="AC159" s="25">
        <v>0.08</v>
      </c>
      <c r="AD159" s="23">
        <f t="shared" si="22"/>
        <v>104</v>
      </c>
      <c r="AE159" s="23">
        <f t="shared" si="19"/>
        <v>1301.05</v>
      </c>
      <c r="AF159" s="23">
        <v>0</v>
      </c>
      <c r="AG159" s="23">
        <f t="shared" si="23"/>
        <v>1301.05</v>
      </c>
      <c r="AH159" s="20">
        <v>20</v>
      </c>
      <c r="AI159" s="24"/>
      <c r="AJ159" s="28" t="s">
        <v>2552</v>
      </c>
      <c r="AK159" s="521"/>
    </row>
    <row r="160" spans="1:37" ht="18" customHeight="1" x14ac:dyDescent="0.25">
      <c r="A160" s="52" t="s">
        <v>990</v>
      </c>
      <c r="B160" s="52" t="s">
        <v>991</v>
      </c>
      <c r="C160" s="317" t="s">
        <v>992</v>
      </c>
      <c r="D160" s="52" t="s">
        <v>993</v>
      </c>
      <c r="E160" s="53" t="s">
        <v>49</v>
      </c>
      <c r="F160" s="53" t="s">
        <v>50</v>
      </c>
      <c r="G160" s="53">
        <v>6560</v>
      </c>
      <c r="H160" s="53" t="s">
        <v>994</v>
      </c>
      <c r="I160" s="52" t="s">
        <v>995</v>
      </c>
      <c r="J160" s="52" t="s">
        <v>996</v>
      </c>
      <c r="K160" s="318" t="s">
        <v>997</v>
      </c>
      <c r="L160" s="52" t="s">
        <v>998</v>
      </c>
      <c r="M160" s="401">
        <v>44312</v>
      </c>
      <c r="N160" s="402">
        <v>45224</v>
      </c>
      <c r="O160" s="403" t="s">
        <v>43</v>
      </c>
      <c r="P160" s="260">
        <v>45327</v>
      </c>
      <c r="Q160" s="53">
        <v>5</v>
      </c>
      <c r="R160" s="53" t="s">
        <v>65</v>
      </c>
      <c r="S160" s="258" t="s">
        <v>2470</v>
      </c>
      <c r="T160" s="259"/>
      <c r="U160" s="311">
        <v>2170.35</v>
      </c>
      <c r="V160" s="311"/>
      <c r="W160" s="311"/>
      <c r="X160" s="311"/>
      <c r="Y160" s="322"/>
      <c r="Z160" s="322">
        <v>101.23</v>
      </c>
      <c r="AA160" s="322"/>
      <c r="AB160" s="311">
        <f t="shared" si="21"/>
        <v>2271.58</v>
      </c>
      <c r="AC160" s="313">
        <v>0.06</v>
      </c>
      <c r="AD160" s="311">
        <f t="shared" si="22"/>
        <v>130.221</v>
      </c>
      <c r="AE160" s="311">
        <f t="shared" si="19"/>
        <v>2141.3589999999999</v>
      </c>
      <c r="AF160" s="311">
        <v>0</v>
      </c>
      <c r="AG160" s="311">
        <f t="shared" si="23"/>
        <v>2141.3589999999999</v>
      </c>
      <c r="AH160" s="53">
        <v>10</v>
      </c>
      <c r="AI160" s="315" t="s">
        <v>1957</v>
      </c>
      <c r="AJ160" s="523" t="s">
        <v>2557</v>
      </c>
      <c r="AK160" s="404" t="s">
        <v>999</v>
      </c>
    </row>
    <row r="161" spans="1:37" ht="18" customHeight="1" x14ac:dyDescent="0.25">
      <c r="A161" s="52" t="s">
        <v>990</v>
      </c>
      <c r="B161" s="52" t="s">
        <v>991</v>
      </c>
      <c r="C161" s="317" t="s">
        <v>992</v>
      </c>
      <c r="D161" s="52" t="s">
        <v>993</v>
      </c>
      <c r="E161" s="53" t="s">
        <v>49</v>
      </c>
      <c r="F161" s="53" t="s">
        <v>50</v>
      </c>
      <c r="G161" s="53">
        <v>6560</v>
      </c>
      <c r="H161" s="53" t="s">
        <v>994</v>
      </c>
      <c r="I161" s="52" t="s">
        <v>1821</v>
      </c>
      <c r="J161" s="52" t="s">
        <v>1823</v>
      </c>
      <c r="K161" s="318" t="s">
        <v>1824</v>
      </c>
      <c r="L161" s="52" t="s">
        <v>1822</v>
      </c>
      <c r="M161" s="401">
        <v>45102</v>
      </c>
      <c r="N161" s="402">
        <v>46005</v>
      </c>
      <c r="O161" s="403" t="s">
        <v>216</v>
      </c>
      <c r="P161" s="260">
        <v>45301</v>
      </c>
      <c r="Q161" s="53">
        <v>10</v>
      </c>
      <c r="R161" s="53" t="s">
        <v>65</v>
      </c>
      <c r="S161" s="258" t="s">
        <v>2321</v>
      </c>
      <c r="T161" s="259"/>
      <c r="U161" s="311">
        <v>1250</v>
      </c>
      <c r="V161" s="311"/>
      <c r="W161" s="311"/>
      <c r="X161" s="311"/>
      <c r="Y161" s="322"/>
      <c r="Z161" s="322">
        <v>50</v>
      </c>
      <c r="AA161" s="322"/>
      <c r="AB161" s="311">
        <f t="shared" si="21"/>
        <v>1300</v>
      </c>
      <c r="AC161" s="313">
        <v>0.06</v>
      </c>
      <c r="AD161" s="311">
        <f t="shared" si="22"/>
        <v>75</v>
      </c>
      <c r="AE161" s="311">
        <f t="shared" si="19"/>
        <v>1225</v>
      </c>
      <c r="AF161" s="311">
        <v>0</v>
      </c>
      <c r="AG161" s="311">
        <f t="shared" si="23"/>
        <v>1225</v>
      </c>
      <c r="AH161" s="53">
        <v>15</v>
      </c>
      <c r="AI161" s="314" t="s">
        <v>1957</v>
      </c>
      <c r="AJ161" s="315" t="s">
        <v>2557</v>
      </c>
      <c r="AK161" s="404"/>
    </row>
    <row r="162" spans="1:37" ht="18" customHeight="1" x14ac:dyDescent="0.25">
      <c r="A162" s="52" t="s">
        <v>990</v>
      </c>
      <c r="B162" s="52" t="s">
        <v>991</v>
      </c>
      <c r="C162" s="317" t="s">
        <v>992</v>
      </c>
      <c r="D162" s="52" t="s">
        <v>993</v>
      </c>
      <c r="E162" s="53" t="s">
        <v>49</v>
      </c>
      <c r="F162" s="53" t="s">
        <v>50</v>
      </c>
      <c r="G162" s="53">
        <v>6560</v>
      </c>
      <c r="H162" s="53" t="s">
        <v>994</v>
      </c>
      <c r="I162" s="52" t="s">
        <v>1000</v>
      </c>
      <c r="J162" s="52" t="s">
        <v>1001</v>
      </c>
      <c r="K162" s="318" t="s">
        <v>1002</v>
      </c>
      <c r="L162" s="52" t="s">
        <v>1003</v>
      </c>
      <c r="M162" s="401">
        <v>44287</v>
      </c>
      <c r="N162" s="402" t="s">
        <v>1004</v>
      </c>
      <c r="O162" s="403" t="s">
        <v>43</v>
      </c>
      <c r="P162" s="260">
        <v>45323</v>
      </c>
      <c r="Q162" s="53">
        <v>1</v>
      </c>
      <c r="R162" s="53" t="s">
        <v>65</v>
      </c>
      <c r="S162" s="258" t="s">
        <v>2456</v>
      </c>
      <c r="T162" s="259"/>
      <c r="U162" s="311">
        <v>2170.35</v>
      </c>
      <c r="V162" s="311"/>
      <c r="W162" s="311"/>
      <c r="X162" s="311"/>
      <c r="Y162" s="322"/>
      <c r="Z162" s="322">
        <v>71.34</v>
      </c>
      <c r="AA162" s="322"/>
      <c r="AB162" s="311">
        <f t="shared" si="21"/>
        <v>2241.69</v>
      </c>
      <c r="AC162" s="313">
        <v>0.06</v>
      </c>
      <c r="AD162" s="311">
        <f t="shared" si="22"/>
        <v>130.221</v>
      </c>
      <c r="AE162" s="311">
        <f t="shared" si="19"/>
        <v>2111.4690000000001</v>
      </c>
      <c r="AF162" s="311">
        <v>0</v>
      </c>
      <c r="AG162" s="311">
        <f t="shared" si="23"/>
        <v>2111.4690000000001</v>
      </c>
      <c r="AH162" s="53">
        <v>5</v>
      </c>
      <c r="AI162" s="315" t="s">
        <v>1957</v>
      </c>
      <c r="AJ162" s="315" t="s">
        <v>2492</v>
      </c>
      <c r="AK162" s="404"/>
    </row>
    <row r="163" spans="1:37" ht="18" customHeight="1" x14ac:dyDescent="0.25">
      <c r="A163" s="52" t="s">
        <v>1005</v>
      </c>
      <c r="B163" s="52" t="s">
        <v>1006</v>
      </c>
      <c r="C163" s="317" t="s">
        <v>1007</v>
      </c>
      <c r="D163" s="52" t="s">
        <v>1008</v>
      </c>
      <c r="E163" s="53" t="s">
        <v>190</v>
      </c>
      <c r="F163" s="53" t="s">
        <v>38</v>
      </c>
      <c r="G163" s="53">
        <v>1</v>
      </c>
      <c r="H163" s="53" t="s">
        <v>1009</v>
      </c>
      <c r="I163" s="52" t="s">
        <v>1010</v>
      </c>
      <c r="J163" s="52" t="s">
        <v>1011</v>
      </c>
      <c r="K163" s="318" t="s">
        <v>1012</v>
      </c>
      <c r="L163" s="52" t="s">
        <v>1013</v>
      </c>
      <c r="M163" s="260">
        <v>43745</v>
      </c>
      <c r="N163" s="402">
        <v>44657</v>
      </c>
      <c r="O163" s="53" t="s">
        <v>67</v>
      </c>
      <c r="P163" s="260">
        <v>45327</v>
      </c>
      <c r="Q163" s="53">
        <v>5</v>
      </c>
      <c r="R163" s="53" t="s">
        <v>65</v>
      </c>
      <c r="S163" s="258" t="s">
        <v>2471</v>
      </c>
      <c r="T163" s="259"/>
      <c r="U163" s="311">
        <v>1276.7</v>
      </c>
      <c r="V163" s="311"/>
      <c r="W163" s="311"/>
      <c r="X163" s="311"/>
      <c r="Y163" s="322"/>
      <c r="Z163" s="322"/>
      <c r="AA163" s="322"/>
      <c r="AB163" s="311">
        <f t="shared" si="21"/>
        <v>1276.7</v>
      </c>
      <c r="AC163" s="313">
        <v>0.08</v>
      </c>
      <c r="AD163" s="311">
        <f t="shared" si="22"/>
        <v>102.13600000000001</v>
      </c>
      <c r="AE163" s="311">
        <f t="shared" si="19"/>
        <v>1174.5640000000001</v>
      </c>
      <c r="AF163" s="311">
        <v>0</v>
      </c>
      <c r="AG163" s="311">
        <f t="shared" si="23"/>
        <v>1174.5640000000001</v>
      </c>
      <c r="AH163" s="53">
        <v>10</v>
      </c>
      <c r="AI163" s="315" t="s">
        <v>1957</v>
      </c>
      <c r="AJ163" s="315" t="s">
        <v>2557</v>
      </c>
      <c r="AK163" s="494"/>
    </row>
    <row r="164" spans="1:37" ht="18" customHeight="1" x14ac:dyDescent="0.25">
      <c r="A164" s="16" t="s">
        <v>1014</v>
      </c>
      <c r="B164" s="283">
        <v>976981511</v>
      </c>
      <c r="C164" s="15" t="s">
        <v>1015</v>
      </c>
      <c r="D164" s="16" t="s">
        <v>1016</v>
      </c>
      <c r="E164" s="10" t="s">
        <v>207</v>
      </c>
      <c r="F164" s="10" t="s">
        <v>38</v>
      </c>
      <c r="G164" s="10" t="s">
        <v>1017</v>
      </c>
      <c r="H164" s="10" t="s">
        <v>1018</v>
      </c>
      <c r="I164" s="16" t="s">
        <v>1019</v>
      </c>
      <c r="J164" s="283">
        <v>996407039</v>
      </c>
      <c r="K164" s="29" t="s">
        <v>1020</v>
      </c>
      <c r="L164" s="16" t="s">
        <v>1021</v>
      </c>
      <c r="M164" s="18">
        <v>44510</v>
      </c>
      <c r="N164" s="18">
        <v>45057</v>
      </c>
      <c r="O164" s="10" t="s">
        <v>64</v>
      </c>
      <c r="P164" s="18">
        <v>45334</v>
      </c>
      <c r="Q164" s="10">
        <v>12</v>
      </c>
      <c r="R164" s="10" t="s">
        <v>65</v>
      </c>
      <c r="S164" s="11" t="s">
        <v>2520</v>
      </c>
      <c r="T164" s="12"/>
      <c r="U164" s="13">
        <v>1597.8</v>
      </c>
      <c r="V164" s="13"/>
      <c r="W164" s="13"/>
      <c r="X164" s="13"/>
      <c r="Y164" s="33"/>
      <c r="Z164" s="33">
        <v>81.92</v>
      </c>
      <c r="AA164" s="33"/>
      <c r="AB164" s="13">
        <f t="shared" si="21"/>
        <v>1679.72</v>
      </c>
      <c r="AC164" s="14">
        <v>7.0000000000000007E-2</v>
      </c>
      <c r="AD164" s="13">
        <f t="shared" si="22"/>
        <v>111.846</v>
      </c>
      <c r="AE164" s="13">
        <f t="shared" si="19"/>
        <v>1567.874</v>
      </c>
      <c r="AF164" s="13">
        <v>0</v>
      </c>
      <c r="AG164" s="13">
        <f t="shared" si="23"/>
        <v>1567.874</v>
      </c>
      <c r="AH164" s="10">
        <v>17</v>
      </c>
      <c r="AI164" s="30"/>
      <c r="AJ164" s="30"/>
      <c r="AK164" s="447" t="s">
        <v>1022</v>
      </c>
    </row>
    <row r="165" spans="1:37" ht="18" customHeight="1" x14ac:dyDescent="0.25">
      <c r="A165" s="52" t="s">
        <v>1023</v>
      </c>
      <c r="B165" s="52" t="s">
        <v>1024</v>
      </c>
      <c r="C165" s="318" t="s">
        <v>1025</v>
      </c>
      <c r="D165" s="52" t="s">
        <v>1026</v>
      </c>
      <c r="E165" s="53" t="s">
        <v>37</v>
      </c>
      <c r="F165" s="53" t="s">
        <v>50</v>
      </c>
      <c r="G165" s="53">
        <v>1372</v>
      </c>
      <c r="H165" s="53" t="s">
        <v>1027</v>
      </c>
      <c r="I165" s="52" t="s">
        <v>1028</v>
      </c>
      <c r="J165" s="52" t="s">
        <v>1029</v>
      </c>
      <c r="K165" s="318" t="s">
        <v>1030</v>
      </c>
      <c r="L165" s="52" t="s">
        <v>1031</v>
      </c>
      <c r="M165" s="260">
        <v>44887</v>
      </c>
      <c r="N165" s="260">
        <v>45797</v>
      </c>
      <c r="O165" s="53" t="s">
        <v>206</v>
      </c>
      <c r="P165" s="260">
        <v>45296</v>
      </c>
      <c r="Q165" s="53">
        <v>5</v>
      </c>
      <c r="R165" s="53" t="s">
        <v>44</v>
      </c>
      <c r="S165" s="258" t="s">
        <v>2280</v>
      </c>
      <c r="T165" s="259"/>
      <c r="U165" s="311">
        <v>1750</v>
      </c>
      <c r="V165" s="311"/>
      <c r="W165" s="311"/>
      <c r="X165" s="311"/>
      <c r="Y165" s="322"/>
      <c r="Z165" s="322"/>
      <c r="AA165" s="322"/>
      <c r="AB165" s="311">
        <f t="shared" si="21"/>
        <v>1750</v>
      </c>
      <c r="AC165" s="313">
        <v>0.08</v>
      </c>
      <c r="AD165" s="311">
        <f t="shared" si="22"/>
        <v>140</v>
      </c>
      <c r="AE165" s="311">
        <f t="shared" si="19"/>
        <v>1610</v>
      </c>
      <c r="AF165" s="311">
        <v>0</v>
      </c>
      <c r="AG165" s="311">
        <f t="shared" si="23"/>
        <v>1610</v>
      </c>
      <c r="AH165" s="53">
        <v>10</v>
      </c>
      <c r="AI165" s="315" t="s">
        <v>1957</v>
      </c>
      <c r="AJ165" s="315" t="s">
        <v>2557</v>
      </c>
      <c r="AK165" s="323"/>
    </row>
    <row r="166" spans="1:37" ht="18" customHeight="1" x14ac:dyDescent="0.25">
      <c r="A166" s="52" t="s">
        <v>1032</v>
      </c>
      <c r="B166" s="52" t="s">
        <v>1033</v>
      </c>
      <c r="C166" s="504" t="s">
        <v>1034</v>
      </c>
      <c r="D166" s="52" t="s">
        <v>1035</v>
      </c>
      <c r="E166" s="53" t="s">
        <v>49</v>
      </c>
      <c r="F166" s="53" t="s">
        <v>50</v>
      </c>
      <c r="G166" s="53">
        <v>3750</v>
      </c>
      <c r="H166" s="53" t="s">
        <v>1036</v>
      </c>
      <c r="I166" s="52" t="s">
        <v>1037</v>
      </c>
      <c r="J166" s="52" t="s">
        <v>1038</v>
      </c>
      <c r="K166" s="318" t="s">
        <v>1039</v>
      </c>
      <c r="L166" s="52" t="s">
        <v>1040</v>
      </c>
      <c r="M166" s="260">
        <v>44076</v>
      </c>
      <c r="N166" s="260">
        <v>44980</v>
      </c>
      <c r="O166" s="53" t="s">
        <v>87</v>
      </c>
      <c r="P166" s="260">
        <v>45270</v>
      </c>
      <c r="Q166" s="53">
        <v>10</v>
      </c>
      <c r="R166" s="53" t="s">
        <v>65</v>
      </c>
      <c r="S166" s="258" t="s">
        <v>2157</v>
      </c>
      <c r="T166" s="259"/>
      <c r="U166" s="311">
        <v>1342.29</v>
      </c>
      <c r="V166" s="311"/>
      <c r="W166" s="311"/>
      <c r="X166" s="311"/>
      <c r="Y166" s="322">
        <v>619.53</v>
      </c>
      <c r="Z166" s="322"/>
      <c r="AA166" s="322"/>
      <c r="AB166" s="311">
        <f t="shared" si="21"/>
        <v>1961.82</v>
      </c>
      <c r="AC166" s="313">
        <v>0.08</v>
      </c>
      <c r="AD166" s="311">
        <f t="shared" si="22"/>
        <v>107.3832</v>
      </c>
      <c r="AE166" s="311">
        <f t="shared" si="19"/>
        <v>1854.4367999999999</v>
      </c>
      <c r="AF166" s="311">
        <v>0</v>
      </c>
      <c r="AG166" s="311">
        <f t="shared" si="23"/>
        <v>1854.4367999999999</v>
      </c>
      <c r="AH166" s="53">
        <v>15</v>
      </c>
      <c r="AI166" s="315" t="s">
        <v>1957</v>
      </c>
      <c r="AJ166" s="315"/>
      <c r="AK166" s="492"/>
    </row>
    <row r="167" spans="1:37" ht="18" customHeight="1" x14ac:dyDescent="0.25">
      <c r="A167" s="52" t="s">
        <v>2097</v>
      </c>
      <c r="B167" s="52" t="s">
        <v>2098</v>
      </c>
      <c r="C167" s="318" t="s">
        <v>2099</v>
      </c>
      <c r="D167" s="52" t="s">
        <v>2100</v>
      </c>
      <c r="E167" s="53" t="s">
        <v>2101</v>
      </c>
      <c r="F167" s="53" t="s">
        <v>38</v>
      </c>
      <c r="G167" s="53">
        <v>1</v>
      </c>
      <c r="H167" s="53" t="s">
        <v>2102</v>
      </c>
      <c r="I167" s="52" t="s">
        <v>2103</v>
      </c>
      <c r="J167" s="52" t="s">
        <v>2104</v>
      </c>
      <c r="K167" s="318" t="s">
        <v>2105</v>
      </c>
      <c r="L167" s="52" t="s">
        <v>2106</v>
      </c>
      <c r="M167" s="260">
        <v>45179</v>
      </c>
      <c r="N167" s="260">
        <v>46090</v>
      </c>
      <c r="O167" s="53" t="s">
        <v>280</v>
      </c>
      <c r="P167" s="260">
        <v>45270</v>
      </c>
      <c r="Q167" s="53">
        <v>10</v>
      </c>
      <c r="R167" s="53" t="s">
        <v>44</v>
      </c>
      <c r="S167" s="258" t="s">
        <v>2507</v>
      </c>
      <c r="T167" s="259" t="s">
        <v>62</v>
      </c>
      <c r="U167" s="311">
        <v>1270</v>
      </c>
      <c r="V167" s="311">
        <v>74.7</v>
      </c>
      <c r="W167" s="388"/>
      <c r="X167" s="311"/>
      <c r="Y167" s="322">
        <v>280</v>
      </c>
      <c r="Z167" s="322"/>
      <c r="AA167" s="322"/>
      <c r="AB167" s="311">
        <f t="shared" si="21"/>
        <v>1624.7</v>
      </c>
      <c r="AC167" s="313">
        <v>0.08</v>
      </c>
      <c r="AD167" s="311">
        <f t="shared" si="22"/>
        <v>101.60000000000001</v>
      </c>
      <c r="AE167" s="311">
        <f t="shared" si="19"/>
        <v>1523.1000000000001</v>
      </c>
      <c r="AF167" s="311">
        <v>0</v>
      </c>
      <c r="AG167" s="311">
        <f t="shared" si="23"/>
        <v>1523.1000000000001</v>
      </c>
      <c r="AH167" s="53">
        <v>15</v>
      </c>
      <c r="AI167" s="315" t="s">
        <v>1957</v>
      </c>
      <c r="AJ167" s="315"/>
      <c r="AK167" s="323"/>
    </row>
    <row r="168" spans="1:37" ht="18" customHeight="1" x14ac:dyDescent="0.25">
      <c r="A168" s="52" t="s">
        <v>1041</v>
      </c>
      <c r="B168" s="52" t="s">
        <v>1042</v>
      </c>
      <c r="C168" s="317" t="s">
        <v>1043</v>
      </c>
      <c r="D168" s="52" t="s">
        <v>1044</v>
      </c>
      <c r="E168" s="53" t="s">
        <v>37</v>
      </c>
      <c r="F168" s="557" t="s">
        <v>38</v>
      </c>
      <c r="G168" s="53">
        <v>4138</v>
      </c>
      <c r="H168" s="53" t="s">
        <v>1045</v>
      </c>
      <c r="I168" s="52" t="s">
        <v>1763</v>
      </c>
      <c r="J168" s="52" t="s">
        <v>1764</v>
      </c>
      <c r="K168" s="318" t="s">
        <v>1765</v>
      </c>
      <c r="L168" s="52" t="s">
        <v>1046</v>
      </c>
      <c r="M168" s="260">
        <v>45089</v>
      </c>
      <c r="N168" s="260">
        <v>46002</v>
      </c>
      <c r="O168" s="53" t="s">
        <v>216</v>
      </c>
      <c r="P168" s="260">
        <v>45270</v>
      </c>
      <c r="Q168" s="53">
        <v>10</v>
      </c>
      <c r="R168" s="53" t="s">
        <v>65</v>
      </c>
      <c r="S168" s="258" t="s">
        <v>2550</v>
      </c>
      <c r="T168" s="259" t="s">
        <v>62</v>
      </c>
      <c r="U168" s="311">
        <v>1650</v>
      </c>
      <c r="V168" s="311">
        <v>104.48</v>
      </c>
      <c r="W168" s="388"/>
      <c r="X168" s="311"/>
      <c r="Y168" s="322"/>
      <c r="Z168" s="322"/>
      <c r="AA168" s="322"/>
      <c r="AB168" s="311">
        <f t="shared" si="21"/>
        <v>1754.48</v>
      </c>
      <c r="AC168" s="313">
        <v>0.08</v>
      </c>
      <c r="AD168" s="311">
        <f t="shared" si="22"/>
        <v>132</v>
      </c>
      <c r="AE168" s="311">
        <f t="shared" si="19"/>
        <v>1622.48</v>
      </c>
      <c r="AF168" s="311">
        <v>0</v>
      </c>
      <c r="AG168" s="311">
        <f t="shared" si="23"/>
        <v>1622.48</v>
      </c>
      <c r="AH168" s="53">
        <v>15</v>
      </c>
      <c r="AI168" s="314" t="s">
        <v>1957</v>
      </c>
      <c r="AJ168" s="315"/>
      <c r="AK168" s="323"/>
    </row>
    <row r="169" spans="1:37" ht="18" customHeight="1" x14ac:dyDescent="0.25">
      <c r="A169" s="52" t="s">
        <v>2336</v>
      </c>
      <c r="B169" s="52" t="s">
        <v>2380</v>
      </c>
      <c r="C169" s="318" t="s">
        <v>2337</v>
      </c>
      <c r="D169" s="52" t="s">
        <v>2338</v>
      </c>
      <c r="E169" s="53" t="s">
        <v>2101</v>
      </c>
      <c r="F169" s="53" t="s">
        <v>2399</v>
      </c>
      <c r="G169" s="53"/>
      <c r="H169" s="53"/>
      <c r="I169" s="52" t="s">
        <v>2339</v>
      </c>
      <c r="J169" s="52" t="s">
        <v>2340</v>
      </c>
      <c r="K169" s="318" t="s">
        <v>2341</v>
      </c>
      <c r="L169" s="52" t="s">
        <v>2342</v>
      </c>
      <c r="M169" s="260"/>
      <c r="N169" s="260"/>
      <c r="O169" s="53"/>
      <c r="P169" s="260">
        <v>45332</v>
      </c>
      <c r="Q169" s="53">
        <v>10</v>
      </c>
      <c r="R169" s="53" t="s">
        <v>44</v>
      </c>
      <c r="S169" s="258" t="s">
        <v>2487</v>
      </c>
      <c r="T169" s="259"/>
      <c r="U169" s="311">
        <v>1301.08</v>
      </c>
      <c r="V169" s="311"/>
      <c r="W169" s="311"/>
      <c r="X169" s="311"/>
      <c r="Y169" s="322">
        <v>960.24</v>
      </c>
      <c r="Z169" s="322">
        <v>182.67</v>
      </c>
      <c r="AA169" s="322"/>
      <c r="AB169" s="311">
        <f t="shared" si="21"/>
        <v>2443.9899999999998</v>
      </c>
      <c r="AC169" s="313">
        <v>0.08</v>
      </c>
      <c r="AD169" s="311">
        <f t="shared" si="22"/>
        <v>104.0864</v>
      </c>
      <c r="AE169" s="311">
        <f t="shared" si="19"/>
        <v>2339.9035999999996</v>
      </c>
      <c r="AF169" s="311">
        <v>0</v>
      </c>
      <c r="AG169" s="311">
        <f t="shared" si="23"/>
        <v>2339.9035999999996</v>
      </c>
      <c r="AH169" s="53">
        <v>15</v>
      </c>
      <c r="AI169" s="314" t="s">
        <v>1957</v>
      </c>
      <c r="AJ169" s="314"/>
      <c r="AK169" s="323"/>
    </row>
    <row r="170" spans="1:37" ht="18" customHeight="1" x14ac:dyDescent="0.25">
      <c r="A170" s="52" t="s">
        <v>2336</v>
      </c>
      <c r="B170" s="52" t="s">
        <v>2380</v>
      </c>
      <c r="C170" s="318" t="s">
        <v>2337</v>
      </c>
      <c r="D170" s="52" t="s">
        <v>2338</v>
      </c>
      <c r="E170" s="53" t="s">
        <v>2101</v>
      </c>
      <c r="F170" s="53" t="s">
        <v>2400</v>
      </c>
      <c r="G170" s="53"/>
      <c r="H170" s="53"/>
      <c r="I170" s="52" t="s">
        <v>634</v>
      </c>
      <c r="J170" s="52" t="s">
        <v>2386</v>
      </c>
      <c r="K170" s="318"/>
      <c r="L170" s="52" t="s">
        <v>2387</v>
      </c>
      <c r="M170" s="260">
        <v>45240</v>
      </c>
      <c r="N170" s="260">
        <v>46151</v>
      </c>
      <c r="O170" s="53" t="s">
        <v>67</v>
      </c>
      <c r="P170" s="260">
        <v>45270</v>
      </c>
      <c r="Q170" s="53">
        <v>10</v>
      </c>
      <c r="R170" s="53" t="s">
        <v>44</v>
      </c>
      <c r="S170" s="258" t="s">
        <v>2532</v>
      </c>
      <c r="T170" s="259"/>
      <c r="U170" s="311">
        <v>1740.57</v>
      </c>
      <c r="V170" s="311"/>
      <c r="W170" s="311"/>
      <c r="X170" s="311"/>
      <c r="Y170" s="322">
        <v>807.21</v>
      </c>
      <c r="Z170" s="322">
        <v>152.22</v>
      </c>
      <c r="AA170" s="322"/>
      <c r="AB170" s="311">
        <f t="shared" si="21"/>
        <v>2699.9999999999995</v>
      </c>
      <c r="AC170" s="313">
        <v>0.08</v>
      </c>
      <c r="AD170" s="311">
        <f t="shared" si="22"/>
        <v>139.2456</v>
      </c>
      <c r="AE170" s="311">
        <f t="shared" si="19"/>
        <v>2560.7543999999994</v>
      </c>
      <c r="AF170" s="311">
        <v>0</v>
      </c>
      <c r="AG170" s="311">
        <f t="shared" si="23"/>
        <v>2560.7543999999994</v>
      </c>
      <c r="AH170" s="53">
        <v>15</v>
      </c>
      <c r="AI170" s="314" t="s">
        <v>1957</v>
      </c>
      <c r="AJ170" s="314"/>
      <c r="AK170" s="323"/>
    </row>
    <row r="171" spans="1:37" ht="18" customHeight="1" x14ac:dyDescent="0.25">
      <c r="A171" s="52" t="s">
        <v>1047</v>
      </c>
      <c r="B171" s="52" t="s">
        <v>1048</v>
      </c>
      <c r="C171" s="317" t="s">
        <v>1049</v>
      </c>
      <c r="D171" s="52" t="s">
        <v>1050</v>
      </c>
      <c r="E171" s="53" t="s">
        <v>49</v>
      </c>
      <c r="F171" s="53" t="s">
        <v>180</v>
      </c>
      <c r="G171" s="53">
        <v>7210</v>
      </c>
      <c r="H171" s="53" t="s">
        <v>1051</v>
      </c>
      <c r="I171" s="52" t="s">
        <v>1052</v>
      </c>
      <c r="J171" s="52" t="s">
        <v>1053</v>
      </c>
      <c r="K171" s="318" t="s">
        <v>1054</v>
      </c>
      <c r="L171" s="52" t="s">
        <v>1055</v>
      </c>
      <c r="M171" s="260">
        <v>44788</v>
      </c>
      <c r="N171" s="260">
        <v>45702</v>
      </c>
      <c r="O171" s="53" t="s">
        <v>87</v>
      </c>
      <c r="P171" s="260">
        <v>45261</v>
      </c>
      <c r="Q171" s="53">
        <v>1</v>
      </c>
      <c r="R171" s="53" t="s">
        <v>65</v>
      </c>
      <c r="S171" s="258" t="s">
        <v>2460</v>
      </c>
      <c r="T171" s="259" t="s">
        <v>62</v>
      </c>
      <c r="U171" s="311">
        <v>1416</v>
      </c>
      <c r="V171" s="311">
        <v>22.2</v>
      </c>
      <c r="W171" s="388"/>
      <c r="X171" s="311"/>
      <c r="Y171" s="322">
        <v>512.49</v>
      </c>
      <c r="Z171" s="322">
        <v>85.26</v>
      </c>
      <c r="AA171" s="322"/>
      <c r="AB171" s="311">
        <f t="shared" si="21"/>
        <v>2035.95</v>
      </c>
      <c r="AC171" s="313">
        <v>0.08</v>
      </c>
      <c r="AD171" s="311">
        <f t="shared" si="22"/>
        <v>113.28</v>
      </c>
      <c r="AE171" s="311">
        <f t="shared" si="19"/>
        <v>1922.67</v>
      </c>
      <c r="AF171" s="311">
        <v>0</v>
      </c>
      <c r="AG171" s="311">
        <f t="shared" si="23"/>
        <v>1922.67</v>
      </c>
      <c r="AH171" s="53">
        <v>5</v>
      </c>
      <c r="AI171" s="315" t="s">
        <v>1957</v>
      </c>
      <c r="AJ171" s="315" t="s">
        <v>2492</v>
      </c>
      <c r="AK171" s="323"/>
    </row>
    <row r="172" spans="1:37" ht="19.5" customHeight="1" x14ac:dyDescent="0.25">
      <c r="A172" s="16" t="s">
        <v>1056</v>
      </c>
      <c r="B172" s="16" t="s">
        <v>1057</v>
      </c>
      <c r="C172" s="474"/>
      <c r="D172" s="16" t="s">
        <v>1058</v>
      </c>
      <c r="E172" s="10" t="s">
        <v>49</v>
      </c>
      <c r="F172" s="10" t="s">
        <v>38</v>
      </c>
      <c r="G172" s="10">
        <v>1170</v>
      </c>
      <c r="H172" s="10" t="s">
        <v>275</v>
      </c>
      <c r="I172" s="16" t="s">
        <v>1059</v>
      </c>
      <c r="J172" s="16" t="s">
        <v>1060</v>
      </c>
      <c r="K172" s="29" t="s">
        <v>1061</v>
      </c>
      <c r="L172" s="16" t="s">
        <v>1062</v>
      </c>
      <c r="M172" s="18">
        <v>43768</v>
      </c>
      <c r="N172" s="18">
        <v>45595</v>
      </c>
      <c r="O172" s="10" t="s">
        <v>67</v>
      </c>
      <c r="P172" s="18">
        <v>45280</v>
      </c>
      <c r="Q172" s="10">
        <v>20</v>
      </c>
      <c r="R172" s="10" t="s">
        <v>65</v>
      </c>
      <c r="S172" s="11" t="s">
        <v>2199</v>
      </c>
      <c r="T172" s="12"/>
      <c r="U172" s="13">
        <v>1870</v>
      </c>
      <c r="V172" s="13"/>
      <c r="W172" s="13"/>
      <c r="X172" s="13"/>
      <c r="Y172" s="33"/>
      <c r="Z172" s="33"/>
      <c r="AA172" s="33"/>
      <c r="AB172" s="13">
        <f t="shared" si="21"/>
        <v>1870</v>
      </c>
      <c r="AC172" s="14">
        <v>0.08</v>
      </c>
      <c r="AD172" s="13">
        <f t="shared" si="22"/>
        <v>149.6</v>
      </c>
      <c r="AE172" s="13">
        <f t="shared" si="19"/>
        <v>1720.4</v>
      </c>
      <c r="AF172" s="13">
        <v>0</v>
      </c>
      <c r="AG172" s="13">
        <f t="shared" si="23"/>
        <v>1720.4</v>
      </c>
      <c r="AH172" s="10">
        <v>25</v>
      </c>
      <c r="AI172" s="8"/>
      <c r="AJ172" s="473"/>
      <c r="AK172" s="31"/>
    </row>
    <row r="173" spans="1:37" ht="19.5" customHeight="1" x14ac:dyDescent="0.25">
      <c r="A173" s="16" t="s">
        <v>1056</v>
      </c>
      <c r="B173" s="16" t="s">
        <v>1057</v>
      </c>
      <c r="C173" s="474"/>
      <c r="D173" s="16" t="s">
        <v>1058</v>
      </c>
      <c r="E173" s="10" t="s">
        <v>49</v>
      </c>
      <c r="F173" s="10" t="s">
        <v>38</v>
      </c>
      <c r="G173" s="10">
        <v>1170</v>
      </c>
      <c r="H173" s="10" t="s">
        <v>275</v>
      </c>
      <c r="I173" s="16" t="s">
        <v>1063</v>
      </c>
      <c r="J173" s="16" t="s">
        <v>1064</v>
      </c>
      <c r="K173" s="29" t="s">
        <v>1065</v>
      </c>
      <c r="L173" s="16" t="s">
        <v>1066</v>
      </c>
      <c r="M173" s="18">
        <v>44962</v>
      </c>
      <c r="N173" s="18">
        <v>44972</v>
      </c>
      <c r="O173" s="10" t="s">
        <v>100</v>
      </c>
      <c r="P173" s="18">
        <v>45275</v>
      </c>
      <c r="Q173" s="10">
        <v>15</v>
      </c>
      <c r="R173" s="10" t="s">
        <v>44</v>
      </c>
      <c r="S173" s="11" t="s">
        <v>2173</v>
      </c>
      <c r="T173" s="12"/>
      <c r="U173" s="13">
        <v>1650</v>
      </c>
      <c r="V173" s="13"/>
      <c r="W173" s="13"/>
      <c r="X173" s="13"/>
      <c r="Y173" s="33"/>
      <c r="Z173" s="33"/>
      <c r="AA173" s="33"/>
      <c r="AB173" s="13">
        <f t="shared" si="21"/>
        <v>1650</v>
      </c>
      <c r="AC173" s="14">
        <v>7.0000000000000007E-2</v>
      </c>
      <c r="AD173" s="13">
        <f t="shared" si="22"/>
        <v>115.50000000000001</v>
      </c>
      <c r="AE173" s="13">
        <f t="shared" si="19"/>
        <v>1534.5</v>
      </c>
      <c r="AF173" s="13">
        <v>0</v>
      </c>
      <c r="AG173" s="13">
        <f t="shared" si="23"/>
        <v>1534.5</v>
      </c>
      <c r="AH173" s="10">
        <v>20</v>
      </c>
      <c r="AI173" s="8"/>
      <c r="AJ173" s="30"/>
      <c r="AK173" s="31"/>
    </row>
    <row r="174" spans="1:37" ht="19.5" customHeight="1" x14ac:dyDescent="0.25">
      <c r="A174" s="16" t="s">
        <v>1067</v>
      </c>
      <c r="B174" s="16" t="s">
        <v>1068</v>
      </c>
      <c r="C174" s="15" t="s">
        <v>1069</v>
      </c>
      <c r="D174" s="16" t="s">
        <v>1070</v>
      </c>
      <c r="E174" s="10" t="s">
        <v>49</v>
      </c>
      <c r="F174" s="10" t="s">
        <v>1071</v>
      </c>
      <c r="G174" s="10">
        <v>9901</v>
      </c>
      <c r="H174" s="10" t="s">
        <v>1072</v>
      </c>
      <c r="I174" s="16" t="s">
        <v>1073</v>
      </c>
      <c r="J174" s="16" t="s">
        <v>1074</v>
      </c>
      <c r="K174" s="469" t="s">
        <v>1075</v>
      </c>
      <c r="L174" s="16" t="s">
        <v>1076</v>
      </c>
      <c r="M174" s="18">
        <v>44757</v>
      </c>
      <c r="N174" s="18">
        <v>45838</v>
      </c>
      <c r="O174" s="10" t="s">
        <v>111</v>
      </c>
      <c r="P174" s="18">
        <v>45275</v>
      </c>
      <c r="Q174" s="10">
        <v>15</v>
      </c>
      <c r="R174" s="10" t="s">
        <v>44</v>
      </c>
      <c r="S174" s="11" t="s">
        <v>2174</v>
      </c>
      <c r="T174" s="12"/>
      <c r="U174" s="13">
        <v>11000</v>
      </c>
      <c r="V174" s="13"/>
      <c r="W174" s="13"/>
      <c r="X174" s="13"/>
      <c r="Y174" s="33">
        <v>-1994.84</v>
      </c>
      <c r="Z174" s="33">
        <v>919.11</v>
      </c>
      <c r="AA174" s="33"/>
      <c r="AB174" s="13">
        <f t="shared" si="21"/>
        <v>9924.27</v>
      </c>
      <c r="AC174" s="14">
        <v>0.06</v>
      </c>
      <c r="AD174" s="13">
        <f t="shared" si="22"/>
        <v>660</v>
      </c>
      <c r="AE174" s="13">
        <f t="shared" si="19"/>
        <v>9264.27</v>
      </c>
      <c r="AF174" s="13">
        <v>0</v>
      </c>
      <c r="AG174" s="13">
        <f t="shared" si="23"/>
        <v>9264.27</v>
      </c>
      <c r="AH174" s="10">
        <v>20</v>
      </c>
      <c r="AI174" s="8"/>
      <c r="AJ174" s="30"/>
      <c r="AK174" s="31" t="s">
        <v>1077</v>
      </c>
    </row>
    <row r="175" spans="1:37" ht="19.5" customHeight="1" x14ac:dyDescent="0.25">
      <c r="A175" s="16" t="s">
        <v>1078</v>
      </c>
      <c r="B175" s="16" t="s">
        <v>1079</v>
      </c>
      <c r="C175" s="29" t="s">
        <v>1080</v>
      </c>
      <c r="D175" s="16" t="s">
        <v>1081</v>
      </c>
      <c r="E175" s="10" t="s">
        <v>37</v>
      </c>
      <c r="F175" s="10" t="s">
        <v>38</v>
      </c>
      <c r="G175" s="10">
        <v>4076</v>
      </c>
      <c r="H175" s="10" t="s">
        <v>1082</v>
      </c>
      <c r="I175" s="16" t="s">
        <v>1083</v>
      </c>
      <c r="J175" s="16" t="s">
        <v>1084</v>
      </c>
      <c r="K175" s="29" t="s">
        <v>1085</v>
      </c>
      <c r="L175" s="16" t="s">
        <v>1086</v>
      </c>
      <c r="M175" s="18">
        <v>44958</v>
      </c>
      <c r="N175" s="18">
        <v>45869</v>
      </c>
      <c r="O175" s="10" t="s">
        <v>100</v>
      </c>
      <c r="P175" s="27"/>
      <c r="Q175" s="20">
        <v>20</v>
      </c>
      <c r="R175" s="20" t="s">
        <v>65</v>
      </c>
      <c r="S175" s="21"/>
      <c r="T175" s="22" t="s">
        <v>62</v>
      </c>
      <c r="U175" s="13">
        <v>1250</v>
      </c>
      <c r="V175" s="13">
        <v>71.7</v>
      </c>
      <c r="W175" s="13"/>
      <c r="X175" s="13"/>
      <c r="Y175" s="33">
        <v>250</v>
      </c>
      <c r="Z175" s="33"/>
      <c r="AA175" s="33"/>
      <c r="AB175" s="13">
        <f t="shared" si="21"/>
        <v>1571.7</v>
      </c>
      <c r="AC175" s="14">
        <v>0.08</v>
      </c>
      <c r="AD175" s="13">
        <f t="shared" si="22"/>
        <v>100</v>
      </c>
      <c r="AE175" s="13">
        <f t="shared" si="19"/>
        <v>1471.7</v>
      </c>
      <c r="AF175" s="13">
        <v>0</v>
      </c>
      <c r="AG175" s="13">
        <f t="shared" si="23"/>
        <v>1471.7</v>
      </c>
      <c r="AH175" s="10">
        <v>25</v>
      </c>
      <c r="AI175" s="8"/>
      <c r="AJ175" s="30"/>
      <c r="AK175" s="31"/>
    </row>
    <row r="176" spans="1:37" ht="15.6" customHeight="1" x14ac:dyDescent="0.25">
      <c r="A176" s="26" t="s">
        <v>1087</v>
      </c>
      <c r="B176" s="26" t="s">
        <v>1088</v>
      </c>
      <c r="C176" s="43" t="s">
        <v>1089</v>
      </c>
      <c r="D176" s="26" t="s">
        <v>1090</v>
      </c>
      <c r="E176" s="20" t="s">
        <v>960</v>
      </c>
      <c r="F176" s="20" t="s">
        <v>38</v>
      </c>
      <c r="G176" s="20">
        <v>3271</v>
      </c>
      <c r="H176" s="20" t="s">
        <v>1091</v>
      </c>
      <c r="I176" s="26" t="s">
        <v>1092</v>
      </c>
      <c r="J176" s="26" t="s">
        <v>1744</v>
      </c>
      <c r="K176" s="43" t="s">
        <v>1743</v>
      </c>
      <c r="L176" s="26" t="s">
        <v>1093</v>
      </c>
      <c r="M176" s="27">
        <v>44900</v>
      </c>
      <c r="N176" s="27">
        <v>45812</v>
      </c>
      <c r="O176" s="20" t="s">
        <v>298</v>
      </c>
      <c r="P176" s="27">
        <v>45275</v>
      </c>
      <c r="Q176" s="20">
        <v>15</v>
      </c>
      <c r="R176" s="20" t="s">
        <v>44</v>
      </c>
      <c r="S176" s="21" t="s">
        <v>2555</v>
      </c>
      <c r="T176" s="22" t="s">
        <v>62</v>
      </c>
      <c r="U176" s="23">
        <v>1340</v>
      </c>
      <c r="V176" s="23">
        <v>74.7</v>
      </c>
      <c r="W176" s="23"/>
      <c r="X176" s="532"/>
      <c r="Y176" s="44">
        <v>260</v>
      </c>
      <c r="Z176" s="44"/>
      <c r="AA176" s="44"/>
      <c r="AB176" s="23">
        <f t="shared" si="21"/>
        <v>1674.7</v>
      </c>
      <c r="AC176" s="25">
        <v>0.08</v>
      </c>
      <c r="AD176" s="23">
        <f t="shared" si="22"/>
        <v>107.2</v>
      </c>
      <c r="AE176" s="23">
        <f t="shared" si="19"/>
        <v>1567.5</v>
      </c>
      <c r="AF176" s="23">
        <v>0</v>
      </c>
      <c r="AG176" s="23">
        <f t="shared" si="23"/>
        <v>1567.5</v>
      </c>
      <c r="AH176" s="20">
        <v>20</v>
      </c>
      <c r="AI176" s="24"/>
      <c r="AJ176" s="28" t="s">
        <v>2552</v>
      </c>
      <c r="AK176" s="480"/>
    </row>
    <row r="177" spans="1:37" ht="18" customHeight="1" x14ac:dyDescent="0.25">
      <c r="A177" s="16" t="s">
        <v>1094</v>
      </c>
      <c r="B177" s="16" t="s">
        <v>1095</v>
      </c>
      <c r="C177" s="15"/>
      <c r="D177" s="16" t="s">
        <v>1096</v>
      </c>
      <c r="E177" s="10" t="s">
        <v>37</v>
      </c>
      <c r="F177" s="10" t="s">
        <v>50</v>
      </c>
      <c r="G177" s="10">
        <v>4138</v>
      </c>
      <c r="H177" s="10" t="s">
        <v>1097</v>
      </c>
      <c r="I177" s="16" t="s">
        <v>1098</v>
      </c>
      <c r="J177" s="16" t="s">
        <v>1099</v>
      </c>
      <c r="K177" s="29"/>
      <c r="L177" s="16" t="s">
        <v>1100</v>
      </c>
      <c r="M177" s="18">
        <v>44696</v>
      </c>
      <c r="N177" s="18">
        <v>45611</v>
      </c>
      <c r="O177" s="10" t="s">
        <v>245</v>
      </c>
      <c r="P177" s="18">
        <v>45342</v>
      </c>
      <c r="Q177" s="10">
        <v>20</v>
      </c>
      <c r="R177" s="10" t="s">
        <v>65</v>
      </c>
      <c r="S177" s="11" t="s">
        <v>2609</v>
      </c>
      <c r="T177" s="12"/>
      <c r="U177" s="13">
        <v>650</v>
      </c>
      <c r="V177" s="13"/>
      <c r="W177" s="13"/>
      <c r="Y177" s="33"/>
      <c r="Z177" s="33"/>
      <c r="AA177" s="33"/>
      <c r="AB177" s="13">
        <v>650</v>
      </c>
      <c r="AC177" s="14">
        <v>0.08</v>
      </c>
      <c r="AD177" s="13">
        <f t="shared" si="22"/>
        <v>52</v>
      </c>
      <c r="AE177" s="13">
        <f t="shared" si="19"/>
        <v>598</v>
      </c>
      <c r="AF177" s="13">
        <v>0</v>
      </c>
      <c r="AG177" s="13">
        <f t="shared" si="23"/>
        <v>598</v>
      </c>
      <c r="AH177" s="10">
        <v>22</v>
      </c>
      <c r="AI177" s="8"/>
      <c r="AJ177" s="8"/>
      <c r="AK177" s="31"/>
    </row>
    <row r="178" spans="1:37" ht="18" customHeight="1" x14ac:dyDescent="0.25">
      <c r="A178" s="52" t="s">
        <v>1101</v>
      </c>
      <c r="B178" s="52" t="s">
        <v>1102</v>
      </c>
      <c r="C178" s="317" t="s">
        <v>1103</v>
      </c>
      <c r="D178" s="52" t="s">
        <v>1104</v>
      </c>
      <c r="E178" s="53" t="s">
        <v>322</v>
      </c>
      <c r="F178" s="53" t="s">
        <v>201</v>
      </c>
      <c r="G178" s="53">
        <v>132</v>
      </c>
      <c r="H178" s="53" t="s">
        <v>1105</v>
      </c>
      <c r="I178" s="52" t="s">
        <v>1106</v>
      </c>
      <c r="J178" s="52" t="s">
        <v>1107</v>
      </c>
      <c r="K178" s="318" t="s">
        <v>1108</v>
      </c>
      <c r="L178" s="52" t="s">
        <v>1109</v>
      </c>
      <c r="M178" s="260">
        <v>44928</v>
      </c>
      <c r="N178" s="260">
        <v>45839</v>
      </c>
      <c r="O178" s="53" t="s">
        <v>151</v>
      </c>
      <c r="P178" s="260">
        <v>45337</v>
      </c>
      <c r="Q178" s="53">
        <v>15</v>
      </c>
      <c r="R178" s="53" t="s">
        <v>44</v>
      </c>
      <c r="S178" s="258" t="s">
        <v>2544</v>
      </c>
      <c r="T178" s="259" t="s">
        <v>101</v>
      </c>
      <c r="U178" s="311">
        <v>1961</v>
      </c>
      <c r="V178" s="311">
        <v>35.85</v>
      </c>
      <c r="W178" s="311"/>
      <c r="X178" s="556"/>
      <c r="Y178" s="322">
        <v>480</v>
      </c>
      <c r="Z178" s="322">
        <v>59</v>
      </c>
      <c r="AA178" s="322"/>
      <c r="AB178" s="311">
        <f t="shared" ref="AB178:AB200" si="24">SUM(U178:AA178)</f>
        <v>2535.85</v>
      </c>
      <c r="AC178" s="313">
        <v>0.08</v>
      </c>
      <c r="AD178" s="311">
        <f t="shared" si="22"/>
        <v>156.88</v>
      </c>
      <c r="AE178" s="311">
        <f t="shared" si="19"/>
        <v>2378.9699999999998</v>
      </c>
      <c r="AF178" s="311">
        <v>0</v>
      </c>
      <c r="AG178" s="311">
        <f t="shared" si="23"/>
        <v>2378.9699999999998</v>
      </c>
      <c r="AH178" s="53">
        <v>20</v>
      </c>
      <c r="AI178" s="314" t="s">
        <v>1957</v>
      </c>
      <c r="AJ178" s="315"/>
      <c r="AK178" s="323"/>
    </row>
    <row r="179" spans="1:37" ht="18" customHeight="1" x14ac:dyDescent="0.25">
      <c r="A179" s="26" t="s">
        <v>1110</v>
      </c>
      <c r="B179" s="26" t="s">
        <v>1111</v>
      </c>
      <c r="C179" s="481" t="s">
        <v>1112</v>
      </c>
      <c r="D179" s="26" t="s">
        <v>1113</v>
      </c>
      <c r="E179" s="20" t="s">
        <v>63</v>
      </c>
      <c r="F179" s="20" t="s">
        <v>38</v>
      </c>
      <c r="G179" s="20">
        <v>618</v>
      </c>
      <c r="H179" s="20" t="s">
        <v>1114</v>
      </c>
      <c r="I179" s="26" t="s">
        <v>1115</v>
      </c>
      <c r="J179" s="26" t="s">
        <v>1116</v>
      </c>
      <c r="K179" s="43" t="s">
        <v>1117</v>
      </c>
      <c r="L179" s="26" t="s">
        <v>1118</v>
      </c>
      <c r="M179" s="27">
        <v>44851</v>
      </c>
      <c r="N179" s="27">
        <v>45763</v>
      </c>
      <c r="O179" s="20" t="s">
        <v>567</v>
      </c>
      <c r="P179" s="27">
        <v>45270</v>
      </c>
      <c r="Q179" s="20">
        <v>10</v>
      </c>
      <c r="R179" s="20" t="s">
        <v>44</v>
      </c>
      <c r="S179" s="21" t="s">
        <v>2527</v>
      </c>
      <c r="T179" s="22" t="s">
        <v>62</v>
      </c>
      <c r="U179" s="23">
        <v>1934.83</v>
      </c>
      <c r="V179" s="23">
        <v>69.569999999999993</v>
      </c>
      <c r="W179" s="23"/>
      <c r="X179" s="23"/>
      <c r="Y179" s="44">
        <v>415.17</v>
      </c>
      <c r="Z179" s="44"/>
      <c r="AA179" s="44"/>
      <c r="AB179" s="23">
        <f t="shared" si="24"/>
        <v>2419.5699999999997</v>
      </c>
      <c r="AC179" s="25">
        <v>7.0000000000000007E-2</v>
      </c>
      <c r="AD179" s="23">
        <f t="shared" si="22"/>
        <v>135.43810000000002</v>
      </c>
      <c r="AE179" s="23">
        <f t="shared" si="19"/>
        <v>2284.1318999999999</v>
      </c>
      <c r="AF179" s="23">
        <v>0</v>
      </c>
      <c r="AG179" s="23">
        <f t="shared" si="23"/>
        <v>2284.1318999999999</v>
      </c>
      <c r="AH179" s="20">
        <v>15</v>
      </c>
      <c r="AI179" s="24"/>
      <c r="AJ179" s="28" t="s">
        <v>2514</v>
      </c>
      <c r="AK179" s="480"/>
    </row>
    <row r="180" spans="1:37" ht="18" customHeight="1" x14ac:dyDescent="0.25">
      <c r="A180" s="52" t="s">
        <v>1119</v>
      </c>
      <c r="B180" s="52" t="s">
        <v>1120</v>
      </c>
      <c r="C180" s="317" t="s">
        <v>1121</v>
      </c>
      <c r="D180" s="52" t="s">
        <v>1122</v>
      </c>
      <c r="E180" s="53" t="s">
        <v>49</v>
      </c>
      <c r="F180" s="53" t="s">
        <v>50</v>
      </c>
      <c r="G180" s="53">
        <v>206</v>
      </c>
      <c r="H180" s="53" t="s">
        <v>1123</v>
      </c>
      <c r="I180" s="52" t="s">
        <v>1124</v>
      </c>
      <c r="J180" s="52" t="s">
        <v>1125</v>
      </c>
      <c r="K180" s="318" t="s">
        <v>1126</v>
      </c>
      <c r="L180" s="52" t="s">
        <v>1127</v>
      </c>
      <c r="M180" s="260">
        <v>43915</v>
      </c>
      <c r="N180" s="260">
        <v>44833</v>
      </c>
      <c r="O180" s="53" t="s">
        <v>161</v>
      </c>
      <c r="P180" s="260">
        <v>45270</v>
      </c>
      <c r="Q180" s="53">
        <v>10</v>
      </c>
      <c r="R180" s="53" t="s">
        <v>65</v>
      </c>
      <c r="S180" s="258" t="s">
        <v>2528</v>
      </c>
      <c r="T180" s="259" t="s">
        <v>62</v>
      </c>
      <c r="U180" s="311">
        <v>2251.92</v>
      </c>
      <c r="V180" s="311">
        <v>55.55</v>
      </c>
      <c r="W180" s="311">
        <v>65.069999999999993</v>
      </c>
      <c r="X180" s="311"/>
      <c r="Y180" s="322">
        <v>555</v>
      </c>
      <c r="Z180" s="322"/>
      <c r="AA180" s="322"/>
      <c r="AB180" s="311">
        <f t="shared" si="24"/>
        <v>2927.5400000000004</v>
      </c>
      <c r="AC180" s="313">
        <v>0.06</v>
      </c>
      <c r="AD180" s="311">
        <f t="shared" si="22"/>
        <v>135.11519999999999</v>
      </c>
      <c r="AE180" s="311">
        <f t="shared" si="19"/>
        <v>2792.4248000000002</v>
      </c>
      <c r="AF180" s="311">
        <v>0</v>
      </c>
      <c r="AG180" s="311">
        <f t="shared" si="23"/>
        <v>2792.4248000000002</v>
      </c>
      <c r="AH180" s="53">
        <v>15</v>
      </c>
      <c r="AI180" s="314" t="s">
        <v>1957</v>
      </c>
      <c r="AJ180" s="315"/>
      <c r="AK180" s="323" t="s">
        <v>1128</v>
      </c>
    </row>
    <row r="181" spans="1:37" ht="18" customHeight="1" x14ac:dyDescent="0.25">
      <c r="A181" s="16" t="s">
        <v>1129</v>
      </c>
      <c r="B181" s="16" t="s">
        <v>1130</v>
      </c>
      <c r="C181" s="15" t="s">
        <v>1131</v>
      </c>
      <c r="D181" s="16" t="s">
        <v>1132</v>
      </c>
      <c r="E181" s="10" t="s">
        <v>265</v>
      </c>
      <c r="F181" s="10" t="s">
        <v>50</v>
      </c>
      <c r="G181" s="10">
        <v>8098</v>
      </c>
      <c r="H181" s="10" t="s">
        <v>1133</v>
      </c>
      <c r="I181" s="16" t="s">
        <v>1525</v>
      </c>
      <c r="J181" s="16" t="s">
        <v>1526</v>
      </c>
      <c r="K181" s="29" t="s">
        <v>1527</v>
      </c>
      <c r="L181" s="16" t="s">
        <v>1907</v>
      </c>
      <c r="M181" s="18">
        <v>45036</v>
      </c>
      <c r="N181" s="18">
        <v>45949</v>
      </c>
      <c r="O181" s="10" t="s">
        <v>1528</v>
      </c>
      <c r="P181" s="18">
        <v>45311</v>
      </c>
      <c r="Q181" s="10">
        <v>20</v>
      </c>
      <c r="R181" s="10" t="s">
        <v>44</v>
      </c>
      <c r="S181" s="11" t="s">
        <v>2382</v>
      </c>
      <c r="T181" s="12"/>
      <c r="U181" s="13">
        <v>650</v>
      </c>
      <c r="V181" s="13"/>
      <c r="W181" s="13"/>
      <c r="X181" s="13"/>
      <c r="Y181" s="33"/>
      <c r="Z181" s="33"/>
      <c r="AA181" s="33"/>
      <c r="AB181" s="13">
        <f t="shared" si="24"/>
        <v>650</v>
      </c>
      <c r="AC181" s="14">
        <v>0.08</v>
      </c>
      <c r="AD181" s="13">
        <f t="shared" si="22"/>
        <v>52</v>
      </c>
      <c r="AE181" s="13">
        <f t="shared" si="19"/>
        <v>598</v>
      </c>
      <c r="AF181" s="13">
        <v>0</v>
      </c>
      <c r="AG181" s="13">
        <f t="shared" si="23"/>
        <v>598</v>
      </c>
      <c r="AH181" s="10">
        <v>25</v>
      </c>
      <c r="AI181" s="8"/>
      <c r="AJ181" s="30"/>
      <c r="AK181" s="31"/>
    </row>
    <row r="182" spans="1:37" ht="18" customHeight="1" x14ac:dyDescent="0.25">
      <c r="A182" s="52" t="s">
        <v>1129</v>
      </c>
      <c r="B182" s="52" t="s">
        <v>1130</v>
      </c>
      <c r="C182" s="317" t="s">
        <v>1131</v>
      </c>
      <c r="D182" s="52" t="s">
        <v>1134</v>
      </c>
      <c r="E182" s="53" t="s">
        <v>265</v>
      </c>
      <c r="F182" s="53" t="s">
        <v>50</v>
      </c>
      <c r="G182" s="53">
        <v>8098</v>
      </c>
      <c r="H182" s="53" t="s">
        <v>1133</v>
      </c>
      <c r="I182" s="52" t="s">
        <v>1135</v>
      </c>
      <c r="J182" s="52" t="s">
        <v>1136</v>
      </c>
      <c r="K182" s="318" t="s">
        <v>1137</v>
      </c>
      <c r="L182" s="52" t="s">
        <v>1908</v>
      </c>
      <c r="M182" s="260">
        <v>44749</v>
      </c>
      <c r="N182" s="260">
        <v>45844</v>
      </c>
      <c r="O182" s="53" t="s">
        <v>151</v>
      </c>
      <c r="P182" s="260">
        <v>45267</v>
      </c>
      <c r="Q182" s="53">
        <v>7</v>
      </c>
      <c r="R182" s="53" t="s">
        <v>44</v>
      </c>
      <c r="S182" s="258" t="s">
        <v>2274</v>
      </c>
      <c r="T182" s="259"/>
      <c r="U182" s="311">
        <v>600</v>
      </c>
      <c r="V182" s="311"/>
      <c r="W182" s="311"/>
      <c r="X182" s="311"/>
      <c r="Y182" s="322"/>
      <c r="Z182" s="322"/>
      <c r="AA182" s="322"/>
      <c r="AB182" s="311">
        <f t="shared" si="24"/>
        <v>600</v>
      </c>
      <c r="AC182" s="313">
        <v>0.08</v>
      </c>
      <c r="AD182" s="311">
        <f t="shared" si="22"/>
        <v>48</v>
      </c>
      <c r="AE182" s="311">
        <f t="shared" si="19"/>
        <v>552</v>
      </c>
      <c r="AF182" s="311">
        <v>0</v>
      </c>
      <c r="AG182" s="311">
        <f t="shared" si="23"/>
        <v>552</v>
      </c>
      <c r="AH182" s="53">
        <v>12</v>
      </c>
      <c r="AI182" s="315" t="s">
        <v>1957</v>
      </c>
      <c r="AJ182" s="314" t="s">
        <v>2557</v>
      </c>
      <c r="AK182" s="323"/>
    </row>
    <row r="183" spans="1:37" ht="18" customHeight="1" x14ac:dyDescent="0.25">
      <c r="A183" s="52" t="s">
        <v>1138</v>
      </c>
      <c r="B183" s="52" t="s">
        <v>1139</v>
      </c>
      <c r="C183" s="317" t="s">
        <v>1140</v>
      </c>
      <c r="D183" s="52" t="s">
        <v>1141</v>
      </c>
      <c r="E183" s="53" t="s">
        <v>37</v>
      </c>
      <c r="F183" s="53" t="s">
        <v>38</v>
      </c>
      <c r="G183" s="53">
        <v>238</v>
      </c>
      <c r="H183" s="53" t="s">
        <v>1142</v>
      </c>
      <c r="I183" s="52" t="s">
        <v>1143</v>
      </c>
      <c r="J183" s="52" t="s">
        <v>1144</v>
      </c>
      <c r="K183" s="318" t="s">
        <v>1145</v>
      </c>
      <c r="L183" s="52" t="s">
        <v>1146</v>
      </c>
      <c r="M183" s="260">
        <v>44177</v>
      </c>
      <c r="N183" s="260">
        <v>45088</v>
      </c>
      <c r="O183" s="53" t="s">
        <v>77</v>
      </c>
      <c r="P183" s="260">
        <v>45272</v>
      </c>
      <c r="Q183" s="53">
        <v>12</v>
      </c>
      <c r="R183" s="53" t="s">
        <v>65</v>
      </c>
      <c r="S183" s="258" t="s">
        <v>2519</v>
      </c>
      <c r="T183" s="259" t="s">
        <v>62</v>
      </c>
      <c r="U183" s="311">
        <v>1218.1400000000001</v>
      </c>
      <c r="V183" s="311">
        <v>82.1</v>
      </c>
      <c r="W183" s="311"/>
      <c r="X183" s="311"/>
      <c r="Y183" s="322"/>
      <c r="Z183" s="322"/>
      <c r="AA183" s="322"/>
      <c r="AB183" s="311">
        <f t="shared" si="24"/>
        <v>1300.24</v>
      </c>
      <c r="AC183" s="313">
        <v>0.08</v>
      </c>
      <c r="AD183" s="311">
        <f t="shared" si="22"/>
        <v>97.451200000000014</v>
      </c>
      <c r="AE183" s="311">
        <f t="shared" si="19"/>
        <v>1202.7888</v>
      </c>
      <c r="AF183" s="311">
        <v>0</v>
      </c>
      <c r="AG183" s="311">
        <f t="shared" si="23"/>
        <v>1202.7888</v>
      </c>
      <c r="AH183" s="53">
        <v>15</v>
      </c>
      <c r="AI183" s="315" t="s">
        <v>1957</v>
      </c>
      <c r="AJ183" s="315"/>
      <c r="AK183" s="323"/>
    </row>
    <row r="184" spans="1:37" ht="18" customHeight="1" x14ac:dyDescent="0.25">
      <c r="A184" s="52" t="s">
        <v>1138</v>
      </c>
      <c r="B184" s="52" t="s">
        <v>1139</v>
      </c>
      <c r="C184" s="317" t="s">
        <v>1140</v>
      </c>
      <c r="D184" s="52" t="s">
        <v>1141</v>
      </c>
      <c r="E184" s="53" t="s">
        <v>37</v>
      </c>
      <c r="F184" s="53" t="s">
        <v>38</v>
      </c>
      <c r="G184" s="53">
        <v>238</v>
      </c>
      <c r="H184" s="53" t="s">
        <v>1142</v>
      </c>
      <c r="I184" s="52" t="s">
        <v>1147</v>
      </c>
      <c r="J184" s="52" t="s">
        <v>1148</v>
      </c>
      <c r="K184" s="318" t="s">
        <v>1149</v>
      </c>
      <c r="L184" s="52" t="s">
        <v>1150</v>
      </c>
      <c r="M184" s="260">
        <v>44179</v>
      </c>
      <c r="N184" s="260">
        <v>44360</v>
      </c>
      <c r="O184" s="53" t="s">
        <v>77</v>
      </c>
      <c r="P184" s="260">
        <v>45323</v>
      </c>
      <c r="Q184" s="53">
        <v>1</v>
      </c>
      <c r="R184" s="53" t="s">
        <v>65</v>
      </c>
      <c r="S184" s="258" t="s">
        <v>2457</v>
      </c>
      <c r="T184" s="259"/>
      <c r="U184" s="311">
        <v>2214.8000000000002</v>
      </c>
      <c r="V184" s="311"/>
      <c r="W184" s="311"/>
      <c r="X184" s="311"/>
      <c r="Y184" s="322"/>
      <c r="Z184" s="322"/>
      <c r="AA184" s="322"/>
      <c r="AB184" s="311">
        <f t="shared" si="24"/>
        <v>2214.8000000000002</v>
      </c>
      <c r="AC184" s="313">
        <v>0.08</v>
      </c>
      <c r="AD184" s="311">
        <f t="shared" si="22"/>
        <v>177.18400000000003</v>
      </c>
      <c r="AE184" s="311">
        <f t="shared" si="19"/>
        <v>2037.6160000000002</v>
      </c>
      <c r="AF184" s="311">
        <v>0</v>
      </c>
      <c r="AG184" s="311">
        <f t="shared" si="23"/>
        <v>2037.6160000000002</v>
      </c>
      <c r="AH184" s="53">
        <v>5</v>
      </c>
      <c r="AI184" s="315" t="s">
        <v>1957</v>
      </c>
      <c r="AJ184" s="315" t="s">
        <v>2492</v>
      </c>
      <c r="AK184" s="323"/>
    </row>
    <row r="185" spans="1:37" ht="18" customHeight="1" x14ac:dyDescent="0.25">
      <c r="A185" s="26" t="s">
        <v>1151</v>
      </c>
      <c r="B185" s="26" t="s">
        <v>1152</v>
      </c>
      <c r="C185" s="43" t="s">
        <v>1153</v>
      </c>
      <c r="D185" s="26" t="s">
        <v>1154</v>
      </c>
      <c r="E185" s="20" t="s">
        <v>49</v>
      </c>
      <c r="F185" s="20" t="s">
        <v>50</v>
      </c>
      <c r="G185" s="20">
        <v>184</v>
      </c>
      <c r="H185" s="20" t="s">
        <v>1155</v>
      </c>
      <c r="I185" s="26" t="s">
        <v>1156</v>
      </c>
      <c r="J185" s="26" t="s">
        <v>1157</v>
      </c>
      <c r="K185" s="43" t="s">
        <v>1158</v>
      </c>
      <c r="L185" s="26" t="s">
        <v>1159</v>
      </c>
      <c r="M185" s="27">
        <v>44898</v>
      </c>
      <c r="N185" s="27">
        <v>45810</v>
      </c>
      <c r="O185" s="20" t="s">
        <v>298</v>
      </c>
      <c r="P185" s="27">
        <v>45285</v>
      </c>
      <c r="Q185" s="20">
        <v>25</v>
      </c>
      <c r="R185" s="20" t="s">
        <v>44</v>
      </c>
      <c r="S185" s="21" t="s">
        <v>2602</v>
      </c>
      <c r="T185" s="22" t="s">
        <v>62</v>
      </c>
      <c r="U185" s="23">
        <v>1500</v>
      </c>
      <c r="V185" s="23">
        <v>137.16</v>
      </c>
      <c r="W185" s="23"/>
      <c r="X185" s="23"/>
      <c r="Y185" s="44"/>
      <c r="Z185" s="44"/>
      <c r="AA185" s="44"/>
      <c r="AB185" s="23">
        <f t="shared" si="24"/>
        <v>1637.16</v>
      </c>
      <c r="AC185" s="25">
        <v>0.08</v>
      </c>
      <c r="AD185" s="23">
        <f t="shared" si="22"/>
        <v>120</v>
      </c>
      <c r="AE185" s="497">
        <f t="shared" si="19"/>
        <v>1517.16</v>
      </c>
      <c r="AF185" s="23">
        <v>0</v>
      </c>
      <c r="AG185" s="23">
        <f t="shared" si="23"/>
        <v>1517.16</v>
      </c>
      <c r="AH185" s="20">
        <v>30</v>
      </c>
      <c r="AI185" s="24"/>
      <c r="AJ185" s="24" t="s">
        <v>2598</v>
      </c>
      <c r="AK185" s="480"/>
    </row>
    <row r="186" spans="1:37" ht="18" customHeight="1" x14ac:dyDescent="0.25">
      <c r="A186" s="389" t="s">
        <v>1160</v>
      </c>
      <c r="B186" s="515" t="s">
        <v>1161</v>
      </c>
      <c r="C186" s="317"/>
      <c r="D186" s="389" t="s">
        <v>1162</v>
      </c>
      <c r="E186" s="516" t="s">
        <v>66</v>
      </c>
      <c r="F186" s="390" t="s">
        <v>38</v>
      </c>
      <c r="G186" s="390">
        <v>658</v>
      </c>
      <c r="H186" s="390" t="s">
        <v>1163</v>
      </c>
      <c r="I186" s="389" t="s">
        <v>1164</v>
      </c>
      <c r="J186" s="389" t="s">
        <v>1165</v>
      </c>
      <c r="K186" s="318" t="s">
        <v>1166</v>
      </c>
      <c r="L186" s="389" t="s">
        <v>1167</v>
      </c>
      <c r="M186" s="392">
        <v>44783</v>
      </c>
      <c r="N186" s="392">
        <v>45697</v>
      </c>
      <c r="O186" s="390" t="s">
        <v>87</v>
      </c>
      <c r="P186" s="392">
        <v>45311</v>
      </c>
      <c r="Q186" s="390">
        <v>20</v>
      </c>
      <c r="R186" s="390" t="s">
        <v>44</v>
      </c>
      <c r="S186" s="393" t="s">
        <v>2383</v>
      </c>
      <c r="T186" s="391"/>
      <c r="U186" s="394">
        <v>800</v>
      </c>
      <c r="V186" s="394"/>
      <c r="W186" s="394"/>
      <c r="X186" s="394"/>
      <c r="Y186" s="395"/>
      <c r="Z186" s="395"/>
      <c r="AA186" s="395"/>
      <c r="AB186" s="394">
        <f t="shared" si="24"/>
        <v>800</v>
      </c>
      <c r="AC186" s="396">
        <v>0.08</v>
      </c>
      <c r="AD186" s="311">
        <f t="shared" si="22"/>
        <v>64</v>
      </c>
      <c r="AE186" s="394">
        <f t="shared" si="19"/>
        <v>736</v>
      </c>
      <c r="AF186" s="394">
        <v>0</v>
      </c>
      <c r="AG186" s="394">
        <f t="shared" si="23"/>
        <v>736</v>
      </c>
      <c r="AH186" s="390">
        <v>25</v>
      </c>
      <c r="AI186" s="314" t="s">
        <v>1957</v>
      </c>
      <c r="AJ186" s="314"/>
      <c r="AK186" s="398"/>
    </row>
    <row r="187" spans="1:37" ht="18" customHeight="1" x14ac:dyDescent="0.25">
      <c r="A187" s="374" t="s">
        <v>1168</v>
      </c>
      <c r="B187" s="475" t="s">
        <v>1169</v>
      </c>
      <c r="C187" s="29" t="s">
        <v>1170</v>
      </c>
      <c r="D187" s="374" t="s">
        <v>1171</v>
      </c>
      <c r="E187" s="476" t="s">
        <v>49</v>
      </c>
      <c r="F187" s="375" t="s">
        <v>201</v>
      </c>
      <c r="G187" s="375">
        <v>62</v>
      </c>
      <c r="H187" s="375" t="s">
        <v>1172</v>
      </c>
      <c r="I187" s="374" t="s">
        <v>1173</v>
      </c>
      <c r="J187" s="374" t="s">
        <v>1174</v>
      </c>
      <c r="K187" s="29" t="s">
        <v>1175</v>
      </c>
      <c r="L187" s="374" t="s">
        <v>1176</v>
      </c>
      <c r="M187" s="376">
        <v>44963</v>
      </c>
      <c r="N187" s="376">
        <v>45874</v>
      </c>
      <c r="O187" s="375" t="s">
        <v>100</v>
      </c>
      <c r="P187" s="376">
        <v>45280</v>
      </c>
      <c r="Q187" s="375">
        <v>20</v>
      </c>
      <c r="R187" s="375" t="s">
        <v>65</v>
      </c>
      <c r="S187" s="378" t="s">
        <v>2200</v>
      </c>
      <c r="T187" s="377"/>
      <c r="U187" s="379">
        <v>2670</v>
      </c>
      <c r="V187" s="379"/>
      <c r="W187" s="379"/>
      <c r="X187" s="379"/>
      <c r="Y187" s="382"/>
      <c r="Z187" s="382">
        <v>130</v>
      </c>
      <c r="AA187" s="382"/>
      <c r="AB187" s="13">
        <f t="shared" si="24"/>
        <v>2800</v>
      </c>
      <c r="AC187" s="380">
        <v>0.08</v>
      </c>
      <c r="AD187" s="13">
        <f t="shared" si="22"/>
        <v>213.6</v>
      </c>
      <c r="AE187" s="379">
        <f t="shared" si="19"/>
        <v>2586.4</v>
      </c>
      <c r="AF187" s="379">
        <v>0</v>
      </c>
      <c r="AG187" s="379">
        <f t="shared" si="23"/>
        <v>2586.4</v>
      </c>
      <c r="AH187" s="375">
        <v>25</v>
      </c>
      <c r="AI187" s="8"/>
      <c r="AJ187" s="8"/>
      <c r="AK187" s="381"/>
    </row>
    <row r="188" spans="1:37" ht="18" customHeight="1" x14ac:dyDescent="0.25">
      <c r="A188" s="389" t="s">
        <v>2144</v>
      </c>
      <c r="B188" s="515" t="s">
        <v>2145</v>
      </c>
      <c r="C188" s="318" t="s">
        <v>2146</v>
      </c>
      <c r="D188" s="389" t="s">
        <v>2254</v>
      </c>
      <c r="E188" s="516" t="s">
        <v>2147</v>
      </c>
      <c r="F188" s="390" t="s">
        <v>38</v>
      </c>
      <c r="G188" s="390">
        <v>3875</v>
      </c>
      <c r="H188" s="390" t="s">
        <v>2148</v>
      </c>
      <c r="I188" s="389" t="s">
        <v>2151</v>
      </c>
      <c r="J188" s="389" t="s">
        <v>2149</v>
      </c>
      <c r="K188" s="318" t="s">
        <v>2150</v>
      </c>
      <c r="L188" s="389" t="s">
        <v>2152</v>
      </c>
      <c r="M188" s="392">
        <v>45199</v>
      </c>
      <c r="N188" s="392">
        <v>46110</v>
      </c>
      <c r="O188" s="390" t="s">
        <v>280</v>
      </c>
      <c r="P188" s="392">
        <v>45275</v>
      </c>
      <c r="Q188" s="390">
        <v>15</v>
      </c>
      <c r="R188" s="390" t="s">
        <v>44</v>
      </c>
      <c r="S188" s="393" t="s">
        <v>2555</v>
      </c>
      <c r="T188" s="391" t="s">
        <v>62</v>
      </c>
      <c r="U188" s="394">
        <v>1500</v>
      </c>
      <c r="V188" s="394">
        <v>177.43</v>
      </c>
      <c r="W188" s="394"/>
      <c r="X188" s="394"/>
      <c r="Y188" s="395"/>
      <c r="Z188" s="395"/>
      <c r="AA188" s="395"/>
      <c r="AB188" s="311">
        <f t="shared" si="24"/>
        <v>1677.43</v>
      </c>
      <c r="AC188" s="396">
        <v>0.08</v>
      </c>
      <c r="AD188" s="311">
        <f t="shared" si="22"/>
        <v>120</v>
      </c>
      <c r="AE188" s="394">
        <f t="shared" si="19"/>
        <v>1557.43</v>
      </c>
      <c r="AF188" s="394">
        <v>0</v>
      </c>
      <c r="AG188" s="394">
        <f t="shared" si="23"/>
        <v>1557.43</v>
      </c>
      <c r="AH188" s="390">
        <v>20</v>
      </c>
      <c r="AI188" s="314" t="s">
        <v>1957</v>
      </c>
      <c r="AJ188" s="315"/>
      <c r="AK188" s="398"/>
    </row>
    <row r="189" spans="1:37" ht="18" customHeight="1" x14ac:dyDescent="0.25">
      <c r="A189" s="52" t="s">
        <v>1212</v>
      </c>
      <c r="B189" s="308" t="s">
        <v>1213</v>
      </c>
      <c r="C189" s="317" t="s">
        <v>1214</v>
      </c>
      <c r="D189" s="52" t="s">
        <v>1215</v>
      </c>
      <c r="E189" s="516" t="s">
        <v>49</v>
      </c>
      <c r="F189" s="390" t="s">
        <v>38</v>
      </c>
      <c r="G189" s="53">
        <v>9892</v>
      </c>
      <c r="H189" s="53" t="s">
        <v>2007</v>
      </c>
      <c r="I189" s="52" t="s">
        <v>1216</v>
      </c>
      <c r="J189" s="52" t="s">
        <v>1217</v>
      </c>
      <c r="K189" s="318" t="s">
        <v>1218</v>
      </c>
      <c r="L189" s="389" t="s">
        <v>1219</v>
      </c>
      <c r="M189" s="260">
        <v>45017</v>
      </c>
      <c r="N189" s="260">
        <v>45930</v>
      </c>
      <c r="O189" s="53" t="s">
        <v>43</v>
      </c>
      <c r="P189" s="260">
        <v>45270</v>
      </c>
      <c r="Q189" s="53">
        <v>10</v>
      </c>
      <c r="R189" s="53" t="s">
        <v>65</v>
      </c>
      <c r="S189" s="258" t="s">
        <v>2508</v>
      </c>
      <c r="T189" s="259" t="s">
        <v>62</v>
      </c>
      <c r="U189" s="311">
        <v>1460</v>
      </c>
      <c r="V189" s="311">
        <v>74.7</v>
      </c>
      <c r="W189" s="311"/>
      <c r="X189" s="311"/>
      <c r="Y189" s="322">
        <v>260</v>
      </c>
      <c r="Z189" s="322"/>
      <c r="AA189" s="322"/>
      <c r="AB189" s="311">
        <f t="shared" si="24"/>
        <v>1794.7</v>
      </c>
      <c r="AC189" s="313">
        <v>0.08</v>
      </c>
      <c r="AD189" s="311">
        <f t="shared" si="22"/>
        <v>116.8</v>
      </c>
      <c r="AE189" s="311">
        <f t="shared" si="19"/>
        <v>1677.9</v>
      </c>
      <c r="AF189" s="311">
        <v>0</v>
      </c>
      <c r="AG189" s="311">
        <f t="shared" si="23"/>
        <v>1677.9</v>
      </c>
      <c r="AH189" s="53">
        <v>15</v>
      </c>
      <c r="AI189" s="315" t="s">
        <v>1957</v>
      </c>
      <c r="AJ189" s="315"/>
      <c r="AK189" s="323"/>
    </row>
    <row r="190" spans="1:37" ht="18" customHeight="1" x14ac:dyDescent="0.25">
      <c r="A190" s="389" t="s">
        <v>1177</v>
      </c>
      <c r="B190" s="389" t="s">
        <v>1178</v>
      </c>
      <c r="C190" s="317" t="s">
        <v>1179</v>
      </c>
      <c r="D190" s="389" t="s">
        <v>1180</v>
      </c>
      <c r="E190" s="390" t="s">
        <v>49</v>
      </c>
      <c r="F190" s="53" t="s">
        <v>50</v>
      </c>
      <c r="G190" s="390">
        <v>745</v>
      </c>
      <c r="H190" s="390" t="s">
        <v>1181</v>
      </c>
      <c r="I190" s="389" t="s">
        <v>1182</v>
      </c>
      <c r="J190" s="389" t="s">
        <v>1183</v>
      </c>
      <c r="K190" s="318" t="s">
        <v>1184</v>
      </c>
      <c r="L190" s="52" t="s">
        <v>1185</v>
      </c>
      <c r="M190" s="392">
        <v>44965</v>
      </c>
      <c r="N190" s="392">
        <v>45876</v>
      </c>
      <c r="O190" s="390" t="s">
        <v>100</v>
      </c>
      <c r="P190" s="260">
        <v>45268</v>
      </c>
      <c r="Q190" s="53">
        <v>8</v>
      </c>
      <c r="R190" s="53" t="s">
        <v>44</v>
      </c>
      <c r="S190" s="258" t="s">
        <v>2497</v>
      </c>
      <c r="T190" s="259" t="s">
        <v>62</v>
      </c>
      <c r="U190" s="311">
        <v>1336</v>
      </c>
      <c r="V190" s="311">
        <v>74.7</v>
      </c>
      <c r="W190" s="311"/>
      <c r="X190" s="394"/>
      <c r="Y190" s="322">
        <v>264</v>
      </c>
      <c r="Z190" s="322"/>
      <c r="AA190" s="322"/>
      <c r="AB190" s="311">
        <f t="shared" si="24"/>
        <v>1674.7</v>
      </c>
      <c r="AC190" s="313">
        <v>0.08</v>
      </c>
      <c r="AD190" s="311">
        <f t="shared" ref="AD190:AD221" si="25">U190*AC190</f>
        <v>106.88</v>
      </c>
      <c r="AE190" s="311">
        <f t="shared" si="19"/>
        <v>1567.8200000000002</v>
      </c>
      <c r="AF190" s="311">
        <v>0</v>
      </c>
      <c r="AG190" s="311">
        <f t="shared" ref="AG190:AG221" si="26">AE190-AF190</f>
        <v>1567.8200000000002</v>
      </c>
      <c r="AH190" s="53">
        <v>13</v>
      </c>
      <c r="AI190" s="315" t="s">
        <v>1957</v>
      </c>
      <c r="AJ190" s="315" t="s">
        <v>2557</v>
      </c>
      <c r="AK190" s="323"/>
    </row>
    <row r="191" spans="1:37" ht="18" customHeight="1" x14ac:dyDescent="0.25">
      <c r="A191" s="16" t="s">
        <v>1186</v>
      </c>
      <c r="B191" s="16" t="s">
        <v>1187</v>
      </c>
      <c r="C191" s="15" t="s">
        <v>1188</v>
      </c>
      <c r="D191" s="16" t="s">
        <v>1189</v>
      </c>
      <c r="E191" s="10" t="s">
        <v>37</v>
      </c>
      <c r="F191" s="10" t="s">
        <v>38</v>
      </c>
      <c r="G191" s="10">
        <v>3243</v>
      </c>
      <c r="H191" s="10" t="s">
        <v>1190</v>
      </c>
      <c r="I191" s="16" t="s">
        <v>1191</v>
      </c>
      <c r="J191" s="16" t="s">
        <v>1192</v>
      </c>
      <c r="K191" s="29" t="s">
        <v>1193</v>
      </c>
      <c r="L191" s="16" t="s">
        <v>1194</v>
      </c>
      <c r="M191" s="18">
        <v>44767</v>
      </c>
      <c r="N191" s="18">
        <v>45681</v>
      </c>
      <c r="O191" s="10" t="s">
        <v>151</v>
      </c>
      <c r="P191" s="18">
        <v>45285</v>
      </c>
      <c r="Q191" s="10">
        <v>25</v>
      </c>
      <c r="R191" s="10" t="s">
        <v>44</v>
      </c>
      <c r="S191" s="11" t="s">
        <v>2260</v>
      </c>
      <c r="T191" s="12"/>
      <c r="U191" s="13">
        <v>1550</v>
      </c>
      <c r="V191" s="13"/>
      <c r="W191" s="13"/>
      <c r="X191" s="13"/>
      <c r="Y191" s="33"/>
      <c r="Z191" s="33"/>
      <c r="AA191" s="33"/>
      <c r="AB191" s="13">
        <f t="shared" si="24"/>
        <v>1550</v>
      </c>
      <c r="AC191" s="14">
        <v>0.06</v>
      </c>
      <c r="AD191" s="13">
        <f t="shared" si="25"/>
        <v>93</v>
      </c>
      <c r="AE191" s="13">
        <f t="shared" si="19"/>
        <v>1457</v>
      </c>
      <c r="AF191" s="13">
        <v>0</v>
      </c>
      <c r="AG191" s="13">
        <f t="shared" si="26"/>
        <v>1457</v>
      </c>
      <c r="AH191" s="10">
        <v>30</v>
      </c>
      <c r="AI191" s="30"/>
      <c r="AJ191" s="30"/>
      <c r="AK191" s="31"/>
    </row>
    <row r="192" spans="1:37" ht="18" customHeight="1" x14ac:dyDescent="0.25">
      <c r="A192" s="26" t="s">
        <v>1195</v>
      </c>
      <c r="B192" s="26" t="s">
        <v>1196</v>
      </c>
      <c r="C192" s="481" t="s">
        <v>1197</v>
      </c>
      <c r="D192" s="26" t="s">
        <v>1198</v>
      </c>
      <c r="E192" s="19" t="s">
        <v>37</v>
      </c>
      <c r="F192" s="20" t="s">
        <v>38</v>
      </c>
      <c r="G192" s="20">
        <v>4076</v>
      </c>
      <c r="H192" s="20" t="s">
        <v>1199</v>
      </c>
      <c r="I192" s="26" t="s">
        <v>1200</v>
      </c>
      <c r="J192" s="26" t="s">
        <v>1201</v>
      </c>
      <c r="K192" s="43" t="s">
        <v>1202</v>
      </c>
      <c r="L192" s="26" t="s">
        <v>1203</v>
      </c>
      <c r="M192" s="27">
        <v>44086</v>
      </c>
      <c r="N192" s="27">
        <v>44996</v>
      </c>
      <c r="O192" s="20" t="s">
        <v>140</v>
      </c>
      <c r="P192" s="27">
        <v>45275</v>
      </c>
      <c r="Q192" s="20">
        <v>15</v>
      </c>
      <c r="R192" s="20" t="s">
        <v>65</v>
      </c>
      <c r="S192" s="21" t="s">
        <v>2583</v>
      </c>
      <c r="T192" s="22" t="s">
        <v>62</v>
      </c>
      <c r="U192" s="23">
        <v>1574.55</v>
      </c>
      <c r="V192" s="23">
        <v>40.19</v>
      </c>
      <c r="W192" s="23"/>
      <c r="X192" s="23"/>
      <c r="Y192" s="44"/>
      <c r="Z192" s="44"/>
      <c r="AA192" s="44"/>
      <c r="AB192" s="23">
        <f t="shared" si="24"/>
        <v>1614.74</v>
      </c>
      <c r="AC192" s="25">
        <v>0.08</v>
      </c>
      <c r="AD192" s="23">
        <f t="shared" si="25"/>
        <v>125.964</v>
      </c>
      <c r="AE192" s="23">
        <f t="shared" si="19"/>
        <v>1488.7760000000001</v>
      </c>
      <c r="AF192" s="23">
        <v>0</v>
      </c>
      <c r="AG192" s="23">
        <f t="shared" si="26"/>
        <v>1488.7760000000001</v>
      </c>
      <c r="AH192" s="20">
        <v>20</v>
      </c>
      <c r="AI192" s="24"/>
      <c r="AJ192" s="24" t="s">
        <v>2581</v>
      </c>
      <c r="AK192" s="24"/>
    </row>
    <row r="193" spans="1:37" ht="18" customHeight="1" x14ac:dyDescent="0.25">
      <c r="A193" s="16" t="s">
        <v>1204</v>
      </c>
      <c r="B193" s="283">
        <v>971408195</v>
      </c>
      <c r="C193" s="15" t="s">
        <v>1205</v>
      </c>
      <c r="D193" s="16" t="s">
        <v>1206</v>
      </c>
      <c r="E193" s="10" t="s">
        <v>49</v>
      </c>
      <c r="F193" s="10" t="s">
        <v>50</v>
      </c>
      <c r="G193" s="10">
        <v>1624</v>
      </c>
      <c r="H193" s="10" t="s">
        <v>1207</v>
      </c>
      <c r="I193" s="16" t="s">
        <v>1208</v>
      </c>
      <c r="J193" s="16" t="s">
        <v>1209</v>
      </c>
      <c r="K193" s="29" t="s">
        <v>1210</v>
      </c>
      <c r="L193" s="16" t="s">
        <v>1211</v>
      </c>
      <c r="M193" s="18">
        <v>44835</v>
      </c>
      <c r="N193" s="18">
        <v>45571</v>
      </c>
      <c r="O193" s="10" t="s">
        <v>67</v>
      </c>
      <c r="P193" s="27"/>
      <c r="Q193" s="20">
        <v>20</v>
      </c>
      <c r="R193" s="20" t="s">
        <v>44</v>
      </c>
      <c r="S193" s="21"/>
      <c r="T193" s="22" t="s">
        <v>62</v>
      </c>
      <c r="U193" s="13">
        <v>1466</v>
      </c>
      <c r="V193" s="13">
        <v>75.709999999999994</v>
      </c>
      <c r="W193" s="13"/>
      <c r="X193" s="13"/>
      <c r="Y193" s="33">
        <v>434</v>
      </c>
      <c r="Z193" s="33">
        <v>0</v>
      </c>
      <c r="AA193" s="33"/>
      <c r="AB193" s="13">
        <f t="shared" si="24"/>
        <v>1975.71</v>
      </c>
      <c r="AC193" s="14">
        <v>0.08</v>
      </c>
      <c r="AD193" s="13">
        <f t="shared" si="25"/>
        <v>117.28</v>
      </c>
      <c r="AE193" s="13">
        <f t="shared" si="19"/>
        <v>1858.43</v>
      </c>
      <c r="AF193" s="13">
        <v>0</v>
      </c>
      <c r="AG193" s="13">
        <f t="shared" si="26"/>
        <v>1858.43</v>
      </c>
      <c r="AH193" s="10">
        <v>25</v>
      </c>
      <c r="AI193" s="8"/>
      <c r="AJ193" s="8"/>
      <c r="AK193" s="31"/>
    </row>
    <row r="194" spans="1:37" ht="18" customHeight="1" x14ac:dyDescent="0.25">
      <c r="A194" s="16" t="s">
        <v>1837</v>
      </c>
      <c r="B194" s="283" t="s">
        <v>1838</v>
      </c>
      <c r="C194" s="29" t="s">
        <v>1839</v>
      </c>
      <c r="D194" s="16" t="s">
        <v>1840</v>
      </c>
      <c r="E194" s="10" t="s">
        <v>49</v>
      </c>
      <c r="F194" s="10" t="s">
        <v>50</v>
      </c>
      <c r="G194" s="10">
        <v>8133</v>
      </c>
      <c r="H194" s="10" t="s">
        <v>1841</v>
      </c>
      <c r="I194" s="16" t="s">
        <v>1842</v>
      </c>
      <c r="J194" s="16" t="s">
        <v>1843</v>
      </c>
      <c r="K194" s="29" t="s">
        <v>1844</v>
      </c>
      <c r="L194" s="16" t="s">
        <v>1845</v>
      </c>
      <c r="M194" s="18">
        <v>45110</v>
      </c>
      <c r="N194" s="18">
        <v>46024</v>
      </c>
      <c r="O194" s="10" t="s">
        <v>151</v>
      </c>
      <c r="P194" s="18">
        <v>45263</v>
      </c>
      <c r="Q194" s="10">
        <v>3</v>
      </c>
      <c r="R194" s="10" t="s">
        <v>44</v>
      </c>
      <c r="S194" s="11" t="s">
        <v>2133</v>
      </c>
      <c r="T194" s="12"/>
      <c r="U194" s="13">
        <v>3200</v>
      </c>
      <c r="V194" s="13"/>
      <c r="W194" s="13"/>
      <c r="X194" s="13"/>
      <c r="Y194" s="33"/>
      <c r="Z194" s="33"/>
      <c r="AA194" s="33"/>
      <c r="AB194" s="13">
        <f t="shared" si="24"/>
        <v>3200</v>
      </c>
      <c r="AC194" s="14">
        <v>0.05</v>
      </c>
      <c r="AD194" s="13">
        <f t="shared" si="25"/>
        <v>160</v>
      </c>
      <c r="AE194" s="13">
        <f t="shared" ref="AE194:AE250" si="27">AB194-AD194</f>
        <v>3040</v>
      </c>
      <c r="AF194" s="13">
        <v>0</v>
      </c>
      <c r="AG194" s="13">
        <f t="shared" si="26"/>
        <v>3040</v>
      </c>
      <c r="AH194" s="10">
        <v>8</v>
      </c>
      <c r="AI194" s="30"/>
      <c r="AJ194" s="30"/>
      <c r="AK194" s="31"/>
    </row>
    <row r="195" spans="1:37" ht="18" customHeight="1" x14ac:dyDescent="0.25">
      <c r="A195" s="16" t="s">
        <v>1220</v>
      </c>
      <c r="B195" s="16" t="s">
        <v>1221</v>
      </c>
      <c r="C195" s="15" t="s">
        <v>1222</v>
      </c>
      <c r="D195" s="16" t="s">
        <v>1223</v>
      </c>
      <c r="E195" s="32" t="s">
        <v>207</v>
      </c>
      <c r="F195" s="10" t="s">
        <v>38</v>
      </c>
      <c r="G195" s="10">
        <v>3245</v>
      </c>
      <c r="H195" s="10" t="s">
        <v>1224</v>
      </c>
      <c r="I195" s="16" t="s">
        <v>1225</v>
      </c>
      <c r="J195" s="16" t="s">
        <v>1226</v>
      </c>
      <c r="K195" s="29" t="s">
        <v>1227</v>
      </c>
      <c r="L195" s="16" t="s">
        <v>1228</v>
      </c>
      <c r="M195" s="18">
        <v>44378</v>
      </c>
      <c r="N195" s="18">
        <v>45321</v>
      </c>
      <c r="O195" s="10" t="s">
        <v>151</v>
      </c>
      <c r="P195" s="18">
        <v>44937</v>
      </c>
      <c r="Q195" s="10">
        <v>11</v>
      </c>
      <c r="R195" s="10" t="s">
        <v>65</v>
      </c>
      <c r="S195" s="11" t="s">
        <v>2335</v>
      </c>
      <c r="T195" s="12"/>
      <c r="U195" s="13">
        <v>2000</v>
      </c>
      <c r="V195" s="13"/>
      <c r="W195" s="13"/>
      <c r="X195" s="13"/>
      <c r="Y195" s="33"/>
      <c r="Z195" s="33">
        <v>110.62</v>
      </c>
      <c r="AA195" s="33"/>
      <c r="AB195" s="13">
        <f t="shared" si="24"/>
        <v>2110.62</v>
      </c>
      <c r="AC195" s="14">
        <v>0.08</v>
      </c>
      <c r="AD195" s="13">
        <f t="shared" si="25"/>
        <v>160</v>
      </c>
      <c r="AE195" s="13">
        <f t="shared" si="27"/>
        <v>1950.62</v>
      </c>
      <c r="AF195" s="13">
        <v>0</v>
      </c>
      <c r="AG195" s="13">
        <f t="shared" si="26"/>
        <v>1950.62</v>
      </c>
      <c r="AH195" s="10">
        <v>15</v>
      </c>
      <c r="AI195" s="30"/>
      <c r="AJ195" s="30"/>
      <c r="AK195" s="31" t="s">
        <v>2056</v>
      </c>
    </row>
    <row r="196" spans="1:37" ht="18" customHeight="1" x14ac:dyDescent="0.25">
      <c r="A196" s="52" t="s">
        <v>2088</v>
      </c>
      <c r="B196" s="308" t="s">
        <v>2089</v>
      </c>
      <c r="C196" s="318" t="s">
        <v>2090</v>
      </c>
      <c r="D196" s="52" t="s">
        <v>2091</v>
      </c>
      <c r="E196" s="53" t="s">
        <v>37</v>
      </c>
      <c r="F196" s="53" t="s">
        <v>38</v>
      </c>
      <c r="G196" s="53">
        <v>1813</v>
      </c>
      <c r="H196" s="53" t="s">
        <v>2092</v>
      </c>
      <c r="I196" s="52" t="s">
        <v>2093</v>
      </c>
      <c r="J196" s="52" t="s">
        <v>2094</v>
      </c>
      <c r="K196" s="318" t="s">
        <v>2095</v>
      </c>
      <c r="L196" s="389" t="s">
        <v>2096</v>
      </c>
      <c r="M196" s="260">
        <v>45179</v>
      </c>
      <c r="N196" s="260">
        <v>46090</v>
      </c>
      <c r="O196" s="53" t="s">
        <v>280</v>
      </c>
      <c r="P196" s="260">
        <v>45270</v>
      </c>
      <c r="Q196" s="53">
        <v>10</v>
      </c>
      <c r="R196" s="53" t="s">
        <v>44</v>
      </c>
      <c r="S196" s="258" t="s">
        <v>2529</v>
      </c>
      <c r="T196" s="259" t="s">
        <v>101</v>
      </c>
      <c r="U196" s="311">
        <v>1470</v>
      </c>
      <c r="V196" s="311">
        <v>74.7</v>
      </c>
      <c r="W196" s="311"/>
      <c r="X196" s="311"/>
      <c r="Y196" s="322">
        <v>280</v>
      </c>
      <c r="Z196" s="322"/>
      <c r="AA196" s="322"/>
      <c r="AB196" s="311">
        <f t="shared" si="24"/>
        <v>1824.7</v>
      </c>
      <c r="AC196" s="313">
        <v>0.06</v>
      </c>
      <c r="AD196" s="311">
        <f t="shared" si="25"/>
        <v>88.2</v>
      </c>
      <c r="AE196" s="311">
        <f t="shared" si="27"/>
        <v>1736.5</v>
      </c>
      <c r="AF196" s="311">
        <v>0</v>
      </c>
      <c r="AG196" s="311">
        <f t="shared" si="26"/>
        <v>1736.5</v>
      </c>
      <c r="AH196" s="53">
        <v>15</v>
      </c>
      <c r="AI196" s="315" t="s">
        <v>1957</v>
      </c>
      <c r="AJ196" s="314"/>
      <c r="AK196" s="323"/>
    </row>
    <row r="197" spans="1:37" ht="18" customHeight="1" x14ac:dyDescent="0.25">
      <c r="A197" s="16" t="s">
        <v>1229</v>
      </c>
      <c r="B197" s="16" t="s">
        <v>1230</v>
      </c>
      <c r="C197" s="15"/>
      <c r="D197" s="16" t="s">
        <v>1231</v>
      </c>
      <c r="E197" s="10" t="s">
        <v>49</v>
      </c>
      <c r="F197" s="10" t="s">
        <v>180</v>
      </c>
      <c r="G197" s="12" t="s">
        <v>1232</v>
      </c>
      <c r="H197" s="10" t="s">
        <v>1233</v>
      </c>
      <c r="I197" s="16" t="s">
        <v>1234</v>
      </c>
      <c r="J197" s="16" t="s">
        <v>1235</v>
      </c>
      <c r="K197" s="29" t="s">
        <v>1236</v>
      </c>
      <c r="L197" s="16" t="s">
        <v>1237</v>
      </c>
      <c r="M197" s="18">
        <v>44313</v>
      </c>
      <c r="N197" s="18">
        <v>45218</v>
      </c>
      <c r="O197" s="10" t="s">
        <v>43</v>
      </c>
      <c r="P197" s="27"/>
      <c r="Q197" s="20">
        <v>20</v>
      </c>
      <c r="R197" s="20" t="s">
        <v>65</v>
      </c>
      <c r="S197" s="21"/>
      <c r="T197" s="22" t="s">
        <v>62</v>
      </c>
      <c r="U197" s="13">
        <v>1400</v>
      </c>
      <c r="V197" s="13">
        <v>146.83000000000001</v>
      </c>
      <c r="W197" s="13">
        <v>30</v>
      </c>
      <c r="X197" s="13"/>
      <c r="Y197" s="33"/>
      <c r="Z197" s="33"/>
      <c r="AA197" s="33"/>
      <c r="AB197" s="13">
        <f t="shared" si="24"/>
        <v>1576.83</v>
      </c>
      <c r="AC197" s="14">
        <v>0.08</v>
      </c>
      <c r="AD197" s="13">
        <f t="shared" si="25"/>
        <v>112</v>
      </c>
      <c r="AE197" s="13">
        <f t="shared" si="27"/>
        <v>1464.83</v>
      </c>
      <c r="AF197" s="13">
        <v>0</v>
      </c>
      <c r="AG197" s="13">
        <f t="shared" si="26"/>
        <v>1464.83</v>
      </c>
      <c r="AH197" s="10">
        <v>25</v>
      </c>
      <c r="AI197" s="8"/>
      <c r="AJ197" s="8"/>
      <c r="AK197" s="31"/>
    </row>
    <row r="198" spans="1:37" ht="18" customHeight="1" x14ac:dyDescent="0.25">
      <c r="A198" s="16" t="s">
        <v>1994</v>
      </c>
      <c r="B198" s="16" t="s">
        <v>1997</v>
      </c>
      <c r="C198" s="15" t="s">
        <v>1998</v>
      </c>
      <c r="D198" s="16" t="s">
        <v>1999</v>
      </c>
      <c r="E198" s="10" t="s">
        <v>66</v>
      </c>
      <c r="F198" s="10" t="s">
        <v>38</v>
      </c>
      <c r="G198" s="12" t="s">
        <v>2000</v>
      </c>
      <c r="H198" s="10" t="s">
        <v>2001</v>
      </c>
      <c r="I198" s="16" t="s">
        <v>1995</v>
      </c>
      <c r="J198" s="16" t="s">
        <v>1996</v>
      </c>
      <c r="K198" s="29"/>
      <c r="L198" s="16" t="s">
        <v>195</v>
      </c>
      <c r="M198" s="18">
        <v>45129</v>
      </c>
      <c r="N198" s="18">
        <v>44947</v>
      </c>
      <c r="O198" s="10" t="s">
        <v>151</v>
      </c>
      <c r="P198" s="18">
        <v>45337</v>
      </c>
      <c r="Q198" s="10">
        <v>15</v>
      </c>
      <c r="R198" s="10" t="s">
        <v>44</v>
      </c>
      <c r="S198" s="11" t="s">
        <v>2545</v>
      </c>
      <c r="T198" s="12"/>
      <c r="U198" s="13">
        <v>1666.39</v>
      </c>
      <c r="V198" s="13"/>
      <c r="W198" s="13"/>
      <c r="X198" s="13"/>
      <c r="Y198" s="33">
        <v>700</v>
      </c>
      <c r="Z198" s="33">
        <v>133.61000000000001</v>
      </c>
      <c r="AA198" s="33"/>
      <c r="AB198" s="13">
        <f t="shared" si="24"/>
        <v>2500.0000000000005</v>
      </c>
      <c r="AC198" s="14">
        <v>0.08</v>
      </c>
      <c r="AD198" s="13">
        <f t="shared" si="25"/>
        <v>133.31120000000001</v>
      </c>
      <c r="AE198" s="13">
        <f t="shared" si="27"/>
        <v>2366.6888000000004</v>
      </c>
      <c r="AF198" s="13">
        <v>0</v>
      </c>
      <c r="AG198" s="13">
        <f t="shared" si="26"/>
        <v>2366.6888000000004</v>
      </c>
      <c r="AH198" s="10">
        <v>20</v>
      </c>
      <c r="AI198" s="8"/>
      <c r="AJ198" s="30"/>
      <c r="AK198" s="31"/>
    </row>
    <row r="199" spans="1:37" ht="17.45" customHeight="1" x14ac:dyDescent="0.25">
      <c r="A199" s="496" t="s">
        <v>1242</v>
      </c>
      <c r="B199" s="498" t="s">
        <v>1243</v>
      </c>
      <c r="C199" s="481" t="s">
        <v>1244</v>
      </c>
      <c r="D199" s="496" t="s">
        <v>1245</v>
      </c>
      <c r="E199" s="449" t="s">
        <v>49</v>
      </c>
      <c r="F199" s="449" t="s">
        <v>180</v>
      </c>
      <c r="G199" s="451" t="s">
        <v>1246</v>
      </c>
      <c r="H199" s="449" t="s">
        <v>1247</v>
      </c>
      <c r="I199" s="496" t="s">
        <v>1248</v>
      </c>
      <c r="J199" s="498">
        <v>984171256</v>
      </c>
      <c r="K199" s="499" t="s">
        <v>1249</v>
      </c>
      <c r="L199" s="496" t="s">
        <v>1250</v>
      </c>
      <c r="M199" s="448">
        <v>44512</v>
      </c>
      <c r="N199" s="448">
        <v>45423</v>
      </c>
      <c r="O199" s="449" t="s">
        <v>64</v>
      </c>
      <c r="P199" s="27">
        <v>45270</v>
      </c>
      <c r="Q199" s="20">
        <v>10</v>
      </c>
      <c r="R199" s="20" t="s">
        <v>65</v>
      </c>
      <c r="S199" s="21" t="s">
        <v>2509</v>
      </c>
      <c r="T199" s="22" t="s">
        <v>62</v>
      </c>
      <c r="U199" s="23">
        <v>1277.17</v>
      </c>
      <c r="V199" s="23">
        <v>74.7</v>
      </c>
      <c r="W199" s="23"/>
      <c r="X199" s="23"/>
      <c r="Y199" s="44">
        <v>277</v>
      </c>
      <c r="Z199" s="44">
        <v>0</v>
      </c>
      <c r="AA199" s="44"/>
      <c r="AB199" s="23">
        <f t="shared" si="24"/>
        <v>1628.8700000000001</v>
      </c>
      <c r="AC199" s="25">
        <v>0.06</v>
      </c>
      <c r="AD199" s="23">
        <f t="shared" si="25"/>
        <v>76.630200000000002</v>
      </c>
      <c r="AE199" s="23">
        <f t="shared" si="27"/>
        <v>1552.2398000000001</v>
      </c>
      <c r="AF199" s="23">
        <v>0</v>
      </c>
      <c r="AG199" s="23">
        <f t="shared" si="26"/>
        <v>1552.2398000000001</v>
      </c>
      <c r="AH199" s="20">
        <v>15</v>
      </c>
      <c r="AI199" s="28"/>
      <c r="AJ199" s="28" t="s">
        <v>2498</v>
      </c>
      <c r="AK199" s="480" t="s">
        <v>1251</v>
      </c>
    </row>
    <row r="200" spans="1:37" ht="18" customHeight="1" x14ac:dyDescent="0.25">
      <c r="A200" s="16" t="s">
        <v>1252</v>
      </c>
      <c r="B200" s="16" t="s">
        <v>1253</v>
      </c>
      <c r="C200" s="15" t="s">
        <v>1254</v>
      </c>
      <c r="D200" s="16" t="s">
        <v>1255</v>
      </c>
      <c r="E200" s="10" t="s">
        <v>1256</v>
      </c>
      <c r="F200" s="10" t="s">
        <v>1257</v>
      </c>
      <c r="G200" s="10">
        <v>1</v>
      </c>
      <c r="H200" s="10" t="s">
        <v>1767</v>
      </c>
      <c r="I200" s="16" t="s">
        <v>1258</v>
      </c>
      <c r="J200" s="16" t="s">
        <v>1259</v>
      </c>
      <c r="K200" s="29" t="s">
        <v>1260</v>
      </c>
      <c r="L200" s="16" t="s">
        <v>1261</v>
      </c>
      <c r="M200" s="18">
        <v>44788</v>
      </c>
      <c r="N200" s="18">
        <v>44606</v>
      </c>
      <c r="O200" s="10" t="s">
        <v>166</v>
      </c>
      <c r="P200" s="18">
        <v>45337</v>
      </c>
      <c r="Q200" s="10">
        <v>15</v>
      </c>
      <c r="R200" s="10" t="s">
        <v>44</v>
      </c>
      <c r="S200" s="11" t="s">
        <v>2546</v>
      </c>
      <c r="T200" s="12"/>
      <c r="U200" s="13">
        <v>1760</v>
      </c>
      <c r="V200" s="13"/>
      <c r="W200" s="13"/>
      <c r="X200" s="13"/>
      <c r="Y200" s="33">
        <v>140</v>
      </c>
      <c r="Z200" s="33"/>
      <c r="AA200" s="33"/>
      <c r="AB200" s="13">
        <f t="shared" si="24"/>
        <v>1900</v>
      </c>
      <c r="AC200" s="14">
        <v>0.08</v>
      </c>
      <c r="AD200" s="13">
        <f t="shared" si="25"/>
        <v>140.80000000000001</v>
      </c>
      <c r="AE200" s="13">
        <f t="shared" si="27"/>
        <v>1759.2</v>
      </c>
      <c r="AF200" s="13">
        <v>0</v>
      </c>
      <c r="AG200" s="13">
        <f t="shared" si="26"/>
        <v>1759.2</v>
      </c>
      <c r="AH200" s="10">
        <v>20</v>
      </c>
      <c r="AI200" s="8"/>
      <c r="AJ200" s="30"/>
      <c r="AK200" s="31"/>
    </row>
    <row r="201" spans="1:37" ht="18" customHeight="1" x14ac:dyDescent="0.25">
      <c r="A201" s="16" t="s">
        <v>1262</v>
      </c>
      <c r="B201" s="16" t="s">
        <v>1263</v>
      </c>
      <c r="C201" s="15" t="s">
        <v>1264</v>
      </c>
      <c r="D201" s="16" t="s">
        <v>1265</v>
      </c>
      <c r="E201" s="10" t="s">
        <v>207</v>
      </c>
      <c r="F201" s="10" t="s">
        <v>38</v>
      </c>
      <c r="G201" s="10" t="s">
        <v>1017</v>
      </c>
      <c r="H201" s="10" t="s">
        <v>1266</v>
      </c>
      <c r="I201" s="16" t="s">
        <v>1267</v>
      </c>
      <c r="J201" s="16" t="s">
        <v>1268</v>
      </c>
      <c r="K201" s="29" t="s">
        <v>1269</v>
      </c>
      <c r="L201" s="16" t="s">
        <v>1270</v>
      </c>
      <c r="M201" s="18">
        <v>44946</v>
      </c>
      <c r="N201" s="18">
        <v>45857</v>
      </c>
      <c r="O201" s="10" t="s">
        <v>53</v>
      </c>
      <c r="P201" s="18">
        <v>45347</v>
      </c>
      <c r="Q201" s="10">
        <v>25</v>
      </c>
      <c r="R201" s="10" t="s">
        <v>44</v>
      </c>
      <c r="S201" s="11" t="s">
        <v>2603</v>
      </c>
      <c r="T201" s="12"/>
      <c r="U201" s="13">
        <v>1550</v>
      </c>
      <c r="V201" s="13"/>
      <c r="W201" s="13"/>
      <c r="X201" s="13"/>
      <c r="Y201" s="33"/>
      <c r="Z201" s="33"/>
      <c r="AA201" s="33"/>
      <c r="AB201" s="13">
        <v>1550</v>
      </c>
      <c r="AC201" s="14">
        <v>7.0000000000000007E-2</v>
      </c>
      <c r="AD201" s="13">
        <f t="shared" si="25"/>
        <v>108.50000000000001</v>
      </c>
      <c r="AE201" s="13">
        <f t="shared" si="27"/>
        <v>1441.5</v>
      </c>
      <c r="AF201" s="13">
        <v>0</v>
      </c>
      <c r="AG201" s="13">
        <f t="shared" si="26"/>
        <v>1441.5</v>
      </c>
      <c r="AH201" s="10">
        <v>30</v>
      </c>
      <c r="AI201" s="8"/>
      <c r="AJ201" s="30"/>
      <c r="AK201" s="31"/>
    </row>
    <row r="202" spans="1:37" ht="18.95" customHeight="1" x14ac:dyDescent="0.25">
      <c r="A202" s="52" t="s">
        <v>1271</v>
      </c>
      <c r="B202" s="52" t="s">
        <v>1272</v>
      </c>
      <c r="C202" s="317" t="s">
        <v>1273</v>
      </c>
      <c r="D202" s="52" t="s">
        <v>1274</v>
      </c>
      <c r="E202" s="53" t="s">
        <v>66</v>
      </c>
      <c r="F202" s="53" t="s">
        <v>38</v>
      </c>
      <c r="G202" s="53">
        <v>2062</v>
      </c>
      <c r="H202" s="53" t="s">
        <v>2255</v>
      </c>
      <c r="I202" s="52" t="s">
        <v>1276</v>
      </c>
      <c r="J202" s="52" t="s">
        <v>1277</v>
      </c>
      <c r="K202" s="318" t="s">
        <v>1278</v>
      </c>
      <c r="L202" s="52" t="s">
        <v>1279</v>
      </c>
      <c r="M202" s="260">
        <v>44529</v>
      </c>
      <c r="N202" s="260">
        <v>45433</v>
      </c>
      <c r="O202" s="53" t="s">
        <v>64</v>
      </c>
      <c r="P202" s="260">
        <v>44941</v>
      </c>
      <c r="Q202" s="53">
        <v>15</v>
      </c>
      <c r="R202" s="53" t="s">
        <v>65</v>
      </c>
      <c r="S202" s="258" t="s">
        <v>2347</v>
      </c>
      <c r="T202" s="259"/>
      <c r="U202" s="311">
        <v>532.6</v>
      </c>
      <c r="V202" s="311"/>
      <c r="W202" s="311"/>
      <c r="X202" s="311"/>
      <c r="Y202" s="322"/>
      <c r="Z202" s="322"/>
      <c r="AA202" s="322"/>
      <c r="AB202" s="311">
        <f t="shared" ref="AB202:AB237" si="28">SUM(U202:AA202)</f>
        <v>532.6</v>
      </c>
      <c r="AC202" s="313">
        <v>0.1</v>
      </c>
      <c r="AD202" s="311">
        <f t="shared" si="25"/>
        <v>53.260000000000005</v>
      </c>
      <c r="AE202" s="311">
        <f t="shared" si="27"/>
        <v>479.34000000000003</v>
      </c>
      <c r="AF202" s="311">
        <v>0</v>
      </c>
      <c r="AG202" s="311">
        <f t="shared" si="26"/>
        <v>479.34000000000003</v>
      </c>
      <c r="AH202" s="53">
        <v>20</v>
      </c>
      <c r="AI202" s="314" t="s">
        <v>1957</v>
      </c>
      <c r="AJ202" s="315"/>
      <c r="AK202" s="323"/>
    </row>
    <row r="203" spans="1:37" ht="18" customHeight="1" x14ac:dyDescent="0.25">
      <c r="A203" s="52" t="s">
        <v>1280</v>
      </c>
      <c r="B203" s="52" t="s">
        <v>1281</v>
      </c>
      <c r="C203" s="317" t="s">
        <v>1282</v>
      </c>
      <c r="D203" s="52" t="s">
        <v>1283</v>
      </c>
      <c r="E203" s="53" t="s">
        <v>63</v>
      </c>
      <c r="F203" s="53" t="s">
        <v>38</v>
      </c>
      <c r="G203" s="53">
        <v>1546</v>
      </c>
      <c r="H203" s="53" t="s">
        <v>1284</v>
      </c>
      <c r="I203" s="52" t="s">
        <v>1285</v>
      </c>
      <c r="J203" s="52" t="s">
        <v>1286</v>
      </c>
      <c r="K203" s="318" t="s">
        <v>1287</v>
      </c>
      <c r="L203" s="52" t="s">
        <v>1288</v>
      </c>
      <c r="M203" s="260">
        <v>44739</v>
      </c>
      <c r="N203" s="260">
        <v>45652</v>
      </c>
      <c r="O203" s="53" t="s">
        <v>216</v>
      </c>
      <c r="P203" s="260">
        <v>45270</v>
      </c>
      <c r="Q203" s="53">
        <v>10</v>
      </c>
      <c r="R203" s="53" t="s">
        <v>65</v>
      </c>
      <c r="S203" s="258" t="s">
        <v>2510</v>
      </c>
      <c r="T203" s="259" t="s">
        <v>62</v>
      </c>
      <c r="U203" s="311">
        <v>1400</v>
      </c>
      <c r="V203" s="311">
        <v>74.7</v>
      </c>
      <c r="W203" s="311"/>
      <c r="X203" s="311"/>
      <c r="Y203" s="322"/>
      <c r="Z203" s="322"/>
      <c r="AA203" s="322"/>
      <c r="AB203" s="311">
        <f t="shared" si="28"/>
        <v>1474.7</v>
      </c>
      <c r="AC203" s="313">
        <v>0.08</v>
      </c>
      <c r="AD203" s="311">
        <f t="shared" si="25"/>
        <v>112</v>
      </c>
      <c r="AE203" s="311">
        <f t="shared" si="27"/>
        <v>1362.7</v>
      </c>
      <c r="AF203" s="311">
        <v>0</v>
      </c>
      <c r="AG203" s="311">
        <f t="shared" si="26"/>
        <v>1362.7</v>
      </c>
      <c r="AH203" s="53">
        <v>15</v>
      </c>
      <c r="AI203" s="314" t="s">
        <v>1957</v>
      </c>
      <c r="AJ203" s="315"/>
      <c r="AK203" s="323"/>
    </row>
    <row r="204" spans="1:37" ht="18" customHeight="1" x14ac:dyDescent="0.25">
      <c r="A204" s="52" t="s">
        <v>1289</v>
      </c>
      <c r="B204" s="52" t="s">
        <v>1890</v>
      </c>
      <c r="C204" s="317" t="s">
        <v>1290</v>
      </c>
      <c r="D204" s="52" t="s">
        <v>1291</v>
      </c>
      <c r="E204" s="53" t="s">
        <v>66</v>
      </c>
      <c r="F204" s="53" t="s">
        <v>38</v>
      </c>
      <c r="G204" s="53">
        <v>778</v>
      </c>
      <c r="H204" s="53" t="s">
        <v>1292</v>
      </c>
      <c r="I204" s="52" t="s">
        <v>1293</v>
      </c>
      <c r="J204" s="52" t="s">
        <v>1294</v>
      </c>
      <c r="K204" s="318" t="s">
        <v>1295</v>
      </c>
      <c r="L204" s="52" t="s">
        <v>1296</v>
      </c>
      <c r="M204" s="260">
        <v>44674</v>
      </c>
      <c r="N204" s="260">
        <v>45406</v>
      </c>
      <c r="O204" s="53" t="s">
        <v>43</v>
      </c>
      <c r="P204" s="260">
        <v>45270</v>
      </c>
      <c r="Q204" s="53">
        <v>10</v>
      </c>
      <c r="R204" s="53" t="s">
        <v>44</v>
      </c>
      <c r="S204" s="386">
        <v>6123</v>
      </c>
      <c r="T204" s="259" t="s">
        <v>62</v>
      </c>
      <c r="U204" s="311">
        <v>1450</v>
      </c>
      <c r="V204" s="311">
        <v>74.7</v>
      </c>
      <c r="W204" s="311"/>
      <c r="X204" s="311"/>
      <c r="Y204" s="322"/>
      <c r="Z204" s="322"/>
      <c r="AA204" s="322"/>
      <c r="AB204" s="311">
        <f t="shared" si="28"/>
        <v>1524.7</v>
      </c>
      <c r="AC204" s="313">
        <v>0.08</v>
      </c>
      <c r="AD204" s="311">
        <f t="shared" si="25"/>
        <v>116</v>
      </c>
      <c r="AE204" s="311">
        <f t="shared" si="27"/>
        <v>1408.7</v>
      </c>
      <c r="AF204" s="311">
        <v>0</v>
      </c>
      <c r="AG204" s="311">
        <f t="shared" si="26"/>
        <v>1408.7</v>
      </c>
      <c r="AH204" s="53">
        <v>15</v>
      </c>
      <c r="AI204" s="314" t="s">
        <v>1957</v>
      </c>
      <c r="AJ204" s="315"/>
      <c r="AK204" s="409" t="s">
        <v>1297</v>
      </c>
    </row>
    <row r="205" spans="1:37" ht="18" customHeight="1" x14ac:dyDescent="0.25">
      <c r="A205" s="16" t="s">
        <v>1298</v>
      </c>
      <c r="B205" s="16" t="s">
        <v>1299</v>
      </c>
      <c r="C205" s="383"/>
      <c r="D205" s="16" t="s">
        <v>1300</v>
      </c>
      <c r="E205" s="10" t="s">
        <v>207</v>
      </c>
      <c r="F205" s="32" t="s">
        <v>38</v>
      </c>
      <c r="G205" s="10">
        <v>2799</v>
      </c>
      <c r="H205" s="10" t="s">
        <v>1301</v>
      </c>
      <c r="I205" s="16" t="s">
        <v>1302</v>
      </c>
      <c r="J205" s="16" t="s">
        <v>1303</v>
      </c>
      <c r="K205" s="29" t="s">
        <v>1304</v>
      </c>
      <c r="L205" s="16" t="s">
        <v>1305</v>
      </c>
      <c r="M205" s="18">
        <v>44016</v>
      </c>
      <c r="N205" s="18">
        <v>44929</v>
      </c>
      <c r="O205" s="10" t="s">
        <v>151</v>
      </c>
      <c r="P205" s="18">
        <v>45275</v>
      </c>
      <c r="Q205" s="10">
        <v>15</v>
      </c>
      <c r="R205" s="10" t="s">
        <v>65</v>
      </c>
      <c r="S205" s="11" t="s">
        <v>2175</v>
      </c>
      <c r="T205" s="12"/>
      <c r="U205" s="13">
        <v>1199.43</v>
      </c>
      <c r="V205" s="13"/>
      <c r="W205" s="13"/>
      <c r="X205" s="13"/>
      <c r="Y205" s="33"/>
      <c r="Z205" s="33"/>
      <c r="AA205" s="33"/>
      <c r="AB205" s="13">
        <f t="shared" si="28"/>
        <v>1199.43</v>
      </c>
      <c r="AC205" s="14">
        <v>0.08</v>
      </c>
      <c r="AD205" s="13">
        <f t="shared" si="25"/>
        <v>95.954400000000007</v>
      </c>
      <c r="AE205" s="13">
        <f t="shared" si="27"/>
        <v>1103.4756</v>
      </c>
      <c r="AF205" s="13">
        <v>0</v>
      </c>
      <c r="AG205" s="13">
        <f t="shared" si="26"/>
        <v>1103.4756</v>
      </c>
      <c r="AH205" s="10">
        <v>20</v>
      </c>
      <c r="AI205" s="8"/>
      <c r="AJ205" s="30"/>
      <c r="AK205" s="31"/>
    </row>
    <row r="206" spans="1:37" ht="18" customHeight="1" x14ac:dyDescent="0.25">
      <c r="A206" s="16" t="s">
        <v>1298</v>
      </c>
      <c r="B206" s="16" t="s">
        <v>1299</v>
      </c>
      <c r="C206" s="383"/>
      <c r="D206" s="16" t="s">
        <v>1300</v>
      </c>
      <c r="E206" s="10" t="s">
        <v>207</v>
      </c>
      <c r="F206" s="32" t="s">
        <v>38</v>
      </c>
      <c r="G206" s="10">
        <v>2799</v>
      </c>
      <c r="H206" s="10" t="s">
        <v>1306</v>
      </c>
      <c r="I206" s="16" t="s">
        <v>1307</v>
      </c>
      <c r="J206" s="16" t="s">
        <v>1308</v>
      </c>
      <c r="K206" s="29" t="s">
        <v>1309</v>
      </c>
      <c r="L206" s="16" t="s">
        <v>1310</v>
      </c>
      <c r="M206" s="18">
        <v>44062</v>
      </c>
      <c r="N206" s="18">
        <v>43876</v>
      </c>
      <c r="O206" s="10" t="s">
        <v>87</v>
      </c>
      <c r="P206" s="18">
        <v>45306</v>
      </c>
      <c r="Q206" s="10">
        <v>15</v>
      </c>
      <c r="R206" s="10" t="s">
        <v>65</v>
      </c>
      <c r="S206" s="11" t="s">
        <v>2348</v>
      </c>
      <c r="T206" s="12"/>
      <c r="U206" s="13">
        <v>1846.03</v>
      </c>
      <c r="V206" s="13"/>
      <c r="W206" s="13"/>
      <c r="X206" s="13"/>
      <c r="Y206" s="33"/>
      <c r="Z206" s="33">
        <v>57.26</v>
      </c>
      <c r="AA206" s="33"/>
      <c r="AB206" s="13">
        <f t="shared" si="28"/>
        <v>1903.29</v>
      </c>
      <c r="AC206" s="14">
        <v>0.08</v>
      </c>
      <c r="AD206" s="13">
        <f t="shared" si="25"/>
        <v>147.6824</v>
      </c>
      <c r="AE206" s="13">
        <f t="shared" si="27"/>
        <v>1755.6076</v>
      </c>
      <c r="AF206" s="13">
        <v>0</v>
      </c>
      <c r="AG206" s="13">
        <f t="shared" si="26"/>
        <v>1755.6076</v>
      </c>
      <c r="AH206" s="10">
        <v>20</v>
      </c>
      <c r="AI206" s="8"/>
      <c r="AJ206" s="30"/>
      <c r="AK206" s="31"/>
    </row>
    <row r="207" spans="1:37" ht="18" customHeight="1" x14ac:dyDescent="0.25">
      <c r="A207" s="16" t="s">
        <v>1939</v>
      </c>
      <c r="B207" s="16" t="s">
        <v>1940</v>
      </c>
      <c r="C207" s="29" t="s">
        <v>1941</v>
      </c>
      <c r="D207" s="16" t="s">
        <v>1942</v>
      </c>
      <c r="E207" s="10" t="s">
        <v>66</v>
      </c>
      <c r="F207" s="32" t="s">
        <v>2022</v>
      </c>
      <c r="G207" s="10">
        <v>3784</v>
      </c>
      <c r="H207" s="10" t="s">
        <v>1943</v>
      </c>
      <c r="I207" s="16" t="s">
        <v>1944</v>
      </c>
      <c r="J207" s="16" t="s">
        <v>1945</v>
      </c>
      <c r="K207" s="29" t="s">
        <v>1946</v>
      </c>
      <c r="L207" s="16" t="s">
        <v>1947</v>
      </c>
      <c r="M207" s="18">
        <v>43570</v>
      </c>
      <c r="N207" s="18">
        <v>44483</v>
      </c>
      <c r="O207" s="10" t="s">
        <v>43</v>
      </c>
      <c r="P207" s="18">
        <v>45306</v>
      </c>
      <c r="Q207" s="10">
        <v>15</v>
      </c>
      <c r="R207" s="10" t="s">
        <v>65</v>
      </c>
      <c r="S207" s="11" t="s">
        <v>2349</v>
      </c>
      <c r="T207" s="12"/>
      <c r="U207" s="13">
        <v>1000</v>
      </c>
      <c r="V207" s="13"/>
      <c r="W207" s="13"/>
      <c r="X207" s="13"/>
      <c r="Y207" s="33"/>
      <c r="Z207" s="33"/>
      <c r="AA207" s="33"/>
      <c r="AB207" s="13">
        <f t="shared" si="28"/>
        <v>1000</v>
      </c>
      <c r="AC207" s="14">
        <v>0.09</v>
      </c>
      <c r="AD207" s="13">
        <f t="shared" si="25"/>
        <v>90</v>
      </c>
      <c r="AE207" s="13">
        <f t="shared" si="27"/>
        <v>910</v>
      </c>
      <c r="AF207" s="13">
        <v>0</v>
      </c>
      <c r="AG207" s="13">
        <f t="shared" si="26"/>
        <v>910</v>
      </c>
      <c r="AH207" s="10">
        <v>16</v>
      </c>
      <c r="AI207" s="8"/>
      <c r="AJ207" s="8"/>
      <c r="AK207" s="31" t="s">
        <v>1948</v>
      </c>
    </row>
    <row r="208" spans="1:37" ht="18" customHeight="1" x14ac:dyDescent="0.25">
      <c r="A208" s="52" t="s">
        <v>1939</v>
      </c>
      <c r="B208" s="52" t="s">
        <v>1940</v>
      </c>
      <c r="C208" s="318" t="s">
        <v>1941</v>
      </c>
      <c r="D208" s="52" t="s">
        <v>1942</v>
      </c>
      <c r="E208" s="53" t="s">
        <v>66</v>
      </c>
      <c r="F208" s="306" t="s">
        <v>2022</v>
      </c>
      <c r="G208" s="53">
        <v>3784</v>
      </c>
      <c r="H208" s="53" t="s">
        <v>1943</v>
      </c>
      <c r="I208" s="52" t="s">
        <v>2373</v>
      </c>
      <c r="J208" s="52" t="s">
        <v>1949</v>
      </c>
      <c r="K208" s="318"/>
      <c r="L208" s="52" t="s">
        <v>1950</v>
      </c>
      <c r="M208" s="260">
        <v>44531</v>
      </c>
      <c r="N208" s="260">
        <v>45626</v>
      </c>
      <c r="O208" s="53" t="s">
        <v>77</v>
      </c>
      <c r="P208" s="260">
        <v>45301</v>
      </c>
      <c r="Q208" s="53">
        <v>10</v>
      </c>
      <c r="R208" s="53" t="s">
        <v>65</v>
      </c>
      <c r="S208" s="258" t="s">
        <v>2323</v>
      </c>
      <c r="T208" s="259"/>
      <c r="U208" s="311">
        <v>1061</v>
      </c>
      <c r="V208" s="311"/>
      <c r="W208" s="311"/>
      <c r="X208" s="311"/>
      <c r="Y208" s="322"/>
      <c r="Z208" s="322"/>
      <c r="AA208" s="322"/>
      <c r="AB208" s="311">
        <f t="shared" si="28"/>
        <v>1061</v>
      </c>
      <c r="AC208" s="313">
        <v>0.09</v>
      </c>
      <c r="AD208" s="311">
        <f t="shared" si="25"/>
        <v>95.49</v>
      </c>
      <c r="AE208" s="311">
        <f t="shared" si="27"/>
        <v>965.51</v>
      </c>
      <c r="AF208" s="311">
        <v>0</v>
      </c>
      <c r="AG208" s="311">
        <f t="shared" si="26"/>
        <v>965.51</v>
      </c>
      <c r="AH208" s="53">
        <v>11</v>
      </c>
      <c r="AI208" s="314" t="s">
        <v>1957</v>
      </c>
      <c r="AJ208" s="315" t="s">
        <v>2549</v>
      </c>
      <c r="AK208" s="323" t="s">
        <v>1955</v>
      </c>
    </row>
    <row r="209" spans="1:37" ht="18" customHeight="1" x14ac:dyDescent="0.25">
      <c r="A209" s="52" t="s">
        <v>1939</v>
      </c>
      <c r="B209" s="52" t="s">
        <v>1940</v>
      </c>
      <c r="C209" s="318" t="s">
        <v>1941</v>
      </c>
      <c r="D209" s="52" t="s">
        <v>1942</v>
      </c>
      <c r="E209" s="53" t="s">
        <v>66</v>
      </c>
      <c r="F209" s="306" t="s">
        <v>2022</v>
      </c>
      <c r="G209" s="53">
        <v>3784</v>
      </c>
      <c r="H209" s="53" t="s">
        <v>1943</v>
      </c>
      <c r="I209" s="52" t="s">
        <v>1952</v>
      </c>
      <c r="J209" s="52" t="s">
        <v>1951</v>
      </c>
      <c r="K209" s="318" t="s">
        <v>1953</v>
      </c>
      <c r="L209" s="52" t="s">
        <v>1954</v>
      </c>
      <c r="M209" s="260">
        <v>44875</v>
      </c>
      <c r="N209" s="260">
        <v>45970</v>
      </c>
      <c r="O209" s="53" t="s">
        <v>64</v>
      </c>
      <c r="P209" s="260">
        <v>45301</v>
      </c>
      <c r="Q209" s="53">
        <v>10</v>
      </c>
      <c r="R209" s="53" t="s">
        <v>65</v>
      </c>
      <c r="S209" s="258" t="s">
        <v>2322</v>
      </c>
      <c r="T209" s="259"/>
      <c r="U209" s="311">
        <v>900</v>
      </c>
      <c r="V209" s="311"/>
      <c r="W209" s="311"/>
      <c r="X209" s="311"/>
      <c r="Y209" s="322"/>
      <c r="Z209" s="322"/>
      <c r="AA209" s="322"/>
      <c r="AB209" s="311">
        <f t="shared" si="28"/>
        <v>900</v>
      </c>
      <c r="AC209" s="313">
        <v>0.09</v>
      </c>
      <c r="AD209" s="311">
        <f t="shared" si="25"/>
        <v>81</v>
      </c>
      <c r="AE209" s="311">
        <f t="shared" si="27"/>
        <v>819</v>
      </c>
      <c r="AF209" s="311">
        <v>0</v>
      </c>
      <c r="AG209" s="311">
        <f t="shared" si="26"/>
        <v>819</v>
      </c>
      <c r="AH209" s="53">
        <v>11</v>
      </c>
      <c r="AI209" s="314" t="s">
        <v>1957</v>
      </c>
      <c r="AJ209" s="315" t="s">
        <v>2549</v>
      </c>
      <c r="AK209" s="323" t="s">
        <v>1955</v>
      </c>
    </row>
    <row r="210" spans="1:37" ht="18" customHeight="1" x14ac:dyDescent="0.25">
      <c r="A210" s="52" t="s">
        <v>1868</v>
      </c>
      <c r="B210" s="52" t="s">
        <v>1869</v>
      </c>
      <c r="C210" s="318" t="s">
        <v>1870</v>
      </c>
      <c r="D210" s="52" t="s">
        <v>1871</v>
      </c>
      <c r="E210" s="53" t="s">
        <v>88</v>
      </c>
      <c r="F210" s="306" t="s">
        <v>1872</v>
      </c>
      <c r="G210" s="53">
        <v>1</v>
      </c>
      <c r="H210" s="53" t="s">
        <v>1873</v>
      </c>
      <c r="I210" s="52" t="s">
        <v>1874</v>
      </c>
      <c r="J210" s="52" t="s">
        <v>1875</v>
      </c>
      <c r="K210" s="486" t="s">
        <v>1876</v>
      </c>
      <c r="L210" s="389" t="s">
        <v>1877</v>
      </c>
      <c r="M210" s="260">
        <v>45117</v>
      </c>
      <c r="N210" s="260">
        <v>46031</v>
      </c>
      <c r="O210" s="53" t="s">
        <v>151</v>
      </c>
      <c r="P210" s="260">
        <v>45270</v>
      </c>
      <c r="Q210" s="53">
        <v>10</v>
      </c>
      <c r="R210" s="53" t="s">
        <v>65</v>
      </c>
      <c r="S210" s="258" t="s">
        <v>2530</v>
      </c>
      <c r="T210" s="259" t="s">
        <v>62</v>
      </c>
      <c r="U210" s="311">
        <v>1370</v>
      </c>
      <c r="V210" s="311">
        <v>89.99</v>
      </c>
      <c r="W210" s="311"/>
      <c r="X210" s="311"/>
      <c r="Y210" s="322">
        <v>280</v>
      </c>
      <c r="Z210" s="322"/>
      <c r="AA210" s="322"/>
      <c r="AB210" s="311">
        <f t="shared" si="28"/>
        <v>1739.99</v>
      </c>
      <c r="AC210" s="313">
        <v>0.08</v>
      </c>
      <c r="AD210" s="311">
        <f t="shared" si="25"/>
        <v>109.60000000000001</v>
      </c>
      <c r="AE210" s="311">
        <f t="shared" si="27"/>
        <v>1630.39</v>
      </c>
      <c r="AF210" s="311">
        <v>0</v>
      </c>
      <c r="AG210" s="311">
        <f t="shared" si="26"/>
        <v>1630.39</v>
      </c>
      <c r="AH210" s="53">
        <v>15</v>
      </c>
      <c r="AI210" s="315" t="s">
        <v>1957</v>
      </c>
      <c r="AJ210" s="315"/>
      <c r="AK210" s="323"/>
    </row>
    <row r="211" spans="1:37" ht="18" customHeight="1" x14ac:dyDescent="0.25">
      <c r="A211" s="52" t="s">
        <v>1311</v>
      </c>
      <c r="B211" s="308">
        <v>961961616</v>
      </c>
      <c r="C211" s="317" t="s">
        <v>1312</v>
      </c>
      <c r="D211" s="52" t="s">
        <v>1313</v>
      </c>
      <c r="E211" s="53" t="s">
        <v>66</v>
      </c>
      <c r="F211" s="306" t="s">
        <v>38</v>
      </c>
      <c r="G211" s="53">
        <v>1830</v>
      </c>
      <c r="H211" s="53" t="s">
        <v>1314</v>
      </c>
      <c r="I211" s="52" t="s">
        <v>1315</v>
      </c>
      <c r="J211" s="52" t="s">
        <v>1316</v>
      </c>
      <c r="K211" s="513" t="s">
        <v>1317</v>
      </c>
      <c r="L211" s="52" t="s">
        <v>1318</v>
      </c>
      <c r="M211" s="260">
        <v>44476</v>
      </c>
      <c r="N211" s="260">
        <v>45205</v>
      </c>
      <c r="O211" s="53" t="s">
        <v>67</v>
      </c>
      <c r="P211" s="260">
        <v>45270</v>
      </c>
      <c r="Q211" s="53">
        <v>10</v>
      </c>
      <c r="R211" s="53" t="s">
        <v>65</v>
      </c>
      <c r="S211" s="258" t="s">
        <v>2511</v>
      </c>
      <c r="T211" s="259" t="s">
        <v>62</v>
      </c>
      <c r="U211" s="311">
        <v>1732</v>
      </c>
      <c r="V211" s="311">
        <v>89</v>
      </c>
      <c r="W211" s="311"/>
      <c r="X211" s="311"/>
      <c r="Y211" s="322"/>
      <c r="Z211" s="322"/>
      <c r="AA211" s="322"/>
      <c r="AB211" s="311">
        <f t="shared" si="28"/>
        <v>1821</v>
      </c>
      <c r="AC211" s="313">
        <v>7.0000000000000007E-2</v>
      </c>
      <c r="AD211" s="311">
        <f t="shared" si="25"/>
        <v>121.24000000000001</v>
      </c>
      <c r="AE211" s="311">
        <f t="shared" si="27"/>
        <v>1699.76</v>
      </c>
      <c r="AF211" s="311">
        <v>0</v>
      </c>
      <c r="AG211" s="311">
        <f t="shared" si="26"/>
        <v>1699.76</v>
      </c>
      <c r="AH211" s="53">
        <v>15</v>
      </c>
      <c r="AI211" s="315" t="s">
        <v>1957</v>
      </c>
      <c r="AJ211" s="314"/>
      <c r="AK211" s="323"/>
    </row>
    <row r="212" spans="1:37" ht="18" customHeight="1" x14ac:dyDescent="0.25">
      <c r="A212" s="16" t="s">
        <v>1319</v>
      </c>
      <c r="B212" s="283" t="s">
        <v>1320</v>
      </c>
      <c r="C212" s="15" t="s">
        <v>1321</v>
      </c>
      <c r="D212" s="16" t="s">
        <v>1322</v>
      </c>
      <c r="E212" s="10" t="s">
        <v>207</v>
      </c>
      <c r="F212" s="32" t="s">
        <v>1323</v>
      </c>
      <c r="G212" s="10">
        <v>5986</v>
      </c>
      <c r="H212" s="10" t="s">
        <v>1324</v>
      </c>
      <c r="I212" s="16" t="s">
        <v>1325</v>
      </c>
      <c r="J212" s="16" t="s">
        <v>1326</v>
      </c>
      <c r="K212" s="477" t="s">
        <v>1327</v>
      </c>
      <c r="L212" s="16" t="s">
        <v>1328</v>
      </c>
      <c r="M212" s="18">
        <v>44550</v>
      </c>
      <c r="N212" s="18">
        <v>45462</v>
      </c>
      <c r="O212" s="10" t="s">
        <v>77</v>
      </c>
      <c r="P212" s="18">
        <v>45347</v>
      </c>
      <c r="Q212" s="10">
        <v>25</v>
      </c>
      <c r="R212" s="10" t="s">
        <v>65</v>
      </c>
      <c r="S212" s="11" t="s">
        <v>2604</v>
      </c>
      <c r="T212" s="12"/>
      <c r="U212" s="13">
        <v>1747.35</v>
      </c>
      <c r="V212" s="13"/>
      <c r="W212" s="13"/>
      <c r="X212" s="13"/>
      <c r="Y212" s="33">
        <v>550</v>
      </c>
      <c r="Z212" s="33">
        <v>0</v>
      </c>
      <c r="AA212" s="33"/>
      <c r="AB212" s="13">
        <f t="shared" si="28"/>
        <v>2297.35</v>
      </c>
      <c r="AC212" s="14">
        <v>0.08</v>
      </c>
      <c r="AD212" s="13">
        <f t="shared" si="25"/>
        <v>139.78799999999998</v>
      </c>
      <c r="AE212" s="13">
        <f t="shared" si="27"/>
        <v>2157.5619999999999</v>
      </c>
      <c r="AF212" s="13">
        <v>0</v>
      </c>
      <c r="AG212" s="13">
        <f t="shared" si="26"/>
        <v>2157.5619999999999</v>
      </c>
      <c r="AH212" s="10">
        <v>30</v>
      </c>
      <c r="AI212" s="30"/>
      <c r="AJ212" s="8"/>
      <c r="AK212" s="31"/>
    </row>
    <row r="213" spans="1:37" ht="18" customHeight="1" x14ac:dyDescent="0.25">
      <c r="A213" s="16" t="s">
        <v>1978</v>
      </c>
      <c r="B213" s="283" t="s">
        <v>1979</v>
      </c>
      <c r="C213" s="29" t="s">
        <v>1980</v>
      </c>
      <c r="D213" s="16" t="s">
        <v>1981</v>
      </c>
      <c r="E213" s="10" t="s">
        <v>207</v>
      </c>
      <c r="F213" s="32" t="s">
        <v>38</v>
      </c>
      <c r="G213" s="10">
        <v>764</v>
      </c>
      <c r="H213" s="10" t="s">
        <v>1982</v>
      </c>
      <c r="I213" s="16" t="s">
        <v>1983</v>
      </c>
      <c r="J213" s="16" t="s">
        <v>1984</v>
      </c>
      <c r="K213" s="477" t="s">
        <v>1985</v>
      </c>
      <c r="L213" s="16" t="s">
        <v>1986</v>
      </c>
      <c r="M213" s="18">
        <v>45143</v>
      </c>
      <c r="N213" s="18">
        <v>46057</v>
      </c>
      <c r="O213" s="10" t="s">
        <v>166</v>
      </c>
      <c r="P213" s="18">
        <v>45347</v>
      </c>
      <c r="Q213" s="10">
        <v>25</v>
      </c>
      <c r="R213" s="10" t="s">
        <v>44</v>
      </c>
      <c r="S213" s="11" t="s">
        <v>2605</v>
      </c>
      <c r="T213" s="12"/>
      <c r="U213" s="13">
        <v>2450</v>
      </c>
      <c r="V213" s="13"/>
      <c r="W213" s="13"/>
      <c r="X213" s="13"/>
      <c r="Y213" s="33"/>
      <c r="Z213" s="33">
        <v>518.48</v>
      </c>
      <c r="AA213" s="33"/>
      <c r="AB213" s="13">
        <f t="shared" si="28"/>
        <v>2968.48</v>
      </c>
      <c r="AC213" s="14">
        <v>7.0000000000000007E-2</v>
      </c>
      <c r="AD213" s="13">
        <f t="shared" si="25"/>
        <v>171.50000000000003</v>
      </c>
      <c r="AE213" s="13">
        <f t="shared" si="27"/>
        <v>2796.98</v>
      </c>
      <c r="AF213" s="13">
        <v>0</v>
      </c>
      <c r="AG213" s="13">
        <f t="shared" si="26"/>
        <v>2796.98</v>
      </c>
      <c r="AH213" s="10">
        <v>30</v>
      </c>
      <c r="AI213" s="30"/>
      <c r="AJ213" s="8"/>
      <c r="AK213" s="31"/>
    </row>
    <row r="214" spans="1:37" ht="18" customHeight="1" x14ac:dyDescent="0.25">
      <c r="A214" s="52" t="s">
        <v>1329</v>
      </c>
      <c r="B214" s="52" t="s">
        <v>1330</v>
      </c>
      <c r="C214" s="317" t="s">
        <v>1331</v>
      </c>
      <c r="D214" s="52" t="s">
        <v>1332</v>
      </c>
      <c r="E214" s="53" t="s">
        <v>66</v>
      </c>
      <c r="F214" s="306" t="s">
        <v>38</v>
      </c>
      <c r="G214" s="53">
        <v>201</v>
      </c>
      <c r="H214" s="53" t="s">
        <v>1333</v>
      </c>
      <c r="I214" s="52" t="s">
        <v>1334</v>
      </c>
      <c r="J214" s="52" t="s">
        <v>1335</v>
      </c>
      <c r="K214" s="512" t="s">
        <v>1336</v>
      </c>
      <c r="L214" s="52" t="s">
        <v>1337</v>
      </c>
      <c r="M214" s="260">
        <v>44147</v>
      </c>
      <c r="N214" s="260">
        <v>45057</v>
      </c>
      <c r="O214" s="53" t="s">
        <v>64</v>
      </c>
      <c r="P214" s="260">
        <v>45270</v>
      </c>
      <c r="Q214" s="53">
        <v>10</v>
      </c>
      <c r="R214" s="53" t="s">
        <v>65</v>
      </c>
      <c r="S214" s="258" t="s">
        <v>2531</v>
      </c>
      <c r="T214" s="259" t="s">
        <v>62</v>
      </c>
      <c r="U214" s="311">
        <v>1426.14</v>
      </c>
      <c r="V214" s="311">
        <v>96.29</v>
      </c>
      <c r="W214" s="311"/>
      <c r="X214" s="311"/>
      <c r="Y214" s="322"/>
      <c r="Z214" s="322">
        <v>0</v>
      </c>
      <c r="AA214" s="322"/>
      <c r="AB214" s="311">
        <f t="shared" si="28"/>
        <v>1522.43</v>
      </c>
      <c r="AC214" s="313">
        <v>0.1</v>
      </c>
      <c r="AD214" s="311">
        <f t="shared" si="25"/>
        <v>142.614</v>
      </c>
      <c r="AE214" s="311">
        <f t="shared" si="27"/>
        <v>1379.816</v>
      </c>
      <c r="AF214" s="311">
        <v>0</v>
      </c>
      <c r="AG214" s="311">
        <f t="shared" si="26"/>
        <v>1379.816</v>
      </c>
      <c r="AH214" s="53">
        <v>15</v>
      </c>
      <c r="AI214" s="314" t="s">
        <v>1957</v>
      </c>
      <c r="AJ214" s="314"/>
      <c r="AK214" s="323" t="s">
        <v>1338</v>
      </c>
    </row>
    <row r="215" spans="1:37" ht="18" customHeight="1" x14ac:dyDescent="0.25">
      <c r="A215" s="52" t="s">
        <v>1339</v>
      </c>
      <c r="B215" s="52" t="s">
        <v>1340</v>
      </c>
      <c r="C215" s="318" t="s">
        <v>2064</v>
      </c>
      <c r="D215" s="52" t="s">
        <v>1341</v>
      </c>
      <c r="E215" s="53" t="s">
        <v>207</v>
      </c>
      <c r="F215" s="306" t="s">
        <v>38</v>
      </c>
      <c r="G215" s="53">
        <v>2799</v>
      </c>
      <c r="H215" s="53" t="s">
        <v>1275</v>
      </c>
      <c r="I215" s="52" t="s">
        <v>1342</v>
      </c>
      <c r="J215" s="52" t="s">
        <v>1343</v>
      </c>
      <c r="K215" s="512" t="s">
        <v>1344</v>
      </c>
      <c r="L215" s="52" t="s">
        <v>1345</v>
      </c>
      <c r="M215" s="260">
        <v>44511</v>
      </c>
      <c r="N215" s="260">
        <v>45422</v>
      </c>
      <c r="O215" s="53" t="s">
        <v>64</v>
      </c>
      <c r="P215" s="260">
        <v>45271</v>
      </c>
      <c r="Q215" s="53">
        <v>11</v>
      </c>
      <c r="R215" s="53" t="s">
        <v>65</v>
      </c>
      <c r="S215" s="258" t="s">
        <v>2165</v>
      </c>
      <c r="T215" s="259"/>
      <c r="U215" s="311">
        <v>1000</v>
      </c>
      <c r="V215" s="311"/>
      <c r="W215" s="311"/>
      <c r="X215" s="311"/>
      <c r="Y215" s="322"/>
      <c r="Z215" s="322"/>
      <c r="AA215" s="322"/>
      <c r="AB215" s="311">
        <f t="shared" si="28"/>
        <v>1000</v>
      </c>
      <c r="AC215" s="313">
        <v>0.1</v>
      </c>
      <c r="AD215" s="311">
        <f t="shared" si="25"/>
        <v>100</v>
      </c>
      <c r="AE215" s="311">
        <f t="shared" si="27"/>
        <v>900</v>
      </c>
      <c r="AF215" s="311">
        <v>0</v>
      </c>
      <c r="AG215" s="311">
        <f t="shared" si="26"/>
        <v>900</v>
      </c>
      <c r="AH215" s="53">
        <v>15</v>
      </c>
      <c r="AI215" s="315" t="s">
        <v>1957</v>
      </c>
      <c r="AJ215" s="314"/>
      <c r="AK215" s="323"/>
    </row>
    <row r="216" spans="1:37" ht="18" customHeight="1" x14ac:dyDescent="0.25">
      <c r="A216" s="52" t="s">
        <v>1339</v>
      </c>
      <c r="B216" s="52" t="s">
        <v>1340</v>
      </c>
      <c r="C216" s="318" t="s">
        <v>2064</v>
      </c>
      <c r="D216" s="52" t="s">
        <v>1341</v>
      </c>
      <c r="E216" s="53" t="s">
        <v>207</v>
      </c>
      <c r="F216" s="306" t="s">
        <v>38</v>
      </c>
      <c r="G216" s="53">
        <v>2799</v>
      </c>
      <c r="H216" s="53" t="s">
        <v>1275</v>
      </c>
      <c r="I216" s="52" t="s">
        <v>1346</v>
      </c>
      <c r="J216" s="52" t="s">
        <v>1347</v>
      </c>
      <c r="K216" s="512" t="s">
        <v>1348</v>
      </c>
      <c r="L216" s="52" t="s">
        <v>1349</v>
      </c>
      <c r="M216" s="260">
        <v>44814</v>
      </c>
      <c r="N216" s="260">
        <v>45725</v>
      </c>
      <c r="O216" s="53" t="s">
        <v>280</v>
      </c>
      <c r="P216" s="260">
        <v>45270</v>
      </c>
      <c r="Q216" s="53">
        <v>10</v>
      </c>
      <c r="R216" s="53" t="s">
        <v>44</v>
      </c>
      <c r="S216" s="258" t="s">
        <v>2158</v>
      </c>
      <c r="T216" s="259"/>
      <c r="U216" s="311">
        <v>700</v>
      </c>
      <c r="V216" s="311"/>
      <c r="W216" s="311"/>
      <c r="X216" s="311"/>
      <c r="Y216" s="322"/>
      <c r="Z216" s="322"/>
      <c r="AA216" s="322"/>
      <c r="AB216" s="311">
        <f t="shared" si="28"/>
        <v>700</v>
      </c>
      <c r="AC216" s="313">
        <v>0.1</v>
      </c>
      <c r="AD216" s="311">
        <f t="shared" si="25"/>
        <v>70</v>
      </c>
      <c r="AE216" s="311">
        <f t="shared" si="27"/>
        <v>630</v>
      </c>
      <c r="AF216" s="311">
        <v>0</v>
      </c>
      <c r="AG216" s="311">
        <f t="shared" si="26"/>
        <v>630</v>
      </c>
      <c r="AH216" s="53">
        <v>15</v>
      </c>
      <c r="AI216" s="314" t="s">
        <v>1957</v>
      </c>
      <c r="AJ216" s="314"/>
      <c r="AK216" s="323"/>
    </row>
    <row r="217" spans="1:37" ht="18" customHeight="1" x14ac:dyDescent="0.25">
      <c r="A217" s="16" t="s">
        <v>1339</v>
      </c>
      <c r="B217" s="16" t="s">
        <v>1340</v>
      </c>
      <c r="C217" s="29" t="s">
        <v>2064</v>
      </c>
      <c r="D217" s="16" t="s">
        <v>1341</v>
      </c>
      <c r="E217" s="10" t="s">
        <v>207</v>
      </c>
      <c r="F217" s="32" t="s">
        <v>38</v>
      </c>
      <c r="G217" s="10">
        <v>2799</v>
      </c>
      <c r="H217" s="10" t="s">
        <v>1275</v>
      </c>
      <c r="I217" s="16" t="s">
        <v>2055</v>
      </c>
      <c r="J217" s="16" t="s">
        <v>2023</v>
      </c>
      <c r="K217" s="384" t="s">
        <v>2024</v>
      </c>
      <c r="L217" s="16" t="s">
        <v>2073</v>
      </c>
      <c r="M217" s="18">
        <v>45163</v>
      </c>
      <c r="N217" s="18">
        <v>46077</v>
      </c>
      <c r="O217" s="10" t="s">
        <v>166</v>
      </c>
      <c r="P217" s="18">
        <v>45285</v>
      </c>
      <c r="Q217" s="10">
        <v>25</v>
      </c>
      <c r="R217" s="10" t="s">
        <v>44</v>
      </c>
      <c r="S217" s="11" t="s">
        <v>2261</v>
      </c>
      <c r="T217" s="12"/>
      <c r="U217" s="13">
        <v>900</v>
      </c>
      <c r="V217" s="13"/>
      <c r="W217" s="13"/>
      <c r="X217" s="13"/>
      <c r="Y217" s="33"/>
      <c r="Z217" s="33"/>
      <c r="AA217" s="33"/>
      <c r="AB217" s="13">
        <f t="shared" si="28"/>
        <v>900</v>
      </c>
      <c r="AC217" s="14">
        <v>0.1</v>
      </c>
      <c r="AD217" s="13">
        <f t="shared" si="25"/>
        <v>90</v>
      </c>
      <c r="AE217" s="13">
        <f t="shared" si="27"/>
        <v>810</v>
      </c>
      <c r="AF217" s="13">
        <v>0</v>
      </c>
      <c r="AG217" s="13">
        <f t="shared" si="26"/>
        <v>810</v>
      </c>
      <c r="AH217" s="10">
        <v>30</v>
      </c>
      <c r="AI217" s="8"/>
      <c r="AJ217" s="8"/>
      <c r="AK217" s="31"/>
    </row>
    <row r="218" spans="1:37" ht="18" customHeight="1" x14ac:dyDescent="0.25">
      <c r="A218" s="16" t="s">
        <v>1339</v>
      </c>
      <c r="B218" s="16" t="s">
        <v>1340</v>
      </c>
      <c r="C218" s="29" t="s">
        <v>2064</v>
      </c>
      <c r="D218" s="16" t="s">
        <v>1341</v>
      </c>
      <c r="E218" s="10" t="s">
        <v>207</v>
      </c>
      <c r="F218" s="32" t="s">
        <v>201</v>
      </c>
      <c r="G218" s="10">
        <v>2799</v>
      </c>
      <c r="H218" s="10" t="s">
        <v>1275</v>
      </c>
      <c r="I218" s="16" t="s">
        <v>2070</v>
      </c>
      <c r="J218" s="16" t="s">
        <v>2071</v>
      </c>
      <c r="K218" s="384" t="s">
        <v>2072</v>
      </c>
      <c r="L218" s="16" t="s">
        <v>2074</v>
      </c>
      <c r="M218" s="18">
        <v>45189</v>
      </c>
      <c r="N218" s="18">
        <v>46100</v>
      </c>
      <c r="O218" s="10" t="s">
        <v>280</v>
      </c>
      <c r="P218" s="18">
        <v>45311</v>
      </c>
      <c r="Q218" s="10">
        <v>20</v>
      </c>
      <c r="R218" s="10" t="s">
        <v>44</v>
      </c>
      <c r="S218" s="11" t="s">
        <v>2384</v>
      </c>
      <c r="T218" s="12"/>
      <c r="U218" s="13">
        <v>1500</v>
      </c>
      <c r="V218" s="13"/>
      <c r="W218" s="13"/>
      <c r="X218" s="13"/>
      <c r="Y218" s="33"/>
      <c r="Z218" s="33"/>
      <c r="AA218" s="33"/>
      <c r="AB218" s="13">
        <f t="shared" si="28"/>
        <v>1500</v>
      </c>
      <c r="AC218" s="14">
        <v>0.1</v>
      </c>
      <c r="AD218" s="13">
        <f t="shared" si="25"/>
        <v>150</v>
      </c>
      <c r="AE218" s="13">
        <f t="shared" si="27"/>
        <v>1350</v>
      </c>
      <c r="AF218" s="13">
        <v>0</v>
      </c>
      <c r="AG218" s="13">
        <f t="shared" si="26"/>
        <v>1350</v>
      </c>
      <c r="AH218" s="10">
        <v>25</v>
      </c>
      <c r="AI218" s="8"/>
      <c r="AJ218" s="8"/>
      <c r="AK218" s="31"/>
    </row>
    <row r="219" spans="1:37" ht="18" customHeight="1" x14ac:dyDescent="0.25">
      <c r="A219" s="34" t="s">
        <v>1350</v>
      </c>
      <c r="B219" s="34" t="s">
        <v>1351</v>
      </c>
      <c r="C219" s="51" t="s">
        <v>1352</v>
      </c>
      <c r="D219" s="34" t="s">
        <v>1353</v>
      </c>
      <c r="E219" s="35" t="s">
        <v>265</v>
      </c>
      <c r="F219" s="405" t="s">
        <v>50</v>
      </c>
      <c r="G219" s="35">
        <v>1</v>
      </c>
      <c r="H219" s="35" t="s">
        <v>1354</v>
      </c>
      <c r="I219" s="34" t="s">
        <v>1355</v>
      </c>
      <c r="J219" s="569" t="s">
        <v>1356</v>
      </c>
      <c r="K219" s="570" t="s">
        <v>1357</v>
      </c>
      <c r="L219" s="34" t="s">
        <v>1358</v>
      </c>
      <c r="M219" s="40">
        <v>44900</v>
      </c>
      <c r="N219" s="40">
        <v>45812</v>
      </c>
      <c r="O219" s="35" t="s">
        <v>298</v>
      </c>
      <c r="P219" s="40">
        <v>45270</v>
      </c>
      <c r="Q219" s="35">
        <v>10</v>
      </c>
      <c r="R219" s="35" t="s">
        <v>44</v>
      </c>
      <c r="S219" s="406" t="s">
        <v>2159</v>
      </c>
      <c r="T219" s="407"/>
      <c r="U219" s="36">
        <v>3375</v>
      </c>
      <c r="V219" s="36"/>
      <c r="W219" s="36"/>
      <c r="X219" s="36"/>
      <c r="Y219" s="41">
        <v>625</v>
      </c>
      <c r="Z219" s="41"/>
      <c r="AA219" s="41"/>
      <c r="AB219" s="36">
        <f t="shared" si="28"/>
        <v>4000</v>
      </c>
      <c r="AC219" s="37">
        <v>7.0000000000000007E-2</v>
      </c>
      <c r="AD219" s="36">
        <v>0</v>
      </c>
      <c r="AE219" s="36">
        <f t="shared" si="27"/>
        <v>4000</v>
      </c>
      <c r="AF219" s="36">
        <v>0</v>
      </c>
      <c r="AG219" s="36">
        <f t="shared" si="26"/>
        <v>4000</v>
      </c>
      <c r="AH219" s="35">
        <v>15</v>
      </c>
      <c r="AI219" s="38"/>
      <c r="AJ219" s="38"/>
      <c r="AK219" s="42" t="s">
        <v>2595</v>
      </c>
    </row>
    <row r="220" spans="1:37" ht="18" customHeight="1" x14ac:dyDescent="0.25">
      <c r="A220" s="26" t="s">
        <v>1359</v>
      </c>
      <c r="B220" s="26" t="s">
        <v>1360</v>
      </c>
      <c r="C220" s="481" t="s">
        <v>1361</v>
      </c>
      <c r="D220" s="26" t="s">
        <v>1362</v>
      </c>
      <c r="E220" s="20" t="s">
        <v>49</v>
      </c>
      <c r="F220" s="19" t="s">
        <v>180</v>
      </c>
      <c r="G220" s="20">
        <v>37</v>
      </c>
      <c r="H220" s="20" t="s">
        <v>1363</v>
      </c>
      <c r="I220" s="26" t="s">
        <v>1364</v>
      </c>
      <c r="J220" s="26" t="s">
        <v>1365</v>
      </c>
      <c r="K220" s="507" t="s">
        <v>1366</v>
      </c>
      <c r="L220" s="26" t="s">
        <v>1367</v>
      </c>
      <c r="M220" s="27">
        <v>44641</v>
      </c>
      <c r="N220" s="27">
        <v>45555</v>
      </c>
      <c r="O220" s="20" t="s">
        <v>161</v>
      </c>
      <c r="P220" s="27">
        <v>45275</v>
      </c>
      <c r="Q220" s="20">
        <v>15</v>
      </c>
      <c r="R220" s="20" t="s">
        <v>65</v>
      </c>
      <c r="S220" s="21" t="s">
        <v>2559</v>
      </c>
      <c r="T220" s="22" t="s">
        <v>62</v>
      </c>
      <c r="U220" s="23">
        <v>1324.18</v>
      </c>
      <c r="V220" s="23">
        <v>84.03</v>
      </c>
      <c r="W220" s="23"/>
      <c r="X220" s="23"/>
      <c r="Y220" s="44"/>
      <c r="Z220" s="44"/>
      <c r="AA220" s="44"/>
      <c r="AB220" s="23">
        <f t="shared" si="28"/>
        <v>1408.21</v>
      </c>
      <c r="AC220" s="25">
        <v>0.08</v>
      </c>
      <c r="AD220" s="23">
        <f t="shared" si="25"/>
        <v>105.93440000000001</v>
      </c>
      <c r="AE220" s="23">
        <f t="shared" si="27"/>
        <v>1302.2755999999999</v>
      </c>
      <c r="AF220" s="23">
        <v>0</v>
      </c>
      <c r="AG220" s="23">
        <f t="shared" si="26"/>
        <v>1302.2755999999999</v>
      </c>
      <c r="AH220" s="20">
        <v>20</v>
      </c>
      <c r="AI220" s="24"/>
      <c r="AJ220" s="28" t="s">
        <v>2552</v>
      </c>
      <c r="AK220" s="480"/>
    </row>
    <row r="221" spans="1:37" ht="18" customHeight="1" x14ac:dyDescent="0.25">
      <c r="A221" s="16" t="s">
        <v>1368</v>
      </c>
      <c r="B221" s="16" t="s">
        <v>1369</v>
      </c>
      <c r="C221" s="29" t="s">
        <v>1370</v>
      </c>
      <c r="D221" s="16" t="s">
        <v>1371</v>
      </c>
      <c r="E221" s="10" t="s">
        <v>265</v>
      </c>
      <c r="F221" s="32" t="s">
        <v>50</v>
      </c>
      <c r="G221" s="10">
        <v>3754</v>
      </c>
      <c r="H221" s="10" t="s">
        <v>1372</v>
      </c>
      <c r="I221" s="16" t="s">
        <v>1373</v>
      </c>
      <c r="J221" s="16" t="s">
        <v>1374</v>
      </c>
      <c r="K221" s="384" t="s">
        <v>1375</v>
      </c>
      <c r="L221" s="16" t="s">
        <v>1376</v>
      </c>
      <c r="M221" s="18">
        <v>44972</v>
      </c>
      <c r="N221" s="18">
        <v>45883</v>
      </c>
      <c r="O221" s="10" t="s">
        <v>100</v>
      </c>
      <c r="P221" s="18">
        <v>45285</v>
      </c>
      <c r="Q221" s="10">
        <v>25</v>
      </c>
      <c r="R221" s="10" t="s">
        <v>44</v>
      </c>
      <c r="S221" s="11" t="s">
        <v>2262</v>
      </c>
      <c r="T221" s="12"/>
      <c r="U221" s="13">
        <v>2195</v>
      </c>
      <c r="V221" s="13"/>
      <c r="W221" s="13"/>
      <c r="X221" s="13"/>
      <c r="Y221" s="33">
        <v>500</v>
      </c>
      <c r="Z221" s="33">
        <v>55</v>
      </c>
      <c r="AA221" s="33"/>
      <c r="AB221" s="13">
        <f t="shared" si="28"/>
        <v>2750</v>
      </c>
      <c r="AC221" s="14">
        <v>0.08</v>
      </c>
      <c r="AD221" s="13">
        <f t="shared" si="25"/>
        <v>175.6</v>
      </c>
      <c r="AE221" s="13">
        <f t="shared" si="27"/>
        <v>2574.4</v>
      </c>
      <c r="AF221" s="13">
        <v>0</v>
      </c>
      <c r="AG221" s="13">
        <f t="shared" si="26"/>
        <v>2574.4</v>
      </c>
      <c r="AH221" s="10">
        <v>30</v>
      </c>
      <c r="AI221" s="8"/>
      <c r="AJ221" s="8"/>
      <c r="AK221" s="31"/>
    </row>
    <row r="222" spans="1:37" ht="18" customHeight="1" x14ac:dyDescent="0.25">
      <c r="A222" s="571" t="s">
        <v>1532</v>
      </c>
      <c r="B222" s="52" t="s">
        <v>1535</v>
      </c>
      <c r="C222" s="318" t="s">
        <v>1536</v>
      </c>
      <c r="D222" s="52" t="s">
        <v>1533</v>
      </c>
      <c r="E222" s="53" t="s">
        <v>49</v>
      </c>
      <c r="F222" s="306" t="s">
        <v>38</v>
      </c>
      <c r="G222" s="53">
        <v>786</v>
      </c>
      <c r="H222" s="53" t="s">
        <v>1749</v>
      </c>
      <c r="I222" s="52" t="s">
        <v>1534</v>
      </c>
      <c r="J222" s="509" t="s">
        <v>1537</v>
      </c>
      <c r="K222" s="318" t="s">
        <v>2058</v>
      </c>
      <c r="L222" s="52" t="s">
        <v>1675</v>
      </c>
      <c r="M222" s="260">
        <v>45022</v>
      </c>
      <c r="N222" s="260">
        <v>45935</v>
      </c>
      <c r="O222" s="53" t="s">
        <v>43</v>
      </c>
      <c r="P222" s="260">
        <v>45332</v>
      </c>
      <c r="Q222" s="53">
        <v>10</v>
      </c>
      <c r="R222" s="53" t="s">
        <v>44</v>
      </c>
      <c r="S222" s="258" t="s">
        <v>2488</v>
      </c>
      <c r="T222" s="259"/>
      <c r="U222" s="311">
        <v>1550</v>
      </c>
      <c r="V222" s="311"/>
      <c r="W222" s="311"/>
      <c r="X222" s="311"/>
      <c r="Y222" s="322"/>
      <c r="Z222" s="322"/>
      <c r="AA222" s="322"/>
      <c r="AB222" s="311">
        <f t="shared" si="28"/>
        <v>1550</v>
      </c>
      <c r="AC222" s="313">
        <v>0.08</v>
      </c>
      <c r="AD222" s="53" t="e">
        <f>U222*AB1</f>
        <v>#VALUE!</v>
      </c>
      <c r="AE222" s="311" t="e">
        <f t="shared" si="27"/>
        <v>#VALUE!</v>
      </c>
      <c r="AF222" s="311">
        <v>0</v>
      </c>
      <c r="AG222" s="311" t="e">
        <f t="shared" ref="AG222:AG250" si="29">AE222-AF222</f>
        <v>#VALUE!</v>
      </c>
      <c r="AH222" s="53">
        <v>15</v>
      </c>
      <c r="AI222" s="315" t="s">
        <v>1957</v>
      </c>
      <c r="AJ222" s="314"/>
      <c r="AK222" s="323"/>
    </row>
    <row r="223" spans="1:37" ht="18" customHeight="1" x14ac:dyDescent="0.25">
      <c r="A223" s="478" t="s">
        <v>1377</v>
      </c>
      <c r="B223" s="16" t="s">
        <v>1378</v>
      </c>
      <c r="C223" s="15" t="s">
        <v>1379</v>
      </c>
      <c r="D223" s="16" t="s">
        <v>1380</v>
      </c>
      <c r="E223" s="10" t="s">
        <v>1381</v>
      </c>
      <c r="F223" s="32" t="s">
        <v>38</v>
      </c>
      <c r="G223" s="10">
        <v>255</v>
      </c>
      <c r="H223" s="10">
        <v>357362</v>
      </c>
      <c r="I223" s="16" t="s">
        <v>1382</v>
      </c>
      <c r="J223" s="46" t="s">
        <v>1383</v>
      </c>
      <c r="K223" s="29"/>
      <c r="L223" s="16" t="s">
        <v>1384</v>
      </c>
      <c r="M223" s="18">
        <v>44706</v>
      </c>
      <c r="N223" s="18">
        <v>45621</v>
      </c>
      <c r="O223" s="10" t="s">
        <v>245</v>
      </c>
      <c r="P223" s="18">
        <v>45285</v>
      </c>
      <c r="Q223" s="10">
        <v>25</v>
      </c>
      <c r="R223" s="10" t="s">
        <v>65</v>
      </c>
      <c r="S223" s="11" t="s">
        <v>2263</v>
      </c>
      <c r="T223" s="12"/>
      <c r="U223" s="13">
        <v>1300</v>
      </c>
      <c r="V223" s="13"/>
      <c r="W223" s="13"/>
      <c r="X223" s="13"/>
      <c r="Y223" s="33"/>
      <c r="Z223" s="33"/>
      <c r="AA223" s="33"/>
      <c r="AB223" s="13">
        <f t="shared" si="28"/>
        <v>1300</v>
      </c>
      <c r="AC223" s="14">
        <v>0.08</v>
      </c>
      <c r="AD223" s="13">
        <f t="shared" ref="AD223:AD247" si="30">U223*AC223</f>
        <v>104</v>
      </c>
      <c r="AE223" s="13">
        <f t="shared" si="27"/>
        <v>1196</v>
      </c>
      <c r="AF223" s="13">
        <v>0</v>
      </c>
      <c r="AG223" s="13">
        <f t="shared" si="29"/>
        <v>1196</v>
      </c>
      <c r="AH223" s="10">
        <v>30</v>
      </c>
      <c r="AI223" s="30"/>
      <c r="AJ223" s="30"/>
      <c r="AK223" s="31"/>
    </row>
    <row r="224" spans="1:37" ht="18" customHeight="1" x14ac:dyDescent="0.25">
      <c r="A224" s="52" t="s">
        <v>1385</v>
      </c>
      <c r="B224" s="52" t="s">
        <v>1386</v>
      </c>
      <c r="C224" s="318" t="s">
        <v>2061</v>
      </c>
      <c r="D224" s="52" t="s">
        <v>1387</v>
      </c>
      <c r="E224" s="53" t="s">
        <v>207</v>
      </c>
      <c r="F224" s="306" t="s">
        <v>38</v>
      </c>
      <c r="G224" s="53">
        <v>2799</v>
      </c>
      <c r="H224" s="53" t="s">
        <v>1398</v>
      </c>
      <c r="I224" s="52" t="s">
        <v>1388</v>
      </c>
      <c r="J224" s="509" t="s">
        <v>1389</v>
      </c>
      <c r="K224" s="318" t="s">
        <v>1390</v>
      </c>
      <c r="L224" s="52" t="s">
        <v>1391</v>
      </c>
      <c r="M224" s="260">
        <v>44737</v>
      </c>
      <c r="N224" s="260">
        <v>45645</v>
      </c>
      <c r="O224" s="53" t="s">
        <v>216</v>
      </c>
      <c r="P224" s="260">
        <v>45275</v>
      </c>
      <c r="Q224" s="53">
        <v>15</v>
      </c>
      <c r="R224" s="53" t="s">
        <v>65</v>
      </c>
      <c r="S224" s="258" t="s">
        <v>2176</v>
      </c>
      <c r="T224" s="259"/>
      <c r="U224" s="311">
        <v>1150</v>
      </c>
      <c r="V224" s="311"/>
      <c r="W224" s="311"/>
      <c r="X224" s="311"/>
      <c r="Y224" s="322"/>
      <c r="Z224" s="322"/>
      <c r="AA224" s="322"/>
      <c r="AB224" s="311">
        <f t="shared" si="28"/>
        <v>1150</v>
      </c>
      <c r="AC224" s="313">
        <v>7.0000000000000007E-2</v>
      </c>
      <c r="AD224" s="311">
        <f t="shared" si="30"/>
        <v>80.500000000000014</v>
      </c>
      <c r="AE224" s="311">
        <f t="shared" si="27"/>
        <v>1069.5</v>
      </c>
      <c r="AF224" s="311">
        <v>0</v>
      </c>
      <c r="AG224" s="311">
        <f t="shared" si="29"/>
        <v>1069.5</v>
      </c>
      <c r="AH224" s="53">
        <v>20</v>
      </c>
      <c r="AI224" s="314" t="s">
        <v>2596</v>
      </c>
      <c r="AJ224" s="315"/>
      <c r="AK224" s="323"/>
    </row>
    <row r="225" spans="1:37" ht="18" customHeight="1" x14ac:dyDescent="0.25">
      <c r="A225" s="52" t="s">
        <v>1385</v>
      </c>
      <c r="B225" s="52" t="s">
        <v>1386</v>
      </c>
      <c r="C225" s="318" t="s">
        <v>2061</v>
      </c>
      <c r="D225" s="52" t="s">
        <v>1387</v>
      </c>
      <c r="E225" s="53" t="s">
        <v>1392</v>
      </c>
      <c r="F225" s="306" t="s">
        <v>38</v>
      </c>
      <c r="G225" s="53">
        <v>2799</v>
      </c>
      <c r="H225" s="53" t="s">
        <v>1398</v>
      </c>
      <c r="I225" s="52" t="s">
        <v>1393</v>
      </c>
      <c r="J225" s="509" t="s">
        <v>1394</v>
      </c>
      <c r="K225" s="318" t="s">
        <v>1395</v>
      </c>
      <c r="L225" s="52" t="s">
        <v>1396</v>
      </c>
      <c r="M225" s="260">
        <v>44996</v>
      </c>
      <c r="N225" s="260">
        <v>45910</v>
      </c>
      <c r="O225" s="53" t="s">
        <v>161</v>
      </c>
      <c r="P225" s="260">
        <v>45272</v>
      </c>
      <c r="Q225" s="53">
        <v>12</v>
      </c>
      <c r="R225" s="53" t="s">
        <v>44</v>
      </c>
      <c r="S225" s="258" t="s">
        <v>2166</v>
      </c>
      <c r="T225" s="259"/>
      <c r="U225" s="311">
        <v>1100</v>
      </c>
      <c r="V225" s="311"/>
      <c r="W225" s="311"/>
      <c r="X225" s="311"/>
      <c r="Y225" s="322"/>
      <c r="Z225" s="322"/>
      <c r="AA225" s="322"/>
      <c r="AB225" s="311">
        <f t="shared" si="28"/>
        <v>1100</v>
      </c>
      <c r="AC225" s="313">
        <v>7.0000000000000007E-2</v>
      </c>
      <c r="AD225" s="311">
        <f t="shared" si="30"/>
        <v>77.000000000000014</v>
      </c>
      <c r="AE225" s="311">
        <f t="shared" si="27"/>
        <v>1023</v>
      </c>
      <c r="AF225" s="311">
        <v>0</v>
      </c>
      <c r="AG225" s="311">
        <f t="shared" si="29"/>
        <v>1023</v>
      </c>
      <c r="AH225" s="53">
        <v>15</v>
      </c>
      <c r="AI225" s="314" t="s">
        <v>1957</v>
      </c>
      <c r="AJ225" s="314"/>
      <c r="AK225" s="323"/>
    </row>
    <row r="226" spans="1:37" ht="18" customHeight="1" x14ac:dyDescent="0.25">
      <c r="A226" s="16" t="s">
        <v>1397</v>
      </c>
      <c r="B226" s="16" t="s">
        <v>1386</v>
      </c>
      <c r="C226" s="29" t="s">
        <v>2061</v>
      </c>
      <c r="D226" s="16" t="s">
        <v>1387</v>
      </c>
      <c r="E226" s="10" t="s">
        <v>207</v>
      </c>
      <c r="F226" s="32" t="s">
        <v>38</v>
      </c>
      <c r="G226" s="10">
        <v>2799</v>
      </c>
      <c r="H226" s="10" t="s">
        <v>1398</v>
      </c>
      <c r="I226" s="16" t="s">
        <v>1415</v>
      </c>
      <c r="J226" s="46" t="s">
        <v>1416</v>
      </c>
      <c r="K226" s="29" t="s">
        <v>1417</v>
      </c>
      <c r="L226" s="16" t="s">
        <v>1418</v>
      </c>
      <c r="M226" s="18">
        <v>44849</v>
      </c>
      <c r="N226" s="18">
        <v>45761</v>
      </c>
      <c r="O226" s="10" t="s">
        <v>67</v>
      </c>
      <c r="P226" s="18">
        <v>45275</v>
      </c>
      <c r="Q226" s="10">
        <v>15</v>
      </c>
      <c r="R226" s="10" t="s">
        <v>65</v>
      </c>
      <c r="S226" s="11" t="s">
        <v>2177</v>
      </c>
      <c r="T226" s="12"/>
      <c r="U226" s="13">
        <v>1100</v>
      </c>
      <c r="V226" s="13"/>
      <c r="W226" s="13"/>
      <c r="X226" s="13"/>
      <c r="Y226" s="33"/>
      <c r="Z226" s="33"/>
      <c r="AA226" s="33"/>
      <c r="AB226" s="13">
        <f t="shared" si="28"/>
        <v>1100</v>
      </c>
      <c r="AC226" s="14">
        <v>7.0000000000000007E-2</v>
      </c>
      <c r="AD226" s="13">
        <f t="shared" si="30"/>
        <v>77.000000000000014</v>
      </c>
      <c r="AE226" s="13">
        <f t="shared" si="27"/>
        <v>1023</v>
      </c>
      <c r="AF226" s="13">
        <v>0</v>
      </c>
      <c r="AG226" s="13">
        <f t="shared" si="29"/>
        <v>1023</v>
      </c>
      <c r="AH226" s="10">
        <v>20</v>
      </c>
      <c r="AI226" s="8"/>
      <c r="AJ226" s="30"/>
      <c r="AK226" s="31"/>
    </row>
    <row r="227" spans="1:37" ht="18" customHeight="1" x14ac:dyDescent="0.25">
      <c r="A227" s="52" t="s">
        <v>1397</v>
      </c>
      <c r="B227" s="52" t="s">
        <v>1386</v>
      </c>
      <c r="C227" s="318" t="s">
        <v>2061</v>
      </c>
      <c r="D227" s="52" t="s">
        <v>1387</v>
      </c>
      <c r="E227" s="53" t="s">
        <v>207</v>
      </c>
      <c r="F227" s="306" t="s">
        <v>38</v>
      </c>
      <c r="G227" s="53">
        <v>2799</v>
      </c>
      <c r="H227" s="53" t="s">
        <v>1398</v>
      </c>
      <c r="I227" s="52" t="s">
        <v>1399</v>
      </c>
      <c r="J227" s="509" t="s">
        <v>1400</v>
      </c>
      <c r="K227" s="318" t="s">
        <v>1401</v>
      </c>
      <c r="L227" s="52" t="s">
        <v>1402</v>
      </c>
      <c r="M227" s="260">
        <v>44814</v>
      </c>
      <c r="N227" s="260">
        <v>45725</v>
      </c>
      <c r="O227" s="53" t="s">
        <v>140</v>
      </c>
      <c r="P227" s="260">
        <v>45270</v>
      </c>
      <c r="Q227" s="53">
        <v>10</v>
      </c>
      <c r="R227" s="53" t="s">
        <v>44</v>
      </c>
      <c r="S227" s="258" t="s">
        <v>2160</v>
      </c>
      <c r="T227" s="259"/>
      <c r="U227" s="311">
        <v>1000</v>
      </c>
      <c r="V227" s="311"/>
      <c r="W227" s="311"/>
      <c r="X227" s="311"/>
      <c r="Y227" s="322"/>
      <c r="Z227" s="322"/>
      <c r="AA227" s="322"/>
      <c r="AB227" s="311">
        <f t="shared" si="28"/>
        <v>1000</v>
      </c>
      <c r="AC227" s="313">
        <v>7.0000000000000007E-2</v>
      </c>
      <c r="AD227" s="311">
        <f t="shared" si="30"/>
        <v>70</v>
      </c>
      <c r="AE227" s="311">
        <f t="shared" si="27"/>
        <v>930</v>
      </c>
      <c r="AF227" s="311">
        <v>0</v>
      </c>
      <c r="AG227" s="311">
        <f t="shared" si="29"/>
        <v>930</v>
      </c>
      <c r="AH227" s="53">
        <v>15</v>
      </c>
      <c r="AI227" s="315" t="s">
        <v>1957</v>
      </c>
      <c r="AJ227" s="314"/>
      <c r="AK227" s="323"/>
    </row>
    <row r="228" spans="1:37" ht="18" customHeight="1" x14ac:dyDescent="0.25">
      <c r="A228" s="16" t="s">
        <v>1397</v>
      </c>
      <c r="B228" s="16" t="s">
        <v>1386</v>
      </c>
      <c r="C228" s="29" t="s">
        <v>2061</v>
      </c>
      <c r="D228" s="16" t="s">
        <v>1387</v>
      </c>
      <c r="E228" s="10" t="s">
        <v>207</v>
      </c>
      <c r="F228" s="173" t="s">
        <v>38</v>
      </c>
      <c r="G228" s="10">
        <v>2799</v>
      </c>
      <c r="H228" s="10" t="s">
        <v>1398</v>
      </c>
      <c r="I228" s="16" t="s">
        <v>1403</v>
      </c>
      <c r="J228" s="46" t="s">
        <v>1404</v>
      </c>
      <c r="K228" s="29" t="s">
        <v>1405</v>
      </c>
      <c r="L228" s="16" t="s">
        <v>1406</v>
      </c>
      <c r="M228" s="18">
        <v>44757</v>
      </c>
      <c r="N228" s="18">
        <v>45671</v>
      </c>
      <c r="O228" s="10" t="s">
        <v>216</v>
      </c>
      <c r="P228" s="18">
        <v>45275</v>
      </c>
      <c r="Q228" s="10">
        <v>15</v>
      </c>
      <c r="R228" s="10" t="s">
        <v>44</v>
      </c>
      <c r="S228" s="11" t="s">
        <v>2176</v>
      </c>
      <c r="T228" s="12"/>
      <c r="U228" s="13">
        <v>1100</v>
      </c>
      <c r="V228" s="13"/>
      <c r="W228" s="13"/>
      <c r="X228" s="13"/>
      <c r="Y228" s="33"/>
      <c r="Z228" s="33"/>
      <c r="AA228" s="33"/>
      <c r="AB228" s="13">
        <f t="shared" si="28"/>
        <v>1100</v>
      </c>
      <c r="AC228" s="14">
        <v>7.0000000000000007E-2</v>
      </c>
      <c r="AD228" s="13">
        <f t="shared" si="30"/>
        <v>77.000000000000014</v>
      </c>
      <c r="AE228" s="13">
        <f t="shared" si="27"/>
        <v>1023</v>
      </c>
      <c r="AF228" s="13">
        <v>0</v>
      </c>
      <c r="AG228" s="13">
        <f t="shared" si="29"/>
        <v>1023</v>
      </c>
      <c r="AH228" s="10">
        <v>20</v>
      </c>
      <c r="AI228" s="8"/>
      <c r="AJ228" s="30"/>
      <c r="AK228" s="31"/>
    </row>
    <row r="229" spans="1:37" ht="18" customHeight="1" x14ac:dyDescent="0.25">
      <c r="A229" s="52" t="s">
        <v>1397</v>
      </c>
      <c r="B229" s="52" t="s">
        <v>1386</v>
      </c>
      <c r="C229" s="318" t="s">
        <v>2061</v>
      </c>
      <c r="D229" s="52" t="s">
        <v>1387</v>
      </c>
      <c r="E229" s="53" t="s">
        <v>413</v>
      </c>
      <c r="F229" s="540" t="s">
        <v>38</v>
      </c>
      <c r="G229" s="53">
        <v>2799</v>
      </c>
      <c r="H229" s="53" t="s">
        <v>1398</v>
      </c>
      <c r="I229" s="52" t="s">
        <v>2083</v>
      </c>
      <c r="J229" s="509" t="s">
        <v>2084</v>
      </c>
      <c r="K229" s="318" t="s">
        <v>2085</v>
      </c>
      <c r="L229" s="52" t="s">
        <v>2086</v>
      </c>
      <c r="M229" s="260">
        <v>45184</v>
      </c>
      <c r="N229" s="260">
        <v>46095</v>
      </c>
      <c r="O229" s="53" t="s">
        <v>280</v>
      </c>
      <c r="P229" s="260">
        <v>45301</v>
      </c>
      <c r="Q229" s="53">
        <v>10</v>
      </c>
      <c r="R229" s="53" t="s">
        <v>44</v>
      </c>
      <c r="S229" s="258" t="s">
        <v>2324</v>
      </c>
      <c r="T229" s="259"/>
      <c r="U229" s="311">
        <v>1000</v>
      </c>
      <c r="V229" s="311"/>
      <c r="W229" s="311"/>
      <c r="X229" s="311"/>
      <c r="Y229" s="322"/>
      <c r="Z229" s="322"/>
      <c r="AA229" s="322"/>
      <c r="AB229" s="311">
        <f t="shared" si="28"/>
        <v>1000</v>
      </c>
      <c r="AC229" s="313">
        <v>7.0000000000000007E-2</v>
      </c>
      <c r="AD229" s="311">
        <f t="shared" si="30"/>
        <v>70</v>
      </c>
      <c r="AE229" s="311">
        <f t="shared" si="27"/>
        <v>930</v>
      </c>
      <c r="AF229" s="311">
        <v>0</v>
      </c>
      <c r="AG229" s="311">
        <f t="shared" si="29"/>
        <v>930</v>
      </c>
      <c r="AH229" s="53">
        <v>15</v>
      </c>
      <c r="AI229" s="314" t="s">
        <v>1957</v>
      </c>
      <c r="AJ229" s="314"/>
      <c r="AK229" s="323"/>
    </row>
    <row r="230" spans="1:37" ht="18" customHeight="1" x14ac:dyDescent="0.25">
      <c r="A230" s="16" t="s">
        <v>1397</v>
      </c>
      <c r="B230" s="16" t="s">
        <v>1386</v>
      </c>
      <c r="C230" s="29" t="s">
        <v>2061</v>
      </c>
      <c r="D230" s="16" t="s">
        <v>1387</v>
      </c>
      <c r="E230" s="10" t="s">
        <v>37</v>
      </c>
      <c r="F230" s="32" t="s">
        <v>38</v>
      </c>
      <c r="G230" s="10">
        <v>2799</v>
      </c>
      <c r="H230" s="10" t="s">
        <v>1398</v>
      </c>
      <c r="I230" s="16" t="s">
        <v>1407</v>
      </c>
      <c r="J230" s="46" t="s">
        <v>1408</v>
      </c>
      <c r="K230" s="29" t="s">
        <v>1409</v>
      </c>
      <c r="L230" s="16" t="s">
        <v>1410</v>
      </c>
      <c r="M230" s="18">
        <v>44778</v>
      </c>
      <c r="N230" s="18">
        <v>45692</v>
      </c>
      <c r="O230" s="10" t="s">
        <v>87</v>
      </c>
      <c r="P230" s="18">
        <v>45281</v>
      </c>
      <c r="Q230" s="10">
        <v>21</v>
      </c>
      <c r="R230" s="10" t="s">
        <v>44</v>
      </c>
      <c r="S230" s="11" t="s">
        <v>2223</v>
      </c>
      <c r="T230" s="12"/>
      <c r="U230" s="13">
        <v>1100</v>
      </c>
      <c r="V230" s="13"/>
      <c r="W230" s="13"/>
      <c r="X230" s="13"/>
      <c r="Y230" s="33"/>
      <c r="Z230" s="33"/>
      <c r="AA230" s="33"/>
      <c r="AB230" s="13">
        <f t="shared" si="28"/>
        <v>1100</v>
      </c>
      <c r="AC230" s="14">
        <v>7.0000000000000007E-2</v>
      </c>
      <c r="AD230" s="13">
        <f t="shared" si="30"/>
        <v>77.000000000000014</v>
      </c>
      <c r="AE230" s="13">
        <f t="shared" si="27"/>
        <v>1023</v>
      </c>
      <c r="AF230" s="13">
        <v>0</v>
      </c>
      <c r="AG230" s="13">
        <f t="shared" si="29"/>
        <v>1023</v>
      </c>
      <c r="AH230" s="10">
        <v>26</v>
      </c>
      <c r="AI230" s="30"/>
      <c r="AJ230" s="8"/>
      <c r="AK230" s="31"/>
    </row>
    <row r="231" spans="1:37" ht="18" customHeight="1" x14ac:dyDescent="0.25">
      <c r="A231" s="16" t="s">
        <v>1397</v>
      </c>
      <c r="B231" s="16" t="s">
        <v>1386</v>
      </c>
      <c r="C231" s="29" t="s">
        <v>2061</v>
      </c>
      <c r="D231" s="16" t="s">
        <v>1387</v>
      </c>
      <c r="E231" s="10" t="s">
        <v>37</v>
      </c>
      <c r="F231" s="32" t="s">
        <v>38</v>
      </c>
      <c r="G231" s="10">
        <v>2799</v>
      </c>
      <c r="H231" s="10" t="s">
        <v>1398</v>
      </c>
      <c r="I231" s="16" t="s">
        <v>1411</v>
      </c>
      <c r="J231" s="46" t="s">
        <v>1412</v>
      </c>
      <c r="K231" s="29" t="s">
        <v>1413</v>
      </c>
      <c r="L231" s="16" t="s">
        <v>1414</v>
      </c>
      <c r="M231" s="18">
        <v>44767</v>
      </c>
      <c r="N231" s="18">
        <v>45684</v>
      </c>
      <c r="O231" s="10" t="s">
        <v>151</v>
      </c>
      <c r="P231" s="18">
        <v>45319</v>
      </c>
      <c r="Q231" s="10">
        <v>28</v>
      </c>
      <c r="R231" s="10" t="s">
        <v>44</v>
      </c>
      <c r="S231" s="11" t="s">
        <v>2404</v>
      </c>
      <c r="T231" s="12"/>
      <c r="U231" s="13">
        <v>800</v>
      </c>
      <c r="V231" s="13"/>
      <c r="W231" s="13"/>
      <c r="X231" s="13"/>
      <c r="Y231" s="33"/>
      <c r="Z231" s="33"/>
      <c r="AA231" s="33"/>
      <c r="AB231" s="13">
        <f t="shared" si="28"/>
        <v>800</v>
      </c>
      <c r="AC231" s="14">
        <v>7.0000000000000007E-2</v>
      </c>
      <c r="AD231" s="13">
        <f t="shared" si="30"/>
        <v>56.000000000000007</v>
      </c>
      <c r="AE231" s="13">
        <f t="shared" si="27"/>
        <v>744</v>
      </c>
      <c r="AF231" s="13">
        <v>0</v>
      </c>
      <c r="AG231" s="13">
        <f t="shared" si="29"/>
        <v>744</v>
      </c>
      <c r="AH231" s="10">
        <v>30</v>
      </c>
      <c r="AI231" s="30"/>
      <c r="AJ231" s="30"/>
      <c r="AK231" s="31"/>
    </row>
    <row r="232" spans="1:37" ht="18" customHeight="1" x14ac:dyDescent="0.25">
      <c r="A232" s="361" t="s">
        <v>1397</v>
      </c>
      <c r="B232" s="361" t="s">
        <v>1386</v>
      </c>
      <c r="C232" s="363" t="s">
        <v>2061</v>
      </c>
      <c r="D232" s="361" t="s">
        <v>1387</v>
      </c>
      <c r="E232" s="362" t="s">
        <v>37</v>
      </c>
      <c r="F232" s="433" t="s">
        <v>38</v>
      </c>
      <c r="G232" s="362">
        <v>2799</v>
      </c>
      <c r="H232" s="362" t="s">
        <v>1398</v>
      </c>
      <c r="I232" s="361" t="s">
        <v>2433</v>
      </c>
      <c r="J232" s="439" t="s">
        <v>2434</v>
      </c>
      <c r="K232" s="363" t="s">
        <v>2435</v>
      </c>
      <c r="L232" s="361" t="s">
        <v>2436</v>
      </c>
      <c r="M232" s="364">
        <v>45255</v>
      </c>
      <c r="N232" s="364">
        <v>46166</v>
      </c>
      <c r="O232" s="362" t="s">
        <v>206</v>
      </c>
      <c r="P232" s="364"/>
      <c r="Q232" s="362">
        <v>25</v>
      </c>
      <c r="R232" s="362" t="s">
        <v>44</v>
      </c>
      <c r="S232" s="365"/>
      <c r="T232" s="366"/>
      <c r="U232" s="367">
        <v>1100</v>
      </c>
      <c r="V232" s="367"/>
      <c r="W232" s="367"/>
      <c r="X232" s="367"/>
      <c r="Y232" s="368"/>
      <c r="Z232" s="368"/>
      <c r="AA232" s="368"/>
      <c r="AB232" s="367">
        <f t="shared" si="28"/>
        <v>1100</v>
      </c>
      <c r="AC232" s="369">
        <v>7.0000000000000007E-2</v>
      </c>
      <c r="AD232" s="367">
        <f t="shared" si="30"/>
        <v>77.000000000000014</v>
      </c>
      <c r="AE232" s="367">
        <f t="shared" si="27"/>
        <v>1023</v>
      </c>
      <c r="AF232" s="367">
        <v>0</v>
      </c>
      <c r="AG232" s="367">
        <f t="shared" si="29"/>
        <v>1023</v>
      </c>
      <c r="AH232" s="362">
        <v>30</v>
      </c>
      <c r="AI232" s="370"/>
      <c r="AJ232" s="370"/>
      <c r="AK232" s="372" t="s">
        <v>2437</v>
      </c>
    </row>
    <row r="233" spans="1:37" ht="18" customHeight="1" x14ac:dyDescent="0.25">
      <c r="A233" s="52" t="s">
        <v>1397</v>
      </c>
      <c r="B233" s="52" t="s">
        <v>1386</v>
      </c>
      <c r="C233" s="318" t="s">
        <v>2061</v>
      </c>
      <c r="D233" s="52" t="s">
        <v>1387</v>
      </c>
      <c r="E233" s="53" t="s">
        <v>207</v>
      </c>
      <c r="F233" s="306" t="s">
        <v>38</v>
      </c>
      <c r="G233" s="53">
        <v>2799</v>
      </c>
      <c r="H233" s="53" t="s">
        <v>1398</v>
      </c>
      <c r="I233" s="52" t="s">
        <v>1419</v>
      </c>
      <c r="J233" s="509" t="s">
        <v>1420</v>
      </c>
      <c r="K233" s="318" t="s">
        <v>1421</v>
      </c>
      <c r="L233" s="52" t="s">
        <v>1422</v>
      </c>
      <c r="M233" s="260">
        <v>44752</v>
      </c>
      <c r="N233" s="260">
        <v>45666</v>
      </c>
      <c r="O233" s="53" t="s">
        <v>151</v>
      </c>
      <c r="P233" s="260">
        <v>45270</v>
      </c>
      <c r="Q233" s="53">
        <v>10</v>
      </c>
      <c r="R233" s="53" t="s">
        <v>44</v>
      </c>
      <c r="S233" s="258" t="s">
        <v>2161</v>
      </c>
      <c r="T233" s="259"/>
      <c r="U233" s="311">
        <v>850</v>
      </c>
      <c r="V233" s="311"/>
      <c r="W233" s="311"/>
      <c r="X233" s="311"/>
      <c r="Y233" s="322"/>
      <c r="Z233" s="322"/>
      <c r="AA233" s="322"/>
      <c r="AB233" s="311">
        <f t="shared" si="28"/>
        <v>850</v>
      </c>
      <c r="AC233" s="313">
        <v>7.0000000000000007E-2</v>
      </c>
      <c r="AD233" s="311">
        <f t="shared" si="30"/>
        <v>59.500000000000007</v>
      </c>
      <c r="AE233" s="311">
        <f t="shared" si="27"/>
        <v>790.5</v>
      </c>
      <c r="AF233" s="311">
        <v>0</v>
      </c>
      <c r="AG233" s="311">
        <f t="shared" si="29"/>
        <v>790.5</v>
      </c>
      <c r="AH233" s="53">
        <v>15</v>
      </c>
      <c r="AI233" s="314" t="s">
        <v>1957</v>
      </c>
      <c r="AJ233" s="314"/>
      <c r="AK233" s="323"/>
    </row>
    <row r="234" spans="1:37" ht="18" customHeight="1" x14ac:dyDescent="0.25">
      <c r="A234" s="52" t="s">
        <v>1423</v>
      </c>
      <c r="B234" s="52" t="s">
        <v>1424</v>
      </c>
      <c r="C234" s="318" t="s">
        <v>1425</v>
      </c>
      <c r="D234" s="52" t="s">
        <v>1426</v>
      </c>
      <c r="E234" s="53" t="s">
        <v>88</v>
      </c>
      <c r="F234" s="306" t="s">
        <v>38</v>
      </c>
      <c r="G234" s="53">
        <v>1</v>
      </c>
      <c r="H234" s="53" t="s">
        <v>1867</v>
      </c>
      <c r="I234" s="52" t="s">
        <v>1427</v>
      </c>
      <c r="J234" s="509" t="s">
        <v>1428</v>
      </c>
      <c r="K234" s="318" t="s">
        <v>1429</v>
      </c>
      <c r="L234" s="52" t="s">
        <v>1430</v>
      </c>
      <c r="M234" s="260">
        <v>44911</v>
      </c>
      <c r="N234" s="260">
        <v>45641</v>
      </c>
      <c r="O234" s="53" t="s">
        <v>298</v>
      </c>
      <c r="P234" s="260">
        <v>45332</v>
      </c>
      <c r="Q234" s="53">
        <v>10</v>
      </c>
      <c r="R234" s="53" t="s">
        <v>44</v>
      </c>
      <c r="S234" s="258" t="s">
        <v>2489</v>
      </c>
      <c r="T234" s="259"/>
      <c r="U234" s="311">
        <v>2500</v>
      </c>
      <c r="V234" s="311"/>
      <c r="W234" s="311"/>
      <c r="X234" s="311"/>
      <c r="Y234" s="322">
        <v>1150</v>
      </c>
      <c r="Z234" s="322">
        <v>335.45</v>
      </c>
      <c r="AA234" s="322"/>
      <c r="AB234" s="311">
        <f t="shared" si="28"/>
        <v>3985.45</v>
      </c>
      <c r="AC234" s="313">
        <v>0.08</v>
      </c>
      <c r="AD234" s="311">
        <f t="shared" si="30"/>
        <v>200</v>
      </c>
      <c r="AE234" s="311">
        <f t="shared" si="27"/>
        <v>3785.45</v>
      </c>
      <c r="AF234" s="311">
        <v>0</v>
      </c>
      <c r="AG234" s="311">
        <f t="shared" si="29"/>
        <v>3785.45</v>
      </c>
      <c r="AH234" s="53">
        <v>15</v>
      </c>
      <c r="AI234" s="314" t="s">
        <v>1957</v>
      </c>
      <c r="AJ234" s="314"/>
      <c r="AK234" s="323"/>
    </row>
    <row r="235" spans="1:37" ht="18" customHeight="1" x14ac:dyDescent="0.25">
      <c r="A235" s="16" t="s">
        <v>2230</v>
      </c>
      <c r="B235" s="16" t="s">
        <v>2231</v>
      </c>
      <c r="C235" s="29" t="s">
        <v>2232</v>
      </c>
      <c r="D235" s="16" t="s">
        <v>2233</v>
      </c>
      <c r="E235" s="10" t="s">
        <v>37</v>
      </c>
      <c r="F235" s="32" t="s">
        <v>38</v>
      </c>
      <c r="G235" s="10">
        <v>1813</v>
      </c>
      <c r="H235" s="10" t="s">
        <v>2234</v>
      </c>
      <c r="I235" s="16" t="s">
        <v>2235</v>
      </c>
      <c r="J235" s="46" t="s">
        <v>2236</v>
      </c>
      <c r="K235" s="29" t="s">
        <v>2237</v>
      </c>
      <c r="L235" s="16" t="s">
        <v>2238</v>
      </c>
      <c r="M235" s="277">
        <v>45214</v>
      </c>
      <c r="N235" s="277">
        <v>46123</v>
      </c>
      <c r="O235" s="10" t="s">
        <v>567</v>
      </c>
      <c r="P235" s="18">
        <v>45337</v>
      </c>
      <c r="Q235" s="10">
        <v>15</v>
      </c>
      <c r="R235" s="10" t="s">
        <v>44</v>
      </c>
      <c r="S235" s="11" t="s">
        <v>2547</v>
      </c>
      <c r="T235" s="12"/>
      <c r="U235" s="13">
        <v>1850</v>
      </c>
      <c r="V235" s="13"/>
      <c r="W235" s="13"/>
      <c r="X235" s="13"/>
      <c r="Y235" s="33">
        <v>250</v>
      </c>
      <c r="Z235" s="33"/>
      <c r="AA235" s="33"/>
      <c r="AB235" s="13">
        <f t="shared" si="28"/>
        <v>2100</v>
      </c>
      <c r="AC235" s="14">
        <v>0.08</v>
      </c>
      <c r="AD235" s="13">
        <f t="shared" si="30"/>
        <v>148</v>
      </c>
      <c r="AE235" s="13">
        <f t="shared" si="27"/>
        <v>1952</v>
      </c>
      <c r="AF235" s="13">
        <v>0</v>
      </c>
      <c r="AG235" s="13">
        <f t="shared" si="29"/>
        <v>1952</v>
      </c>
      <c r="AH235" s="10">
        <v>20</v>
      </c>
      <c r="AI235" s="8"/>
      <c r="AJ235" s="30"/>
      <c r="AK235" s="31"/>
    </row>
    <row r="236" spans="1:37" ht="18" customHeight="1" x14ac:dyDescent="0.25">
      <c r="A236" s="52" t="s">
        <v>1431</v>
      </c>
      <c r="B236" s="52" t="s">
        <v>1432</v>
      </c>
      <c r="C236" s="317" t="s">
        <v>1433</v>
      </c>
      <c r="D236" s="52" t="s">
        <v>1434</v>
      </c>
      <c r="E236" s="53" t="s">
        <v>37</v>
      </c>
      <c r="F236" s="306" t="s">
        <v>38</v>
      </c>
      <c r="G236" s="53">
        <v>256</v>
      </c>
      <c r="H236" s="53" t="s">
        <v>1435</v>
      </c>
      <c r="I236" s="52" t="s">
        <v>1436</v>
      </c>
      <c r="J236" s="509" t="s">
        <v>1437</v>
      </c>
      <c r="K236" s="318" t="s">
        <v>1438</v>
      </c>
      <c r="L236" s="52" t="s">
        <v>1439</v>
      </c>
      <c r="M236" s="260">
        <v>44326</v>
      </c>
      <c r="N236" s="260">
        <v>45239</v>
      </c>
      <c r="O236" s="403" t="s">
        <v>245</v>
      </c>
      <c r="P236" s="260">
        <v>45270</v>
      </c>
      <c r="Q236" s="53">
        <v>10</v>
      </c>
      <c r="R236" s="53" t="s">
        <v>65</v>
      </c>
      <c r="S236" s="258" t="s">
        <v>2512</v>
      </c>
      <c r="T236" s="259" t="s">
        <v>62</v>
      </c>
      <c r="U236" s="311">
        <v>1250</v>
      </c>
      <c r="V236" s="311">
        <v>74.7</v>
      </c>
      <c r="W236" s="311"/>
      <c r="X236" s="311"/>
      <c r="Y236" s="322"/>
      <c r="Z236" s="322"/>
      <c r="AA236" s="322"/>
      <c r="AB236" s="311">
        <f t="shared" si="28"/>
        <v>1324.7</v>
      </c>
      <c r="AC236" s="313">
        <v>0.08</v>
      </c>
      <c r="AD236" s="311">
        <f t="shared" si="30"/>
        <v>100</v>
      </c>
      <c r="AE236" s="311">
        <f t="shared" si="27"/>
        <v>1224.7</v>
      </c>
      <c r="AF236" s="311">
        <v>0</v>
      </c>
      <c r="AG236" s="311">
        <f t="shared" si="29"/>
        <v>1224.7</v>
      </c>
      <c r="AH236" s="53">
        <v>15</v>
      </c>
      <c r="AI236" s="315" t="s">
        <v>1957</v>
      </c>
      <c r="AJ236" s="314"/>
      <c r="AK236" s="323" t="s">
        <v>1440</v>
      </c>
    </row>
    <row r="237" spans="1:37" ht="18" customHeight="1" x14ac:dyDescent="0.25">
      <c r="A237" s="496" t="s">
        <v>1441</v>
      </c>
      <c r="B237" s="496" t="s">
        <v>1442</v>
      </c>
      <c r="C237" s="499" t="s">
        <v>1443</v>
      </c>
      <c r="D237" s="496" t="s">
        <v>1444</v>
      </c>
      <c r="E237" s="449" t="s">
        <v>37</v>
      </c>
      <c r="F237" s="19" t="s">
        <v>38</v>
      </c>
      <c r="G237" s="449">
        <v>256</v>
      </c>
      <c r="H237" s="449" t="s">
        <v>1445</v>
      </c>
      <c r="I237" s="496" t="s">
        <v>2265</v>
      </c>
      <c r="J237" s="561" t="s">
        <v>2266</v>
      </c>
      <c r="K237" s="499" t="s">
        <v>2267</v>
      </c>
      <c r="L237" s="496" t="s">
        <v>1446</v>
      </c>
      <c r="M237" s="448">
        <v>45219</v>
      </c>
      <c r="N237" s="448">
        <v>46131</v>
      </c>
      <c r="O237" s="562" t="s">
        <v>567</v>
      </c>
      <c r="P237" s="448">
        <v>45282</v>
      </c>
      <c r="Q237" s="449">
        <v>22</v>
      </c>
      <c r="R237" s="449" t="s">
        <v>65</v>
      </c>
      <c r="S237" s="450" t="s">
        <v>2591</v>
      </c>
      <c r="T237" s="451" t="s">
        <v>62</v>
      </c>
      <c r="U237" s="497">
        <v>1450</v>
      </c>
      <c r="V237" s="497">
        <v>74.7</v>
      </c>
      <c r="W237" s="497"/>
      <c r="X237" s="497"/>
      <c r="Y237" s="522">
        <v>250</v>
      </c>
      <c r="Z237" s="522"/>
      <c r="AA237" s="522"/>
      <c r="AB237" s="497">
        <f t="shared" si="28"/>
        <v>1774.7</v>
      </c>
      <c r="AC237" s="500">
        <v>0.08</v>
      </c>
      <c r="AD237" s="497">
        <f t="shared" si="30"/>
        <v>116</v>
      </c>
      <c r="AE237" s="497">
        <f t="shared" si="27"/>
        <v>1658.7</v>
      </c>
      <c r="AF237" s="497">
        <v>0</v>
      </c>
      <c r="AG237" s="497">
        <f t="shared" si="29"/>
        <v>1658.7</v>
      </c>
      <c r="AH237" s="449">
        <v>27</v>
      </c>
      <c r="AI237" s="563"/>
      <c r="AJ237" s="564" t="s">
        <v>2581</v>
      </c>
      <c r="AK237" s="565"/>
    </row>
    <row r="238" spans="1:37" ht="18" customHeight="1" x14ac:dyDescent="0.25">
      <c r="A238" s="52" t="s">
        <v>1447</v>
      </c>
      <c r="B238" s="52" t="s">
        <v>1448</v>
      </c>
      <c r="C238" s="508"/>
      <c r="D238" s="52" t="s">
        <v>1449</v>
      </c>
      <c r="E238" s="53" t="s">
        <v>207</v>
      </c>
      <c r="F238" s="306" t="s">
        <v>38</v>
      </c>
      <c r="G238" s="53">
        <v>85</v>
      </c>
      <c r="H238" s="53" t="s">
        <v>1450</v>
      </c>
      <c r="I238" s="52" t="s">
        <v>1451</v>
      </c>
      <c r="J238" s="509" t="s">
        <v>1452</v>
      </c>
      <c r="K238" s="318"/>
      <c r="L238" s="52" t="s">
        <v>1453</v>
      </c>
      <c r="M238" s="260">
        <v>43853</v>
      </c>
      <c r="N238" s="260">
        <v>44763</v>
      </c>
      <c r="O238" s="403" t="s">
        <v>89</v>
      </c>
      <c r="P238" s="260">
        <v>45270</v>
      </c>
      <c r="Q238" s="53">
        <v>10</v>
      </c>
      <c r="R238" s="53" t="s">
        <v>65</v>
      </c>
      <c r="S238" s="258" t="s">
        <v>2162</v>
      </c>
      <c r="T238" s="259"/>
      <c r="U238" s="311">
        <v>685.39</v>
      </c>
      <c r="V238" s="311"/>
      <c r="W238" s="311"/>
      <c r="X238" s="311"/>
      <c r="Y238" s="322"/>
      <c r="Z238" s="322"/>
      <c r="AA238" s="322"/>
      <c r="AB238" s="311">
        <v>685.39</v>
      </c>
      <c r="AC238" s="313">
        <v>0.1</v>
      </c>
      <c r="AD238" s="311">
        <f t="shared" si="30"/>
        <v>68.539000000000001</v>
      </c>
      <c r="AE238" s="311">
        <f t="shared" si="27"/>
        <v>616.851</v>
      </c>
      <c r="AF238" s="311">
        <v>0</v>
      </c>
      <c r="AG238" s="311">
        <f t="shared" si="29"/>
        <v>616.851</v>
      </c>
      <c r="AH238" s="53">
        <v>15</v>
      </c>
      <c r="AI238" s="315" t="s">
        <v>1957</v>
      </c>
      <c r="AJ238" s="314"/>
      <c r="AK238" s="492"/>
    </row>
    <row r="239" spans="1:37" ht="18" customHeight="1" x14ac:dyDescent="0.25">
      <c r="A239" s="16" t="s">
        <v>1447</v>
      </c>
      <c r="B239" s="16" t="s">
        <v>1448</v>
      </c>
      <c r="C239" s="383"/>
      <c r="D239" s="16" t="s">
        <v>1449</v>
      </c>
      <c r="E239" s="10" t="s">
        <v>207</v>
      </c>
      <c r="F239" s="32" t="s">
        <v>38</v>
      </c>
      <c r="G239" s="10">
        <v>85</v>
      </c>
      <c r="H239" s="10" t="s">
        <v>1450</v>
      </c>
      <c r="I239" s="16" t="s">
        <v>1454</v>
      </c>
      <c r="J239" s="46" t="s">
        <v>1455</v>
      </c>
      <c r="K239" s="29" t="s">
        <v>1456</v>
      </c>
      <c r="L239" s="16" t="s">
        <v>1453</v>
      </c>
      <c r="M239" s="443">
        <v>43210</v>
      </c>
      <c r="N239" s="443">
        <v>44124</v>
      </c>
      <c r="O239" s="444" t="s">
        <v>43</v>
      </c>
      <c r="P239" s="18">
        <v>45281</v>
      </c>
      <c r="Q239" s="10">
        <v>21</v>
      </c>
      <c r="R239" s="10" t="s">
        <v>65</v>
      </c>
      <c r="S239" s="11" t="s">
        <v>2224</v>
      </c>
      <c r="T239" s="12"/>
      <c r="U239" s="13">
        <v>990</v>
      </c>
      <c r="V239" s="13"/>
      <c r="W239" s="13"/>
      <c r="X239" s="13"/>
      <c r="Y239" s="33"/>
      <c r="Z239" s="33"/>
      <c r="AA239" s="33"/>
      <c r="AB239" s="13">
        <f t="shared" ref="AB239:AB248" si="31">SUM(U239:AA239)</f>
        <v>990</v>
      </c>
      <c r="AC239" s="14">
        <v>0.1</v>
      </c>
      <c r="AD239" s="13">
        <f t="shared" si="30"/>
        <v>99</v>
      </c>
      <c r="AE239" s="13">
        <f t="shared" si="27"/>
        <v>891</v>
      </c>
      <c r="AF239" s="13">
        <v>0</v>
      </c>
      <c r="AG239" s="13">
        <f t="shared" si="29"/>
        <v>891</v>
      </c>
      <c r="AH239" s="10">
        <v>25</v>
      </c>
      <c r="AI239" s="8"/>
      <c r="AJ239" s="8"/>
      <c r="AK239" s="31"/>
    </row>
    <row r="240" spans="1:37" ht="18" customHeight="1" x14ac:dyDescent="0.25">
      <c r="A240" s="52" t="s">
        <v>1457</v>
      </c>
      <c r="B240" s="52" t="s">
        <v>1458</v>
      </c>
      <c r="C240" s="317" t="s">
        <v>1459</v>
      </c>
      <c r="D240" s="52" t="s">
        <v>1460</v>
      </c>
      <c r="E240" s="53" t="s">
        <v>66</v>
      </c>
      <c r="F240" s="306" t="s">
        <v>38</v>
      </c>
      <c r="G240" s="53">
        <v>341</v>
      </c>
      <c r="H240" s="53" t="s">
        <v>1461</v>
      </c>
      <c r="I240" s="52" t="s">
        <v>1462</v>
      </c>
      <c r="J240" s="509" t="s">
        <v>1463</v>
      </c>
      <c r="K240" s="318" t="s">
        <v>1464</v>
      </c>
      <c r="L240" s="52" t="s">
        <v>1465</v>
      </c>
      <c r="M240" s="402">
        <v>44769</v>
      </c>
      <c r="N240" s="402">
        <v>45683</v>
      </c>
      <c r="O240" s="53" t="s">
        <v>111</v>
      </c>
      <c r="P240" s="260">
        <v>45267</v>
      </c>
      <c r="Q240" s="53">
        <v>7</v>
      </c>
      <c r="R240" s="53" t="s">
        <v>44</v>
      </c>
      <c r="S240" s="258" t="s">
        <v>2515</v>
      </c>
      <c r="T240" s="259" t="s">
        <v>62</v>
      </c>
      <c r="U240" s="311">
        <v>1300</v>
      </c>
      <c r="V240" s="311">
        <v>109.99</v>
      </c>
      <c r="W240" s="311"/>
      <c r="X240" s="311"/>
      <c r="Y240" s="322">
        <v>250</v>
      </c>
      <c r="Z240" s="322"/>
      <c r="AA240" s="322"/>
      <c r="AB240" s="311">
        <f t="shared" si="31"/>
        <v>1659.99</v>
      </c>
      <c r="AC240" s="313">
        <v>0.08</v>
      </c>
      <c r="AD240" s="311">
        <f t="shared" si="30"/>
        <v>104</v>
      </c>
      <c r="AE240" s="311">
        <f t="shared" si="27"/>
        <v>1555.99</v>
      </c>
      <c r="AF240" s="311">
        <v>0</v>
      </c>
      <c r="AG240" s="311">
        <f t="shared" si="29"/>
        <v>1555.99</v>
      </c>
      <c r="AH240" s="53">
        <v>12</v>
      </c>
      <c r="AI240" s="314" t="s">
        <v>1957</v>
      </c>
      <c r="AJ240" s="315" t="s">
        <v>2557</v>
      </c>
      <c r="AK240" s="323"/>
    </row>
    <row r="241" spans="1:37" ht="18" customHeight="1" x14ac:dyDescent="0.25">
      <c r="A241" s="52" t="s">
        <v>1466</v>
      </c>
      <c r="B241" s="52" t="s">
        <v>1467</v>
      </c>
      <c r="C241" s="504" t="s">
        <v>1468</v>
      </c>
      <c r="D241" s="52" t="s">
        <v>1469</v>
      </c>
      <c r="E241" s="306" t="s">
        <v>49</v>
      </c>
      <c r="F241" s="306" t="s">
        <v>50</v>
      </c>
      <c r="G241" s="53">
        <v>9643</v>
      </c>
      <c r="H241" s="53" t="s">
        <v>1470</v>
      </c>
      <c r="I241" s="52" t="s">
        <v>1471</v>
      </c>
      <c r="J241" s="52" t="s">
        <v>1472</v>
      </c>
      <c r="K241" s="318" t="s">
        <v>1473</v>
      </c>
      <c r="L241" s="52" t="s">
        <v>1474</v>
      </c>
      <c r="M241" s="402">
        <v>42921</v>
      </c>
      <c r="N241" s="402">
        <v>43839</v>
      </c>
      <c r="O241" s="53" t="s">
        <v>151</v>
      </c>
      <c r="P241" s="260">
        <v>45270</v>
      </c>
      <c r="Q241" s="53">
        <v>10</v>
      </c>
      <c r="R241" s="53" t="s">
        <v>65</v>
      </c>
      <c r="S241" s="258" t="s">
        <v>2163</v>
      </c>
      <c r="T241" s="259"/>
      <c r="U241" s="311">
        <v>2597.0100000000002</v>
      </c>
      <c r="V241" s="311"/>
      <c r="W241" s="311"/>
      <c r="X241" s="311"/>
      <c r="Y241" s="322"/>
      <c r="Z241" s="322"/>
      <c r="AA241" s="322"/>
      <c r="AB241" s="311">
        <f t="shared" si="31"/>
        <v>2597.0100000000002</v>
      </c>
      <c r="AC241" s="313">
        <v>0.06</v>
      </c>
      <c r="AD241" s="311">
        <f t="shared" si="30"/>
        <v>155.82060000000001</v>
      </c>
      <c r="AE241" s="311">
        <f t="shared" si="27"/>
        <v>2441.1894000000002</v>
      </c>
      <c r="AF241" s="311">
        <v>0</v>
      </c>
      <c r="AG241" s="311">
        <f t="shared" si="29"/>
        <v>2441.1894000000002</v>
      </c>
      <c r="AH241" s="53">
        <v>15</v>
      </c>
      <c r="AI241" s="314" t="s">
        <v>1957</v>
      </c>
      <c r="AJ241" s="314"/>
      <c r="AK241" s="323"/>
    </row>
    <row r="242" spans="1:37" ht="18" customHeight="1" x14ac:dyDescent="0.25">
      <c r="A242" s="16" t="s">
        <v>2012</v>
      </c>
      <c r="B242" s="16" t="s">
        <v>2013</v>
      </c>
      <c r="C242" s="29" t="s">
        <v>2014</v>
      </c>
      <c r="D242" s="16" t="s">
        <v>2015</v>
      </c>
      <c r="E242" s="32" t="s">
        <v>37</v>
      </c>
      <c r="F242" s="32" t="s">
        <v>38</v>
      </c>
      <c r="G242" s="10">
        <v>256</v>
      </c>
      <c r="H242" s="10" t="s">
        <v>2016</v>
      </c>
      <c r="I242" s="16" t="s">
        <v>2017</v>
      </c>
      <c r="J242" s="16" t="s">
        <v>2018</v>
      </c>
      <c r="K242" s="29" t="s">
        <v>2019</v>
      </c>
      <c r="L242" s="16" t="s">
        <v>2020</v>
      </c>
      <c r="M242" s="18">
        <v>45153</v>
      </c>
      <c r="N242" s="18">
        <v>46067</v>
      </c>
      <c r="O242" s="10" t="s">
        <v>87</v>
      </c>
      <c r="P242" s="18">
        <v>45275</v>
      </c>
      <c r="Q242" s="10">
        <v>15</v>
      </c>
      <c r="R242" s="10" t="s">
        <v>44</v>
      </c>
      <c r="S242" s="11" t="s">
        <v>2201</v>
      </c>
      <c r="T242" s="12"/>
      <c r="U242" s="13">
        <v>1494</v>
      </c>
      <c r="V242" s="13"/>
      <c r="W242" s="13"/>
      <c r="X242" s="13"/>
      <c r="Y242" s="33">
        <v>606</v>
      </c>
      <c r="Z242" s="33"/>
      <c r="AA242" s="33"/>
      <c r="AB242" s="13">
        <f t="shared" si="31"/>
        <v>2100</v>
      </c>
      <c r="AC242" s="14">
        <v>0.08</v>
      </c>
      <c r="AD242" s="13">
        <f t="shared" si="30"/>
        <v>119.52</v>
      </c>
      <c r="AE242" s="13">
        <f t="shared" si="27"/>
        <v>1980.48</v>
      </c>
      <c r="AF242" s="13">
        <v>0</v>
      </c>
      <c r="AG242" s="13">
        <f t="shared" si="29"/>
        <v>1980.48</v>
      </c>
      <c r="AH242" s="10">
        <v>20</v>
      </c>
      <c r="AI242" s="8"/>
      <c r="AJ242" s="30"/>
      <c r="AK242" s="31" t="s">
        <v>2137</v>
      </c>
    </row>
    <row r="243" spans="1:37" ht="18" customHeight="1" x14ac:dyDescent="0.25">
      <c r="A243" s="308" t="s">
        <v>1476</v>
      </c>
      <c r="B243" s="52" t="s">
        <v>1477</v>
      </c>
      <c r="C243" s="317" t="s">
        <v>1478</v>
      </c>
      <c r="D243" s="52" t="s">
        <v>1479</v>
      </c>
      <c r="E243" s="53" t="s">
        <v>1480</v>
      </c>
      <c r="F243" s="53" t="s">
        <v>191</v>
      </c>
      <c r="G243" s="53">
        <v>1</v>
      </c>
      <c r="H243" s="53" t="s">
        <v>1481</v>
      </c>
      <c r="I243" s="308" t="s">
        <v>1482</v>
      </c>
      <c r="J243" s="308" t="s">
        <v>1483</v>
      </c>
      <c r="K243" s="385" t="s">
        <v>1762</v>
      </c>
      <c r="L243" s="308" t="s">
        <v>1484</v>
      </c>
      <c r="M243" s="260">
        <v>44814</v>
      </c>
      <c r="N243" s="260">
        <v>45725</v>
      </c>
      <c r="O243" s="53" t="s">
        <v>140</v>
      </c>
      <c r="P243" s="260">
        <v>45270</v>
      </c>
      <c r="Q243" s="53">
        <v>10</v>
      </c>
      <c r="R243" s="53" t="s">
        <v>44</v>
      </c>
      <c r="S243" s="258" t="s">
        <v>2551</v>
      </c>
      <c r="T243" s="259" t="s">
        <v>62</v>
      </c>
      <c r="U243" s="311">
        <v>1600</v>
      </c>
      <c r="V243" s="311">
        <v>108.88</v>
      </c>
      <c r="W243" s="312"/>
      <c r="X243" s="387"/>
      <c r="Y243" s="387"/>
      <c r="Z243" s="387"/>
      <c r="AA243" s="387"/>
      <c r="AB243" s="311">
        <f t="shared" si="31"/>
        <v>1708.88</v>
      </c>
      <c r="AC243" s="313">
        <v>0.08</v>
      </c>
      <c r="AD243" s="311">
        <f t="shared" si="30"/>
        <v>128</v>
      </c>
      <c r="AE243" s="311">
        <f t="shared" si="27"/>
        <v>1580.88</v>
      </c>
      <c r="AF243" s="311">
        <v>0</v>
      </c>
      <c r="AG243" s="311">
        <f t="shared" si="29"/>
        <v>1580.88</v>
      </c>
      <c r="AH243" s="53">
        <v>11</v>
      </c>
      <c r="AI243" s="314" t="s">
        <v>1957</v>
      </c>
      <c r="AJ243" s="315" t="s">
        <v>2593</v>
      </c>
      <c r="AK243" s="316"/>
    </row>
    <row r="244" spans="1:37" ht="18" customHeight="1" x14ac:dyDescent="0.25">
      <c r="A244" s="308" t="s">
        <v>1898</v>
      </c>
      <c r="B244" s="52" t="s">
        <v>1899</v>
      </c>
      <c r="C244" s="318" t="s">
        <v>1900</v>
      </c>
      <c r="D244" s="52" t="s">
        <v>1901</v>
      </c>
      <c r="E244" s="53" t="s">
        <v>207</v>
      </c>
      <c r="F244" s="53" t="s">
        <v>38</v>
      </c>
      <c r="G244" s="53">
        <v>111</v>
      </c>
      <c r="H244" s="53" t="s">
        <v>1902</v>
      </c>
      <c r="I244" s="308" t="s">
        <v>1903</v>
      </c>
      <c r="J244" s="308" t="s">
        <v>1904</v>
      </c>
      <c r="K244" s="385" t="s">
        <v>1905</v>
      </c>
      <c r="L244" s="308" t="s">
        <v>1906</v>
      </c>
      <c r="M244" s="260">
        <v>45124</v>
      </c>
      <c r="N244" s="260">
        <v>46038</v>
      </c>
      <c r="O244" s="53" t="s">
        <v>151</v>
      </c>
      <c r="P244" s="260">
        <v>45323</v>
      </c>
      <c r="Q244" s="53">
        <v>1</v>
      </c>
      <c r="R244" s="53" t="s">
        <v>44</v>
      </c>
      <c r="S244" s="258" t="s">
        <v>2458</v>
      </c>
      <c r="T244" s="259"/>
      <c r="U244" s="311">
        <v>1940</v>
      </c>
      <c r="V244" s="311"/>
      <c r="W244" s="312"/>
      <c r="X244" s="387"/>
      <c r="Y244" s="312">
        <v>670</v>
      </c>
      <c r="Z244" s="312">
        <v>190</v>
      </c>
      <c r="AA244" s="387"/>
      <c r="AB244" s="311">
        <f t="shared" si="31"/>
        <v>2800</v>
      </c>
      <c r="AC244" s="313">
        <v>7.0000000000000007E-2</v>
      </c>
      <c r="AD244" s="311">
        <f t="shared" si="30"/>
        <v>135.80000000000001</v>
      </c>
      <c r="AE244" s="311">
        <f t="shared" si="27"/>
        <v>2664.2</v>
      </c>
      <c r="AF244" s="311">
        <v>0</v>
      </c>
      <c r="AG244" s="311">
        <f t="shared" si="29"/>
        <v>2664.2</v>
      </c>
      <c r="AH244" s="53">
        <v>5</v>
      </c>
      <c r="AI244" s="315" t="s">
        <v>1957</v>
      </c>
      <c r="AJ244" s="315" t="s">
        <v>2492</v>
      </c>
      <c r="AK244" s="316"/>
    </row>
    <row r="245" spans="1:37" ht="18" customHeight="1" x14ac:dyDescent="0.25">
      <c r="A245" s="16" t="s">
        <v>1485</v>
      </c>
      <c r="B245" s="16" t="s">
        <v>1486</v>
      </c>
      <c r="C245" s="29" t="s">
        <v>1487</v>
      </c>
      <c r="D245" s="16" t="s">
        <v>1488</v>
      </c>
      <c r="E245" s="32" t="s">
        <v>1475</v>
      </c>
      <c r="F245" s="32" t="s">
        <v>38</v>
      </c>
      <c r="G245" s="10">
        <v>4175</v>
      </c>
      <c r="H245" s="10" t="s">
        <v>1489</v>
      </c>
      <c r="I245" s="16" t="s">
        <v>1490</v>
      </c>
      <c r="J245" s="16" t="s">
        <v>1491</v>
      </c>
      <c r="K245" s="29" t="s">
        <v>1492</v>
      </c>
      <c r="L245" s="16" t="s">
        <v>1493</v>
      </c>
      <c r="M245" s="18">
        <v>44869</v>
      </c>
      <c r="N245" s="18">
        <v>45780</v>
      </c>
      <c r="O245" s="10" t="s">
        <v>206</v>
      </c>
      <c r="P245" s="18">
        <v>45285</v>
      </c>
      <c r="Q245" s="10">
        <v>25</v>
      </c>
      <c r="R245" s="10" t="s">
        <v>44</v>
      </c>
      <c r="S245" s="11" t="s">
        <v>2264</v>
      </c>
      <c r="T245" s="12"/>
      <c r="U245" s="13">
        <v>1050</v>
      </c>
      <c r="V245" s="13"/>
      <c r="W245" s="13"/>
      <c r="X245" s="13">
        <v>196</v>
      </c>
      <c r="Y245" s="33">
        <v>400</v>
      </c>
      <c r="Z245" s="33">
        <v>70</v>
      </c>
      <c r="AA245" s="33"/>
      <c r="AB245" s="13">
        <f t="shared" si="31"/>
        <v>1716</v>
      </c>
      <c r="AC245" s="14">
        <v>0.08</v>
      </c>
      <c r="AD245" s="13">
        <f t="shared" si="30"/>
        <v>84</v>
      </c>
      <c r="AE245" s="13">
        <f t="shared" si="27"/>
        <v>1632</v>
      </c>
      <c r="AF245" s="13">
        <v>0</v>
      </c>
      <c r="AG245" s="13">
        <f t="shared" si="29"/>
        <v>1632</v>
      </c>
      <c r="AH245" s="10">
        <v>30</v>
      </c>
      <c r="AI245" s="30"/>
      <c r="AJ245" s="30"/>
      <c r="AK245" s="31"/>
    </row>
    <row r="246" spans="1:37" ht="18" customHeight="1" x14ac:dyDescent="0.25">
      <c r="A246" s="16" t="s">
        <v>1929</v>
      </c>
      <c r="B246" s="16" t="s">
        <v>1930</v>
      </c>
      <c r="C246" s="29" t="s">
        <v>1931</v>
      </c>
      <c r="D246" s="16" t="s">
        <v>1932</v>
      </c>
      <c r="E246" s="32" t="s">
        <v>322</v>
      </c>
      <c r="F246" s="32" t="s">
        <v>38</v>
      </c>
      <c r="G246" s="10">
        <v>2799</v>
      </c>
      <c r="H246" s="10" t="s">
        <v>1933</v>
      </c>
      <c r="I246" s="16" t="s">
        <v>1934</v>
      </c>
      <c r="J246" s="16" t="s">
        <v>1935</v>
      </c>
      <c r="K246" s="29" t="s">
        <v>1936</v>
      </c>
      <c r="L246" s="16" t="s">
        <v>1937</v>
      </c>
      <c r="M246" s="18">
        <v>45131</v>
      </c>
      <c r="N246" s="18">
        <v>46045</v>
      </c>
      <c r="O246" s="10" t="s">
        <v>151</v>
      </c>
      <c r="P246" s="18">
        <v>45346</v>
      </c>
      <c r="Q246" s="10">
        <v>24</v>
      </c>
      <c r="R246" s="10" t="s">
        <v>44</v>
      </c>
      <c r="S246" s="11" t="s">
        <v>2592</v>
      </c>
      <c r="T246" s="12"/>
      <c r="U246" s="13">
        <v>3000</v>
      </c>
      <c r="V246" s="13"/>
      <c r="W246" s="13"/>
      <c r="X246" s="13"/>
      <c r="Y246" s="33"/>
      <c r="Z246" s="33">
        <v>112</v>
      </c>
      <c r="AA246" s="33"/>
      <c r="AB246" s="13">
        <f t="shared" si="31"/>
        <v>3112</v>
      </c>
      <c r="AC246" s="14">
        <v>0.06</v>
      </c>
      <c r="AD246" s="13">
        <f t="shared" si="30"/>
        <v>180</v>
      </c>
      <c r="AE246" s="13">
        <f t="shared" si="27"/>
        <v>2932</v>
      </c>
      <c r="AF246" s="13">
        <v>0</v>
      </c>
      <c r="AG246" s="13">
        <f t="shared" si="29"/>
        <v>2932</v>
      </c>
      <c r="AH246" s="10">
        <v>29</v>
      </c>
      <c r="AI246" s="30"/>
      <c r="AJ246" s="30"/>
      <c r="AK246" s="31"/>
    </row>
    <row r="247" spans="1:37" ht="18" customHeight="1" x14ac:dyDescent="0.25">
      <c r="A247" s="52" t="s">
        <v>1929</v>
      </c>
      <c r="B247" s="52" t="s">
        <v>1930</v>
      </c>
      <c r="C247" s="318" t="s">
        <v>1931</v>
      </c>
      <c r="D247" s="52" t="s">
        <v>1932</v>
      </c>
      <c r="E247" s="306" t="s">
        <v>322</v>
      </c>
      <c r="F247" s="306" t="s">
        <v>38</v>
      </c>
      <c r="G247" s="53">
        <v>2799</v>
      </c>
      <c r="H247" s="53" t="s">
        <v>1933</v>
      </c>
      <c r="I247" s="52" t="s">
        <v>1970</v>
      </c>
      <c r="J247" s="52" t="s">
        <v>1971</v>
      </c>
      <c r="K247" s="318" t="s">
        <v>1972</v>
      </c>
      <c r="L247" s="52" t="s">
        <v>1973</v>
      </c>
      <c r="M247" s="260">
        <v>45148</v>
      </c>
      <c r="N247" s="260">
        <v>46062</v>
      </c>
      <c r="O247" s="53" t="s">
        <v>166</v>
      </c>
      <c r="P247" s="260">
        <v>45332</v>
      </c>
      <c r="Q247" s="53">
        <v>10</v>
      </c>
      <c r="R247" s="53" t="s">
        <v>44</v>
      </c>
      <c r="S247" s="258" t="s">
        <v>2490</v>
      </c>
      <c r="T247" s="259"/>
      <c r="U247" s="311">
        <v>1300</v>
      </c>
      <c r="V247" s="311"/>
      <c r="W247" s="311"/>
      <c r="X247" s="311"/>
      <c r="Y247" s="322"/>
      <c r="Z247" s="322"/>
      <c r="AA247" s="322"/>
      <c r="AB247" s="311">
        <f t="shared" si="31"/>
        <v>1300</v>
      </c>
      <c r="AC247" s="313">
        <v>0.08</v>
      </c>
      <c r="AD247" s="311">
        <f t="shared" si="30"/>
        <v>104</v>
      </c>
      <c r="AE247" s="311">
        <f t="shared" si="27"/>
        <v>1196</v>
      </c>
      <c r="AF247" s="311">
        <v>0</v>
      </c>
      <c r="AG247" s="311">
        <f t="shared" si="29"/>
        <v>1196</v>
      </c>
      <c r="AH247" s="53">
        <v>15</v>
      </c>
      <c r="AI247" s="314" t="s">
        <v>1957</v>
      </c>
      <c r="AJ247" s="314"/>
      <c r="AK247" s="323"/>
    </row>
    <row r="248" spans="1:37" ht="18" customHeight="1" x14ac:dyDescent="0.25">
      <c r="A248" s="16" t="s">
        <v>1494</v>
      </c>
      <c r="B248" s="16" t="s">
        <v>1495</v>
      </c>
      <c r="C248" s="15" t="s">
        <v>1496</v>
      </c>
      <c r="D248" s="16" t="s">
        <v>1497</v>
      </c>
      <c r="E248" s="32" t="s">
        <v>88</v>
      </c>
      <c r="F248" s="32" t="s">
        <v>38</v>
      </c>
      <c r="G248" s="10">
        <v>1</v>
      </c>
      <c r="H248" s="10" t="s">
        <v>1498</v>
      </c>
      <c r="I248" s="16" t="s">
        <v>1499</v>
      </c>
      <c r="J248" s="16" t="s">
        <v>1500</v>
      </c>
      <c r="K248" s="29" t="s">
        <v>1501</v>
      </c>
      <c r="L248" s="16" t="s">
        <v>1502</v>
      </c>
      <c r="M248" s="18">
        <v>44307</v>
      </c>
      <c r="N248" s="18">
        <v>45219</v>
      </c>
      <c r="O248" s="10" t="s">
        <v>43</v>
      </c>
      <c r="P248" s="18"/>
      <c r="Q248" s="10">
        <v>1</v>
      </c>
      <c r="R248" s="10" t="s">
        <v>191</v>
      </c>
      <c r="S248" s="11"/>
      <c r="T248" s="12"/>
      <c r="U248" s="13">
        <v>250</v>
      </c>
      <c r="V248" s="13"/>
      <c r="W248" s="13"/>
      <c r="X248" s="13"/>
      <c r="Y248" s="33"/>
      <c r="Z248" s="33"/>
      <c r="AA248" s="33"/>
      <c r="AB248" s="13">
        <f t="shared" si="31"/>
        <v>250</v>
      </c>
      <c r="AC248" s="14">
        <v>0.08</v>
      </c>
      <c r="AD248" s="13">
        <v>0</v>
      </c>
      <c r="AE248" s="13">
        <f t="shared" si="27"/>
        <v>250</v>
      </c>
      <c r="AF248" s="13">
        <v>0</v>
      </c>
      <c r="AG248" s="13">
        <f t="shared" si="29"/>
        <v>250</v>
      </c>
      <c r="AH248" s="10">
        <v>5</v>
      </c>
      <c r="AI248" s="30"/>
      <c r="AJ248" s="8"/>
      <c r="AK248" s="31" t="s">
        <v>2424</v>
      </c>
    </row>
    <row r="249" spans="1:37" ht="18" customHeight="1" x14ac:dyDescent="0.25">
      <c r="A249" s="52" t="s">
        <v>1503</v>
      </c>
      <c r="B249" s="52" t="s">
        <v>1504</v>
      </c>
      <c r="C249" s="504" t="s">
        <v>1505</v>
      </c>
      <c r="D249" s="52" t="s">
        <v>1506</v>
      </c>
      <c r="E249" s="53" t="s">
        <v>49</v>
      </c>
      <c r="F249" s="53" t="s">
        <v>1507</v>
      </c>
      <c r="G249" s="53">
        <v>7210</v>
      </c>
      <c r="H249" s="53" t="s">
        <v>1508</v>
      </c>
      <c r="I249" s="52" t="s">
        <v>1509</v>
      </c>
      <c r="J249" s="52" t="s">
        <v>1510</v>
      </c>
      <c r="K249" s="517"/>
      <c r="L249" s="52" t="s">
        <v>1511</v>
      </c>
      <c r="M249" s="260">
        <v>44032</v>
      </c>
      <c r="N249" s="260">
        <v>44691</v>
      </c>
      <c r="O249" s="53" t="s">
        <v>64</v>
      </c>
      <c r="P249" s="260">
        <v>45301</v>
      </c>
      <c r="Q249" s="53">
        <v>10</v>
      </c>
      <c r="R249" s="53" t="s">
        <v>65</v>
      </c>
      <c r="S249" s="258" t="s">
        <v>2325</v>
      </c>
      <c r="T249" s="259"/>
      <c r="U249" s="311">
        <v>639.12</v>
      </c>
      <c r="V249" s="311"/>
      <c r="W249" s="311"/>
      <c r="X249" s="311"/>
      <c r="Y249" s="322"/>
      <c r="Z249" s="322"/>
      <c r="AA249" s="322"/>
      <c r="AB249" s="311">
        <v>639.12</v>
      </c>
      <c r="AC249" s="313">
        <v>7.0000000000000007E-2</v>
      </c>
      <c r="AD249" s="311">
        <f>U249*AC249</f>
        <v>44.738400000000006</v>
      </c>
      <c r="AE249" s="311">
        <f t="shared" si="27"/>
        <v>594.38160000000005</v>
      </c>
      <c r="AF249" s="311">
        <v>0</v>
      </c>
      <c r="AG249" s="311">
        <f t="shared" si="29"/>
        <v>594.38160000000005</v>
      </c>
      <c r="AH249" s="53">
        <v>15</v>
      </c>
      <c r="AI249" s="314" t="s">
        <v>1957</v>
      </c>
      <c r="AJ249" s="314"/>
      <c r="AK249" s="323"/>
    </row>
    <row r="250" spans="1:37" ht="18" customHeight="1" x14ac:dyDescent="0.25">
      <c r="A250" s="16" t="s">
        <v>1512</v>
      </c>
      <c r="B250" s="16" t="s">
        <v>1513</v>
      </c>
      <c r="C250" s="29" t="s">
        <v>1514</v>
      </c>
      <c r="D250" s="16" t="s">
        <v>1515</v>
      </c>
      <c r="E250" s="10" t="s">
        <v>66</v>
      </c>
      <c r="F250" s="10" t="s">
        <v>38</v>
      </c>
      <c r="G250" s="10">
        <v>3782</v>
      </c>
      <c r="H250" s="10" t="s">
        <v>1516</v>
      </c>
      <c r="I250" s="16" t="s">
        <v>1517</v>
      </c>
      <c r="J250" s="16" t="s">
        <v>1518</v>
      </c>
      <c r="K250" s="29" t="s">
        <v>1519</v>
      </c>
      <c r="L250" s="16" t="s">
        <v>1520</v>
      </c>
      <c r="M250" s="18">
        <v>44941</v>
      </c>
      <c r="N250" s="18">
        <v>45852</v>
      </c>
      <c r="O250" s="10" t="s">
        <v>53</v>
      </c>
      <c r="P250" s="18">
        <v>45311</v>
      </c>
      <c r="Q250" s="10">
        <v>20</v>
      </c>
      <c r="R250" s="10" t="s">
        <v>44</v>
      </c>
      <c r="S250" s="11" t="s">
        <v>2385</v>
      </c>
      <c r="T250" s="12"/>
      <c r="U250" s="13">
        <v>2000</v>
      </c>
      <c r="V250" s="13"/>
      <c r="W250" s="13"/>
      <c r="X250" s="13"/>
      <c r="Y250" s="33"/>
      <c r="Z250" s="33">
        <v>350</v>
      </c>
      <c r="AA250" s="33"/>
      <c r="AB250" s="13">
        <f>SUM(U250:AA250)</f>
        <v>2350</v>
      </c>
      <c r="AC250" s="14">
        <v>0.06</v>
      </c>
      <c r="AD250" s="13">
        <f>U250*AC250</f>
        <v>120</v>
      </c>
      <c r="AE250" s="13">
        <f t="shared" si="27"/>
        <v>2230</v>
      </c>
      <c r="AF250" s="13">
        <v>0</v>
      </c>
      <c r="AG250" s="13">
        <f t="shared" si="29"/>
        <v>2230</v>
      </c>
      <c r="AH250" s="10">
        <v>25</v>
      </c>
      <c r="AI250" s="8"/>
      <c r="AJ250" s="30"/>
      <c r="AK250" s="31"/>
    </row>
    <row r="251" spans="1:37" ht="18" customHeight="1" x14ac:dyDescent="0.25">
      <c r="A251" s="48" t="s">
        <v>1521</v>
      </c>
      <c r="B251" s="16"/>
      <c r="C251" s="47"/>
      <c r="D251" s="16"/>
      <c r="E251" s="10"/>
      <c r="F251" s="10"/>
      <c r="G251" s="10"/>
      <c r="H251" s="10"/>
      <c r="I251" s="48"/>
      <c r="J251" s="48"/>
      <c r="K251" s="48"/>
      <c r="L251" s="48"/>
      <c r="M251" s="466"/>
      <c r="N251" s="466"/>
      <c r="O251" s="8"/>
      <c r="P251" s="8"/>
      <c r="Q251" s="10"/>
      <c r="R251" s="10"/>
      <c r="S251" s="12"/>
      <c r="T251" s="12"/>
      <c r="U251" s="49"/>
      <c r="V251" s="49"/>
      <c r="W251" s="49"/>
      <c r="X251" s="49"/>
      <c r="Y251" s="49"/>
      <c r="Z251" s="49"/>
      <c r="AA251" s="49"/>
      <c r="AB251" s="49">
        <f>SUM(AB17:AB250)</f>
        <v>377688.41000000003</v>
      </c>
      <c r="AC251" s="49"/>
      <c r="AD251" s="49" t="e">
        <f>SUM(AD17:AD250)</f>
        <v>#VALUE!</v>
      </c>
      <c r="AE251" s="49" t="e">
        <f>SUM(AE17:AE250)</f>
        <v>#VALUE!</v>
      </c>
      <c r="AF251" s="49">
        <f>SUM(AF223:AF235)</f>
        <v>0</v>
      </c>
      <c r="AG251" s="49" t="e">
        <f>SUM(AG17:AG250)</f>
        <v>#VALUE!</v>
      </c>
      <c r="AH251" s="10"/>
      <c r="AI251" s="50"/>
      <c r="AJ251" s="50"/>
      <c r="AK251" s="31"/>
    </row>
    <row r="256" spans="1:37" ht="14.25" customHeight="1" x14ac:dyDescent="0.25"/>
    <row r="287" spans="1:1" x14ac:dyDescent="0.25">
      <c r="A287">
        <v>0</v>
      </c>
    </row>
  </sheetData>
  <autoFilter ref="A1:AK251" xr:uid="{F99FD11C-DEAF-4B33-ADAC-BA8E46D020EA}">
    <sortState xmlns:xlrd2="http://schemas.microsoft.com/office/spreadsheetml/2017/richdata2" ref="A2:AK250">
      <sortCondition ref="A1:A250"/>
    </sortState>
  </autoFilter>
  <phoneticPr fontId="18" type="noConversion"/>
  <hyperlinks>
    <hyperlink ref="C5" r:id="rId1" xr:uid="{94AFB146-D83A-43D9-A55C-7A6472E07278}"/>
    <hyperlink ref="K5" r:id="rId2" xr:uid="{49405CDC-A520-476F-8A60-494F10E1281D}"/>
    <hyperlink ref="K20" r:id="rId3" xr:uid="{044AA232-B52C-4225-8D53-B342E7D8E263}"/>
    <hyperlink ref="C18" r:id="rId4" xr:uid="{B32B44BE-EB79-4E43-8796-643A562C03D4}"/>
    <hyperlink ref="K18" r:id="rId5" xr:uid="{E6A23303-AECE-4F9E-BD9B-3ABD05DCF2AC}"/>
    <hyperlink ref="C13" r:id="rId6" xr:uid="{C65D5A68-6323-4E19-833A-181411758C72}"/>
    <hyperlink ref="K13" r:id="rId7" xr:uid="{21D0AE4D-4575-4EDC-91FB-0CB595623A80}"/>
    <hyperlink ref="C21" r:id="rId8" xr:uid="{D2168577-CC48-4315-98A0-D88D7F078215}"/>
    <hyperlink ref="K21" r:id="rId9" xr:uid="{EA79CE21-7D0D-4862-AC14-EAB72326E45F}"/>
    <hyperlink ref="C14" r:id="rId10" xr:uid="{02BE3B76-4439-4F7E-8D3F-3453AEC91839}"/>
    <hyperlink ref="K14" r:id="rId11" xr:uid="{D300F2AA-81C0-4178-9AC8-75F9C49F6091}"/>
    <hyperlink ref="C16" r:id="rId12" xr:uid="{8CA33689-418D-4387-AA06-13568BEC3751}"/>
    <hyperlink ref="K16" r:id="rId13" display="marcelo.ramos.21@hotmail.com" xr:uid="{EA377617-AAC0-465A-AC41-CED636C2A219}"/>
    <hyperlink ref="C19" r:id="rId14" xr:uid="{7F941ECC-95D2-489F-8F8B-59F11C83CA61}"/>
    <hyperlink ref="K19" r:id="rId15" xr:uid="{285A7D2B-E123-4A20-B298-B16E52A4860C}"/>
    <hyperlink ref="K17" r:id="rId16" xr:uid="{EC2E484C-9AD7-4C70-BB33-EC2626F06D62}"/>
    <hyperlink ref="C20" r:id="rId17" xr:uid="{0CF4ED43-BAEE-4453-81AE-075833FC6B99}"/>
    <hyperlink ref="C23" r:id="rId18" xr:uid="{30B1D2FB-3E61-4687-BF7E-AF154E3A324A}"/>
    <hyperlink ref="K23" r:id="rId19" xr:uid="{D796CCF8-0332-4952-8760-8C46F8A3EECA}"/>
    <hyperlink ref="C48" r:id="rId20" xr:uid="{E30C82E9-21D9-421D-991A-BE9D49D4FD58}"/>
    <hyperlink ref="K76" r:id="rId21" xr:uid="{28B36432-02D3-41F1-A632-539A252D9A57}"/>
    <hyperlink ref="C76" r:id="rId22" xr:uid="{FAD2C41B-0C5B-4F79-91E3-6FB62171F1C4}"/>
    <hyperlink ref="K72" r:id="rId23" xr:uid="{7EE41E87-89CE-43F5-8112-DA3087C490DA}"/>
    <hyperlink ref="C72" r:id="rId24" xr:uid="{EFFBA84A-737F-487D-A1F1-093F7619C13F}"/>
    <hyperlink ref="K78" r:id="rId25" xr:uid="{42475BC0-CE41-4361-AFB0-59B96F0F2F83}"/>
    <hyperlink ref="C78" r:id="rId26" xr:uid="{51A2694C-A65F-4594-9F84-7CAA03179112}"/>
    <hyperlink ref="K67" r:id="rId27" display="isabela.ck3@gmail.com;juniorpereira77@yahoo.com" xr:uid="{C1E1455C-A2B5-4A4C-9694-F71C23EAA3A3}"/>
    <hyperlink ref="C67" r:id="rId28" xr:uid="{9B700471-1A9C-4093-A658-737719EE78D5}"/>
    <hyperlink ref="K63" r:id="rId29" xr:uid="{532F727B-1082-4D1A-9AFA-D97F25D0E77A}"/>
    <hyperlink ref="C63" r:id="rId30" xr:uid="{C118D966-7BD6-450C-8827-CAA3DFC95D54}"/>
    <hyperlink ref="K70" r:id="rId31" xr:uid="{DD6AEB50-1AED-4AA1-925F-99607B576D93}"/>
    <hyperlink ref="K58" r:id="rId32" xr:uid="{5222926C-4E0B-4806-ADAA-0812A35ED98A}"/>
    <hyperlink ref="K62" r:id="rId33" xr:uid="{5DE164F4-6051-4C68-B6CE-09093D77C301}"/>
    <hyperlink ref="K46" r:id="rId34" xr:uid="{6CC405C6-21C5-4683-BB15-6B14679C71DF}"/>
    <hyperlink ref="C46" r:id="rId35" xr:uid="{A854B2B0-55FB-41D0-842E-C272FBD4754C}"/>
    <hyperlink ref="K68" r:id="rId36" xr:uid="{C65A33FE-B537-4CCA-B296-F8FD7E9D2B5A}"/>
    <hyperlink ref="K85" r:id="rId37" xr:uid="{D7CB8862-C875-4838-B176-92075C3A901D}"/>
    <hyperlink ref="C85" r:id="rId38" xr:uid="{18181AB7-22AC-44A1-883E-585C3FF21B5A}"/>
    <hyperlink ref="K86" r:id="rId39" display="marilza.estevao@zodiac.com.br" xr:uid="{B8D9573F-8FD1-47F7-8D67-3E3A12FA148D}"/>
    <hyperlink ref="C86" r:id="rId40" xr:uid="{DCBFE3E7-2F8E-4663-8661-B71E00E29F2F}"/>
    <hyperlink ref="C83" r:id="rId41" xr:uid="{13C5C256-48BC-4BFA-9542-093EF5500F81}"/>
    <hyperlink ref="C30" r:id="rId42" xr:uid="{90B5C4E3-1C98-48D6-8A77-EE9CD49EA59F}"/>
    <hyperlink ref="K30" r:id="rId43" display="gikadota@hotmail.com" xr:uid="{D2321409-9FB4-40F3-BFFA-82C64B9002B8}"/>
    <hyperlink ref="K41" r:id="rId44" display="lucaslucena1@hotmail.com" xr:uid="{C6DCCA9F-997C-412E-A79B-C141F97054A8}"/>
    <hyperlink ref="C42" r:id="rId45" display="fedaun@me.com" xr:uid="{A6757CE0-CAF8-489A-8683-B0C8C6982128}"/>
    <hyperlink ref="K42" r:id="rId46" xr:uid="{697C1159-2D57-4642-AD81-B1663CAB2134}"/>
    <hyperlink ref="K37" r:id="rId47" xr:uid="{5736AB23-619B-4573-8668-8E00086D1EC1}"/>
    <hyperlink ref="C37" r:id="rId48" xr:uid="{C1A8C332-76C4-4FB4-A6CF-DF81CF7BAD88}"/>
    <hyperlink ref="C58" r:id="rId49" display="bruno.engenharia@budai.ind.br; " xr:uid="{A061BB52-7FD2-410A-8FCF-29866028FE12}"/>
    <hyperlink ref="C64" r:id="rId50" xr:uid="{0516CB4A-0067-4ABE-89EE-8986C6CCC41B}"/>
    <hyperlink ref="K64" r:id="rId51" xr:uid="{3E0E3E15-4533-45F5-8DDB-C488A909B9EA}"/>
    <hyperlink ref="C82" r:id="rId52" xr:uid="{A23F65F1-1A88-41F6-8247-0C29E343C5BF}"/>
    <hyperlink ref="K82" r:id="rId53" xr:uid="{A50DBBB6-4980-45D0-92F1-0F23F25E40ED}"/>
    <hyperlink ref="C49" r:id="rId54" xr:uid="{7A9A4B8A-833A-4BB8-9C8A-C7F6D95C2FED}"/>
    <hyperlink ref="K49" r:id="rId55" xr:uid="{30CE4F66-966E-4CB4-BC7F-DD3DE893A200}"/>
    <hyperlink ref="C65" r:id="rId56" xr:uid="{E6CF7D7C-261D-4343-A3BC-7FC42E02D7A5}"/>
    <hyperlink ref="K65" r:id="rId57" xr:uid="{48762B06-3ED1-4A44-B8F9-7129EE8F33E6}"/>
    <hyperlink ref="K66" r:id="rId58" display="lariazevedo2008@hotmail.com" xr:uid="{AD17045D-2F32-4C82-95F6-3835E644200C}"/>
    <hyperlink ref="C66" r:id="rId59" xr:uid="{FF52CC44-6BD6-424C-83B8-00574E526059}"/>
    <hyperlink ref="K91" r:id="rId60" xr:uid="{C4A8904C-854D-43A3-A5F3-7DF1414DC501}"/>
    <hyperlink ref="C91" r:id="rId61" xr:uid="{27B5B2C3-D1BA-4D92-9E1D-333C2B31EA6D}"/>
    <hyperlink ref="C129" r:id="rId62" xr:uid="{BEA79A64-FF73-4A17-B712-B12BBA01D48D}"/>
    <hyperlink ref="K124" r:id="rId63" xr:uid="{286048FB-16BF-454E-A486-08B2DAFA14D7}"/>
    <hyperlink ref="C124" r:id="rId64" xr:uid="{3860DCCC-950A-40B3-9422-0FE31A6F24FA}"/>
    <hyperlink ref="K107" r:id="rId65" xr:uid="{5C3D0782-AA03-4F3F-BB4C-4FDE6EB5F0FA}"/>
    <hyperlink ref="K103" r:id="rId66" xr:uid="{3F1D19CD-21FE-4270-99DC-D07DF59D2A35}"/>
    <hyperlink ref="K93" r:id="rId67" xr:uid="{87ED3C30-5F3F-4EA4-A1D4-E9B5D45C7557}"/>
    <hyperlink ref="C93" r:id="rId68" xr:uid="{75AFA52A-B7FD-4F70-9A68-2C01DA79A233}"/>
    <hyperlink ref="K110" r:id="rId69" xr:uid="{6E7DBBFE-F80D-4267-B0C0-48D8611AEE0D}"/>
    <hyperlink ref="C110" r:id="rId70" xr:uid="{8BF8F395-2A33-43D4-91BF-BDCC4BB3F010}"/>
    <hyperlink ref="C95" r:id="rId71" xr:uid="{C3AF710D-F2C2-4C4B-80AD-AFCAA95169A6}"/>
    <hyperlink ref="K120" r:id="rId72" xr:uid="{46B00062-F15D-4736-B22A-98F51A6FB6EE}"/>
    <hyperlink ref="C120" r:id="rId73" xr:uid="{73824727-7455-4FBA-AE2E-42B9EE385FB5}"/>
    <hyperlink ref="K116" r:id="rId74" xr:uid="{040B7024-72C3-4A84-89C1-6360E00F9BBF}"/>
    <hyperlink ref="K89" r:id="rId75" xr:uid="{E1A05FEC-E16B-4710-B3E9-07F4CC424B9C}"/>
    <hyperlink ref="K108" r:id="rId76" xr:uid="{2CAE4773-D3A0-465F-AC89-9212482929A4}"/>
    <hyperlink ref="K109" r:id="rId77" xr:uid="{F3024EE2-0692-4F71-8B07-3AD3EDDE34FE}"/>
    <hyperlink ref="K92" r:id="rId78" xr:uid="{AC3F6BEC-8C7C-4B4E-A545-0B612F89E8E7}"/>
    <hyperlink ref="K106" r:id="rId79" display="atendimento@centralexecutivo.com.br" xr:uid="{3967372E-D758-42C2-B7F4-1918D0233F50}"/>
    <hyperlink ref="C94" r:id="rId80" xr:uid="{84FE096B-F568-46D7-A259-81D1E6EC4A11}"/>
    <hyperlink ref="K101" r:id="rId81" xr:uid="{B1A67B9D-14CA-4F4E-B637-CC6743E4857F}"/>
    <hyperlink ref="K117" r:id="rId82" xr:uid="{56004CCB-4059-4A39-B7B2-4A16FCD8508B}"/>
    <hyperlink ref="C105" r:id="rId83" xr:uid="{E9BA923E-2C01-4634-A5A5-720E8399973D}"/>
    <hyperlink ref="K105" r:id="rId84" xr:uid="{C3146AFE-2701-4302-B1A2-288FFD428296}"/>
    <hyperlink ref="C126" r:id="rId85" xr:uid="{EC10B8B9-3586-4672-A9CE-9735A135BBAC}"/>
    <hyperlink ref="K135" r:id="rId86" xr:uid="{B334704F-E370-4C1E-8FB8-C0ABE053049D}"/>
    <hyperlink ref="C135" r:id="rId87" xr:uid="{B732927D-6772-4FD4-8876-2E5CD839B879}"/>
    <hyperlink ref="K136" r:id="rId88" xr:uid="{B12383F2-02E4-42A0-8A83-6B09281BB6D4}"/>
    <hyperlink ref="K160" r:id="rId89" xr:uid="{A057290A-49D6-4024-A1D5-EFFA0762EAB3}"/>
    <hyperlink ref="K164" r:id="rId90" xr:uid="{6B9C0EEB-D5AF-42CC-8340-34A6939A3123}"/>
    <hyperlink ref="C164" r:id="rId91" xr:uid="{BC78D571-F497-4536-8B2F-E719D57BA92B}"/>
    <hyperlink ref="C168" r:id="rId92" xr:uid="{5E7BCC34-7409-4668-BCBE-863D7CF0BB85}"/>
    <hyperlink ref="C148" r:id="rId93" xr:uid="{7BE6075A-991B-41F0-946E-89A57040D56B}"/>
    <hyperlink ref="K148" r:id="rId94" display="lilizanzanelli@yahoo.com.br" xr:uid="{FA5B60F1-27A9-4650-804F-B11D83D07230}"/>
    <hyperlink ref="C160" r:id="rId95" xr:uid="{B9483CC7-067C-4D94-8B2F-B21776442850}"/>
    <hyperlink ref="K162" r:id="rId96" xr:uid="{C77E1698-07A6-4159-AD4C-8CBBF82D4915}"/>
    <hyperlink ref="C162" r:id="rId97" xr:uid="{607BA9BA-C470-4D56-BCBB-1D7B8785168B}"/>
    <hyperlink ref="K159" r:id="rId98" xr:uid="{24A4F8FF-BF03-404A-8B13-EB9F4B249716}"/>
    <hyperlink ref="C159" r:id="rId99" xr:uid="{923C1001-3131-49AE-94B4-47FB8D314436}"/>
    <hyperlink ref="K151" r:id="rId100" xr:uid="{5A3C6EEC-60A0-4559-8C8A-3AA579B1679C}"/>
    <hyperlink ref="K183" r:id="rId101" xr:uid="{036C1A68-7DB1-4FA7-A6D0-8C6DD55CA5D1}"/>
    <hyperlink ref="C183" r:id="rId102" xr:uid="{C68F094C-63AA-4BF1-AE0D-573E01BF5E67}"/>
    <hyperlink ref="K184" r:id="rId103" xr:uid="{45135C73-7BDB-42AB-BBE1-2C6CDE30EE10}"/>
    <hyperlink ref="C184" r:id="rId104" xr:uid="{623DCA0D-61B0-40C2-8CE9-97C94408A015}"/>
    <hyperlink ref="K166" r:id="rId105" xr:uid="{6406536F-2108-4403-A9A5-BA4CD13742BF}"/>
    <hyperlink ref="C166" r:id="rId106" display="mauro.silva@dsm.com" xr:uid="{C6144D0C-7305-449D-9067-E4BEFAF84CFA}"/>
    <hyperlink ref="K180" r:id="rId107" xr:uid="{0F13CB57-FEB3-40A0-A697-F8968639B439}"/>
    <hyperlink ref="C180" r:id="rId108" xr:uid="{5068E938-EFA8-4D81-B3D6-5F6FA4FE592A}"/>
    <hyperlink ref="K139" r:id="rId109" xr:uid="{A8E799BA-16E8-43BF-B296-024314F1FEA5}"/>
    <hyperlink ref="K152" r:id="rId110" xr:uid="{C56E8F98-1603-411D-86FD-6B753FA1A43D}"/>
    <hyperlink ref="C139" r:id="rId111" xr:uid="{B9FE3AA5-0F67-461F-9B8B-85E00820680C}"/>
    <hyperlink ref="K163" r:id="rId112" xr:uid="{F8F13F54-4694-48D1-BFC1-D424B8EF92F7}"/>
    <hyperlink ref="C163" r:id="rId113" xr:uid="{CE301DD5-8078-4A6B-8B87-CCE768A0CFB1}"/>
    <hyperlink ref="K172" r:id="rId114" xr:uid="{DD53CAFB-FBF5-4541-910D-1081F40C1373}"/>
    <hyperlink ref="K158" r:id="rId115" xr:uid="{0B13712D-A1C2-4732-BA2E-E897EE72B30C}"/>
    <hyperlink ref="K137" r:id="rId116" xr:uid="{77606D36-6912-4815-8174-FBEB4C66167C}"/>
    <hyperlink ref="C182" r:id="rId117" xr:uid="{B640CA61-6B07-49E2-AD07-81B5D09191C2}"/>
    <hyperlink ref="K182" r:id="rId118" xr:uid="{DC085EC1-152E-4478-9732-730ACF1A41E7}"/>
    <hyperlink ref="K147" r:id="rId119" xr:uid="{7E67815F-CEA6-4738-8207-F710324B82D7}"/>
    <hyperlink ref="C171" r:id="rId120" xr:uid="{CE34EF03-148C-4095-A02E-3318FC273448}"/>
    <hyperlink ref="K171" r:id="rId121" xr:uid="{D90DEAF2-8131-4601-8240-265EDC099C6F}"/>
    <hyperlink ref="C174" r:id="rId122" xr:uid="{0F08D360-C0CD-4635-87A3-99B6DDFA8632}"/>
    <hyperlink ref="C204" r:id="rId123" xr:uid="{3EC35FD1-C240-44AE-BC22-C09DD86F2B5E}"/>
    <hyperlink ref="K99" r:id="rId124" xr:uid="{D2C06151-7360-437A-B2D0-2924A7BC3BF6}"/>
    <hyperlink ref="K212" r:id="rId125" xr:uid="{D62E19FC-C94E-4182-B892-781DA0D681DB}"/>
    <hyperlink ref="K220" r:id="rId126" xr:uid="{EA13F09A-574D-4561-B39A-383651F6113F}"/>
    <hyperlink ref="C220" r:id="rId127" xr:uid="{ADC00C45-E755-43A9-BA60-EDBBBC6D1A63}"/>
    <hyperlink ref="C212" r:id="rId128" xr:uid="{063B0798-0A6A-49E1-949B-2C46CFB1AF9B}"/>
    <hyperlink ref="K202" r:id="rId129" xr:uid="{949FA7C6-685C-4501-B52D-C45C613D9467}"/>
    <hyperlink ref="C202" r:id="rId130" xr:uid="{9BCB381D-9206-466A-BE29-99175A5BDA6E}"/>
    <hyperlink ref="K211" r:id="rId131" xr:uid="{DCEF301B-6577-40DF-AA2E-62B26BBFB03E}"/>
    <hyperlink ref="C211" r:id="rId132" xr:uid="{C623B374-6195-4384-BDCE-C40BAA3BDAF3}"/>
    <hyperlink ref="K197" r:id="rId133" xr:uid="{5C9C596B-8AF1-40BF-9C7F-7F7012EDB9CF}"/>
    <hyperlink ref="K214" r:id="rId134" xr:uid="{C4559CA9-679E-48A0-A194-9751A168B803}"/>
    <hyperlink ref="C214" r:id="rId135" xr:uid="{5781C1C5-EBA1-4C34-BCF8-CD1653DFE4DD}"/>
    <hyperlink ref="K192" r:id="rId136" xr:uid="{11995F7B-F4C2-495A-92AD-D1948EF76ACD}"/>
    <hyperlink ref="C192" r:id="rId137" xr:uid="{7309AC66-3470-4EAB-A8E2-AFEFDEDF1C97}"/>
    <hyperlink ref="C203" r:id="rId138" xr:uid="{917B9E32-740E-4D2A-926B-A1D84B2D8099}"/>
    <hyperlink ref="C224" r:id="rId139" xr:uid="{86BB1A3D-C903-4B47-9730-790CD59F372C}"/>
    <hyperlink ref="K224" r:id="rId140" xr:uid="{B30C74E8-98D8-410C-8646-DD9468F79C0B}"/>
    <hyperlink ref="C191" r:id="rId141" xr:uid="{0F53B275-1522-4322-8691-C155ADAF7ED1}"/>
    <hyperlink ref="K191" r:id="rId142" xr:uid="{2EAC0EF8-1E5A-4B4A-B511-3C9F7A6CDED5}"/>
    <hyperlink ref="C200" r:id="rId143" xr:uid="{52823ACC-3F6B-45C3-8E4F-ABE76F44F566}"/>
    <hyperlink ref="C223" r:id="rId144" xr:uid="{06B9B4DA-4AA4-4CE8-9F93-EA59EF6EB923}"/>
    <hyperlink ref="C216" r:id="rId145" xr:uid="{864E7D5E-AC0C-4D2D-9DD1-3DAB4A1BE9B6}"/>
    <hyperlink ref="K200" r:id="rId146" xr:uid="{C09F0D8F-DEC0-43D0-81A3-874C8B036B4B}"/>
    <hyperlink ref="K227" r:id="rId147" xr:uid="{E826D3E4-680C-47F1-BDA9-90488A10DE38}"/>
    <hyperlink ref="C240" r:id="rId148" xr:uid="{05BABAD5-3AC9-4445-B489-94377C3A1607}"/>
    <hyperlink ref="K240" r:id="rId149" xr:uid="{4CBE0413-BA7D-4B9D-B6DE-A8BE3A42C829}"/>
    <hyperlink ref="C90" r:id="rId150" xr:uid="{013B4B36-0AF5-40A8-9E18-12E9A589A609}"/>
    <hyperlink ref="C6" r:id="rId151" xr:uid="{0ADDDEC1-9792-4C2E-B298-E98D9F73BC7D}"/>
    <hyperlink ref="K6" r:id="rId152" xr:uid="{00F65BFB-2319-4953-837A-E12A79905510}"/>
    <hyperlink ref="C8" r:id="rId153" xr:uid="{EAF5D79A-2C32-4709-A1B8-5A00335F1220}"/>
    <hyperlink ref="K8" r:id="rId154" xr:uid="{937F2B00-1011-49C3-8683-27255906CA9E}"/>
    <hyperlink ref="C26" r:id="rId155" xr:uid="{18E07EB6-7973-4104-BC77-DABD47289C06}"/>
    <hyperlink ref="K26" r:id="rId156" xr:uid="{E98666B0-FB21-41DD-A838-3B1B35EE286E}"/>
    <hyperlink ref="C134" r:id="rId157" xr:uid="{678EC42A-2CA2-44FA-81A4-6E78833AE12F}"/>
    <hyperlink ref="K231" r:id="rId158" xr:uid="{F1324BFB-FAB2-477A-A646-5BDFA5C5160E}"/>
    <hyperlink ref="C33" r:id="rId159" xr:uid="{BC38E8CE-258A-404F-9EF5-AA9C9EE7A2FE}"/>
    <hyperlink ref="K33" r:id="rId160" xr:uid="{5C19B71F-32AD-42F7-BB3B-C861C44BF993}"/>
    <hyperlink ref="C81" r:id="rId161" xr:uid="{18B9D90E-91A3-4BC7-96F1-D3530FFFF91E}"/>
    <hyperlink ref="C132" r:id="rId162" xr:uid="{06054A7F-1256-4A09-B0D5-A0F16919D4CE}"/>
    <hyperlink ref="K132" r:id="rId163" xr:uid="{96132435-FEE1-427F-B9AD-60220A094FAE}"/>
    <hyperlink ref="C87" r:id="rId164" xr:uid="{B49D0488-11BB-46AE-87C0-5F8B74462E54}"/>
    <hyperlink ref="C179" r:id="rId165" xr:uid="{F2D53DC3-3C49-4AC8-A9D7-90031846B221}"/>
    <hyperlink ref="K179" r:id="rId166" xr:uid="{314DC2D7-DEA2-4C00-BE4A-8CEF307EE91B}"/>
    <hyperlink ref="K199" r:id="rId167" xr:uid="{83F61151-5682-446D-A9CD-D8CDAA6A3FC2}"/>
    <hyperlink ref="C199" r:id="rId168" xr:uid="{F8E70CD5-3D9C-4430-9FBA-3815705135F3}"/>
    <hyperlink ref="K241" r:id="rId169" xr:uid="{9E8A1D35-A9AE-43F1-8C5F-A3BE17436AC6}"/>
    <hyperlink ref="C241" r:id="rId170" xr:uid="{D44871DA-8E26-46F3-A78C-241140C4A1CF}"/>
    <hyperlink ref="C243" r:id="rId171" xr:uid="{4FF2981F-FAAC-42E3-8720-436329AE820A}"/>
    <hyperlink ref="K243" r:id="rId172" display="xavier.kaique@gmail.com" xr:uid="{76BAB487-3361-44E8-9E28-64E21BD922DB}"/>
    <hyperlink ref="C152" r:id="rId173" xr:uid="{300B0E70-E65F-484C-B45E-741BEFA5D53E}"/>
    <hyperlink ref="C154" r:id="rId174" xr:uid="{9A2D58AF-3239-4A67-92F5-4DFF7E532B7B}"/>
    <hyperlink ref="C193" r:id="rId175" xr:uid="{FCA34C7A-65E4-40A8-A203-B1F996868D31}"/>
    <hyperlink ref="K193" r:id="rId176" xr:uid="{C346EBC9-4E19-4F0D-93ED-4D692AF82A86}"/>
    <hyperlink ref="K48" r:id="rId177" xr:uid="{E8F26AC9-5C06-4599-A84C-217C1E1B4E05}"/>
    <hyperlink ref="C153" r:id="rId178" xr:uid="{59E01F91-D3FF-4FCF-A88E-6D03A325FE6D}"/>
    <hyperlink ref="K153" r:id="rId179" xr:uid="{47C6C9EE-0634-40EC-8FC0-8FF71F8F1B1F}"/>
    <hyperlink ref="C32" r:id="rId180" xr:uid="{ABF644DA-A6B6-4161-A192-69FFDE8F8235}"/>
    <hyperlink ref="K32" r:id="rId181" xr:uid="{A715EE42-7164-4E49-949A-9DD8EDDA9FF8}"/>
    <hyperlink ref="C24" r:id="rId182" xr:uid="{8F9BF2D4-D35F-41B9-8F91-ED33AE61C459}"/>
    <hyperlink ref="K24" r:id="rId183" display="washington.wasw@gmail.com" xr:uid="{40C3F2BD-6939-44B6-8F81-F31C53660468}"/>
    <hyperlink ref="K138" r:id="rId184" xr:uid="{6C02FCC2-693C-4DF7-A408-2ABF4C76FA66}"/>
    <hyperlink ref="K59" r:id="rId185" xr:uid="{74423DE4-C6A1-46CB-B299-F8BDA0A8E062}"/>
    <hyperlink ref="C165" r:id="rId186" xr:uid="{F25E5FF0-BBF9-4F7C-9E15-5EC1268EC106}"/>
    <hyperlink ref="C176" r:id="rId187" xr:uid="{8E3E312D-74F1-4932-8BCE-01D59BEA04A2}"/>
    <hyperlink ref="K176" r:id="rId188" xr:uid="{8F8FB11A-31DD-4073-B8F1-5517BE64C3A6}"/>
    <hyperlink ref="C219" r:id="rId189" xr:uid="{5037A19B-CCFA-4D09-8165-B9C1511902A5}"/>
    <hyperlink ref="K219" r:id="rId190" xr:uid="{634E6701-7816-4DF8-B5C3-2A834F045AB9}"/>
    <hyperlink ref="C185" r:id="rId191" xr:uid="{982B14F4-4C9F-4756-9710-430375E7CB1C}"/>
    <hyperlink ref="C141" r:id="rId192" xr:uid="{ABE4A89B-EB0C-4783-BBF0-2DD249A05A27}"/>
    <hyperlink ref="K141" r:id="rId193" xr:uid="{2112FF85-729D-48F0-9975-29C34C77AC73}"/>
    <hyperlink ref="C3" r:id="rId194" xr:uid="{0FC4F193-B731-4831-A1EC-E39F21CB7703}"/>
    <hyperlink ref="K3" r:id="rId195" xr:uid="{1385E351-29BD-4249-8D4B-59FF1586B5E8}"/>
    <hyperlink ref="K69" r:id="rId196" xr:uid="{17A90C96-6A56-41C7-87EE-43FB7D38A9C2}"/>
    <hyperlink ref="C79" r:id="rId197" xr:uid="{E675904F-C28F-4245-969B-B86DE658E42E}"/>
    <hyperlink ref="K79" r:id="rId198" xr:uid="{B312D057-8A9F-4F63-BBB1-BD73C7C70D45}"/>
    <hyperlink ref="C80" r:id="rId199" xr:uid="{06C6B4DD-5721-411A-84F8-42AAF2748D7E}"/>
    <hyperlink ref="K80" r:id="rId200" xr:uid="{09B61A7E-9C28-48E4-9D2E-87447557F9DA}"/>
    <hyperlink ref="C73" r:id="rId201" xr:uid="{FE6C3604-CC35-451A-8C36-BF2D1CE9230C}"/>
    <hyperlink ref="K73" r:id="rId202" xr:uid="{E45A14C8-3B35-48EE-B849-193A52E16B8F}"/>
    <hyperlink ref="K248" r:id="rId203" xr:uid="{66839944-94FB-48E2-8B34-92D0C2A5B289}"/>
    <hyperlink ref="C248" r:id="rId204" xr:uid="{9584E0D4-D68D-45F5-9B5F-E81CFC1CD478}"/>
    <hyperlink ref="C249" r:id="rId205" xr:uid="{8AF28766-D245-4288-8AB7-732304B7B58D}"/>
    <hyperlink ref="C245" r:id="rId206" xr:uid="{927A1C45-E1F4-43E8-8C15-9E779CB75E7F}"/>
    <hyperlink ref="C34" r:id="rId207" xr:uid="{97BFC4D9-B494-441B-8DA7-FCBF20D70126}"/>
    <hyperlink ref="K34" r:id="rId208" xr:uid="{98BA9B47-1F88-447F-B8D6-FFB2BD926D9A}"/>
    <hyperlink ref="K216" r:id="rId209" xr:uid="{3D691D32-2025-44A4-9232-53EA36AB78D7}"/>
    <hyperlink ref="K186" r:id="rId210" xr:uid="{E9A5814A-AB99-40B6-9810-5A05AF56036A}"/>
    <hyperlink ref="C145" r:id="rId211" xr:uid="{7D350643-F1E0-4439-9AA3-C9F023441C1F}"/>
    <hyperlink ref="K145" r:id="rId212" xr:uid="{FE29EB1D-C1A8-4FFF-A806-59E38F4FF4C5}"/>
    <hyperlink ref="C47" r:id="rId213" xr:uid="{9903434E-EC32-4333-B7F9-33C432EE9C8B}"/>
    <hyperlink ref="K47" r:id="rId214" xr:uid="{EA37047B-E182-4D18-9A21-1683EF1A6887}"/>
    <hyperlink ref="C112" r:id="rId215" xr:uid="{BD703273-C0F3-45EC-AD56-65AE376550C4}"/>
    <hyperlink ref="K112" r:id="rId216" xr:uid="{18FC6634-5F57-4B1B-A37E-ECDC4466CD21}"/>
    <hyperlink ref="C250" r:id="rId217" xr:uid="{635C7DC3-CDEE-4576-ACC4-148E06E6823A}"/>
    <hyperlink ref="K250" r:id="rId218" xr:uid="{63CE7BCF-730E-4AD8-9FD7-E94610308E64}"/>
    <hyperlink ref="C40" r:id="rId219" xr:uid="{5B8C9342-E8F4-44FF-9ACD-D5BEEB0A34E7}"/>
    <hyperlink ref="K40" r:id="rId220" xr:uid="{7CDE7A84-6FD5-4262-A1F1-B46D23E8EB13}"/>
    <hyperlink ref="C113" r:id="rId221" xr:uid="{CFC9318F-BAA4-4C4B-9E4E-B33EFAC0EB4F}"/>
    <hyperlink ref="K113" r:id="rId222" xr:uid="{70DC493F-8AD9-48C5-A269-41E4D4192545}"/>
    <hyperlink ref="C61" r:id="rId223" xr:uid="{FBFB127A-B615-48F6-AD18-722CFAB7A6BE}"/>
    <hyperlink ref="C68" r:id="rId224" xr:uid="{D8B76965-85EF-4E4F-BEA8-1C5B8A00835E}"/>
    <hyperlink ref="C69" r:id="rId225" xr:uid="{48425E48-FBE1-42D9-8428-80884C5FEBC9}"/>
    <hyperlink ref="C70" r:id="rId226" xr:uid="{A67ACAE3-8E4B-4D2A-9FEE-38312F744D5B}"/>
    <hyperlink ref="C142" r:id="rId227" xr:uid="{220A2A7A-8BB5-4336-A4ED-3C4AE47ECE58}"/>
    <hyperlink ref="K142" r:id="rId228" xr:uid="{D2BA952F-6EEB-4612-A529-6CB04B5D2417}"/>
    <hyperlink ref="C43" r:id="rId229" xr:uid="{C92A424D-6293-46E7-9CD1-02B5E336D4E3}"/>
    <hyperlink ref="K43" r:id="rId230" xr:uid="{FFD0EB85-87C8-498C-B1E4-925600286DC7}"/>
    <hyperlink ref="K140" r:id="rId231" xr:uid="{4360EB14-C097-4935-A714-A70E6E0D6805}"/>
    <hyperlink ref="C156" r:id="rId232" xr:uid="{9D21FEFA-0B10-4808-8EE5-932FC5F73B65}"/>
    <hyperlink ref="K156" r:id="rId233" xr:uid="{2E3AC8BF-C614-4FE7-AC7F-BE8C66D19665}"/>
    <hyperlink ref="C175" r:id="rId234" xr:uid="{2EEC64AD-F074-42F3-B235-7C502B5BA812}"/>
    <hyperlink ref="K175" r:id="rId235" xr:uid="{A8D62823-D48B-46D6-85AF-2B3904316F9D}"/>
    <hyperlink ref="C7" r:id="rId236" xr:uid="{A8AD32A9-294E-4E6B-BD7B-C160F5DC09EE}"/>
    <hyperlink ref="K7" r:id="rId237" xr:uid="{784772AD-CE43-4D88-B40F-571449101AFF}"/>
    <hyperlink ref="C57" r:id="rId238" xr:uid="{47B05C0F-AB95-4672-BB74-F890FBEB409E}"/>
    <hyperlink ref="K57" r:id="rId239" xr:uid="{5DD0C28F-999C-4EFF-9634-5CC7A294618C}"/>
    <hyperlink ref="K173" r:id="rId240" xr:uid="{70BDF849-170F-452C-BF8D-E341D22E3F92}"/>
    <hyperlink ref="C187" r:id="rId241" xr:uid="{B29B2993-BD05-474E-BAD7-1071512F3C1B}"/>
    <hyperlink ref="K187" r:id="rId242" xr:uid="{BB1EBB79-0361-4BE9-A11B-1B775F81EF76}"/>
    <hyperlink ref="C98" r:id="rId243" xr:uid="{F3A64BE5-3B16-4E8C-BC42-09CBF8C6E5E7}"/>
    <hyperlink ref="K98" r:id="rId244" xr:uid="{B7E5F7A9-0229-418A-83BE-462689C40198}"/>
    <hyperlink ref="K190" r:id="rId245" xr:uid="{696B536F-CB70-429D-8136-1FB77792D605}"/>
    <hyperlink ref="C221" r:id="rId246" xr:uid="{5231C0B8-742E-4FAC-BE2D-3835E1101751}"/>
    <hyperlink ref="K221" r:id="rId247" xr:uid="{D967462B-115A-4B05-B087-BBE769550CF1}"/>
    <hyperlink ref="C55" r:id="rId248" xr:uid="{9BE29EB8-27CF-4124-A1D3-C272FDC43E2C}"/>
    <hyperlink ref="K55" r:id="rId249" xr:uid="{1545C9E9-FEFC-49B8-BFEA-C4F173E36AD2}"/>
    <hyperlink ref="C106" r:id="rId250" xr:uid="{EC3636CA-6E02-4A76-9F97-7A7504D36762}"/>
    <hyperlink ref="K29" r:id="rId251" xr:uid="{F28FA43C-8C51-4486-908D-DCFB8336B2A8}"/>
    <hyperlink ref="C144" r:id="rId252" xr:uid="{9C8161E2-D122-4837-8F11-EA9DB5AA67E3}"/>
    <hyperlink ref="C35" r:id="rId253" xr:uid="{12BD684F-C06F-48AF-854D-93C930B68388}"/>
    <hyperlink ref="K35" r:id="rId254" display="lillianmonik0210@gmail.com  " xr:uid="{3C4C88C2-435A-46C4-8AC7-E57B239C063B}"/>
    <hyperlink ref="C29" r:id="rId255" xr:uid="{9B5016D1-B4C6-47B5-A395-0FE48693D9EE}"/>
    <hyperlink ref="C28" r:id="rId256" xr:uid="{CC454B42-230E-4644-997C-984D14A958FF}"/>
    <hyperlink ref="K28" r:id="rId257" xr:uid="{ED830364-5D9B-4EF3-B9B2-2CB553484A45}"/>
    <hyperlink ref="K189" r:id="rId258" xr:uid="{DAF06A5E-1910-4E93-A95D-F393FD0A0228}"/>
    <hyperlink ref="K228" r:id="rId259" xr:uid="{95F18699-5201-474F-93CE-B47BE092DDAE}"/>
    <hyperlink ref="C4" r:id="rId260" xr:uid="{BABC180B-B452-42E3-A174-380FFADF9491}"/>
    <hyperlink ref="K4" r:id="rId261" xr:uid="{425F76E3-F8AD-4B18-A8AF-5CDE960D6D85}"/>
    <hyperlink ref="K95" r:id="rId262" xr:uid="{43C83716-6C8B-43C8-8D82-E66CE6842EAD}"/>
    <hyperlink ref="C39" r:id="rId263" xr:uid="{CD101898-27A5-4479-B945-06D7743CF3E3}"/>
    <hyperlink ref="K39" r:id="rId264" xr:uid="{7EB25179-EF29-4365-86FF-51C051084B1D}"/>
    <hyperlink ref="C2" r:id="rId265" xr:uid="{B600BBD4-321B-455C-9E90-F5EB0B178A1F}"/>
    <hyperlink ref="K2" r:id="rId266" display="trindade19jc@gmail.com" xr:uid="{6206A003-7AB9-4495-99BB-CDAB9B9662D4}"/>
    <hyperlink ref="C181" r:id="rId267" xr:uid="{697951DF-4121-4350-AB86-9C46F5B093F6}"/>
    <hyperlink ref="K181" r:id="rId268" xr:uid="{95A7B51B-22EF-499E-AEBA-EF8BFDBA83FD}"/>
    <hyperlink ref="K203" r:id="rId269" xr:uid="{20046E44-CF50-497D-9B65-187C6531316E}"/>
    <hyperlink ref="K205" r:id="rId270" xr:uid="{7E8C67E7-3C72-4356-94FC-8F4387E178BB}"/>
    <hyperlink ref="K206" r:id="rId271" xr:uid="{09D52F6C-3A5A-46AC-8AB4-5850A3AA7626}"/>
    <hyperlink ref="K204" r:id="rId272" xr:uid="{6457CE85-38D3-45F9-9A7B-974108B0D982}"/>
    <hyperlink ref="C222" r:id="rId273" xr:uid="{E1BD6957-32D5-4768-A3DE-34BCB741467E}"/>
    <hyperlink ref="C128" r:id="rId274" xr:uid="{4251E3C3-1828-44FC-97F9-1C151CA21BEF}"/>
    <hyperlink ref="C131" r:id="rId275" xr:uid="{C6616C65-A2CC-46ED-A01F-527EC609F68F}"/>
    <hyperlink ref="K131" r:id="rId276" xr:uid="{5E84A9BA-E14E-41AA-A66B-7D7873646362}"/>
    <hyperlink ref="C15" r:id="rId277" xr:uid="{C83F0C2C-F35B-41A0-904F-71A24CADD804}"/>
    <hyperlink ref="K15" r:id="rId278" xr:uid="{AE521A5A-870C-49B5-B2EC-3F3C57AC5B94}"/>
    <hyperlink ref="K129" r:id="rId279" xr:uid="{8A170904-5EA1-46E2-A00F-046E25895A09}"/>
    <hyperlink ref="K126" r:id="rId280" xr:uid="{4146901C-ABB6-48AD-8343-427B516AC1C3}"/>
    <hyperlink ref="K128" r:id="rId281" xr:uid="{B539C0AC-09E2-4A2D-8384-48DEA0D7BDE7}"/>
    <hyperlink ref="C77" r:id="rId282" display="0507isa@gmail.com" xr:uid="{E87F7492-B121-4530-894E-3FEADDE2FD1F}"/>
    <hyperlink ref="K77" r:id="rId283" xr:uid="{C4AC92C1-E333-42AA-A68C-0C2D261291BD}"/>
    <hyperlink ref="C121" r:id="rId284" xr:uid="{C6345B2B-D7BA-472B-BDD3-9AF78184BD99}"/>
    <hyperlink ref="K121" r:id="rId285" xr:uid="{6365F5C7-203D-44DE-B55F-1902AF866E74}"/>
    <hyperlink ref="C133" r:id="rId286" xr:uid="{673EC309-B60E-4ABF-BE2F-1EB140B75BD8}"/>
    <hyperlink ref="K133" r:id="rId287" xr:uid="{B5B3CF75-2EBC-4242-A5A9-A5244F14D532}"/>
    <hyperlink ref="C97" r:id="rId288" xr:uid="{1B9201C3-AE2E-4C3C-AA49-03763A3C6B15}"/>
    <hyperlink ref="K97" r:id="rId289" xr:uid="{BC5E1BB9-9C4C-4875-BF13-DDC70A7816A9}"/>
    <hyperlink ref="C53" r:id="rId290" xr:uid="{626446F3-2E18-413D-A690-AA6D59BA44D7}"/>
    <hyperlink ref="C54" r:id="rId291" xr:uid="{EA029A09-D0EC-40C1-B28B-37C6E0063736}"/>
    <hyperlink ref="C130" r:id="rId292" xr:uid="{66CE8444-AE12-49C8-99CF-0A8D09CB2247}"/>
    <hyperlink ref="C52" r:id="rId293" xr:uid="{852BBB84-43D9-4A41-AFF6-91986D8767DF}"/>
    <hyperlink ref="C161" r:id="rId294" xr:uid="{19621BAD-8D60-43C5-A2F8-04BC8439F174}"/>
    <hyperlink ref="C27" r:id="rId295" xr:uid="{F7B24996-D7FB-4862-A949-B1B3B7FC9263}"/>
    <hyperlink ref="K27" r:id="rId296" xr:uid="{2F2F8726-D782-4902-9A61-31FF9D1B7666}"/>
    <hyperlink ref="C194" r:id="rId297" xr:uid="{4ED1B7D9-91FE-4895-B429-CB0E3A8FC09E}"/>
    <hyperlink ref="K194" r:id="rId298" xr:uid="{D4AF10C5-1378-495F-B5BF-192F3CD2B5D6}"/>
    <hyperlink ref="C149" r:id="rId299" xr:uid="{338EE382-E315-4E73-BC08-2CCCCC26E7C8}"/>
    <hyperlink ref="K149" r:id="rId300" xr:uid="{B6791FBB-EE12-4D0C-8AFF-0E5BE188002B}"/>
    <hyperlink ref="C210" r:id="rId301" xr:uid="{8681E0D6-5BB1-4A8D-8645-0AF32C3A286F}"/>
    <hyperlink ref="K210" r:id="rId302" display="tacilabezerra5@gmail.com brunolimacrdoso" xr:uid="{3FAD9251-1D5F-48C5-9502-8589D83E6B3D}"/>
    <hyperlink ref="C75" r:id="rId303" xr:uid="{1E360F74-2FD7-4E83-96E9-A83D207C634B}"/>
    <hyperlink ref="C157" r:id="rId304" xr:uid="{E70EC526-A629-4ED7-BDEC-29FF33280401}"/>
    <hyperlink ref="C31" r:id="rId305" xr:uid="{2B775B44-4E50-428D-B489-CE914791089F}"/>
    <hyperlink ref="K31" r:id="rId306" xr:uid="{551C451A-C961-456E-AADC-DFB113E9788C}"/>
    <hyperlink ref="C244" r:id="rId307" xr:uid="{27E28D61-DFC0-4B5A-9432-F33640105133}"/>
    <hyperlink ref="K244" r:id="rId308" xr:uid="{9FF62AC5-2D68-4266-8277-53651389989F}"/>
    <hyperlink ref="C56" r:id="rId309" xr:uid="{AB82CF32-BA45-4408-992E-BE79557DA4C0}"/>
    <hyperlink ref="K56" r:id="rId310" xr:uid="{F98E1A59-9672-49A1-A992-F8B288E15DC0}"/>
    <hyperlink ref="C10" r:id="rId311" xr:uid="{EBC793B7-0E2D-48B9-9DEA-AC69305244C5}"/>
    <hyperlink ref="K10" r:id="rId312" xr:uid="{910DB4F1-C739-42AC-A8E0-CE81742F355E}"/>
    <hyperlink ref="C246" r:id="rId313" xr:uid="{ED22A546-22A7-4DD1-B6FB-1016AA28CBFA}"/>
    <hyperlink ref="K246" r:id="rId314" display="oliveirajacy97@gmail.com" xr:uid="{A864C87C-5D64-4C53-A467-8ECA2DAB3153}"/>
    <hyperlink ref="C207" r:id="rId315" xr:uid="{489B7940-7C83-428A-A456-16A34522B016}"/>
    <hyperlink ref="C208" r:id="rId316" xr:uid="{835758E8-A16B-4E3D-A32E-D6D9FF0FC6E5}"/>
    <hyperlink ref="C209" r:id="rId317" xr:uid="{09017AA7-6D91-4DE0-862E-D35D987E484F}"/>
    <hyperlink ref="K207" r:id="rId318" xr:uid="{2A4C9B57-E27A-4FBB-9E6D-D2ABF0D867B4}"/>
    <hyperlink ref="K209" r:id="rId319" xr:uid="{A4B548EC-95EB-4B8C-8D7E-12762DCB2BF9}"/>
    <hyperlink ref="C45" r:id="rId320" xr:uid="{C9C36D7B-6320-4AC1-A192-0A8D945BB9FE}"/>
    <hyperlink ref="C111" r:id="rId321" xr:uid="{D649DD85-8983-4753-BB60-E4E1997C669C}"/>
    <hyperlink ref="K111" r:id="rId322" xr:uid="{A61AD20A-E45C-4F3A-88E6-44A463B05877}"/>
    <hyperlink ref="C247" r:id="rId323" xr:uid="{CCFA4E0A-B353-4E47-AAC2-4D1754C8E380}"/>
    <hyperlink ref="K247" r:id="rId324" xr:uid="{EFE760EC-D67D-40B4-A642-DACCCF66D5B8}"/>
    <hyperlink ref="K75" r:id="rId325" xr:uid="{EC648B47-FDA1-4149-87CE-1222C07401C2}"/>
    <hyperlink ref="C213" r:id="rId326" xr:uid="{B90FD117-F36D-4A40-959A-24CEC9A0A825}"/>
    <hyperlink ref="K213" r:id="rId327" xr:uid="{D3CAC055-7E8C-4953-8E55-774D8DC9EA07}"/>
    <hyperlink ref="C143" r:id="rId328" xr:uid="{E8738785-8A29-4EAC-AC12-6BCDF14CF60C}"/>
    <hyperlink ref="C122" r:id="rId329" xr:uid="{D4CBB73D-FCC2-424E-A278-C9065C4F3362}"/>
    <hyperlink ref="K122" r:id="rId330" xr:uid="{8C961FC9-DA41-4741-B157-A75D1EEE1465}"/>
    <hyperlink ref="C242" r:id="rId331" xr:uid="{21D56960-CB79-4B83-957C-EED50B8BB79E}"/>
    <hyperlink ref="C217" r:id="rId332" xr:uid="{6940BA58-9BD1-4C1C-94F5-20B96D166B86}"/>
    <hyperlink ref="C25" r:id="rId333" xr:uid="{710BDF16-CF5D-4438-9202-0742E58933CD}"/>
    <hyperlink ref="C51" r:id="rId334" xr:uid="{7F158497-8A1E-4B66-B264-BB69E81F3B7C}"/>
    <hyperlink ref="K51" r:id="rId335" xr:uid="{B2E545A4-7521-46DF-95BE-03FB16357BEA}"/>
    <hyperlink ref="C150" r:id="rId336" xr:uid="{B9102E94-A5D8-44A7-BC2D-B361BB2272C9}"/>
    <hyperlink ref="K150" r:id="rId337" xr:uid="{323B568B-C12D-48DE-B5EC-CF9EAEBA5251}"/>
    <hyperlink ref="C218" r:id="rId338" xr:uid="{FD31B92E-3205-430B-A4BD-FB9C7EFE1378}"/>
    <hyperlink ref="K218" r:id="rId339" xr:uid="{E4924FC7-ACE9-47BA-AAED-9BABF5ACD2B4}"/>
    <hyperlink ref="C84" r:id="rId340" xr:uid="{A8F28BA4-2F39-4AF8-9F8D-07E9F8506841}"/>
    <hyperlink ref="K84" r:id="rId341" xr:uid="{394DBFD9-D6C5-4208-B677-A4FC2EA5D944}"/>
    <hyperlink ref="K229" r:id="rId342" xr:uid="{613C3DDA-3286-4093-A606-33E4F332FA58}"/>
    <hyperlink ref="C196" r:id="rId343" xr:uid="{39399DD0-4223-44FB-890E-25E77EF54EA8}"/>
    <hyperlink ref="K196" r:id="rId344" xr:uid="{1F396BCD-A8B9-44A5-9695-C23CDC1E7FEE}"/>
    <hyperlink ref="C167" r:id="rId345" xr:uid="{6D56B043-783A-465F-A045-56C476AF5136}"/>
    <hyperlink ref="K167" r:id="rId346" xr:uid="{F96445D5-94F1-4937-A1FA-6FC3599896CF}"/>
    <hyperlink ref="C127" r:id="rId347" xr:uid="{518BEA91-14CC-4929-BBD6-5ED8E47017BA}"/>
    <hyperlink ref="K127" r:id="rId348" xr:uid="{08AB72D5-1DFA-4EF7-8E10-AB656748BC3A}"/>
    <hyperlink ref="C9" r:id="rId349" xr:uid="{99C37130-3421-4EAE-945A-D0955DD2261A}"/>
    <hyperlink ref="C195" r:id="rId350" xr:uid="{B8AB0C30-7ED5-418F-8B7A-337EB0751B34}"/>
    <hyperlink ref="K195" r:id="rId351" xr:uid="{94371848-28EE-4ABF-9DFC-F60AE0B812D4}"/>
    <hyperlink ref="C215" r:id="rId352" xr:uid="{8E6BDDCD-082B-4002-908B-686507F53DE8}"/>
    <hyperlink ref="K215" r:id="rId353" xr:uid="{D13CB9E5-2E4A-4350-9F65-E3807C84739F}"/>
    <hyperlink ref="K115" r:id="rId354" xr:uid="{EC2B016C-2534-48DA-A604-1B856D9CA6A9}"/>
    <hyperlink ref="C188" r:id="rId355" xr:uid="{A43EBB0B-3B46-4ACE-9A2B-0F85450E6E69}"/>
    <hyperlink ref="K188" r:id="rId356" xr:uid="{EE6E4DA6-806C-4EF3-862C-ACE7BAFD74A5}"/>
    <hyperlink ref="F75" r:id="rId357" xr:uid="{4A60E428-2EC0-4C7A-96CB-8AD335205DFE}"/>
    <hyperlink ref="C50" r:id="rId358" display="ediclaudia1505@gmail.com" xr:uid="{290C27FC-E45B-48F5-BB35-BF9D2363C3DF}"/>
    <hyperlink ref="K50" r:id="rId359" xr:uid="{4B45C9DA-BCB5-42C8-8B53-337CA2A95C59}"/>
    <hyperlink ref="K226" r:id="rId360" xr:uid="{3EC826F1-ABCE-46E5-A8EF-9467C348E408}"/>
    <hyperlink ref="K225" r:id="rId361" display="leticia.sza@icloud.com caiqueandrade57" xr:uid="{44BCC853-EF76-44A9-91D6-34E935F770F1}"/>
    <hyperlink ref="C38" r:id="rId362" xr:uid="{45191C81-E4BB-4FFC-AAE2-53557908C2B5}"/>
    <hyperlink ref="K38" r:id="rId363" xr:uid="{907D71C4-7536-4BE2-94FD-3B99D5AD9327}"/>
    <hyperlink ref="C74" r:id="rId364" xr:uid="{BB37A383-4DB4-4715-954C-16BAB557758B}"/>
    <hyperlink ref="C123" r:id="rId365" xr:uid="{3EC0CA9C-99DA-41F1-A6C5-FBE2CB970FA3}"/>
    <hyperlink ref="C11" r:id="rId366" xr:uid="{90B37D2C-378A-4F88-8CC7-EDC563ABAB5F}"/>
    <hyperlink ref="K11" r:id="rId367" xr:uid="{0382E034-4D59-424F-B36A-17E78C326E0E}"/>
    <hyperlink ref="K125" r:id="rId368" xr:uid="{7F591C68-8A29-4FEA-A9C2-DE31B0635213}"/>
    <hyperlink ref="K100" r:id="rId369" xr:uid="{760515F4-9C80-4E10-8424-6DAF243E9DAB}"/>
    <hyperlink ref="C169" r:id="rId370" xr:uid="{D85D1F16-1A6B-4282-AE0C-A5FA612B6513}"/>
    <hyperlink ref="K169" r:id="rId371" xr:uid="{88EC113D-E413-4C40-8F0F-74CC86BE0DA5}"/>
    <hyperlink ref="C170" r:id="rId372" xr:uid="{9899AD74-C563-48FF-A0D2-DB7B5CA78706}"/>
    <hyperlink ref="C155" r:id="rId373" xr:uid="{F96156CF-CA87-4476-A31E-2D3E261C5C25}"/>
    <hyperlink ref="K155" r:id="rId374" xr:uid="{FB6DDB88-3856-4D29-BB98-C221B4450C83}"/>
    <hyperlink ref="K60" r:id="rId375" display="cidajesusjw2018@gmail.com " xr:uid="{201039A2-59BB-4A2E-9051-8D7ECC643594}"/>
    <hyperlink ref="C44" r:id="rId376" xr:uid="{A0602D51-4374-4F3C-B19C-65FFE2413CFC}"/>
    <hyperlink ref="C104" r:id="rId377" xr:uid="{E1A83668-6E6A-43DE-979F-782C144C2DAC}"/>
    <hyperlink ref="K232" r:id="rId378" xr:uid="{857EB227-03D6-40F0-BEBC-4A7FF4E85E47}"/>
    <hyperlink ref="C88" r:id="rId379" xr:uid="{616AB752-C4FA-4C36-A63E-2F934E2AD4E6}"/>
    <hyperlink ref="C22" r:id="rId380" xr:uid="{06FBE583-2313-4FDD-BA47-DBE124C6B48D}"/>
    <hyperlink ref="K22" r:id="rId381" xr:uid="{F4CB389C-C0D2-4942-A505-8A3202B73A8A}"/>
    <hyperlink ref="K237" r:id="rId382" xr:uid="{248FF902-E514-4AA1-86B9-C4D3B45B53F8}"/>
    <hyperlink ref="C237" r:id="rId383" xr:uid="{12209515-757B-4C2E-948C-F157B655D525}"/>
    <hyperlink ref="K235" r:id="rId384" xr:uid="{114D57CD-0BDA-46BD-9EDB-FC0550EBFD28}"/>
    <hyperlink ref="C235" r:id="rId385" xr:uid="{C998F03C-DC03-4DB1-996C-1D2C41168D77}"/>
    <hyperlink ref="K234" r:id="rId386" xr:uid="{97B7AFAF-05E8-4720-A080-8720DF125342}"/>
    <hyperlink ref="C234" r:id="rId387" xr:uid="{B859FE48-791C-4269-B18D-7150A2A83EF5}"/>
    <hyperlink ref="K239" r:id="rId388" xr:uid="{7FE7A015-2E42-445C-B41D-2AB0E5237DDF}"/>
    <hyperlink ref="C236" r:id="rId389" xr:uid="{072B4DD5-6B97-49D0-9EEE-CD6A6E384F6E}"/>
    <hyperlink ref="K236" r:id="rId390" xr:uid="{A426CE5A-0C32-4652-9B9F-81F0A228E456}"/>
    <hyperlink ref="K61" r:id="rId391" xr:uid="{79914906-729D-477F-B41A-B78E872E1656}"/>
    <hyperlink ref="C12" r:id="rId392" xr:uid="{70097921-7630-4BD7-8133-90B78576FD32}"/>
  </hyperlinks>
  <pageMargins left="0.511811024" right="0.511811024" top="0.78740157499999996" bottom="0.78740157499999996" header="0.31496062000000002" footer="0.31496062000000002"/>
  <pageSetup paperSize="9" orientation="portrait" r:id="rId39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DA30A-8598-4DF1-84A1-FEE8AE49D4C0}">
  <dimension ref="A1:L11"/>
  <sheetViews>
    <sheetView workbookViewId="0">
      <selection activeCell="O6" sqref="O6"/>
    </sheetView>
  </sheetViews>
  <sheetFormatPr defaultRowHeight="15" x14ac:dyDescent="0.25"/>
  <sheetData>
    <row r="1" spans="1:12" ht="15.75" thickBot="1" x14ac:dyDescent="0.3"/>
    <row r="2" spans="1:12" ht="15.75" thickBot="1" x14ac:dyDescent="0.3">
      <c r="A2" s="575" t="s">
        <v>1646</v>
      </c>
      <c r="B2" s="576"/>
      <c r="C2" s="576"/>
      <c r="D2" s="576"/>
      <c r="E2" s="576"/>
      <c r="F2" s="576"/>
      <c r="G2" s="576"/>
      <c r="H2" s="576"/>
      <c r="I2" s="576"/>
      <c r="J2" s="576"/>
      <c r="K2" s="577"/>
    </row>
    <row r="3" spans="1:12" ht="15.75" thickBot="1" x14ac:dyDescent="0.3">
      <c r="A3" s="54" t="s">
        <v>1568</v>
      </c>
      <c r="B3" s="54" t="s">
        <v>1569</v>
      </c>
      <c r="C3" s="54" t="s">
        <v>14</v>
      </c>
      <c r="D3" s="58" t="s">
        <v>1570</v>
      </c>
      <c r="E3" s="58" t="s">
        <v>22</v>
      </c>
      <c r="F3" s="58" t="s">
        <v>1593</v>
      </c>
      <c r="G3" s="58" t="s">
        <v>1647</v>
      </c>
      <c r="H3" s="58" t="s">
        <v>1594</v>
      </c>
      <c r="I3" s="58" t="s">
        <v>1572</v>
      </c>
      <c r="J3" s="58" t="s">
        <v>1573</v>
      </c>
      <c r="K3" s="59" t="s">
        <v>1575</v>
      </c>
    </row>
    <row r="4" spans="1:12" ht="78.75" x14ac:dyDescent="0.25">
      <c r="A4" s="16" t="s">
        <v>1648</v>
      </c>
      <c r="B4" s="78" t="s">
        <v>67</v>
      </c>
      <c r="C4" s="79" t="s">
        <v>1649</v>
      </c>
      <c r="D4" s="80">
        <v>3200</v>
      </c>
      <c r="E4" s="80">
        <v>0</v>
      </c>
      <c r="F4" s="80">
        <v>0</v>
      </c>
      <c r="G4" s="80">
        <v>0</v>
      </c>
      <c r="H4" s="80">
        <v>0</v>
      </c>
      <c r="I4" s="80">
        <f t="shared" ref="I4:I9" si="0">SUM(D4:H4)</f>
        <v>3200</v>
      </c>
      <c r="J4" s="80">
        <v>0</v>
      </c>
      <c r="K4" s="81">
        <f>I4-J4</f>
        <v>3200</v>
      </c>
      <c r="L4" s="64" t="s">
        <v>1650</v>
      </c>
    </row>
    <row r="5" spans="1:12" ht="78.75" x14ac:dyDescent="0.25">
      <c r="A5" s="16" t="s">
        <v>1648</v>
      </c>
      <c r="B5" s="78" t="s">
        <v>64</v>
      </c>
      <c r="C5" s="79" t="s">
        <v>1651</v>
      </c>
      <c r="D5" s="80">
        <v>606.66999999999996</v>
      </c>
      <c r="E5" s="80">
        <v>38.14</v>
      </c>
      <c r="F5" s="80">
        <v>0</v>
      </c>
      <c r="G5" s="80">
        <v>0</v>
      </c>
      <c r="H5" s="80">
        <v>0</v>
      </c>
      <c r="I5" s="80">
        <f t="shared" si="0"/>
        <v>644.80999999999995</v>
      </c>
      <c r="J5" s="80">
        <v>0</v>
      </c>
      <c r="K5" s="81">
        <f t="shared" ref="K5:K8" si="1">I5-J5</f>
        <v>644.80999999999995</v>
      </c>
      <c r="L5" s="64" t="s">
        <v>1652</v>
      </c>
    </row>
    <row r="6" spans="1:12" ht="78.75" x14ac:dyDescent="0.25">
      <c r="A6" s="16" t="s">
        <v>1648</v>
      </c>
      <c r="B6" s="78" t="s">
        <v>77</v>
      </c>
      <c r="C6" s="79" t="s">
        <v>1653</v>
      </c>
      <c r="D6" s="80">
        <v>1400</v>
      </c>
      <c r="E6" s="80">
        <v>200</v>
      </c>
      <c r="F6" s="80">
        <v>0</v>
      </c>
      <c r="G6" s="80">
        <v>0</v>
      </c>
      <c r="H6" s="161">
        <v>-1400</v>
      </c>
      <c r="I6" s="80">
        <f t="shared" si="0"/>
        <v>200</v>
      </c>
      <c r="J6" s="80">
        <v>0</v>
      </c>
      <c r="K6" s="81">
        <f t="shared" si="1"/>
        <v>200</v>
      </c>
      <c r="L6" s="162" t="s">
        <v>1654</v>
      </c>
    </row>
    <row r="7" spans="1:12" ht="78.75" x14ac:dyDescent="0.25">
      <c r="A7" s="16" t="s">
        <v>1648</v>
      </c>
      <c r="B7" s="78" t="s">
        <v>89</v>
      </c>
      <c r="C7" s="79" t="s">
        <v>1643</v>
      </c>
      <c r="D7" s="80">
        <v>1400</v>
      </c>
      <c r="E7" s="80">
        <v>200</v>
      </c>
      <c r="F7" s="80">
        <v>0</v>
      </c>
      <c r="G7" s="80">
        <v>0</v>
      </c>
      <c r="H7" s="161">
        <v>-1600</v>
      </c>
      <c r="I7" s="80">
        <f t="shared" si="0"/>
        <v>0</v>
      </c>
      <c r="J7" s="80">
        <v>0</v>
      </c>
      <c r="K7" s="81">
        <f t="shared" si="1"/>
        <v>0</v>
      </c>
      <c r="L7" s="162" t="s">
        <v>1655</v>
      </c>
    </row>
    <row r="8" spans="1:12" ht="78.75" x14ac:dyDescent="0.25">
      <c r="A8" s="16" t="s">
        <v>1648</v>
      </c>
      <c r="B8" s="78" t="s">
        <v>130</v>
      </c>
      <c r="C8" s="79" t="s">
        <v>1644</v>
      </c>
      <c r="D8" s="80">
        <v>1400</v>
      </c>
      <c r="E8" s="80">
        <v>200</v>
      </c>
      <c r="F8" s="80">
        <v>0</v>
      </c>
      <c r="G8" s="80">
        <v>0</v>
      </c>
      <c r="H8" s="161">
        <v>-1600</v>
      </c>
      <c r="I8" s="80">
        <f t="shared" si="0"/>
        <v>0</v>
      </c>
      <c r="J8" s="80">
        <v>0</v>
      </c>
      <c r="K8" s="81">
        <f t="shared" si="1"/>
        <v>0</v>
      </c>
      <c r="L8" s="162" t="s">
        <v>1656</v>
      </c>
    </row>
    <row r="9" spans="1:12" ht="78.75" x14ac:dyDescent="0.25">
      <c r="A9" s="16" t="s">
        <v>1648</v>
      </c>
      <c r="B9" s="78" t="s">
        <v>161</v>
      </c>
      <c r="C9" s="79" t="s">
        <v>1657</v>
      </c>
      <c r="D9" s="80">
        <v>1400</v>
      </c>
      <c r="E9" s="80">
        <v>210.54</v>
      </c>
      <c r="F9" s="80">
        <v>0</v>
      </c>
      <c r="G9" s="80">
        <v>0</v>
      </c>
      <c r="H9" s="161">
        <v>-1000</v>
      </c>
      <c r="I9" s="80">
        <f t="shared" si="0"/>
        <v>610.54</v>
      </c>
      <c r="J9" s="161">
        <v>-448</v>
      </c>
      <c r="K9" s="81">
        <v>162.54</v>
      </c>
      <c r="L9" s="162" t="s">
        <v>1658</v>
      </c>
    </row>
    <row r="10" spans="1:12" ht="16.5" thickBot="1" x14ac:dyDescent="0.3">
      <c r="A10" s="16"/>
      <c r="B10" s="78"/>
      <c r="C10" s="65"/>
      <c r="D10" s="66"/>
      <c r="E10" s="66"/>
      <c r="F10" s="66"/>
      <c r="G10" s="67"/>
      <c r="H10" s="66"/>
      <c r="I10" s="66"/>
      <c r="J10" s="66"/>
      <c r="K10" s="81"/>
      <c r="L10" s="64"/>
    </row>
    <row r="11" spans="1:12" ht="15.75" thickBot="1" x14ac:dyDescent="0.3">
      <c r="A11" s="68" t="s">
        <v>1591</v>
      </c>
      <c r="B11" s="68"/>
      <c r="C11" s="68"/>
      <c r="D11" s="69">
        <f>SUM(D7:D10)</f>
        <v>4200</v>
      </c>
      <c r="E11" s="69"/>
      <c r="F11" s="69"/>
      <c r="G11" s="69"/>
      <c r="H11" s="69"/>
      <c r="I11" s="69">
        <f>SUM(I4:I10)</f>
        <v>4655.3500000000004</v>
      </c>
      <c r="J11" s="70">
        <f>SUM(J4:J10)</f>
        <v>-448</v>
      </c>
      <c r="K11" s="71">
        <f>SUM(K4:K10)</f>
        <v>4207.3500000000004</v>
      </c>
    </row>
  </sheetData>
  <mergeCells count="1">
    <mergeCell ref="A2:K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3F31A-7DC7-4E4F-BE60-D351309AED37}">
  <dimension ref="A1:N14"/>
  <sheetViews>
    <sheetView zoomScaleNormal="100" workbookViewId="0">
      <selection activeCell="F12" sqref="F12"/>
    </sheetView>
  </sheetViews>
  <sheetFormatPr defaultRowHeight="15" x14ac:dyDescent="0.25"/>
  <cols>
    <col min="1" max="1" width="49" customWidth="1"/>
    <col min="3" max="3" width="10.85546875" customWidth="1"/>
    <col min="4" max="4" width="12.140625" customWidth="1"/>
    <col min="5" max="5" width="10.140625" customWidth="1"/>
    <col min="8" max="8" width="10.5703125" customWidth="1"/>
    <col min="13" max="13" width="22.5703125" customWidth="1"/>
  </cols>
  <sheetData>
    <row r="1" spans="1:14" ht="15.75" thickBot="1" x14ac:dyDescent="0.3">
      <c r="A1" s="596" t="s">
        <v>1914</v>
      </c>
      <c r="B1" s="597"/>
      <c r="C1" s="597"/>
      <c r="D1" s="597"/>
      <c r="E1" s="597"/>
      <c r="F1" s="597"/>
      <c r="G1" s="597"/>
      <c r="H1" s="597"/>
      <c r="I1" s="597"/>
      <c r="J1" s="597"/>
      <c r="K1" s="598"/>
    </row>
    <row r="2" spans="1:14" ht="24.95" customHeight="1" thickBot="1" x14ac:dyDescent="0.3">
      <c r="A2" s="239" t="s">
        <v>1568</v>
      </c>
      <c r="B2" s="240" t="s">
        <v>1569</v>
      </c>
      <c r="C2" s="240" t="s">
        <v>1911</v>
      </c>
      <c r="D2" s="240" t="s">
        <v>1570</v>
      </c>
      <c r="E2" s="240" t="s">
        <v>1639</v>
      </c>
      <c r="F2" s="240" t="s">
        <v>22</v>
      </c>
      <c r="G2" s="240" t="s">
        <v>1647</v>
      </c>
      <c r="H2" s="240" t="s">
        <v>1572</v>
      </c>
      <c r="I2" s="240" t="s">
        <v>1912</v>
      </c>
      <c r="J2" s="240" t="s">
        <v>1573</v>
      </c>
      <c r="K2" s="240" t="s">
        <v>1575</v>
      </c>
      <c r="L2" s="241" t="s">
        <v>1913</v>
      </c>
      <c r="N2" s="235"/>
    </row>
    <row r="3" spans="1:14" ht="24.95" customHeight="1" x14ac:dyDescent="0.25">
      <c r="A3" s="163" t="s">
        <v>1659</v>
      </c>
      <c r="B3" s="242" t="s">
        <v>151</v>
      </c>
      <c r="C3" s="243" t="s">
        <v>1865</v>
      </c>
      <c r="D3" s="164">
        <v>1800</v>
      </c>
      <c r="E3" s="164">
        <v>0</v>
      </c>
      <c r="F3" s="165">
        <v>0</v>
      </c>
      <c r="G3" s="244">
        <v>0</v>
      </c>
      <c r="H3" s="164">
        <f t="shared" ref="H3:H5" si="0">SUM(B3:G3)</f>
        <v>1800</v>
      </c>
      <c r="I3" s="244">
        <v>0</v>
      </c>
      <c r="J3" s="245">
        <v>108</v>
      </c>
      <c r="K3" s="246">
        <v>1692</v>
      </c>
      <c r="L3" s="166">
        <v>15</v>
      </c>
      <c r="M3" s="247" t="s">
        <v>1886</v>
      </c>
      <c r="N3" s="235"/>
    </row>
    <row r="4" spans="1:14" ht="24.95" customHeight="1" x14ac:dyDescent="0.25">
      <c r="A4" s="167" t="s">
        <v>1660</v>
      </c>
      <c r="B4" s="248" t="s">
        <v>151</v>
      </c>
      <c r="C4" s="249" t="s">
        <v>1915</v>
      </c>
      <c r="D4" s="168">
        <v>686</v>
      </c>
      <c r="E4" s="168">
        <v>92.34</v>
      </c>
      <c r="F4" s="169">
        <v>15</v>
      </c>
      <c r="G4" s="250">
        <v>0</v>
      </c>
      <c r="H4" s="168">
        <f t="shared" si="0"/>
        <v>793.34</v>
      </c>
      <c r="I4" s="250">
        <v>0</v>
      </c>
      <c r="J4" s="251">
        <v>41.16</v>
      </c>
      <c r="K4" s="252">
        <v>752.18</v>
      </c>
      <c r="L4" s="166">
        <v>20</v>
      </c>
      <c r="M4" s="247" t="s">
        <v>1910</v>
      </c>
      <c r="N4" s="235"/>
    </row>
    <row r="5" spans="1:14" ht="24.95" customHeight="1" x14ac:dyDescent="0.25">
      <c r="A5" s="167" t="s">
        <v>1662</v>
      </c>
      <c r="B5" s="257" t="s">
        <v>151</v>
      </c>
      <c r="C5" s="249" t="s">
        <v>1861</v>
      </c>
      <c r="D5" s="168">
        <v>1186</v>
      </c>
      <c r="E5" s="168">
        <v>92.34</v>
      </c>
      <c r="F5" s="169">
        <v>15</v>
      </c>
      <c r="G5" s="250">
        <v>0</v>
      </c>
      <c r="H5" s="168">
        <f t="shared" si="0"/>
        <v>1293.3399999999999</v>
      </c>
      <c r="I5" s="250">
        <v>0</v>
      </c>
      <c r="J5" s="251">
        <v>71.16</v>
      </c>
      <c r="K5" s="252">
        <v>1222.18</v>
      </c>
      <c r="L5" s="166">
        <v>10</v>
      </c>
      <c r="M5" s="247" t="s">
        <v>1853</v>
      </c>
      <c r="N5" s="235"/>
    </row>
    <row r="6" spans="1:14" ht="24.95" customHeight="1" thickBot="1" x14ac:dyDescent="0.3">
      <c r="A6" s="170" t="s">
        <v>1661</v>
      </c>
      <c r="B6" s="248" t="s">
        <v>151</v>
      </c>
      <c r="C6" s="253" t="s">
        <v>1860</v>
      </c>
      <c r="D6" s="171">
        <v>1386</v>
      </c>
      <c r="E6" s="171">
        <v>184.68</v>
      </c>
      <c r="F6" s="172">
        <v>15</v>
      </c>
      <c r="G6" s="254">
        <v>0</v>
      </c>
      <c r="H6" s="171">
        <f>SUM(D6:G6)</f>
        <v>1585.68</v>
      </c>
      <c r="I6" s="254">
        <v>0</v>
      </c>
      <c r="J6" s="254">
        <v>83.16</v>
      </c>
      <c r="K6" s="255">
        <v>1502.52</v>
      </c>
      <c r="L6" s="256">
        <v>5</v>
      </c>
      <c r="M6" s="247" t="s">
        <v>1846</v>
      </c>
      <c r="N6" s="235"/>
    </row>
    <row r="7" spans="1:14" ht="24.95" customHeight="1" x14ac:dyDescent="0.25">
      <c r="C7" s="595" t="s">
        <v>1916</v>
      </c>
      <c r="D7" s="595"/>
      <c r="E7" s="595"/>
      <c r="F7" s="595"/>
      <c r="G7" s="595"/>
      <c r="H7" s="595"/>
      <c r="I7" s="595"/>
      <c r="J7" s="595"/>
      <c r="K7" s="595"/>
      <c r="N7" s="235"/>
    </row>
    <row r="8" spans="1:14" x14ac:dyDescent="0.25">
      <c r="A8" s="227"/>
      <c r="B8" s="56"/>
      <c r="C8" s="228"/>
      <c r="D8" s="229"/>
      <c r="E8" s="229"/>
      <c r="F8" s="229"/>
      <c r="G8" s="230"/>
      <c r="H8" s="231"/>
      <c r="I8" s="229"/>
      <c r="J8" s="231"/>
      <c r="K8" s="232"/>
      <c r="L8" s="233"/>
      <c r="M8" s="234"/>
      <c r="N8" s="235"/>
    </row>
    <row r="9" spans="1:14" x14ac:dyDescent="0.25">
      <c r="A9" s="227"/>
      <c r="B9" s="56"/>
      <c r="C9" s="228"/>
      <c r="D9" s="229"/>
      <c r="E9" s="229"/>
      <c r="F9" s="229"/>
      <c r="G9" s="230"/>
      <c r="H9" s="231"/>
      <c r="I9" s="229"/>
      <c r="J9" s="231"/>
      <c r="K9" s="231"/>
      <c r="L9" s="236"/>
      <c r="M9" s="237"/>
      <c r="N9" s="235"/>
    </row>
    <row r="11" spans="1:14" x14ac:dyDescent="0.25">
      <c r="A11" s="227"/>
      <c r="B11" s="56"/>
      <c r="C11" s="228"/>
      <c r="D11" s="229"/>
      <c r="E11" s="229"/>
      <c r="F11" s="229"/>
      <c r="G11" s="230"/>
      <c r="H11" s="231"/>
      <c r="I11" s="229"/>
      <c r="J11" s="238"/>
      <c r="K11" s="232"/>
      <c r="L11" s="233"/>
      <c r="M11" s="234"/>
      <c r="N11" s="235"/>
    </row>
    <row r="12" spans="1:14" x14ac:dyDescent="0.25">
      <c r="A12" s="227"/>
      <c r="B12" s="56"/>
      <c r="C12" s="228"/>
      <c r="D12" s="229"/>
      <c r="E12" s="229"/>
      <c r="F12" s="229"/>
      <c r="G12" s="230"/>
      <c r="H12" s="231"/>
      <c r="I12" s="229"/>
      <c r="J12" s="231"/>
      <c r="K12" s="232"/>
      <c r="L12" s="233"/>
      <c r="M12" s="234"/>
      <c r="N12" s="235"/>
    </row>
    <row r="13" spans="1:14" x14ac:dyDescent="0.25">
      <c r="A13" s="227"/>
      <c r="B13" s="56"/>
      <c r="C13" s="228"/>
      <c r="D13" s="229"/>
      <c r="E13" s="229"/>
      <c r="F13" s="229"/>
      <c r="G13" s="230"/>
      <c r="H13" s="231"/>
      <c r="I13" s="229"/>
      <c r="J13" s="231"/>
      <c r="K13" s="232"/>
      <c r="L13" s="233"/>
      <c r="M13" s="234"/>
      <c r="N13" s="235"/>
    </row>
    <row r="14" spans="1:14" x14ac:dyDescent="0.25">
      <c r="A14" s="227"/>
      <c r="B14" s="56"/>
      <c r="C14" s="228"/>
      <c r="D14" s="229"/>
      <c r="E14" s="229"/>
      <c r="F14" s="229"/>
      <c r="G14" s="230"/>
      <c r="H14" s="231"/>
      <c r="I14" s="229"/>
      <c r="J14" s="231"/>
      <c r="K14" s="231"/>
      <c r="L14" s="236"/>
      <c r="M14" s="237"/>
      <c r="N14" s="235"/>
    </row>
  </sheetData>
  <mergeCells count="2">
    <mergeCell ref="C7:K7"/>
    <mergeCell ref="A1:K1"/>
  </mergeCells>
  <phoneticPr fontId="18" type="noConversion"/>
  <pageMargins left="0.511811024" right="0.511811024" top="0.78740157499999996" bottom="0.78740157499999996" header="0.31496062000000002" footer="0.31496062000000002"/>
  <pageSetup paperSize="9" scale="77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E2AEE-9830-4B5A-A212-A7F844FB2DAD}">
  <dimension ref="A1:M8"/>
  <sheetViews>
    <sheetView workbookViewId="0">
      <selection activeCell="J15" sqref="J15"/>
    </sheetView>
  </sheetViews>
  <sheetFormatPr defaultRowHeight="15" x14ac:dyDescent="0.25"/>
  <sheetData>
    <row r="1" spans="1:13" ht="15.75" thickBot="1" x14ac:dyDescent="0.3"/>
    <row r="2" spans="1:13" ht="15.75" thickBot="1" x14ac:dyDescent="0.3">
      <c r="A2" s="575" t="s">
        <v>1668</v>
      </c>
      <c r="B2" s="576"/>
      <c r="C2" s="576"/>
      <c r="D2" s="576"/>
      <c r="E2" s="576"/>
      <c r="F2" s="576"/>
      <c r="G2" s="576"/>
      <c r="H2" s="576"/>
      <c r="I2" s="576"/>
      <c r="J2" s="576"/>
      <c r="K2" s="577"/>
    </row>
    <row r="3" spans="1:13" ht="15.75" thickBot="1" x14ac:dyDescent="0.3">
      <c r="A3" s="54" t="s">
        <v>1568</v>
      </c>
      <c r="B3" s="54" t="s">
        <v>1569</v>
      </c>
      <c r="C3" s="54" t="s">
        <v>14</v>
      </c>
      <c r="D3" s="58" t="s">
        <v>1570</v>
      </c>
      <c r="E3" s="58" t="s">
        <v>1639</v>
      </c>
      <c r="F3" s="58" t="s">
        <v>1593</v>
      </c>
      <c r="G3" s="58" t="s">
        <v>1669</v>
      </c>
      <c r="H3" s="58" t="s">
        <v>1670</v>
      </c>
      <c r="I3" s="58" t="s">
        <v>1572</v>
      </c>
      <c r="J3" s="58" t="s">
        <v>1573</v>
      </c>
      <c r="K3" s="59" t="s">
        <v>1575</v>
      </c>
    </row>
    <row r="4" spans="1:13" ht="31.5" x14ac:dyDescent="0.25">
      <c r="A4" s="52" t="s">
        <v>1671</v>
      </c>
      <c r="B4" s="77" t="s">
        <v>161</v>
      </c>
      <c r="C4" s="61" t="s">
        <v>1657</v>
      </c>
      <c r="D4" s="62">
        <v>2210.8000000000002</v>
      </c>
      <c r="E4" s="62">
        <v>87.2</v>
      </c>
      <c r="F4" s="62">
        <v>488</v>
      </c>
      <c r="G4" s="62">
        <v>144.47</v>
      </c>
      <c r="H4" s="62">
        <v>0</v>
      </c>
      <c r="I4" s="62">
        <f>SUM(D4:H4)</f>
        <v>2930.47</v>
      </c>
      <c r="J4" s="62">
        <v>132.65</v>
      </c>
      <c r="K4" s="63">
        <f>I4-J4</f>
        <v>2797.8199999999997</v>
      </c>
      <c r="L4" s="64" t="s">
        <v>1603</v>
      </c>
      <c r="M4" s="173" t="s">
        <v>1672</v>
      </c>
    </row>
    <row r="5" spans="1:13" ht="31.5" x14ac:dyDescent="0.25">
      <c r="A5" s="52" t="s">
        <v>1671</v>
      </c>
      <c r="B5" s="77" t="s">
        <v>1528</v>
      </c>
      <c r="C5" s="61" t="s">
        <v>1630</v>
      </c>
      <c r="D5" s="62">
        <v>2251.92</v>
      </c>
      <c r="E5" s="62">
        <v>24.46</v>
      </c>
      <c r="F5" s="62">
        <v>555</v>
      </c>
      <c r="G5" s="62">
        <v>38.97</v>
      </c>
      <c r="H5" s="62">
        <v>0</v>
      </c>
      <c r="I5" s="62">
        <f>SUM(D5:H5)</f>
        <v>2870.35</v>
      </c>
      <c r="J5" s="62">
        <v>135.12</v>
      </c>
      <c r="K5" s="63">
        <f>I5-J5</f>
        <v>2735.23</v>
      </c>
      <c r="L5" s="64" t="s">
        <v>1673</v>
      </c>
    </row>
    <row r="6" spans="1:13" ht="15.75" x14ac:dyDescent="0.25">
      <c r="A6" s="16"/>
      <c r="B6" s="78"/>
      <c r="C6" s="79"/>
      <c r="D6" s="80"/>
      <c r="E6" s="80"/>
      <c r="F6" s="80"/>
      <c r="G6" s="80"/>
      <c r="H6" s="80"/>
      <c r="I6" s="80"/>
      <c r="J6" s="80"/>
      <c r="K6" s="81"/>
      <c r="L6" s="64"/>
    </row>
    <row r="7" spans="1:13" ht="16.5" thickBot="1" x14ac:dyDescent="0.3">
      <c r="A7" s="16"/>
      <c r="B7" s="78"/>
      <c r="C7" s="65"/>
      <c r="D7" s="66"/>
      <c r="E7" s="66"/>
      <c r="F7" s="66"/>
      <c r="G7" s="67"/>
      <c r="H7" s="66"/>
      <c r="I7" s="66"/>
      <c r="J7" s="66"/>
      <c r="K7" s="81"/>
      <c r="L7" s="64"/>
    </row>
    <row r="8" spans="1:13" ht="15.75" thickBot="1" x14ac:dyDescent="0.3">
      <c r="A8" s="68" t="s">
        <v>1591</v>
      </c>
      <c r="B8" s="68"/>
      <c r="C8" s="68"/>
      <c r="D8" s="69">
        <f>SUM(D4:D7)</f>
        <v>4462.72</v>
      </c>
      <c r="E8" s="69"/>
      <c r="F8" s="69"/>
      <c r="G8" s="69"/>
      <c r="H8" s="69"/>
      <c r="I8" s="69">
        <f>SUM(I4:I7)</f>
        <v>5800.82</v>
      </c>
      <c r="J8" s="70">
        <f>SUM(J4:J7)</f>
        <v>267.77</v>
      </c>
      <c r="K8" s="71">
        <f>SUM(K4:K7)</f>
        <v>5533.0499999999993</v>
      </c>
    </row>
  </sheetData>
  <mergeCells count="1">
    <mergeCell ref="A2:K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49896-6666-4BE6-A727-5415AE330BC5}">
  <dimension ref="A1:J10"/>
  <sheetViews>
    <sheetView zoomScaleNormal="100" workbookViewId="0">
      <selection activeCell="B14" sqref="B14"/>
    </sheetView>
  </sheetViews>
  <sheetFormatPr defaultRowHeight="15" x14ac:dyDescent="0.25"/>
  <cols>
    <col min="1" max="1" width="28.28515625" customWidth="1"/>
    <col min="2" max="2" width="11.7109375" customWidth="1"/>
    <col min="3" max="3" width="12.7109375" customWidth="1"/>
    <col min="4" max="4" width="11.140625" customWidth="1"/>
    <col min="9" max="9" width="10.140625" customWidth="1"/>
    <col min="10" max="10" width="84.5703125" customWidth="1"/>
  </cols>
  <sheetData>
    <row r="1" spans="1:10" ht="15.75" thickBot="1" x14ac:dyDescent="0.3"/>
    <row r="2" spans="1:10" ht="15.75" thickBot="1" x14ac:dyDescent="0.3">
      <c r="A2" s="575" t="s">
        <v>1676</v>
      </c>
      <c r="B2" s="576"/>
      <c r="C2" s="576"/>
      <c r="D2" s="576"/>
      <c r="E2" s="576"/>
      <c r="F2" s="576"/>
      <c r="G2" s="576"/>
      <c r="H2" s="576"/>
      <c r="I2" s="577"/>
    </row>
    <row r="3" spans="1:10" ht="15.75" thickBot="1" x14ac:dyDescent="0.3">
      <c r="A3" s="54" t="s">
        <v>1568</v>
      </c>
      <c r="B3" s="54" t="s">
        <v>1569</v>
      </c>
      <c r="C3" s="54" t="s">
        <v>14</v>
      </c>
      <c r="D3" s="58" t="s">
        <v>1570</v>
      </c>
      <c r="E3" s="58" t="s">
        <v>1639</v>
      </c>
      <c r="F3" s="58" t="s">
        <v>22</v>
      </c>
      <c r="G3" s="58" t="s">
        <v>1572</v>
      </c>
      <c r="H3" s="58" t="s">
        <v>1573</v>
      </c>
      <c r="I3" s="59" t="s">
        <v>1575</v>
      </c>
    </row>
    <row r="4" spans="1:10" ht="24.95" customHeight="1" x14ac:dyDescent="0.25">
      <c r="A4" s="16" t="s">
        <v>1677</v>
      </c>
      <c r="B4" s="78" t="s">
        <v>130</v>
      </c>
      <c r="C4" s="79" t="s">
        <v>1678</v>
      </c>
      <c r="D4" s="80">
        <v>2333.33</v>
      </c>
      <c r="E4" s="80">
        <v>0</v>
      </c>
      <c r="F4" s="80">
        <v>350</v>
      </c>
      <c r="G4" s="80">
        <v>0</v>
      </c>
      <c r="H4" s="80">
        <v>0</v>
      </c>
      <c r="I4" s="81">
        <v>0</v>
      </c>
      <c r="J4" s="64" t="s">
        <v>1679</v>
      </c>
    </row>
    <row r="5" spans="1:10" ht="24.95" customHeight="1" x14ac:dyDescent="0.25">
      <c r="A5" s="52" t="s">
        <v>1677</v>
      </c>
      <c r="B5" s="77" t="s">
        <v>161</v>
      </c>
      <c r="C5" s="61" t="s">
        <v>1680</v>
      </c>
      <c r="D5" s="62">
        <v>1500</v>
      </c>
      <c r="E5" s="62">
        <v>0</v>
      </c>
      <c r="F5" s="62">
        <v>350</v>
      </c>
      <c r="G5" s="62">
        <f>SUM(D5:F5)</f>
        <v>1850</v>
      </c>
      <c r="H5" s="62">
        <v>0</v>
      </c>
      <c r="I5" s="63">
        <f>G5-H5</f>
        <v>1850</v>
      </c>
      <c r="J5" s="64" t="s">
        <v>1681</v>
      </c>
    </row>
    <row r="6" spans="1:10" ht="24.95" customHeight="1" x14ac:dyDescent="0.25">
      <c r="A6" s="52" t="s">
        <v>1677</v>
      </c>
      <c r="B6" s="77" t="s">
        <v>43</v>
      </c>
      <c r="C6" s="61" t="s">
        <v>1682</v>
      </c>
      <c r="D6" s="62">
        <v>1500</v>
      </c>
      <c r="E6" s="62">
        <v>0</v>
      </c>
      <c r="F6" s="62">
        <v>350</v>
      </c>
      <c r="G6" s="62">
        <f t="shared" ref="G6:G7" si="0">SUM(D6:F6)</f>
        <v>1850</v>
      </c>
      <c r="H6" s="62">
        <v>90</v>
      </c>
      <c r="I6" s="63">
        <f t="shared" ref="I6:I7" si="1">G6-H6</f>
        <v>1760</v>
      </c>
      <c r="J6" s="64" t="s">
        <v>1684</v>
      </c>
    </row>
    <row r="7" spans="1:10" ht="24.95" customHeight="1" x14ac:dyDescent="0.25">
      <c r="A7" s="52" t="s">
        <v>1677</v>
      </c>
      <c r="B7" s="77" t="s">
        <v>245</v>
      </c>
      <c r="C7" s="61" t="s">
        <v>1683</v>
      </c>
      <c r="D7" s="62">
        <v>1500</v>
      </c>
      <c r="E7" s="62">
        <v>0</v>
      </c>
      <c r="F7" s="62">
        <v>350</v>
      </c>
      <c r="G7" s="62">
        <f t="shared" si="0"/>
        <v>1850</v>
      </c>
      <c r="H7" s="62">
        <v>90</v>
      </c>
      <c r="I7" s="63">
        <f t="shared" si="1"/>
        <v>1760</v>
      </c>
      <c r="J7" s="64" t="s">
        <v>1684</v>
      </c>
    </row>
    <row r="8" spans="1:10" ht="15.75" x14ac:dyDescent="0.25">
      <c r="A8" s="187"/>
      <c r="B8" s="188"/>
      <c r="C8" s="189"/>
      <c r="D8" s="190"/>
      <c r="E8" s="190"/>
      <c r="F8" s="190"/>
      <c r="G8" s="190"/>
      <c r="H8" s="191"/>
      <c r="I8" s="192"/>
      <c r="J8" s="64"/>
    </row>
    <row r="9" spans="1:10" ht="16.5" thickBot="1" x14ac:dyDescent="0.3">
      <c r="A9" s="187"/>
      <c r="B9" s="188"/>
      <c r="C9" s="189"/>
      <c r="D9" s="190"/>
      <c r="E9" s="190"/>
      <c r="F9" s="190"/>
      <c r="G9" s="190"/>
      <c r="H9" s="191"/>
      <c r="I9" s="192"/>
      <c r="J9" s="64"/>
    </row>
    <row r="10" spans="1:10" ht="15.75" thickBot="1" x14ac:dyDescent="0.3">
      <c r="A10" s="68" t="s">
        <v>1591</v>
      </c>
      <c r="B10" s="68"/>
      <c r="C10" s="68"/>
      <c r="D10" s="69"/>
      <c r="E10" s="69"/>
      <c r="F10" s="69"/>
      <c r="G10" s="69">
        <f>SUM(G4:G7)</f>
        <v>5550</v>
      </c>
      <c r="H10" s="70">
        <f>SUM(H4:H7)</f>
        <v>180</v>
      </c>
      <c r="I10" s="71">
        <f>SUM(I4:I7)</f>
        <v>5370</v>
      </c>
    </row>
  </sheetData>
  <mergeCells count="1">
    <mergeCell ref="A2:I2"/>
  </mergeCells>
  <pageMargins left="0.511811024" right="0.511811024" top="0.78740157499999996" bottom="0.78740157499999996" header="0.31496062000000002" footer="0.31496062000000002"/>
  <pageSetup paperSize="9" scale="7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87298-E98B-4C76-BF90-2E2132697166}">
  <dimension ref="A1:K11"/>
  <sheetViews>
    <sheetView workbookViewId="0">
      <selection activeCell="K2" sqref="A2:K13"/>
    </sheetView>
  </sheetViews>
  <sheetFormatPr defaultRowHeight="15" x14ac:dyDescent="0.25"/>
  <cols>
    <col min="1" max="1" width="27.7109375" customWidth="1"/>
    <col min="2" max="2" width="12.5703125" customWidth="1"/>
    <col min="3" max="3" width="14.7109375" customWidth="1"/>
    <col min="4" max="4" width="11.140625" customWidth="1"/>
    <col min="7" max="7" width="11.85546875" customWidth="1"/>
    <col min="10" max="10" width="11.5703125" customWidth="1"/>
    <col min="11" max="11" width="42" customWidth="1"/>
  </cols>
  <sheetData>
    <row r="1" spans="1:11" ht="15.75" thickBot="1" x14ac:dyDescent="0.3"/>
    <row r="2" spans="1:11" ht="15.75" thickBot="1" x14ac:dyDescent="0.3">
      <c r="A2" s="575" t="s">
        <v>1751</v>
      </c>
      <c r="B2" s="576"/>
      <c r="C2" s="576"/>
      <c r="D2" s="576"/>
      <c r="E2" s="576"/>
      <c r="F2" s="576"/>
      <c r="G2" s="576"/>
      <c r="H2" s="576"/>
      <c r="I2" s="576"/>
      <c r="J2" s="577"/>
    </row>
    <row r="3" spans="1:11" ht="15.75" thickBot="1" x14ac:dyDescent="0.3">
      <c r="A3" s="54" t="s">
        <v>1568</v>
      </c>
      <c r="B3" s="54" t="s">
        <v>1569</v>
      </c>
      <c r="C3" s="54" t="s">
        <v>14</v>
      </c>
      <c r="D3" s="58" t="s">
        <v>1570</v>
      </c>
      <c r="E3" s="58" t="s">
        <v>1592</v>
      </c>
      <c r="F3" s="58" t="s">
        <v>1647</v>
      </c>
      <c r="G3" s="58" t="s">
        <v>1594</v>
      </c>
      <c r="H3" s="58" t="s">
        <v>1572</v>
      </c>
      <c r="I3" s="58" t="s">
        <v>1573</v>
      </c>
      <c r="J3" s="59" t="s">
        <v>1575</v>
      </c>
    </row>
    <row r="4" spans="1:11" ht="24.95" customHeight="1" x14ac:dyDescent="0.25">
      <c r="A4" s="16" t="s">
        <v>1752</v>
      </c>
      <c r="B4" s="78" t="s">
        <v>89</v>
      </c>
      <c r="C4" s="79" t="s">
        <v>1753</v>
      </c>
      <c r="D4" s="80">
        <v>450</v>
      </c>
      <c r="E4" s="80">
        <v>66</v>
      </c>
      <c r="F4" s="80">
        <v>0</v>
      </c>
      <c r="G4" s="80">
        <v>0</v>
      </c>
      <c r="H4" s="80">
        <f t="shared" ref="H4:H9" si="0">SUM(D4:G4)</f>
        <v>516</v>
      </c>
      <c r="I4" s="62">
        <v>50</v>
      </c>
      <c r="J4" s="81">
        <f>H4-I4</f>
        <v>466</v>
      </c>
      <c r="K4" s="64" t="s">
        <v>1754</v>
      </c>
    </row>
    <row r="5" spans="1:11" ht="24.95" customHeight="1" x14ac:dyDescent="0.25">
      <c r="A5" s="16" t="s">
        <v>1752</v>
      </c>
      <c r="B5" s="78" t="s">
        <v>130</v>
      </c>
      <c r="C5" s="79" t="s">
        <v>1755</v>
      </c>
      <c r="D5" s="80">
        <v>450</v>
      </c>
      <c r="E5" s="80">
        <v>68</v>
      </c>
      <c r="F5" s="80">
        <v>65.3</v>
      </c>
      <c r="G5" s="80">
        <v>0</v>
      </c>
      <c r="H5" s="80">
        <f t="shared" si="0"/>
        <v>583.29999999999995</v>
      </c>
      <c r="I5" s="62">
        <v>50</v>
      </c>
      <c r="J5" s="81">
        <f t="shared" ref="J5:J9" si="1">H5-I5</f>
        <v>533.29999999999995</v>
      </c>
      <c r="K5" s="64" t="s">
        <v>1756</v>
      </c>
    </row>
    <row r="6" spans="1:11" ht="24.95" customHeight="1" x14ac:dyDescent="0.25">
      <c r="A6" s="16" t="s">
        <v>1752</v>
      </c>
      <c r="B6" s="78" t="s">
        <v>161</v>
      </c>
      <c r="C6" s="79" t="s">
        <v>1757</v>
      </c>
      <c r="D6" s="80">
        <v>450</v>
      </c>
      <c r="E6" s="80">
        <v>68</v>
      </c>
      <c r="F6" s="80">
        <v>60.65</v>
      </c>
      <c r="G6" s="80">
        <v>0</v>
      </c>
      <c r="H6" s="80">
        <f t="shared" si="0"/>
        <v>578.65</v>
      </c>
      <c r="I6" s="62">
        <v>50</v>
      </c>
      <c r="J6" s="81">
        <f t="shared" si="1"/>
        <v>528.65</v>
      </c>
      <c r="K6" s="64" t="s">
        <v>1758</v>
      </c>
    </row>
    <row r="7" spans="1:11" ht="24.95" customHeight="1" x14ac:dyDescent="0.25">
      <c r="A7" s="16" t="s">
        <v>1752</v>
      </c>
      <c r="B7" s="78" t="s">
        <v>43</v>
      </c>
      <c r="C7" s="79" t="s">
        <v>1759</v>
      </c>
      <c r="D7" s="80">
        <v>450</v>
      </c>
      <c r="E7" s="80">
        <v>68</v>
      </c>
      <c r="F7" s="80">
        <v>56.15</v>
      </c>
      <c r="G7" s="80">
        <v>0</v>
      </c>
      <c r="H7" s="80">
        <f t="shared" si="0"/>
        <v>574.15</v>
      </c>
      <c r="I7" s="80">
        <v>50</v>
      </c>
      <c r="J7" s="81">
        <f t="shared" si="1"/>
        <v>524.15</v>
      </c>
      <c r="K7" s="64"/>
    </row>
    <row r="8" spans="1:11" ht="24.95" customHeight="1" x14ac:dyDescent="0.25">
      <c r="A8" s="16" t="s">
        <v>1752</v>
      </c>
      <c r="B8" s="78" t="s">
        <v>245</v>
      </c>
      <c r="C8" s="79" t="s">
        <v>1760</v>
      </c>
      <c r="D8" s="80">
        <v>450</v>
      </c>
      <c r="E8" s="80">
        <v>68</v>
      </c>
      <c r="F8" s="80">
        <v>0</v>
      </c>
      <c r="G8" s="80"/>
      <c r="H8" s="80">
        <f t="shared" si="0"/>
        <v>518</v>
      </c>
      <c r="I8" s="80">
        <v>50</v>
      </c>
      <c r="J8" s="81">
        <f t="shared" si="1"/>
        <v>468</v>
      </c>
      <c r="K8" s="64"/>
    </row>
    <row r="9" spans="1:11" ht="24.95" customHeight="1" x14ac:dyDescent="0.25">
      <c r="A9" s="16" t="s">
        <v>1752</v>
      </c>
      <c r="B9" s="78" t="s">
        <v>216</v>
      </c>
      <c r="C9" s="79" t="s">
        <v>1761</v>
      </c>
      <c r="D9" s="80">
        <v>450</v>
      </c>
      <c r="E9" s="80">
        <v>68</v>
      </c>
      <c r="F9" s="80">
        <v>0</v>
      </c>
      <c r="G9" s="80"/>
      <c r="H9" s="80">
        <f t="shared" si="0"/>
        <v>518</v>
      </c>
      <c r="I9" s="80">
        <v>50</v>
      </c>
      <c r="J9" s="81">
        <f t="shared" si="1"/>
        <v>468</v>
      </c>
      <c r="K9" s="64"/>
    </row>
    <row r="10" spans="1:11" ht="24.95" customHeight="1" thickBot="1" x14ac:dyDescent="0.3">
      <c r="A10" s="16"/>
      <c r="B10" s="78"/>
      <c r="C10" s="65"/>
      <c r="D10" s="66"/>
      <c r="E10" s="66"/>
      <c r="F10" s="67"/>
      <c r="G10" s="66"/>
      <c r="H10" s="66"/>
      <c r="I10" s="66"/>
      <c r="J10" s="81"/>
      <c r="K10" s="64"/>
    </row>
    <row r="11" spans="1:11" ht="15.75" thickBot="1" x14ac:dyDescent="0.3">
      <c r="A11" s="68" t="s">
        <v>1591</v>
      </c>
      <c r="B11" s="68"/>
      <c r="C11" s="68"/>
      <c r="D11" s="69">
        <f>SUM(D7:D10)</f>
        <v>1350</v>
      </c>
      <c r="E11" s="69"/>
      <c r="F11" s="69"/>
      <c r="G11" s="69"/>
      <c r="H11" s="69">
        <f>SUM(H4:H10)</f>
        <v>3288.1</v>
      </c>
      <c r="I11" s="70">
        <f>SUM(I4:I10)</f>
        <v>300</v>
      </c>
      <c r="J11" s="71">
        <f>SUM(J4:J10)</f>
        <v>2988.1</v>
      </c>
    </row>
  </sheetData>
  <mergeCells count="1">
    <mergeCell ref="A2:J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F0108-86B6-4908-B957-198586206BDB}">
  <dimension ref="A1:I37"/>
  <sheetViews>
    <sheetView topLeftCell="A27" workbookViewId="0">
      <selection activeCell="B42" sqref="B42"/>
    </sheetView>
  </sheetViews>
  <sheetFormatPr defaultRowHeight="15" x14ac:dyDescent="0.25"/>
  <cols>
    <col min="1" max="1" width="39.42578125" customWidth="1"/>
    <col min="2" max="2" width="11.5703125" customWidth="1"/>
    <col min="3" max="3" width="12.85546875" customWidth="1"/>
    <col min="4" max="4" width="15.140625" customWidth="1"/>
    <col min="5" max="5" width="12.28515625" customWidth="1"/>
    <col min="7" max="7" width="10.140625" customWidth="1"/>
    <col min="9" max="9" width="70.140625" customWidth="1"/>
  </cols>
  <sheetData>
    <row r="1" spans="1:9" ht="15.75" thickBot="1" x14ac:dyDescent="0.3"/>
    <row r="2" spans="1:9" ht="15.75" thickBot="1" x14ac:dyDescent="0.3">
      <c r="A2" s="575" t="s">
        <v>1794</v>
      </c>
      <c r="B2" s="576"/>
      <c r="C2" s="576"/>
      <c r="D2" s="576"/>
      <c r="E2" s="576"/>
      <c r="F2" s="576"/>
      <c r="G2" s="576"/>
      <c r="H2" s="577"/>
    </row>
    <row r="3" spans="1:9" x14ac:dyDescent="0.25">
      <c r="A3" s="201" t="s">
        <v>1568</v>
      </c>
      <c r="B3" s="201" t="s">
        <v>1569</v>
      </c>
      <c r="C3" s="201" t="s">
        <v>14</v>
      </c>
      <c r="D3" s="202" t="s">
        <v>1570</v>
      </c>
      <c r="E3" s="202" t="s">
        <v>1571</v>
      </c>
      <c r="F3" s="202" t="s">
        <v>1572</v>
      </c>
      <c r="G3" s="202" t="s">
        <v>1573</v>
      </c>
      <c r="H3" s="203" t="s">
        <v>1575</v>
      </c>
    </row>
    <row r="4" spans="1:9" ht="24.95" customHeight="1" x14ac:dyDescent="0.25">
      <c r="A4" s="52" t="s">
        <v>1769</v>
      </c>
      <c r="B4" s="204" t="s">
        <v>216</v>
      </c>
      <c r="C4" s="205" t="s">
        <v>1770</v>
      </c>
      <c r="D4" s="204">
        <v>600</v>
      </c>
      <c r="E4" s="206">
        <v>0</v>
      </c>
      <c r="F4" s="206">
        <v>600</v>
      </c>
      <c r="G4" s="206">
        <v>0</v>
      </c>
      <c r="H4" s="206">
        <v>0</v>
      </c>
      <c r="I4" s="207" t="s">
        <v>1771</v>
      </c>
    </row>
    <row r="5" spans="1:9" ht="24.95" customHeight="1" x14ac:dyDescent="0.25">
      <c r="A5" s="52" t="s">
        <v>1769</v>
      </c>
      <c r="B5" s="204" t="s">
        <v>151</v>
      </c>
      <c r="C5" s="205" t="s">
        <v>1772</v>
      </c>
      <c r="D5" s="204">
        <v>600</v>
      </c>
      <c r="E5" s="206">
        <v>0</v>
      </c>
      <c r="F5" s="206">
        <v>600</v>
      </c>
      <c r="G5" s="206">
        <v>48</v>
      </c>
      <c r="H5" s="206">
        <v>552</v>
      </c>
      <c r="I5" s="207" t="s">
        <v>1773</v>
      </c>
    </row>
    <row r="6" spans="1:9" ht="24.95" customHeight="1" x14ac:dyDescent="0.25">
      <c r="A6" s="52" t="s">
        <v>1774</v>
      </c>
      <c r="B6" s="204" t="s">
        <v>151</v>
      </c>
      <c r="C6" s="205" t="s">
        <v>1775</v>
      </c>
      <c r="D6" s="204">
        <v>300</v>
      </c>
      <c r="E6" s="206">
        <v>0</v>
      </c>
      <c r="F6" s="206">
        <v>300</v>
      </c>
      <c r="G6" s="206">
        <v>0</v>
      </c>
      <c r="H6" s="206">
        <v>0</v>
      </c>
      <c r="I6" s="207" t="s">
        <v>1776</v>
      </c>
    </row>
    <row r="7" spans="1:9" ht="24.95" customHeight="1" x14ac:dyDescent="0.25">
      <c r="A7" s="52" t="s">
        <v>1777</v>
      </c>
      <c r="B7" s="204" t="s">
        <v>87</v>
      </c>
      <c r="C7" s="205" t="s">
        <v>1778</v>
      </c>
      <c r="D7" s="204">
        <v>600</v>
      </c>
      <c r="E7" s="206">
        <v>0</v>
      </c>
      <c r="F7" s="206">
        <v>600</v>
      </c>
      <c r="G7" s="206">
        <v>0</v>
      </c>
      <c r="H7" s="206">
        <v>0</v>
      </c>
      <c r="I7" s="207" t="s">
        <v>1771</v>
      </c>
    </row>
    <row r="8" spans="1:9" ht="24.95" customHeight="1" x14ac:dyDescent="0.25">
      <c r="A8" s="52" t="s">
        <v>1769</v>
      </c>
      <c r="B8" s="204" t="s">
        <v>87</v>
      </c>
      <c r="C8" s="205" t="s">
        <v>1779</v>
      </c>
      <c r="D8" s="204">
        <v>600</v>
      </c>
      <c r="E8" s="206">
        <v>0</v>
      </c>
      <c r="F8" s="206">
        <v>600</v>
      </c>
      <c r="G8" s="206">
        <v>48</v>
      </c>
      <c r="H8" s="206">
        <v>552</v>
      </c>
      <c r="I8" s="207" t="s">
        <v>1780</v>
      </c>
    </row>
    <row r="9" spans="1:9" ht="24.95" customHeight="1" x14ac:dyDescent="0.25">
      <c r="A9" s="52" t="s">
        <v>1774</v>
      </c>
      <c r="B9" s="204" t="s">
        <v>87</v>
      </c>
      <c r="C9" s="205" t="s">
        <v>1781</v>
      </c>
      <c r="D9" s="204">
        <v>600</v>
      </c>
      <c r="E9" s="208">
        <v>-140.59</v>
      </c>
      <c r="F9" s="206">
        <v>459.41</v>
      </c>
      <c r="G9" s="206">
        <v>48</v>
      </c>
      <c r="H9" s="206">
        <v>0</v>
      </c>
      <c r="I9" s="207" t="s">
        <v>1782</v>
      </c>
    </row>
    <row r="10" spans="1:9" ht="24.95" customHeight="1" x14ac:dyDescent="0.25">
      <c r="A10" s="52" t="s">
        <v>1777</v>
      </c>
      <c r="B10" s="204" t="s">
        <v>140</v>
      </c>
      <c r="C10" s="205" t="s">
        <v>1783</v>
      </c>
      <c r="D10" s="204">
        <v>600</v>
      </c>
      <c r="E10" s="206">
        <v>0</v>
      </c>
      <c r="F10" s="206">
        <v>600</v>
      </c>
      <c r="G10" s="206">
        <v>48</v>
      </c>
      <c r="H10" s="206">
        <v>552</v>
      </c>
      <c r="I10" s="207" t="s">
        <v>1784</v>
      </c>
    </row>
    <row r="11" spans="1:9" ht="24.95" customHeight="1" x14ac:dyDescent="0.25">
      <c r="A11" s="52" t="s">
        <v>1769</v>
      </c>
      <c r="B11" s="204" t="s">
        <v>140</v>
      </c>
      <c r="C11" s="205" t="s">
        <v>1785</v>
      </c>
      <c r="D11" s="204">
        <v>600</v>
      </c>
      <c r="E11" s="206">
        <v>0</v>
      </c>
      <c r="F11" s="206">
        <v>600</v>
      </c>
      <c r="G11" s="206">
        <v>48</v>
      </c>
      <c r="H11" s="206">
        <v>552</v>
      </c>
      <c r="I11" s="207" t="s">
        <v>1786</v>
      </c>
    </row>
    <row r="12" spans="1:9" ht="24.95" customHeight="1" x14ac:dyDescent="0.25">
      <c r="A12" s="52" t="s">
        <v>1774</v>
      </c>
      <c r="B12" s="204" t="s">
        <v>140</v>
      </c>
      <c r="C12" s="205" t="s">
        <v>1787</v>
      </c>
      <c r="D12" s="204">
        <v>600</v>
      </c>
      <c r="E12" s="206">
        <v>0</v>
      </c>
      <c r="F12" s="206">
        <v>600</v>
      </c>
      <c r="G12" s="206">
        <v>48</v>
      </c>
      <c r="H12" s="206">
        <v>552</v>
      </c>
      <c r="I12" s="207" t="s">
        <v>1788</v>
      </c>
    </row>
    <row r="13" spans="1:9" ht="24.95" customHeight="1" x14ac:dyDescent="0.25">
      <c r="A13" s="52" t="s">
        <v>1777</v>
      </c>
      <c r="B13" s="204" t="s">
        <v>67</v>
      </c>
      <c r="C13" s="205" t="s">
        <v>1789</v>
      </c>
      <c r="D13" s="204">
        <v>600</v>
      </c>
      <c r="E13" s="206">
        <v>0</v>
      </c>
      <c r="F13" s="206">
        <v>600</v>
      </c>
      <c r="G13" s="206">
        <v>48</v>
      </c>
      <c r="H13" s="206">
        <v>552</v>
      </c>
      <c r="I13" s="207" t="s">
        <v>1790</v>
      </c>
    </row>
    <row r="14" spans="1:9" ht="24.95" customHeight="1" x14ac:dyDescent="0.25">
      <c r="A14" s="52" t="s">
        <v>1769</v>
      </c>
      <c r="B14" s="204" t="s">
        <v>67</v>
      </c>
      <c r="C14" s="205" t="s">
        <v>1791</v>
      </c>
      <c r="D14" s="204">
        <v>600</v>
      </c>
      <c r="E14" s="206">
        <v>0</v>
      </c>
      <c r="F14" s="206">
        <v>600</v>
      </c>
      <c r="G14" s="206">
        <v>48</v>
      </c>
      <c r="H14" s="206">
        <v>552</v>
      </c>
      <c r="I14" s="207" t="s">
        <v>1790</v>
      </c>
    </row>
    <row r="15" spans="1:9" ht="24.95" customHeight="1" x14ac:dyDescent="0.25">
      <c r="A15" s="52" t="s">
        <v>1774</v>
      </c>
      <c r="B15" s="204" t="s">
        <v>67</v>
      </c>
      <c r="C15" s="205" t="s">
        <v>1792</v>
      </c>
      <c r="D15" s="204">
        <v>600</v>
      </c>
      <c r="E15" s="206">
        <v>0</v>
      </c>
      <c r="F15" s="206">
        <v>600</v>
      </c>
      <c r="G15" s="206">
        <v>48</v>
      </c>
      <c r="H15" s="206">
        <v>552</v>
      </c>
      <c r="I15" s="207" t="s">
        <v>1793</v>
      </c>
    </row>
    <row r="16" spans="1:9" ht="24.95" customHeight="1" x14ac:dyDescent="0.25">
      <c r="A16" s="52" t="s">
        <v>1777</v>
      </c>
      <c r="B16" s="204" t="s">
        <v>64</v>
      </c>
      <c r="C16" s="206" t="s">
        <v>1795</v>
      </c>
      <c r="D16" s="204">
        <v>600</v>
      </c>
      <c r="E16" s="206">
        <v>0</v>
      </c>
      <c r="F16" s="206">
        <v>600</v>
      </c>
      <c r="G16" s="206">
        <v>48</v>
      </c>
      <c r="H16" s="206">
        <v>552</v>
      </c>
      <c r="I16" s="207" t="s">
        <v>1805</v>
      </c>
    </row>
    <row r="17" spans="1:9" ht="24.95" customHeight="1" x14ac:dyDescent="0.25">
      <c r="A17" s="52" t="s">
        <v>1769</v>
      </c>
      <c r="B17" s="204" t="s">
        <v>64</v>
      </c>
      <c r="C17" s="206" t="s">
        <v>1797</v>
      </c>
      <c r="D17" s="204">
        <v>600</v>
      </c>
      <c r="E17" s="206">
        <v>0</v>
      </c>
      <c r="F17" s="206">
        <v>600</v>
      </c>
      <c r="G17" s="206">
        <v>48</v>
      </c>
      <c r="H17" s="206">
        <v>552</v>
      </c>
      <c r="I17" s="207" t="s">
        <v>1804</v>
      </c>
    </row>
    <row r="18" spans="1:9" ht="24.95" customHeight="1" x14ac:dyDescent="0.25">
      <c r="A18" s="52" t="s">
        <v>1774</v>
      </c>
      <c r="B18" s="206" t="s">
        <v>64</v>
      </c>
      <c r="C18" s="206" t="s">
        <v>1796</v>
      </c>
      <c r="D18" s="206">
        <v>600</v>
      </c>
      <c r="E18" s="206">
        <v>0</v>
      </c>
      <c r="F18" s="206">
        <v>600</v>
      </c>
      <c r="G18" s="206">
        <v>48</v>
      </c>
      <c r="H18" s="206">
        <v>552</v>
      </c>
      <c r="I18" s="207" t="s">
        <v>1806</v>
      </c>
    </row>
    <row r="19" spans="1:9" ht="24.95" customHeight="1" x14ac:dyDescent="0.25">
      <c r="A19" s="52" t="s">
        <v>1777</v>
      </c>
      <c r="B19" s="204" t="s">
        <v>77</v>
      </c>
      <c r="C19" s="206" t="s">
        <v>1798</v>
      </c>
      <c r="D19" s="204">
        <v>600</v>
      </c>
      <c r="E19" s="206">
        <v>0</v>
      </c>
      <c r="F19" s="206">
        <v>600</v>
      </c>
      <c r="G19" s="206">
        <v>48</v>
      </c>
      <c r="H19" s="206">
        <v>552</v>
      </c>
      <c r="I19" s="207" t="s">
        <v>1801</v>
      </c>
    </row>
    <row r="20" spans="1:9" ht="24.95" customHeight="1" x14ac:dyDescent="0.25">
      <c r="A20" s="52" t="s">
        <v>1769</v>
      </c>
      <c r="B20" s="204" t="s">
        <v>77</v>
      </c>
      <c r="C20" s="206" t="s">
        <v>1799</v>
      </c>
      <c r="D20" s="204">
        <v>600</v>
      </c>
      <c r="E20" s="206">
        <v>0</v>
      </c>
      <c r="F20" s="206">
        <v>600</v>
      </c>
      <c r="G20" s="206">
        <v>48</v>
      </c>
      <c r="H20" s="206">
        <v>252</v>
      </c>
      <c r="I20" s="207" t="s">
        <v>1802</v>
      </c>
    </row>
    <row r="21" spans="1:9" ht="24.95" customHeight="1" x14ac:dyDescent="0.25">
      <c r="A21" s="217" t="s">
        <v>1774</v>
      </c>
      <c r="B21" s="218" t="s">
        <v>77</v>
      </c>
      <c r="C21" s="218" t="s">
        <v>1800</v>
      </c>
      <c r="D21" s="218">
        <v>600</v>
      </c>
      <c r="E21" s="218">
        <v>0</v>
      </c>
      <c r="F21" s="218"/>
      <c r="G21" s="218"/>
      <c r="H21" s="218"/>
      <c r="I21" s="219" t="s">
        <v>1803</v>
      </c>
    </row>
    <row r="22" spans="1:9" ht="24.95" customHeight="1" thickBot="1" x14ac:dyDescent="0.3">
      <c r="A22" s="210" t="s">
        <v>1591</v>
      </c>
      <c r="B22" s="211"/>
      <c r="C22" s="211"/>
      <c r="D22" s="212">
        <f>SUM(D4:D12)</f>
        <v>5100</v>
      </c>
      <c r="E22" s="212">
        <f>SUM(E4:E12)</f>
        <v>-140.59</v>
      </c>
      <c r="F22" s="212">
        <f>SUM(F4:F12)</f>
        <v>4959.41</v>
      </c>
      <c r="G22" s="213">
        <f>SUM(G4:G12)</f>
        <v>288</v>
      </c>
      <c r="H22" s="214">
        <f>SUM(H4:H12)</f>
        <v>2760</v>
      </c>
      <c r="I22" s="209" t="s">
        <v>1807</v>
      </c>
    </row>
    <row r="23" spans="1:9" ht="24.95" customHeight="1" x14ac:dyDescent="0.25"/>
    <row r="24" spans="1:9" ht="15.75" thickBot="1" x14ac:dyDescent="0.3"/>
    <row r="25" spans="1:9" ht="24.6" customHeight="1" thickBot="1" x14ac:dyDescent="0.3">
      <c r="A25" s="575" t="s">
        <v>1808</v>
      </c>
      <c r="B25" s="576"/>
      <c r="C25" s="576"/>
      <c r="D25" s="576"/>
      <c r="E25" s="576"/>
      <c r="F25" s="576"/>
      <c r="G25" s="576"/>
      <c r="H25" s="577"/>
    </row>
    <row r="26" spans="1:9" x14ac:dyDescent="0.25">
      <c r="A26" s="201" t="s">
        <v>1568</v>
      </c>
      <c r="B26" s="201" t="s">
        <v>1569</v>
      </c>
      <c r="C26" s="201" t="s">
        <v>14</v>
      </c>
      <c r="D26" s="202" t="s">
        <v>1570</v>
      </c>
      <c r="E26" s="202" t="s">
        <v>1571</v>
      </c>
      <c r="F26" s="202" t="s">
        <v>1572</v>
      </c>
      <c r="G26" s="202" t="s">
        <v>1573</v>
      </c>
      <c r="H26" s="203" t="s">
        <v>1575</v>
      </c>
    </row>
    <row r="27" spans="1:9" ht="24.95" customHeight="1" x14ac:dyDescent="0.25">
      <c r="A27" s="52" t="s">
        <v>1777</v>
      </c>
      <c r="B27" s="204" t="s">
        <v>89</v>
      </c>
      <c r="C27" s="206" t="s">
        <v>1809</v>
      </c>
      <c r="D27" s="204">
        <v>600</v>
      </c>
      <c r="E27" s="206">
        <v>0</v>
      </c>
      <c r="F27" s="206">
        <v>600</v>
      </c>
      <c r="G27" s="206">
        <v>48</v>
      </c>
      <c r="H27" s="206">
        <v>552</v>
      </c>
      <c r="I27" s="207" t="s">
        <v>1664</v>
      </c>
    </row>
    <row r="28" spans="1:9" ht="24.95" customHeight="1" x14ac:dyDescent="0.25">
      <c r="A28" s="52" t="s">
        <v>1769</v>
      </c>
      <c r="B28" s="204" t="s">
        <v>89</v>
      </c>
      <c r="C28" s="205" t="s">
        <v>1663</v>
      </c>
      <c r="D28" s="204">
        <v>600</v>
      </c>
      <c r="E28" s="206">
        <v>0</v>
      </c>
      <c r="F28" s="206">
        <v>600</v>
      </c>
      <c r="G28" s="206">
        <v>48</v>
      </c>
      <c r="H28" s="206">
        <v>552</v>
      </c>
      <c r="I28" s="207" t="s">
        <v>1664</v>
      </c>
    </row>
    <row r="29" spans="1:9" ht="24.95" customHeight="1" x14ac:dyDescent="0.25">
      <c r="A29" s="52" t="s">
        <v>1777</v>
      </c>
      <c r="B29" s="204" t="s">
        <v>130</v>
      </c>
      <c r="C29" s="206" t="s">
        <v>1810</v>
      </c>
      <c r="D29" s="204">
        <v>600</v>
      </c>
      <c r="E29" s="206">
        <v>0</v>
      </c>
      <c r="F29" s="206">
        <v>600</v>
      </c>
      <c r="G29" s="206">
        <v>48</v>
      </c>
      <c r="H29" s="206">
        <v>552</v>
      </c>
      <c r="I29" s="207" t="s">
        <v>1666</v>
      </c>
    </row>
    <row r="30" spans="1:9" ht="24.95" customHeight="1" x14ac:dyDescent="0.25">
      <c r="A30" s="52" t="s">
        <v>1769</v>
      </c>
      <c r="B30" s="204" t="s">
        <v>130</v>
      </c>
      <c r="C30" s="205" t="s">
        <v>1665</v>
      </c>
      <c r="D30" s="204">
        <v>600</v>
      </c>
      <c r="E30" s="206">
        <v>0</v>
      </c>
      <c r="F30" s="206">
        <v>600</v>
      </c>
      <c r="G30" s="206">
        <v>48</v>
      </c>
      <c r="H30" s="206">
        <v>552</v>
      </c>
      <c r="I30" s="207" t="s">
        <v>1666</v>
      </c>
    </row>
    <row r="31" spans="1:9" ht="24.95" customHeight="1" x14ac:dyDescent="0.25">
      <c r="A31" s="52" t="s">
        <v>1777</v>
      </c>
      <c r="B31" s="204" t="s">
        <v>161</v>
      </c>
      <c r="C31" s="206" t="s">
        <v>1811</v>
      </c>
      <c r="D31" s="204">
        <v>600</v>
      </c>
      <c r="E31" s="206">
        <v>0</v>
      </c>
      <c r="F31" s="206">
        <v>600</v>
      </c>
      <c r="G31" s="206">
        <v>48</v>
      </c>
      <c r="H31" s="206">
        <v>552</v>
      </c>
      <c r="I31" s="207" t="s">
        <v>1588</v>
      </c>
    </row>
    <row r="32" spans="1:9" ht="24.95" customHeight="1" x14ac:dyDescent="0.25">
      <c r="A32" s="52" t="s">
        <v>1769</v>
      </c>
      <c r="B32" s="204" t="s">
        <v>161</v>
      </c>
      <c r="C32" s="205" t="s">
        <v>1667</v>
      </c>
      <c r="D32" s="204">
        <v>600</v>
      </c>
      <c r="E32" s="206">
        <v>0</v>
      </c>
      <c r="F32" s="206">
        <v>600</v>
      </c>
      <c r="G32" s="206">
        <v>48</v>
      </c>
      <c r="H32" s="206">
        <v>552</v>
      </c>
      <c r="I32" s="207" t="s">
        <v>1588</v>
      </c>
    </row>
    <row r="33" spans="1:9" ht="15.75" x14ac:dyDescent="0.25">
      <c r="A33" s="52" t="s">
        <v>1777</v>
      </c>
      <c r="B33" s="204" t="s">
        <v>43</v>
      </c>
      <c r="C33" s="206" t="s">
        <v>1812</v>
      </c>
      <c r="D33" s="204">
        <v>600</v>
      </c>
      <c r="E33" s="206">
        <v>0</v>
      </c>
      <c r="F33" s="206">
        <v>600</v>
      </c>
      <c r="G33" s="206">
        <v>48</v>
      </c>
      <c r="H33" s="206">
        <v>552</v>
      </c>
      <c r="I33" s="207" t="s">
        <v>1664</v>
      </c>
    </row>
    <row r="34" spans="1:9" ht="31.5" x14ac:dyDescent="0.25">
      <c r="A34" s="16" t="s">
        <v>1769</v>
      </c>
      <c r="B34" s="215" t="s">
        <v>43</v>
      </c>
      <c r="C34" s="220" t="s">
        <v>1813</v>
      </c>
      <c r="D34" s="215">
        <v>600</v>
      </c>
      <c r="E34" s="216">
        <v>0</v>
      </c>
      <c r="F34" s="216">
        <v>0</v>
      </c>
      <c r="G34" s="216">
        <v>0</v>
      </c>
      <c r="H34" s="216">
        <v>0</v>
      </c>
      <c r="I34" s="64" t="s">
        <v>1816</v>
      </c>
    </row>
    <row r="35" spans="1:9" ht="15.75" x14ac:dyDescent="0.25">
      <c r="A35" s="16" t="s">
        <v>1817</v>
      </c>
      <c r="B35" s="215"/>
      <c r="C35" s="220"/>
      <c r="D35" s="215">
        <v>1300</v>
      </c>
      <c r="E35" s="216"/>
      <c r="F35" s="216"/>
      <c r="G35" s="216"/>
      <c r="H35" s="216">
        <v>1300</v>
      </c>
      <c r="I35" s="64" t="s">
        <v>1818</v>
      </c>
    </row>
    <row r="36" spans="1:9" ht="15.75" x14ac:dyDescent="0.25">
      <c r="A36" s="52" t="s">
        <v>1777</v>
      </c>
      <c r="B36" s="204" t="s">
        <v>245</v>
      </c>
      <c r="C36" s="206" t="s">
        <v>1814</v>
      </c>
      <c r="D36" s="204">
        <v>600</v>
      </c>
      <c r="E36" s="206">
        <v>0</v>
      </c>
      <c r="F36" s="206">
        <v>600</v>
      </c>
      <c r="G36" s="206">
        <v>48</v>
      </c>
      <c r="H36" s="206">
        <v>552</v>
      </c>
      <c r="I36" s="207" t="s">
        <v>1664</v>
      </c>
    </row>
    <row r="37" spans="1:9" ht="31.5" x14ac:dyDescent="0.25">
      <c r="A37" s="16" t="s">
        <v>1769</v>
      </c>
      <c r="B37" s="215" t="s">
        <v>245</v>
      </c>
      <c r="C37" s="220" t="s">
        <v>1815</v>
      </c>
      <c r="D37" s="215">
        <v>600</v>
      </c>
      <c r="E37" s="216">
        <v>0</v>
      </c>
      <c r="F37" s="216">
        <v>0</v>
      </c>
      <c r="G37" s="216">
        <v>0</v>
      </c>
      <c r="H37" s="216">
        <v>0</v>
      </c>
      <c r="I37" s="64"/>
    </row>
  </sheetData>
  <mergeCells count="2">
    <mergeCell ref="A2:H2"/>
    <mergeCell ref="A25:H2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92626-3AB3-4E5C-99CD-1C56900CF4B5}">
  <dimension ref="A1:M9"/>
  <sheetViews>
    <sheetView workbookViewId="0">
      <selection activeCell="E12" sqref="E12"/>
    </sheetView>
  </sheetViews>
  <sheetFormatPr defaultRowHeight="15" x14ac:dyDescent="0.25"/>
  <cols>
    <col min="1" max="1" width="27.7109375" customWidth="1"/>
    <col min="2" max="2" width="12.5703125" customWidth="1"/>
    <col min="3" max="3" width="14.7109375" customWidth="1"/>
    <col min="4" max="4" width="11.140625" customWidth="1"/>
    <col min="7" max="7" width="11.85546875" customWidth="1"/>
    <col min="10" max="10" width="11.5703125" customWidth="1"/>
    <col min="11" max="11" width="42" customWidth="1"/>
    <col min="13" max="13" width="10.7109375" bestFit="1" customWidth="1"/>
  </cols>
  <sheetData>
    <row r="1" spans="1:13" ht="15.75" thickBot="1" x14ac:dyDescent="0.3">
      <c r="A1" s="575" t="s">
        <v>2351</v>
      </c>
      <c r="B1" s="576"/>
      <c r="C1" s="576"/>
      <c r="D1" s="576"/>
      <c r="E1" s="576"/>
      <c r="F1" s="576"/>
      <c r="G1" s="576"/>
      <c r="H1" s="576"/>
      <c r="I1" s="576"/>
      <c r="J1" s="577"/>
    </row>
    <row r="2" spans="1:13" ht="15.75" thickBot="1" x14ac:dyDescent="0.3">
      <c r="A2" s="54" t="s">
        <v>1568</v>
      </c>
      <c r="B2" s="54" t="s">
        <v>1569</v>
      </c>
      <c r="C2" s="54" t="s">
        <v>14</v>
      </c>
      <c r="D2" s="58" t="s">
        <v>1570</v>
      </c>
      <c r="E2" s="58" t="s">
        <v>2356</v>
      </c>
      <c r="F2" s="58" t="s">
        <v>1647</v>
      </c>
      <c r="G2" s="58" t="s">
        <v>1594</v>
      </c>
      <c r="H2" s="58" t="s">
        <v>1572</v>
      </c>
      <c r="I2" s="58" t="s">
        <v>1573</v>
      </c>
      <c r="J2" s="59" t="s">
        <v>1575</v>
      </c>
    </row>
    <row r="3" spans="1:13" ht="15.75" x14ac:dyDescent="0.25">
      <c r="A3" s="52" t="s">
        <v>2352</v>
      </c>
      <c r="B3" s="412" t="s">
        <v>280</v>
      </c>
      <c r="C3" s="413" t="s">
        <v>2353</v>
      </c>
      <c r="D3" s="62">
        <v>1494</v>
      </c>
      <c r="E3" s="62">
        <v>606</v>
      </c>
      <c r="F3" s="62"/>
      <c r="G3" s="62">
        <v>0</v>
      </c>
      <c r="H3" s="62">
        <f t="shared" ref="H3:H5" si="0">SUM(D3:G3)</f>
        <v>2100</v>
      </c>
      <c r="I3" s="62">
        <v>1494</v>
      </c>
      <c r="J3" s="63">
        <f t="shared" ref="J3:J7" si="1">H3-I3</f>
        <v>606</v>
      </c>
      <c r="K3" s="207" t="s">
        <v>2357</v>
      </c>
      <c r="L3" s="409"/>
      <c r="M3" s="414">
        <v>45189</v>
      </c>
    </row>
    <row r="4" spans="1:13" ht="15.75" x14ac:dyDescent="0.25">
      <c r="A4" s="52" t="s">
        <v>2352</v>
      </c>
      <c r="B4" s="412" t="s">
        <v>567</v>
      </c>
      <c r="C4" s="413" t="s">
        <v>2354</v>
      </c>
      <c r="D4" s="62">
        <v>1494</v>
      </c>
      <c r="E4" s="62">
        <v>606</v>
      </c>
      <c r="F4" s="62"/>
      <c r="G4" s="62">
        <v>0</v>
      </c>
      <c r="H4" s="62">
        <f t="shared" si="0"/>
        <v>2100</v>
      </c>
      <c r="I4" s="62">
        <v>119.52</v>
      </c>
      <c r="J4" s="63">
        <f t="shared" si="1"/>
        <v>1980.48</v>
      </c>
      <c r="K4" s="207" t="s">
        <v>2358</v>
      </c>
      <c r="L4" s="409"/>
      <c r="M4" s="409"/>
    </row>
    <row r="5" spans="1:13" ht="15.75" x14ac:dyDescent="0.25">
      <c r="A5" s="16" t="s">
        <v>2352</v>
      </c>
      <c r="B5" s="410" t="s">
        <v>206</v>
      </c>
      <c r="C5" s="411" t="s">
        <v>2355</v>
      </c>
      <c r="D5" s="80">
        <v>1494</v>
      </c>
      <c r="E5" s="80">
        <v>606</v>
      </c>
      <c r="F5" s="80"/>
      <c r="G5" s="80">
        <v>0</v>
      </c>
      <c r="H5" s="80">
        <f t="shared" si="0"/>
        <v>2100</v>
      </c>
      <c r="I5" s="80">
        <v>119.52</v>
      </c>
      <c r="J5" s="81">
        <f t="shared" si="1"/>
        <v>1980.48</v>
      </c>
      <c r="K5" s="64"/>
    </row>
    <row r="6" spans="1:13" ht="15.75" x14ac:dyDescent="0.25">
      <c r="A6" s="16"/>
      <c r="B6" s="78"/>
      <c r="C6" s="79"/>
      <c r="D6" s="80"/>
      <c r="E6" s="80"/>
      <c r="F6" s="80"/>
      <c r="G6" s="80"/>
      <c r="H6" s="80"/>
      <c r="I6" s="80"/>
      <c r="J6" s="81">
        <f t="shared" si="1"/>
        <v>0</v>
      </c>
      <c r="K6" s="64"/>
    </row>
    <row r="7" spans="1:13" ht="15.75" x14ac:dyDescent="0.25">
      <c r="A7" s="16"/>
      <c r="B7" s="78"/>
      <c r="C7" s="79"/>
      <c r="D7" s="80"/>
      <c r="E7" s="80"/>
      <c r="F7" s="80"/>
      <c r="G7" s="80"/>
      <c r="H7" s="80"/>
      <c r="I7" s="80"/>
      <c r="J7" s="81">
        <f t="shared" si="1"/>
        <v>0</v>
      </c>
      <c r="K7" s="64"/>
    </row>
    <row r="8" spans="1:13" ht="16.5" thickBot="1" x14ac:dyDescent="0.3">
      <c r="A8" s="16"/>
      <c r="B8" s="78"/>
      <c r="C8" s="65"/>
      <c r="D8" s="66"/>
      <c r="E8" s="66"/>
      <c r="F8" s="67"/>
      <c r="G8" s="66"/>
      <c r="H8" s="66"/>
      <c r="I8" s="66"/>
      <c r="J8" s="81"/>
      <c r="K8" s="64"/>
    </row>
    <row r="9" spans="1:13" ht="15.75" thickBot="1" x14ac:dyDescent="0.3">
      <c r="A9" s="68" t="s">
        <v>1591</v>
      </c>
      <c r="B9" s="68"/>
      <c r="C9" s="68"/>
      <c r="D9" s="69">
        <f>SUM(D5:D8)</f>
        <v>1494</v>
      </c>
      <c r="E9" s="69">
        <f>SUM(E5:E8)</f>
        <v>606</v>
      </c>
      <c r="F9" s="69"/>
      <c r="G9" s="69"/>
      <c r="H9" s="69">
        <f>SUM(H3:H8)</f>
        <v>6300</v>
      </c>
      <c r="I9" s="70">
        <f>SUM(I3:I8)</f>
        <v>1733.04</v>
      </c>
      <c r="J9" s="71">
        <f>SUM(J3:J8)</f>
        <v>4566.96</v>
      </c>
    </row>
  </sheetData>
  <mergeCells count="1">
    <mergeCell ref="A1:J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DCC1F-D34B-4E06-B0B8-504AA8F6CE3E}">
  <dimension ref="A1:K33"/>
  <sheetViews>
    <sheetView topLeftCell="A23" zoomScaleNormal="100" workbookViewId="0">
      <selection activeCell="K35" sqref="K35"/>
    </sheetView>
  </sheetViews>
  <sheetFormatPr defaultRowHeight="15" x14ac:dyDescent="0.25"/>
  <cols>
    <col min="1" max="1" width="27.85546875" customWidth="1"/>
    <col min="2" max="2" width="12.42578125" customWidth="1"/>
    <col min="3" max="3" width="13.140625" customWidth="1"/>
    <col min="4" max="4" width="10.5703125" customWidth="1"/>
    <col min="6" max="6" width="12.42578125" bestFit="1" customWidth="1"/>
    <col min="7" max="7" width="9.85546875" customWidth="1"/>
    <col min="8" max="8" width="10.140625" customWidth="1"/>
    <col min="9" max="9" width="12" bestFit="1" customWidth="1"/>
    <col min="10" max="10" width="10.140625" customWidth="1"/>
    <col min="11" max="11" width="104.5703125" bestFit="1" customWidth="1"/>
  </cols>
  <sheetData>
    <row r="1" spans="1:11" ht="15.75" thickBot="1" x14ac:dyDescent="0.3"/>
    <row r="2" spans="1:11" ht="15.75" thickBot="1" x14ac:dyDescent="0.3">
      <c r="A2" s="575" t="s">
        <v>1567</v>
      </c>
      <c r="B2" s="576"/>
      <c r="C2" s="576"/>
      <c r="D2" s="576"/>
      <c r="E2" s="576"/>
      <c r="F2" s="576"/>
      <c r="G2" s="576"/>
      <c r="H2" s="576"/>
      <c r="I2" s="576"/>
      <c r="J2" s="577"/>
    </row>
    <row r="3" spans="1:11" ht="20.100000000000001" customHeight="1" thickBot="1" x14ac:dyDescent="0.3">
      <c r="A3" s="177" t="s">
        <v>1568</v>
      </c>
      <c r="B3" s="273" t="s">
        <v>1569</v>
      </c>
      <c r="C3" s="271" t="s">
        <v>14</v>
      </c>
      <c r="D3" s="271" t="s">
        <v>1570</v>
      </c>
      <c r="E3" s="271" t="s">
        <v>22</v>
      </c>
      <c r="F3" s="271" t="s">
        <v>1571</v>
      </c>
      <c r="G3" s="271" t="s">
        <v>1572</v>
      </c>
      <c r="H3" s="271" t="s">
        <v>1573</v>
      </c>
      <c r="I3" s="271" t="s">
        <v>1574</v>
      </c>
      <c r="J3" s="271" t="s">
        <v>1575</v>
      </c>
    </row>
    <row r="4" spans="1:11" ht="24.95" customHeight="1" x14ac:dyDescent="0.25">
      <c r="A4" s="55" t="s">
        <v>1576</v>
      </c>
      <c r="B4" s="178" t="s">
        <v>89</v>
      </c>
      <c r="C4" s="181" t="s">
        <v>1577</v>
      </c>
      <c r="D4" s="185">
        <v>2170.35</v>
      </c>
      <c r="E4" s="262">
        <v>67.42</v>
      </c>
      <c r="F4" s="267">
        <v>0</v>
      </c>
      <c r="G4" s="269">
        <v>2237.77</v>
      </c>
      <c r="H4" s="267">
        <v>130.22</v>
      </c>
      <c r="I4" s="269"/>
      <c r="J4" s="272">
        <v>2107.5500000000002</v>
      </c>
      <c r="K4" s="56" t="s">
        <v>1578</v>
      </c>
    </row>
    <row r="5" spans="1:11" ht="24.95" customHeight="1" x14ac:dyDescent="0.25">
      <c r="A5" s="55" t="s">
        <v>995</v>
      </c>
      <c r="B5" s="179" t="s">
        <v>89</v>
      </c>
      <c r="C5" s="182" t="s">
        <v>1579</v>
      </c>
      <c r="D5" s="186">
        <v>2170.35</v>
      </c>
      <c r="E5" s="263">
        <v>95.7</v>
      </c>
      <c r="F5" s="268">
        <v>0</v>
      </c>
      <c r="G5" s="264">
        <v>2266.0500000000002</v>
      </c>
      <c r="H5" s="268">
        <v>130.22</v>
      </c>
      <c r="I5" s="264"/>
      <c r="J5" s="268">
        <v>2135.83</v>
      </c>
      <c r="K5" s="56" t="s">
        <v>1578</v>
      </c>
    </row>
    <row r="6" spans="1:11" ht="24.95" customHeight="1" x14ac:dyDescent="0.25">
      <c r="A6" s="55" t="s">
        <v>1576</v>
      </c>
      <c r="B6" s="179" t="s">
        <v>130</v>
      </c>
      <c r="C6" s="182" t="s">
        <v>1580</v>
      </c>
      <c r="D6" s="186">
        <v>2170.35</v>
      </c>
      <c r="E6" s="263">
        <v>0</v>
      </c>
      <c r="F6" s="268">
        <v>-67.42</v>
      </c>
      <c r="G6" s="264">
        <f>SUM(D6:F6)</f>
        <v>2102.9299999999998</v>
      </c>
      <c r="H6" s="268">
        <v>130.22</v>
      </c>
      <c r="I6" s="264"/>
      <c r="J6" s="268">
        <v>1972.71</v>
      </c>
      <c r="K6" s="56" t="s">
        <v>1581</v>
      </c>
    </row>
    <row r="7" spans="1:11" ht="24.95" customHeight="1" x14ac:dyDescent="0.25">
      <c r="A7" s="55" t="s">
        <v>995</v>
      </c>
      <c r="B7" s="179" t="s">
        <v>130</v>
      </c>
      <c r="C7" s="182" t="s">
        <v>1582</v>
      </c>
      <c r="D7" s="186">
        <v>2170.35</v>
      </c>
      <c r="E7" s="263">
        <v>0</v>
      </c>
      <c r="F7" s="268">
        <v>-95.7</v>
      </c>
      <c r="G7" s="264">
        <v>2074.65</v>
      </c>
      <c r="H7" s="268">
        <v>130.22</v>
      </c>
      <c r="I7" s="264"/>
      <c r="J7" s="268">
        <v>1944.43</v>
      </c>
      <c r="K7" s="56" t="s">
        <v>1583</v>
      </c>
    </row>
    <row r="8" spans="1:11" ht="24.95" customHeight="1" x14ac:dyDescent="0.25">
      <c r="A8" s="55" t="s">
        <v>1576</v>
      </c>
      <c r="B8" s="179" t="s">
        <v>130</v>
      </c>
      <c r="C8" s="182"/>
      <c r="D8" s="186">
        <v>0</v>
      </c>
      <c r="E8" s="264">
        <v>67.42</v>
      </c>
      <c r="F8" s="268"/>
      <c r="G8" s="264">
        <v>67.42</v>
      </c>
      <c r="H8" s="268">
        <v>0</v>
      </c>
      <c r="I8" s="264"/>
      <c r="J8" s="268">
        <v>67.42</v>
      </c>
      <c r="K8" s="56" t="s">
        <v>1584</v>
      </c>
    </row>
    <row r="9" spans="1:11" ht="24.95" customHeight="1" x14ac:dyDescent="0.25">
      <c r="A9" s="55" t="s">
        <v>995</v>
      </c>
      <c r="B9" s="179" t="s">
        <v>130</v>
      </c>
      <c r="C9" s="182"/>
      <c r="D9" s="186">
        <v>0</v>
      </c>
      <c r="E9" s="264">
        <v>95.7</v>
      </c>
      <c r="F9" s="268"/>
      <c r="G9" s="264">
        <v>95.7</v>
      </c>
      <c r="H9" s="268">
        <v>0</v>
      </c>
      <c r="I9" s="264"/>
      <c r="J9" s="268">
        <v>95.7</v>
      </c>
      <c r="K9" s="56" t="s">
        <v>1584</v>
      </c>
    </row>
    <row r="10" spans="1:11" ht="24.95" customHeight="1" x14ac:dyDescent="0.25">
      <c r="A10" s="55" t="s">
        <v>1576</v>
      </c>
      <c r="B10" s="179" t="s">
        <v>161</v>
      </c>
      <c r="C10" s="182" t="s">
        <v>1585</v>
      </c>
      <c r="D10" s="186">
        <v>2170.35</v>
      </c>
      <c r="E10" s="265">
        <v>71.34</v>
      </c>
      <c r="F10" s="186"/>
      <c r="G10" s="265">
        <v>2241.69</v>
      </c>
      <c r="H10" s="186">
        <v>130.22</v>
      </c>
      <c r="I10" s="265"/>
      <c r="J10" s="186">
        <v>2111.4699999999998</v>
      </c>
      <c r="K10" s="56" t="s">
        <v>1586</v>
      </c>
    </row>
    <row r="11" spans="1:11" ht="24.95" customHeight="1" x14ac:dyDescent="0.25">
      <c r="A11" s="55" t="s">
        <v>995</v>
      </c>
      <c r="B11" s="179" t="s">
        <v>161</v>
      </c>
      <c r="C11" s="182" t="s">
        <v>1587</v>
      </c>
      <c r="D11" s="186">
        <v>2170.35</v>
      </c>
      <c r="E11" s="265">
        <v>101.23</v>
      </c>
      <c r="F11" s="186"/>
      <c r="G11" s="265">
        <v>2271.58</v>
      </c>
      <c r="H11" s="186">
        <v>130.22</v>
      </c>
      <c r="I11" s="265"/>
      <c r="J11" s="186">
        <v>2141.36</v>
      </c>
      <c r="K11" s="56" t="s">
        <v>1588</v>
      </c>
    </row>
    <row r="12" spans="1:11" ht="24.95" customHeight="1" x14ac:dyDescent="0.25">
      <c r="A12" s="55" t="s">
        <v>1576</v>
      </c>
      <c r="B12" s="179" t="s">
        <v>43</v>
      </c>
      <c r="C12" s="182" t="s">
        <v>1855</v>
      </c>
      <c r="D12" s="186">
        <v>2170.35</v>
      </c>
      <c r="E12" s="265">
        <v>71.34</v>
      </c>
      <c r="F12" s="186"/>
      <c r="G12" s="265">
        <v>2241.69</v>
      </c>
      <c r="H12" s="186">
        <v>130.22</v>
      </c>
      <c r="I12" s="265"/>
      <c r="J12" s="186">
        <v>2111.4699999999998</v>
      </c>
      <c r="K12" s="56" t="s">
        <v>1589</v>
      </c>
    </row>
    <row r="13" spans="1:11" ht="24.95" customHeight="1" x14ac:dyDescent="0.25">
      <c r="A13" s="55" t="s">
        <v>995</v>
      </c>
      <c r="B13" s="179" t="s">
        <v>43</v>
      </c>
      <c r="C13" s="182" t="s">
        <v>1856</v>
      </c>
      <c r="D13" s="186">
        <v>2170.35</v>
      </c>
      <c r="E13" s="265">
        <v>101.23</v>
      </c>
      <c r="F13" s="186"/>
      <c r="G13" s="265">
        <v>2271.58</v>
      </c>
      <c r="H13" s="186">
        <v>130.22</v>
      </c>
      <c r="I13" s="265"/>
      <c r="J13" s="186">
        <v>2141.36</v>
      </c>
      <c r="K13" s="56" t="s">
        <v>1590</v>
      </c>
    </row>
    <row r="14" spans="1:11" ht="24.95" customHeight="1" x14ac:dyDescent="0.25">
      <c r="A14" s="55" t="s">
        <v>1576</v>
      </c>
      <c r="B14" s="179" t="s">
        <v>245</v>
      </c>
      <c r="C14" s="182" t="s">
        <v>1857</v>
      </c>
      <c r="D14" s="186">
        <v>2170.35</v>
      </c>
      <c r="E14" s="265">
        <v>71.34</v>
      </c>
      <c r="F14" s="186"/>
      <c r="G14" s="265">
        <v>2241.69</v>
      </c>
      <c r="H14" s="186">
        <v>130.22</v>
      </c>
      <c r="I14" s="265"/>
      <c r="J14" s="186">
        <v>2111.4699999999998</v>
      </c>
      <c r="K14" s="56" t="s">
        <v>1530</v>
      </c>
    </row>
    <row r="15" spans="1:11" ht="24.95" customHeight="1" x14ac:dyDescent="0.25">
      <c r="A15" s="55" t="s">
        <v>995</v>
      </c>
      <c r="B15" s="179" t="s">
        <v>245</v>
      </c>
      <c r="C15" s="182" t="s">
        <v>1858</v>
      </c>
      <c r="D15" s="186">
        <v>2170.35</v>
      </c>
      <c r="E15" s="265">
        <v>101.23</v>
      </c>
      <c r="F15" s="186"/>
      <c r="G15" s="265">
        <v>2271.58</v>
      </c>
      <c r="H15" s="186">
        <v>130.22</v>
      </c>
      <c r="I15" s="265"/>
      <c r="J15" s="186">
        <v>2141.36</v>
      </c>
      <c r="K15" s="56" t="s">
        <v>1531</v>
      </c>
    </row>
    <row r="16" spans="1:11" ht="24.95" customHeight="1" x14ac:dyDescent="0.25">
      <c r="A16" s="55" t="s">
        <v>1576</v>
      </c>
      <c r="B16" s="179" t="s">
        <v>216</v>
      </c>
      <c r="C16" s="183" t="s">
        <v>1854</v>
      </c>
      <c r="D16" s="186">
        <v>2170.35</v>
      </c>
      <c r="E16" s="265">
        <v>71.34</v>
      </c>
      <c r="F16" s="186"/>
      <c r="G16" s="265">
        <v>2241.69</v>
      </c>
      <c r="H16" s="186">
        <v>130.22</v>
      </c>
      <c r="I16" s="265"/>
      <c r="J16" s="186">
        <v>2111.4699999999998</v>
      </c>
      <c r="K16" s="56" t="s">
        <v>1862</v>
      </c>
    </row>
    <row r="17" spans="1:11" ht="24.95" customHeight="1" x14ac:dyDescent="0.25">
      <c r="A17" s="55" t="s">
        <v>995</v>
      </c>
      <c r="B17" s="179" t="s">
        <v>216</v>
      </c>
      <c r="C17" s="183" t="s">
        <v>1859</v>
      </c>
      <c r="D17" s="186">
        <v>2170.35</v>
      </c>
      <c r="E17" s="265">
        <v>101.23</v>
      </c>
      <c r="F17" s="186"/>
      <c r="G17" s="265">
        <v>2271.58</v>
      </c>
      <c r="H17" s="186">
        <v>130.22</v>
      </c>
      <c r="I17" s="265"/>
      <c r="J17" s="186">
        <v>2141.36</v>
      </c>
      <c r="K17" s="56" t="s">
        <v>1863</v>
      </c>
    </row>
    <row r="18" spans="1:11" ht="24.95" customHeight="1" x14ac:dyDescent="0.25">
      <c r="A18" s="55" t="s">
        <v>1576</v>
      </c>
      <c r="B18" s="179" t="s">
        <v>151</v>
      </c>
      <c r="C18" s="183" t="s">
        <v>1860</v>
      </c>
      <c r="D18" s="186">
        <v>2170.35</v>
      </c>
      <c r="E18" s="265">
        <v>71.34</v>
      </c>
      <c r="F18" s="186"/>
      <c r="G18" s="265">
        <v>2241.69</v>
      </c>
      <c r="H18" s="186">
        <v>130.22</v>
      </c>
      <c r="I18" s="265"/>
      <c r="J18" s="186">
        <v>2111.4699999999998</v>
      </c>
      <c r="K18" s="56" t="s">
        <v>1846</v>
      </c>
    </row>
    <row r="19" spans="1:11" ht="24.95" customHeight="1" x14ac:dyDescent="0.25">
      <c r="A19" s="55" t="s">
        <v>995</v>
      </c>
      <c r="B19" s="179" t="s">
        <v>151</v>
      </c>
      <c r="C19" s="184" t="s">
        <v>1861</v>
      </c>
      <c r="D19" s="186">
        <v>2170.35</v>
      </c>
      <c r="E19" s="265">
        <v>101.23</v>
      </c>
      <c r="F19" s="186"/>
      <c r="G19" s="265">
        <v>2271.58</v>
      </c>
      <c r="H19" s="186">
        <v>130.22</v>
      </c>
      <c r="I19" s="265"/>
      <c r="J19" s="186">
        <v>2141.36</v>
      </c>
      <c r="K19" s="56" t="s">
        <v>1853</v>
      </c>
    </row>
    <row r="20" spans="1:11" ht="24.95" customHeight="1" x14ac:dyDescent="0.25">
      <c r="A20" s="55" t="s">
        <v>1864</v>
      </c>
      <c r="B20" s="179" t="s">
        <v>151</v>
      </c>
      <c r="C20" s="221" t="s">
        <v>1865</v>
      </c>
      <c r="D20" s="261">
        <v>625</v>
      </c>
      <c r="E20" s="266">
        <v>0</v>
      </c>
      <c r="F20" s="261"/>
      <c r="G20" s="266">
        <v>625</v>
      </c>
      <c r="H20" s="261">
        <v>0</v>
      </c>
      <c r="I20" s="270">
        <v>-625</v>
      </c>
      <c r="J20" s="261">
        <v>0</v>
      </c>
      <c r="K20" s="56" t="s">
        <v>1866</v>
      </c>
    </row>
    <row r="21" spans="1:11" ht="24.95" customHeight="1" x14ac:dyDescent="0.25">
      <c r="A21" s="55" t="s">
        <v>1576</v>
      </c>
      <c r="B21" s="179" t="s">
        <v>87</v>
      </c>
      <c r="C21" s="183" t="s">
        <v>2003</v>
      </c>
      <c r="D21" s="186">
        <v>2170.35</v>
      </c>
      <c r="E21" s="265">
        <v>71.34</v>
      </c>
      <c r="F21" s="186"/>
      <c r="G21" s="265">
        <v>2241.69</v>
      </c>
      <c r="H21" s="186">
        <v>130.22</v>
      </c>
      <c r="I21" s="265"/>
      <c r="J21" s="186">
        <v>2111.4699999999998</v>
      </c>
      <c r="K21" s="56" t="s">
        <v>1974</v>
      </c>
    </row>
    <row r="22" spans="1:11" ht="24.95" customHeight="1" x14ac:dyDescent="0.25">
      <c r="A22" s="55" t="s">
        <v>995</v>
      </c>
      <c r="B22" s="179" t="s">
        <v>87</v>
      </c>
      <c r="C22" s="184" t="s">
        <v>2004</v>
      </c>
      <c r="D22" s="186">
        <v>2170.35</v>
      </c>
      <c r="E22" s="265">
        <v>101.23</v>
      </c>
      <c r="F22" s="186"/>
      <c r="G22" s="265">
        <v>2271.58</v>
      </c>
      <c r="H22" s="186">
        <v>130.22</v>
      </c>
      <c r="I22" s="265"/>
      <c r="J22" s="186">
        <v>2141.36</v>
      </c>
      <c r="K22" s="56" t="s">
        <v>1976</v>
      </c>
    </row>
    <row r="23" spans="1:11" ht="24.95" customHeight="1" x14ac:dyDescent="0.25">
      <c r="A23" s="55" t="s">
        <v>1864</v>
      </c>
      <c r="B23" s="179" t="s">
        <v>87</v>
      </c>
      <c r="C23" s="221" t="s">
        <v>2005</v>
      </c>
      <c r="D23" s="186">
        <v>1250</v>
      </c>
      <c r="E23" s="186">
        <v>0</v>
      </c>
      <c r="F23" s="186"/>
      <c r="G23" s="186">
        <v>1250</v>
      </c>
      <c r="H23" s="186">
        <v>75</v>
      </c>
      <c r="I23" s="274">
        <v>-625</v>
      </c>
      <c r="J23" s="186">
        <v>550</v>
      </c>
      <c r="K23" s="56" t="s">
        <v>2006</v>
      </c>
    </row>
    <row r="24" spans="1:11" ht="24.95" customHeight="1" x14ac:dyDescent="0.25">
      <c r="A24" s="55" t="s">
        <v>1576</v>
      </c>
      <c r="B24" s="179" t="s">
        <v>140</v>
      </c>
      <c r="C24" s="221" t="s">
        <v>2405</v>
      </c>
      <c r="D24" s="186">
        <v>2170.35</v>
      </c>
      <c r="E24" s="265">
        <v>71.34</v>
      </c>
      <c r="F24" s="431"/>
      <c r="G24" s="431">
        <v>2241.69</v>
      </c>
      <c r="H24" s="431">
        <v>130.22</v>
      </c>
      <c r="I24" s="432"/>
      <c r="J24" s="431">
        <v>2111.4699999999998</v>
      </c>
      <c r="K24" s="56" t="s">
        <v>2413</v>
      </c>
    </row>
    <row r="25" spans="1:11" ht="24.95" customHeight="1" x14ac:dyDescent="0.25">
      <c r="A25" s="55" t="s">
        <v>995</v>
      </c>
      <c r="B25" s="427" t="s">
        <v>140</v>
      </c>
      <c r="C25" s="221" t="s">
        <v>2406</v>
      </c>
      <c r="D25" s="186">
        <v>2170.35</v>
      </c>
      <c r="E25" s="265">
        <v>101.23</v>
      </c>
      <c r="F25" s="431"/>
      <c r="G25" s="431">
        <v>2271.58</v>
      </c>
      <c r="H25" s="431">
        <v>130.22</v>
      </c>
      <c r="I25" s="432"/>
      <c r="J25" s="431">
        <v>2141.36</v>
      </c>
      <c r="K25" s="56" t="s">
        <v>2412</v>
      </c>
    </row>
    <row r="26" spans="1:11" ht="24.95" customHeight="1" x14ac:dyDescent="0.25">
      <c r="A26" s="55" t="s">
        <v>1864</v>
      </c>
      <c r="B26" s="427" t="s">
        <v>140</v>
      </c>
      <c r="C26" s="221" t="s">
        <v>2206</v>
      </c>
      <c r="D26" s="186">
        <v>1250</v>
      </c>
      <c r="E26" s="428">
        <v>100</v>
      </c>
      <c r="F26" s="431"/>
      <c r="G26" s="431">
        <v>1350</v>
      </c>
      <c r="H26" s="431">
        <v>75</v>
      </c>
      <c r="I26" s="432"/>
      <c r="J26" s="431">
        <v>1275</v>
      </c>
      <c r="K26" s="56" t="s">
        <v>2411</v>
      </c>
    </row>
    <row r="27" spans="1:11" ht="24.95" customHeight="1" x14ac:dyDescent="0.25">
      <c r="A27" s="55" t="s">
        <v>1576</v>
      </c>
      <c r="B27" s="427" t="s">
        <v>67</v>
      </c>
      <c r="C27" s="221" t="s">
        <v>2407</v>
      </c>
      <c r="D27" s="186">
        <v>2170.35</v>
      </c>
      <c r="E27" s="265">
        <v>71.34</v>
      </c>
      <c r="F27" s="431"/>
      <c r="G27" s="431">
        <v>2241.69</v>
      </c>
      <c r="H27" s="431">
        <v>130.22</v>
      </c>
      <c r="I27" s="432"/>
      <c r="J27" s="431">
        <v>2111.4699999999998</v>
      </c>
      <c r="K27" s="56" t="s">
        <v>2415</v>
      </c>
    </row>
    <row r="28" spans="1:11" ht="24.95" customHeight="1" x14ac:dyDescent="0.25">
      <c r="A28" s="55" t="s">
        <v>995</v>
      </c>
      <c r="B28" s="427" t="s">
        <v>67</v>
      </c>
      <c r="C28" s="221" t="s">
        <v>2408</v>
      </c>
      <c r="D28" s="186">
        <v>2170.35</v>
      </c>
      <c r="E28" s="265">
        <v>101.23</v>
      </c>
      <c r="F28" s="431"/>
      <c r="G28" s="431">
        <v>2271.58</v>
      </c>
      <c r="H28" s="431">
        <v>130.22</v>
      </c>
      <c r="I28" s="432"/>
      <c r="J28" s="431">
        <v>2141.36</v>
      </c>
      <c r="K28" s="56" t="s">
        <v>2414</v>
      </c>
    </row>
    <row r="29" spans="1:11" ht="24.95" customHeight="1" x14ac:dyDescent="0.25">
      <c r="A29" s="55" t="s">
        <v>1864</v>
      </c>
      <c r="B29" s="427" t="s">
        <v>67</v>
      </c>
      <c r="C29" s="221" t="s">
        <v>2184</v>
      </c>
      <c r="D29" s="186">
        <v>1250</v>
      </c>
      <c r="E29" s="429">
        <v>50</v>
      </c>
      <c r="F29" s="431"/>
      <c r="G29" s="431">
        <v>1300</v>
      </c>
      <c r="H29" s="431">
        <v>75</v>
      </c>
      <c r="I29" s="432"/>
      <c r="J29" s="431">
        <v>1225</v>
      </c>
      <c r="K29" s="56" t="s">
        <v>2414</v>
      </c>
    </row>
    <row r="30" spans="1:11" ht="24.95" customHeight="1" x14ac:dyDescent="0.25">
      <c r="A30" s="55" t="s">
        <v>1576</v>
      </c>
      <c r="B30" s="427" t="s">
        <v>64</v>
      </c>
      <c r="C30" s="221" t="s">
        <v>2409</v>
      </c>
      <c r="D30" s="186">
        <v>2170.35</v>
      </c>
      <c r="E30" s="265">
        <v>71.34</v>
      </c>
      <c r="F30" s="431"/>
      <c r="G30" s="431">
        <v>2241.69</v>
      </c>
      <c r="H30" s="431">
        <v>130.22</v>
      </c>
      <c r="I30" s="432"/>
      <c r="J30" s="431">
        <v>2111.4699999999998</v>
      </c>
      <c r="K30" s="56" t="s">
        <v>2307</v>
      </c>
    </row>
    <row r="31" spans="1:11" ht="24.95" customHeight="1" x14ac:dyDescent="0.25">
      <c r="A31" s="55" t="s">
        <v>995</v>
      </c>
      <c r="B31" s="427" t="s">
        <v>64</v>
      </c>
      <c r="C31" s="221" t="s">
        <v>2410</v>
      </c>
      <c r="D31" s="186">
        <v>2170.35</v>
      </c>
      <c r="E31" s="265">
        <v>101.23</v>
      </c>
      <c r="F31" s="431"/>
      <c r="G31" s="431">
        <v>2271.58</v>
      </c>
      <c r="H31" s="431">
        <v>130.22</v>
      </c>
      <c r="I31" s="432"/>
      <c r="J31" s="431">
        <v>2141.36</v>
      </c>
      <c r="K31" s="56" t="s">
        <v>2370</v>
      </c>
    </row>
    <row r="32" spans="1:11" ht="24.95" customHeight="1" thickBot="1" x14ac:dyDescent="0.3">
      <c r="A32" s="55" t="s">
        <v>1864</v>
      </c>
      <c r="B32" s="180" t="s">
        <v>64</v>
      </c>
      <c r="C32" s="221" t="s">
        <v>2360</v>
      </c>
      <c r="D32" s="186">
        <v>1250</v>
      </c>
      <c r="E32" s="428">
        <v>50</v>
      </c>
      <c r="F32" s="431"/>
      <c r="G32" s="431">
        <v>1250</v>
      </c>
      <c r="H32" s="431">
        <v>75</v>
      </c>
      <c r="I32" s="431"/>
      <c r="J32" s="431">
        <v>1225</v>
      </c>
      <c r="K32" s="56" t="s">
        <v>2378</v>
      </c>
    </row>
    <row r="33" spans="1:10" ht="24.95" customHeight="1" thickBot="1" x14ac:dyDescent="0.3">
      <c r="A33" s="174" t="s">
        <v>1591</v>
      </c>
      <c r="B33" s="211"/>
      <c r="C33" s="175"/>
      <c r="D33" s="176">
        <f>SUM(D4:D32)</f>
        <v>53372.699999999983</v>
      </c>
      <c r="E33" s="176">
        <f>SUM(E4:E32)</f>
        <v>2079.37</v>
      </c>
      <c r="F33" s="212">
        <f>SUM(F4:F32)</f>
        <v>-163.12</v>
      </c>
      <c r="G33" s="212">
        <f>SUM(G4:G32)</f>
        <v>55238.950000000012</v>
      </c>
      <c r="H33" s="213">
        <f>SUM(H4:H32)</f>
        <v>3164.8399999999988</v>
      </c>
      <c r="I33" s="212"/>
      <c r="J33" s="430">
        <f>SUM(J4:J32)</f>
        <v>50874.110000000008</v>
      </c>
    </row>
  </sheetData>
  <mergeCells count="1">
    <mergeCell ref="A2:J2"/>
  </mergeCells>
  <phoneticPr fontId="18" type="noConversion"/>
  <pageMargins left="0.511811024" right="0.511811024" top="0.78740157499999996" bottom="0.78740157499999996" header="0.31496062000000002" footer="0.31496062000000002"/>
  <pageSetup paperSize="9" scale="5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269C1-6B8C-47A2-8C87-8338C195DB23}">
  <dimension ref="A1:L14"/>
  <sheetViews>
    <sheetView zoomScaleNormal="100" workbookViewId="0">
      <selection activeCell="M2" sqref="A2:M14"/>
    </sheetView>
  </sheetViews>
  <sheetFormatPr defaultRowHeight="15" x14ac:dyDescent="0.25"/>
  <cols>
    <col min="1" max="1" width="24.5703125" customWidth="1"/>
    <col min="2" max="2" width="12.5703125" customWidth="1"/>
    <col min="3" max="3" width="12" customWidth="1"/>
    <col min="12" max="12" width="26.42578125" customWidth="1"/>
  </cols>
  <sheetData>
    <row r="1" spans="1:12" ht="15.75" thickBot="1" x14ac:dyDescent="0.3"/>
    <row r="2" spans="1:12" ht="15.75" thickBot="1" x14ac:dyDescent="0.3">
      <c r="A2" s="575" t="s">
        <v>1596</v>
      </c>
      <c r="B2" s="576"/>
      <c r="C2" s="576"/>
      <c r="D2" s="576"/>
      <c r="E2" s="576"/>
      <c r="F2" s="576"/>
      <c r="G2" s="576"/>
      <c r="H2" s="576"/>
      <c r="I2" s="576"/>
      <c r="J2" s="576"/>
      <c r="K2" s="577"/>
    </row>
    <row r="3" spans="1:12" ht="15.75" thickBot="1" x14ac:dyDescent="0.3">
      <c r="A3" s="177" t="s">
        <v>1568</v>
      </c>
      <c r="B3" s="54" t="s">
        <v>1569</v>
      </c>
      <c r="C3" s="54" t="s">
        <v>14</v>
      </c>
      <c r="D3" s="58" t="s">
        <v>1570</v>
      </c>
      <c r="E3" s="58" t="s">
        <v>1592</v>
      </c>
      <c r="F3" s="58" t="s">
        <v>1593</v>
      </c>
      <c r="G3" s="58" t="s">
        <v>22</v>
      </c>
      <c r="H3" s="58" t="s">
        <v>1594</v>
      </c>
      <c r="I3" s="58" t="s">
        <v>1572</v>
      </c>
      <c r="J3" s="58" t="s">
        <v>1573</v>
      </c>
      <c r="K3" s="59" t="s">
        <v>1575</v>
      </c>
    </row>
    <row r="4" spans="1:12" ht="30" customHeight="1" x14ac:dyDescent="0.25">
      <c r="A4" s="332" t="s">
        <v>1595</v>
      </c>
      <c r="B4" s="60" t="s">
        <v>89</v>
      </c>
      <c r="C4" s="72">
        <v>44946</v>
      </c>
      <c r="D4" s="73">
        <v>1466</v>
      </c>
      <c r="E4" s="73">
        <v>116.74</v>
      </c>
      <c r="F4" s="73">
        <v>434</v>
      </c>
      <c r="G4" s="73">
        <v>0</v>
      </c>
      <c r="H4" s="73">
        <v>0</v>
      </c>
      <c r="I4" s="73">
        <f>SUM(D4:H4)</f>
        <v>2016.74</v>
      </c>
      <c r="J4" s="73">
        <v>117.28</v>
      </c>
      <c r="K4" s="333">
        <f>I4-J4</f>
        <v>1899.46</v>
      </c>
      <c r="L4" s="74" t="s">
        <v>1597</v>
      </c>
    </row>
    <row r="5" spans="1:12" ht="30" customHeight="1" x14ac:dyDescent="0.25">
      <c r="A5" s="332" t="s">
        <v>1595</v>
      </c>
      <c r="B5" s="60" t="s">
        <v>130</v>
      </c>
      <c r="C5" s="72">
        <v>44977</v>
      </c>
      <c r="D5" s="73">
        <v>1466</v>
      </c>
      <c r="E5" s="75">
        <v>137.44999999999999</v>
      </c>
      <c r="F5" s="75">
        <v>434</v>
      </c>
      <c r="G5" s="73">
        <v>0</v>
      </c>
      <c r="H5" s="75">
        <v>0</v>
      </c>
      <c r="I5" s="73">
        <f>SUM(D5:H5)</f>
        <v>2037.45</v>
      </c>
      <c r="J5" s="73">
        <v>117.28</v>
      </c>
      <c r="K5" s="333">
        <f>I5-J5</f>
        <v>1920.17</v>
      </c>
      <c r="L5" s="76" t="s">
        <v>1598</v>
      </c>
    </row>
    <row r="6" spans="1:12" ht="30" customHeight="1" x14ac:dyDescent="0.25">
      <c r="A6" s="332" t="s">
        <v>1595</v>
      </c>
      <c r="B6" s="60" t="s">
        <v>161</v>
      </c>
      <c r="C6" s="72">
        <v>45005</v>
      </c>
      <c r="D6" s="73">
        <v>1466</v>
      </c>
      <c r="E6" s="75">
        <v>161.44999999999999</v>
      </c>
      <c r="F6" s="75">
        <v>434</v>
      </c>
      <c r="G6" s="73">
        <v>0</v>
      </c>
      <c r="H6" s="75">
        <v>0</v>
      </c>
      <c r="I6" s="73">
        <f>SUM(D6:H6)</f>
        <v>2061.4499999999998</v>
      </c>
      <c r="J6" s="73">
        <v>117.28</v>
      </c>
      <c r="K6" s="333">
        <f>I6-J6</f>
        <v>1944.1699999999998</v>
      </c>
      <c r="L6" s="76" t="s">
        <v>1599</v>
      </c>
    </row>
    <row r="7" spans="1:12" ht="30" customHeight="1" x14ac:dyDescent="0.25">
      <c r="A7" s="332" t="s">
        <v>1595</v>
      </c>
      <c r="B7" s="60" t="s">
        <v>43</v>
      </c>
      <c r="C7" s="329">
        <v>45036</v>
      </c>
      <c r="D7" s="73">
        <v>1466</v>
      </c>
      <c r="E7" s="331">
        <v>140.77000000000001</v>
      </c>
      <c r="F7" s="75">
        <v>434</v>
      </c>
      <c r="G7" s="73">
        <v>0</v>
      </c>
      <c r="H7" s="75">
        <v>0</v>
      </c>
      <c r="I7" s="73">
        <f t="shared" ref="I7:I12" si="0">SUM(D7:H7)</f>
        <v>2040.77</v>
      </c>
      <c r="J7" s="73">
        <v>117.28</v>
      </c>
      <c r="K7" s="333">
        <f t="shared" ref="K7:K12" si="1">I7-J7</f>
        <v>1923.49</v>
      </c>
      <c r="L7" s="76" t="s">
        <v>2179</v>
      </c>
    </row>
    <row r="8" spans="1:12" ht="30" customHeight="1" x14ac:dyDescent="0.25">
      <c r="A8" s="332" t="s">
        <v>1595</v>
      </c>
      <c r="B8" s="60" t="s">
        <v>245</v>
      </c>
      <c r="C8" s="329">
        <v>45066</v>
      </c>
      <c r="D8" s="73">
        <v>1466</v>
      </c>
      <c r="E8" s="331">
        <v>140.77000000000001</v>
      </c>
      <c r="F8" s="75">
        <v>434</v>
      </c>
      <c r="G8" s="73">
        <v>0</v>
      </c>
      <c r="H8" s="75">
        <v>0</v>
      </c>
      <c r="I8" s="73">
        <f t="shared" si="0"/>
        <v>2040.77</v>
      </c>
      <c r="J8" s="73">
        <v>117.28</v>
      </c>
      <c r="K8" s="333">
        <f t="shared" si="1"/>
        <v>1923.49</v>
      </c>
      <c r="L8" s="76" t="s">
        <v>2180</v>
      </c>
    </row>
    <row r="9" spans="1:12" ht="30" customHeight="1" x14ac:dyDescent="0.25">
      <c r="A9" s="332" t="s">
        <v>1595</v>
      </c>
      <c r="B9" s="60" t="s">
        <v>216</v>
      </c>
      <c r="C9" s="329">
        <v>45097</v>
      </c>
      <c r="D9" s="73">
        <v>1466</v>
      </c>
      <c r="E9" s="331">
        <v>129.41999999999999</v>
      </c>
      <c r="F9" s="75">
        <v>434</v>
      </c>
      <c r="G9" s="73">
        <v>0</v>
      </c>
      <c r="H9" s="75">
        <v>0</v>
      </c>
      <c r="I9" s="73">
        <f t="shared" si="0"/>
        <v>2029.42</v>
      </c>
      <c r="J9" s="73">
        <v>117.28</v>
      </c>
      <c r="K9" s="333">
        <f t="shared" si="1"/>
        <v>1912.14</v>
      </c>
      <c r="L9" s="76" t="s">
        <v>2182</v>
      </c>
    </row>
    <row r="10" spans="1:12" ht="30" customHeight="1" x14ac:dyDescent="0.25">
      <c r="A10" s="332" t="s">
        <v>1595</v>
      </c>
      <c r="B10" s="60" t="s">
        <v>151</v>
      </c>
      <c r="C10" s="329">
        <v>45127</v>
      </c>
      <c r="D10" s="73">
        <v>1466</v>
      </c>
      <c r="E10" s="331">
        <v>104.22</v>
      </c>
      <c r="F10" s="75">
        <v>434</v>
      </c>
      <c r="G10" s="73">
        <v>0</v>
      </c>
      <c r="H10" s="75">
        <v>0</v>
      </c>
      <c r="I10" s="73">
        <f t="shared" si="0"/>
        <v>2004.22</v>
      </c>
      <c r="J10" s="73">
        <v>117.28</v>
      </c>
      <c r="K10" s="333">
        <f t="shared" si="1"/>
        <v>1886.94</v>
      </c>
      <c r="L10" s="76" t="s">
        <v>2181</v>
      </c>
    </row>
    <row r="11" spans="1:12" ht="30" customHeight="1" x14ac:dyDescent="0.25">
      <c r="A11" s="332" t="s">
        <v>1595</v>
      </c>
      <c r="B11" s="60" t="s">
        <v>87</v>
      </c>
      <c r="C11" s="329">
        <v>45158</v>
      </c>
      <c r="D11" s="73">
        <v>1466</v>
      </c>
      <c r="E11" s="331">
        <v>112.73</v>
      </c>
      <c r="F11" s="75">
        <v>434</v>
      </c>
      <c r="G11" s="73">
        <v>0</v>
      </c>
      <c r="H11" s="75">
        <v>0</v>
      </c>
      <c r="I11" s="73">
        <f t="shared" si="0"/>
        <v>2012.73</v>
      </c>
      <c r="J11" s="73">
        <v>117.28</v>
      </c>
      <c r="K11" s="333">
        <f t="shared" si="1"/>
        <v>1895.45</v>
      </c>
      <c r="L11" s="76" t="s">
        <v>2183</v>
      </c>
    </row>
    <row r="12" spans="1:12" ht="30" customHeight="1" x14ac:dyDescent="0.25">
      <c r="A12" s="332" t="s">
        <v>1595</v>
      </c>
      <c r="B12" s="328" t="s">
        <v>140</v>
      </c>
      <c r="C12" s="329">
        <v>45189</v>
      </c>
      <c r="D12" s="330">
        <v>1466</v>
      </c>
      <c r="E12" s="331">
        <v>75.709999999999994</v>
      </c>
      <c r="F12" s="331">
        <v>434</v>
      </c>
      <c r="G12" s="330">
        <v>0</v>
      </c>
      <c r="H12" s="331">
        <v>0</v>
      </c>
      <c r="I12" s="330">
        <f t="shared" si="0"/>
        <v>1975.71</v>
      </c>
      <c r="J12" s="330">
        <v>117.28</v>
      </c>
      <c r="K12" s="334">
        <f t="shared" si="1"/>
        <v>1858.43</v>
      </c>
      <c r="L12" s="76" t="s">
        <v>2178</v>
      </c>
    </row>
    <row r="13" spans="1:12" ht="30" customHeight="1" thickBot="1" x14ac:dyDescent="0.3">
      <c r="A13" s="332" t="s">
        <v>1595</v>
      </c>
      <c r="B13" s="335" t="s">
        <v>67</v>
      </c>
      <c r="C13" s="336"/>
      <c r="D13" s="337"/>
      <c r="E13" s="338"/>
      <c r="F13" s="338"/>
      <c r="G13" s="337"/>
      <c r="H13" s="338"/>
      <c r="I13" s="337"/>
      <c r="J13" s="337"/>
      <c r="K13" s="339"/>
      <c r="L13" s="76"/>
    </row>
    <row r="14" spans="1:12" ht="23.1" customHeight="1" thickBot="1" x14ac:dyDescent="0.3">
      <c r="A14" s="324" t="s">
        <v>1591</v>
      </c>
      <c r="B14" s="324"/>
      <c r="C14" s="324"/>
      <c r="D14" s="325">
        <f>SUM(D4:D13)</f>
        <v>13194</v>
      </c>
      <c r="E14" s="325"/>
      <c r="F14" s="325"/>
      <c r="G14" s="325"/>
      <c r="H14" s="325"/>
      <c r="I14" s="325">
        <f>SUM(I4:I13)</f>
        <v>18219.259999999998</v>
      </c>
      <c r="J14" s="326">
        <f>SUM(J4:J13)</f>
        <v>1055.52</v>
      </c>
      <c r="K14" s="327">
        <f>SUM(K4:K13)</f>
        <v>17163.740000000002</v>
      </c>
    </row>
  </sheetData>
  <mergeCells count="1">
    <mergeCell ref="A2:K2"/>
  </mergeCells>
  <phoneticPr fontId="18" type="noConversion"/>
  <pageMargins left="0.511811024" right="0.511811024" top="0.78740157499999996" bottom="0.78740157499999996" header="0.31496062000000002" footer="0.31496062000000002"/>
  <pageSetup paperSize="9" scale="9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9ABBF-AECB-4EAE-A24B-86C7756C8872}">
  <dimension ref="A1:K8"/>
  <sheetViews>
    <sheetView workbookViewId="0">
      <selection activeCell="K11" sqref="K11"/>
    </sheetView>
  </sheetViews>
  <sheetFormatPr defaultRowHeight="15" x14ac:dyDescent="0.25"/>
  <sheetData>
    <row r="1" spans="1:11" ht="15.75" thickBot="1" x14ac:dyDescent="0.3"/>
    <row r="2" spans="1:11" ht="15.75" thickBot="1" x14ac:dyDescent="0.3">
      <c r="A2" s="575" t="s">
        <v>1600</v>
      </c>
      <c r="B2" s="576"/>
      <c r="C2" s="576"/>
      <c r="D2" s="576"/>
      <c r="E2" s="576"/>
      <c r="F2" s="576"/>
      <c r="G2" s="576"/>
      <c r="H2" s="576"/>
      <c r="I2" s="576"/>
      <c r="J2" s="577"/>
    </row>
    <row r="3" spans="1:11" ht="15.75" thickBot="1" x14ac:dyDescent="0.3">
      <c r="A3" s="54" t="s">
        <v>1568</v>
      </c>
      <c r="B3" s="54" t="s">
        <v>1569</v>
      </c>
      <c r="C3" s="54" t="s">
        <v>14</v>
      </c>
      <c r="D3" s="58" t="s">
        <v>1570</v>
      </c>
      <c r="E3" s="58" t="s">
        <v>1593</v>
      </c>
      <c r="F3" s="58" t="s">
        <v>22</v>
      </c>
      <c r="G3" s="58" t="s">
        <v>1594</v>
      </c>
      <c r="H3" s="58" t="s">
        <v>1572</v>
      </c>
      <c r="I3" s="58" t="s">
        <v>1573</v>
      </c>
      <c r="J3" s="59" t="s">
        <v>1575</v>
      </c>
    </row>
    <row r="4" spans="1:11" ht="63" x14ac:dyDescent="0.25">
      <c r="A4" s="52" t="s">
        <v>1601</v>
      </c>
      <c r="B4" s="77" t="s">
        <v>89</v>
      </c>
      <c r="C4" s="61" t="s">
        <v>1602</v>
      </c>
      <c r="D4" s="62">
        <v>2060</v>
      </c>
      <c r="E4" s="62">
        <v>590</v>
      </c>
      <c r="F4" s="62">
        <v>0</v>
      </c>
      <c r="G4" s="62">
        <v>0</v>
      </c>
      <c r="H4" s="62">
        <f>SUM(D4:G4)</f>
        <v>2650</v>
      </c>
      <c r="I4" s="62">
        <v>164.8</v>
      </c>
      <c r="J4" s="63">
        <f>H4-I4</f>
        <v>2485.1999999999998</v>
      </c>
      <c r="K4" s="64" t="s">
        <v>1603</v>
      </c>
    </row>
    <row r="5" spans="1:11" ht="63" x14ac:dyDescent="0.25">
      <c r="A5" s="52" t="s">
        <v>1601</v>
      </c>
      <c r="B5" s="77" t="s">
        <v>130</v>
      </c>
      <c r="C5" s="61" t="s">
        <v>1604</v>
      </c>
      <c r="D5" s="62">
        <v>2060</v>
      </c>
      <c r="E5" s="62">
        <v>670.78</v>
      </c>
      <c r="F5" s="62">
        <v>157.21</v>
      </c>
      <c r="G5" s="62">
        <v>0</v>
      </c>
      <c r="H5" s="62">
        <f>SUM(D5:G5)</f>
        <v>2887.99</v>
      </c>
      <c r="I5" s="62">
        <v>164.8</v>
      </c>
      <c r="J5" s="63">
        <f>H5-I5</f>
        <v>2723.1899999999996</v>
      </c>
      <c r="K5" s="64" t="s">
        <v>1605</v>
      </c>
    </row>
    <row r="6" spans="1:11" ht="15.75" x14ac:dyDescent="0.25">
      <c r="A6" s="16"/>
      <c r="B6" s="78"/>
      <c r="C6" s="79"/>
      <c r="D6" s="80"/>
      <c r="E6" s="80"/>
      <c r="F6" s="80"/>
      <c r="G6" s="80"/>
      <c r="H6" s="80"/>
      <c r="I6" s="80"/>
      <c r="J6" s="81"/>
      <c r="K6" s="64"/>
    </row>
    <row r="7" spans="1:11" ht="16.5" thickBot="1" x14ac:dyDescent="0.3">
      <c r="A7" s="16"/>
      <c r="B7" s="78"/>
      <c r="C7" s="65"/>
      <c r="D7" s="66"/>
      <c r="E7" s="66"/>
      <c r="F7" s="67"/>
      <c r="G7" s="66"/>
      <c r="H7" s="66"/>
      <c r="I7" s="66"/>
      <c r="J7" s="81"/>
      <c r="K7" s="64"/>
    </row>
    <row r="8" spans="1:11" ht="15.75" thickBot="1" x14ac:dyDescent="0.3">
      <c r="A8" s="68" t="s">
        <v>1591</v>
      </c>
      <c r="B8" s="68"/>
      <c r="C8" s="68"/>
      <c r="D8" s="69">
        <f>SUM(D4:D7)</f>
        <v>4120</v>
      </c>
      <c r="E8" s="69"/>
      <c r="F8" s="69"/>
      <c r="G8" s="69"/>
      <c r="H8" s="69">
        <f>SUM(H4:H7)</f>
        <v>5537.99</v>
      </c>
      <c r="I8" s="70">
        <f>SUM(I4:I7)</f>
        <v>329.6</v>
      </c>
      <c r="J8" s="71">
        <f>SUM(J4:J7)</f>
        <v>5208.3899999999994</v>
      </c>
    </row>
  </sheetData>
  <mergeCells count="1">
    <mergeCell ref="A2:J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692A7-5BB2-4536-B4DC-FA5C796D511B}">
  <dimension ref="A1:H38"/>
  <sheetViews>
    <sheetView topLeftCell="A7" workbookViewId="0">
      <selection activeCell="J15" sqref="J15"/>
    </sheetView>
  </sheetViews>
  <sheetFormatPr defaultRowHeight="15" x14ac:dyDescent="0.25"/>
  <cols>
    <col min="1" max="1" width="49.7109375" customWidth="1"/>
    <col min="2" max="2" width="13.42578125" customWidth="1"/>
    <col min="5" max="5" width="14.140625" customWidth="1"/>
    <col min="6" max="6" width="11.28515625" customWidth="1"/>
    <col min="8" max="8" width="18" customWidth="1"/>
  </cols>
  <sheetData>
    <row r="1" spans="1:8" x14ac:dyDescent="0.25">
      <c r="A1" s="578" t="s">
        <v>2065</v>
      </c>
      <c r="B1" s="578"/>
      <c r="C1" s="578"/>
      <c r="D1" s="578"/>
      <c r="E1" s="578"/>
      <c r="F1" s="578"/>
      <c r="G1" s="578"/>
      <c r="H1" s="578"/>
    </row>
    <row r="2" spans="1:8" x14ac:dyDescent="0.25">
      <c r="A2" s="578"/>
      <c r="B2" s="578"/>
      <c r="C2" s="578"/>
      <c r="D2" s="578"/>
      <c r="E2" s="578"/>
      <c r="F2" s="578"/>
      <c r="G2" s="578"/>
      <c r="H2" s="578"/>
    </row>
    <row r="3" spans="1:8" x14ac:dyDescent="0.25">
      <c r="A3" s="578"/>
      <c r="B3" s="578"/>
      <c r="C3" s="578"/>
      <c r="D3" s="578"/>
      <c r="E3" s="578"/>
      <c r="F3" s="578"/>
      <c r="G3" s="578"/>
      <c r="H3" s="578"/>
    </row>
    <row r="4" spans="1:8" x14ac:dyDescent="0.25">
      <c r="A4" s="578"/>
      <c r="B4" s="578"/>
      <c r="C4" s="578"/>
      <c r="D4" s="578"/>
      <c r="E4" s="578"/>
      <c r="F4" s="578"/>
      <c r="G4" s="578"/>
      <c r="H4" s="578"/>
    </row>
    <row r="5" spans="1:8" ht="16.5" thickBot="1" x14ac:dyDescent="0.3">
      <c r="A5" s="130"/>
      <c r="B5" s="131"/>
      <c r="C5" s="130"/>
      <c r="D5" s="130"/>
      <c r="E5" s="130"/>
      <c r="F5" s="130"/>
      <c r="G5" s="130"/>
      <c r="H5" s="130"/>
    </row>
    <row r="6" spans="1:8" ht="31.5" x14ac:dyDescent="0.25">
      <c r="A6" s="82" t="s">
        <v>1606</v>
      </c>
      <c r="B6" s="83" t="s">
        <v>17</v>
      </c>
      <c r="C6" s="84" t="s">
        <v>22</v>
      </c>
      <c r="D6" s="84" t="s">
        <v>1607</v>
      </c>
      <c r="E6" s="84" t="s">
        <v>1594</v>
      </c>
      <c r="F6" s="83" t="s">
        <v>1608</v>
      </c>
      <c r="G6" s="83" t="s">
        <v>1609</v>
      </c>
      <c r="H6" s="132" t="s">
        <v>27</v>
      </c>
    </row>
    <row r="7" spans="1:8" ht="15.75" x14ac:dyDescent="0.25">
      <c r="A7" s="417" t="s">
        <v>2361</v>
      </c>
      <c r="B7" s="418">
        <v>740</v>
      </c>
      <c r="C7" s="418"/>
      <c r="D7" s="418"/>
      <c r="E7" s="418"/>
      <c r="F7" s="418">
        <v>740</v>
      </c>
      <c r="G7" s="418">
        <f>B7*8%</f>
        <v>59.2</v>
      </c>
      <c r="H7" s="419">
        <f t="shared" ref="H7:H11" si="0">SUM(F7-G7)</f>
        <v>680.8</v>
      </c>
    </row>
    <row r="8" spans="1:8" ht="15.75" x14ac:dyDescent="0.25">
      <c r="A8" s="415" t="s">
        <v>2366</v>
      </c>
      <c r="B8" s="416">
        <v>1200</v>
      </c>
      <c r="C8" s="416"/>
      <c r="D8" s="582" t="s">
        <v>2367</v>
      </c>
      <c r="E8" s="583"/>
      <c r="F8" s="416">
        <v>1200</v>
      </c>
      <c r="G8" s="416"/>
      <c r="H8" s="134">
        <v>1200</v>
      </c>
    </row>
    <row r="9" spans="1:8" ht="15.75" x14ac:dyDescent="0.25">
      <c r="A9" s="226" t="s">
        <v>2362</v>
      </c>
      <c r="B9" s="133">
        <v>2525.52</v>
      </c>
      <c r="C9" s="133"/>
      <c r="D9" s="133"/>
      <c r="E9" s="133"/>
      <c r="F9" s="133">
        <v>2525.52</v>
      </c>
      <c r="G9" s="133">
        <f>B9*8%</f>
        <v>202.04160000000002</v>
      </c>
      <c r="H9" s="134">
        <f t="shared" si="0"/>
        <v>2323.4784</v>
      </c>
    </row>
    <row r="10" spans="1:8" ht="15.75" x14ac:dyDescent="0.25">
      <c r="A10" s="420" t="s">
        <v>2363</v>
      </c>
      <c r="B10" s="135">
        <v>2550</v>
      </c>
      <c r="C10" s="421"/>
      <c r="D10" s="421"/>
      <c r="E10" s="421"/>
      <c r="F10" s="422">
        <v>2550</v>
      </c>
      <c r="G10" s="418">
        <f t="shared" ref="G10:G11" si="1">B10*8%</f>
        <v>204</v>
      </c>
      <c r="H10" s="419">
        <f t="shared" si="0"/>
        <v>2346</v>
      </c>
    </row>
    <row r="11" spans="1:8" ht="15.75" x14ac:dyDescent="0.25">
      <c r="A11" s="420" t="s">
        <v>2364</v>
      </c>
      <c r="B11" s="135">
        <v>800</v>
      </c>
      <c r="C11" s="135"/>
      <c r="D11" s="135"/>
      <c r="E11" s="135"/>
      <c r="F11" s="418">
        <v>800</v>
      </c>
      <c r="G11" s="418">
        <f t="shared" si="1"/>
        <v>64</v>
      </c>
      <c r="H11" s="419">
        <f t="shared" si="0"/>
        <v>736</v>
      </c>
    </row>
    <row r="12" spans="1:8" ht="21.95" customHeight="1" x14ac:dyDescent="0.25">
      <c r="A12" s="423" t="s">
        <v>2365</v>
      </c>
      <c r="B12" s="424">
        <v>2700</v>
      </c>
      <c r="C12" s="424"/>
      <c r="D12" s="424"/>
      <c r="E12" s="424">
        <v>-500</v>
      </c>
      <c r="F12" s="425">
        <v>2200</v>
      </c>
      <c r="G12" s="424">
        <v>120</v>
      </c>
      <c r="H12" s="426">
        <v>2080</v>
      </c>
    </row>
    <row r="13" spans="1:8" ht="15.75" x14ac:dyDescent="0.25">
      <c r="A13" s="423" t="s">
        <v>2376</v>
      </c>
      <c r="B13" s="424">
        <v>3000</v>
      </c>
      <c r="C13" s="424"/>
      <c r="D13" s="584" t="s">
        <v>2377</v>
      </c>
      <c r="E13" s="585"/>
      <c r="F13" s="425"/>
      <c r="G13" s="424"/>
      <c r="H13" s="426">
        <v>3000</v>
      </c>
    </row>
    <row r="14" spans="1:8" ht="15.75" x14ac:dyDescent="0.25">
      <c r="A14" s="136"/>
      <c r="B14" s="137"/>
      <c r="C14" s="137"/>
      <c r="D14" s="137"/>
      <c r="E14" s="137"/>
      <c r="F14" s="135"/>
      <c r="G14" s="137"/>
      <c r="H14" s="138"/>
    </row>
    <row r="15" spans="1:8" ht="15.75" x14ac:dyDescent="0.25">
      <c r="A15" s="136"/>
      <c r="B15" s="137"/>
      <c r="C15" s="137"/>
      <c r="D15" s="137"/>
      <c r="E15" s="137"/>
      <c r="F15" s="135"/>
      <c r="G15" s="137"/>
      <c r="H15" s="138"/>
    </row>
    <row r="16" spans="1:8" ht="16.5" thickBot="1" x14ac:dyDescent="0.3">
      <c r="A16" s="139"/>
      <c r="B16" s="140">
        <f>SUM(B7:B15)</f>
        <v>13515.52</v>
      </c>
      <c r="C16" s="140">
        <f>SUM(C7:C9)</f>
        <v>0</v>
      </c>
      <c r="D16" s="140"/>
      <c r="E16" s="141"/>
      <c r="F16" s="140">
        <f>SUM(F7:F15)</f>
        <v>10015.52</v>
      </c>
      <c r="G16" s="140">
        <f>SUM(G7:G15)</f>
        <v>649.24160000000006</v>
      </c>
      <c r="H16" s="142">
        <f>SUM(H7:H15)</f>
        <v>12366.278399999999</v>
      </c>
    </row>
    <row r="17" spans="1:8" ht="15.75" x14ac:dyDescent="0.25">
      <c r="A17" s="125"/>
      <c r="B17" s="126"/>
      <c r="C17" s="126"/>
      <c r="D17" s="126"/>
      <c r="E17" s="126"/>
      <c r="F17" s="126"/>
      <c r="G17" s="126"/>
      <c r="H17" s="126"/>
    </row>
    <row r="18" spans="1:8" ht="15.75" x14ac:dyDescent="0.25">
      <c r="A18" s="125"/>
      <c r="B18" s="126"/>
      <c r="C18" s="126"/>
      <c r="D18" s="126"/>
      <c r="E18" s="126"/>
      <c r="F18" s="143"/>
      <c r="G18" s="126"/>
      <c r="H18" s="126"/>
    </row>
    <row r="19" spans="1:8" ht="15.75" x14ac:dyDescent="0.25">
      <c r="A19" s="128" t="s">
        <v>1616</v>
      </c>
      <c r="B19" s="130"/>
      <c r="C19" s="144"/>
      <c r="D19" s="145"/>
      <c r="E19" s="130"/>
      <c r="F19" s="130"/>
      <c r="G19" s="130"/>
      <c r="H19" s="130"/>
    </row>
    <row r="20" spans="1:8" ht="15.75" x14ac:dyDescent="0.25">
      <c r="A20" s="194" t="s">
        <v>2368</v>
      </c>
      <c r="B20" s="194"/>
      <c r="C20" s="195">
        <v>1256.06</v>
      </c>
      <c r="D20" s="194"/>
      <c r="E20" s="196" t="s">
        <v>2369</v>
      </c>
      <c r="F20" s="130"/>
      <c r="G20" s="130"/>
      <c r="H20" s="130"/>
    </row>
    <row r="21" spans="1:8" ht="15.75" x14ac:dyDescent="0.25">
      <c r="A21" s="222" t="s">
        <v>2359</v>
      </c>
      <c r="B21" s="222"/>
      <c r="C21" s="223">
        <v>201.04</v>
      </c>
      <c r="D21" s="224"/>
      <c r="E21" s="225" t="s">
        <v>2360</v>
      </c>
      <c r="F21" s="145"/>
      <c r="G21" s="145"/>
      <c r="H21" s="145"/>
    </row>
    <row r="22" spans="1:8" ht="15.75" x14ac:dyDescent="0.25">
      <c r="A22" s="194" t="s">
        <v>1617</v>
      </c>
      <c r="B22" s="194"/>
      <c r="C22" s="197">
        <v>700</v>
      </c>
      <c r="D22" s="198"/>
      <c r="E22" s="199" t="s">
        <v>2369</v>
      </c>
      <c r="F22" s="130"/>
      <c r="G22" s="130"/>
      <c r="H22" s="130"/>
    </row>
    <row r="23" spans="1:8" ht="15.75" x14ac:dyDescent="0.25">
      <c r="A23" s="194" t="s">
        <v>1618</v>
      </c>
      <c r="B23" s="194"/>
      <c r="C23" s="197">
        <v>10.6</v>
      </c>
      <c r="D23" s="198"/>
      <c r="E23" s="200" t="s">
        <v>2369</v>
      </c>
      <c r="F23" s="130"/>
      <c r="G23" s="130"/>
      <c r="H23" s="130"/>
    </row>
    <row r="24" spans="1:8" ht="15.75" x14ac:dyDescent="0.25">
      <c r="A24" s="194"/>
      <c r="B24" s="194"/>
      <c r="C24" s="197"/>
      <c r="D24" s="198"/>
      <c r="E24" s="199"/>
      <c r="F24" s="130"/>
      <c r="G24" s="130"/>
      <c r="H24" s="130"/>
    </row>
    <row r="25" spans="1:8" ht="15.75" x14ac:dyDescent="0.25">
      <c r="A25" s="128"/>
      <c r="B25" s="128"/>
      <c r="C25" s="129"/>
      <c r="D25" s="130"/>
      <c r="E25" s="130"/>
      <c r="F25" s="130"/>
      <c r="G25" s="130"/>
      <c r="H25" s="130"/>
    </row>
    <row r="26" spans="1:8" ht="15.75" x14ac:dyDescent="0.25">
      <c r="A26" s="128"/>
      <c r="B26" s="128"/>
      <c r="C26" s="128" t="s">
        <v>1619</v>
      </c>
      <c r="D26" s="128"/>
      <c r="E26" s="129">
        <f>SUM(C20:C24)</f>
        <v>2167.6999999999998</v>
      </c>
      <c r="F26" s="130"/>
      <c r="G26" s="130"/>
      <c r="H26" s="130"/>
    </row>
    <row r="27" spans="1:8" ht="15.75" x14ac:dyDescent="0.25">
      <c r="A27" s="128"/>
      <c r="B27" s="128"/>
      <c r="C27" s="128"/>
      <c r="D27" s="128"/>
      <c r="E27" s="129"/>
      <c r="F27" s="130"/>
      <c r="G27" s="130"/>
      <c r="H27" s="130"/>
    </row>
    <row r="28" spans="1:8" ht="15.75" x14ac:dyDescent="0.25">
      <c r="A28" s="128"/>
      <c r="B28" s="128"/>
      <c r="C28" s="579" t="s">
        <v>1620</v>
      </c>
      <c r="D28" s="579"/>
      <c r="E28" s="129">
        <f>SUM(H16-E26)</f>
        <v>10198.578399999999</v>
      </c>
      <c r="F28" s="130"/>
      <c r="G28" s="130"/>
      <c r="H28" s="130"/>
    </row>
    <row r="29" spans="1:8" ht="15.75" x14ac:dyDescent="0.25">
      <c r="A29" s="580"/>
      <c r="B29" s="579"/>
      <c r="C29" s="579"/>
      <c r="D29" s="579"/>
      <c r="E29" s="579"/>
      <c r="F29" s="579"/>
      <c r="G29" s="579"/>
      <c r="H29" s="130"/>
    </row>
    <row r="30" spans="1:8" ht="15.75" x14ac:dyDescent="0.25">
      <c r="A30" s="128"/>
      <c r="B30" s="128"/>
      <c r="C30" s="129"/>
      <c r="D30" s="130"/>
      <c r="E30" s="130"/>
      <c r="F30" s="130"/>
      <c r="G30" s="130"/>
      <c r="H30" s="130"/>
    </row>
    <row r="31" spans="1:8" ht="15.75" x14ac:dyDescent="0.25">
      <c r="A31" s="580">
        <v>45199</v>
      </c>
      <c r="B31" s="579"/>
      <c r="C31" s="579"/>
      <c r="D31" s="579"/>
      <c r="E31" s="579"/>
      <c r="F31" s="579"/>
      <c r="G31" s="579"/>
      <c r="H31" s="130"/>
    </row>
    <row r="32" spans="1:8" ht="15.75" x14ac:dyDescent="0.25">
      <c r="A32" s="128"/>
      <c r="B32" s="128"/>
      <c r="C32" s="129"/>
      <c r="D32" s="130"/>
      <c r="E32" s="130"/>
      <c r="F32" s="130"/>
      <c r="G32" s="130"/>
      <c r="H32" s="130"/>
    </row>
    <row r="33" spans="1:8" ht="15.75" x14ac:dyDescent="0.25">
      <c r="A33" s="128"/>
      <c r="B33" s="128"/>
      <c r="C33" s="129"/>
      <c r="D33" s="130"/>
      <c r="E33" s="130"/>
      <c r="F33" s="130"/>
      <c r="G33" s="130"/>
      <c r="H33" s="130"/>
    </row>
    <row r="34" spans="1:8" ht="15.75" x14ac:dyDescent="0.25">
      <c r="A34" s="128"/>
      <c r="B34" s="128"/>
      <c r="C34" s="129"/>
      <c r="D34" s="130"/>
      <c r="E34" s="130"/>
      <c r="F34" s="130"/>
      <c r="G34" s="130"/>
      <c r="H34" s="130"/>
    </row>
    <row r="35" spans="1:8" ht="15.75" x14ac:dyDescent="0.25">
      <c r="A35" s="128"/>
      <c r="B35" s="128" t="s">
        <v>1615</v>
      </c>
      <c r="C35" s="129"/>
      <c r="D35" s="130"/>
      <c r="E35" s="130"/>
      <c r="F35" s="130"/>
      <c r="G35" s="130"/>
      <c r="H35" s="130"/>
    </row>
    <row r="36" spans="1:8" ht="15.75" x14ac:dyDescent="0.25">
      <c r="A36" s="128"/>
      <c r="B36" s="581" t="s">
        <v>765</v>
      </c>
      <c r="C36" s="581"/>
      <c r="D36" s="581"/>
      <c r="E36" s="581"/>
      <c r="F36" s="581"/>
      <c r="G36" s="130"/>
      <c r="H36" s="130"/>
    </row>
    <row r="37" spans="1:8" ht="15.75" x14ac:dyDescent="0.25">
      <c r="A37" s="128"/>
      <c r="B37" s="128"/>
      <c r="C37" s="129"/>
      <c r="D37" s="130"/>
      <c r="E37" s="130"/>
      <c r="F37" s="130"/>
      <c r="G37" s="130"/>
      <c r="H37" s="130"/>
    </row>
    <row r="38" spans="1:8" ht="15.75" x14ac:dyDescent="0.25">
      <c r="A38" s="128"/>
      <c r="B38" s="128"/>
      <c r="C38" s="129"/>
      <c r="D38" s="130"/>
      <c r="E38" s="130"/>
      <c r="F38" s="130"/>
      <c r="G38" s="130"/>
      <c r="H38" s="130"/>
    </row>
  </sheetData>
  <mergeCells count="7">
    <mergeCell ref="A1:H4"/>
    <mergeCell ref="C28:D28"/>
    <mergeCell ref="A29:G29"/>
    <mergeCell ref="A31:G31"/>
    <mergeCell ref="B36:F36"/>
    <mergeCell ref="D8:E8"/>
    <mergeCell ref="D13:E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BF1AC-E38F-4C55-82F3-FC823C1154A2}">
  <dimension ref="A1:I38"/>
  <sheetViews>
    <sheetView view="pageBreakPreview" zoomScale="60" zoomScaleNormal="100" workbookViewId="0">
      <selection activeCell="I18" sqref="I18"/>
    </sheetView>
  </sheetViews>
  <sheetFormatPr defaultRowHeight="15" x14ac:dyDescent="0.25"/>
  <cols>
    <col min="1" max="1" width="59.5703125" customWidth="1"/>
    <col min="2" max="2" width="16" customWidth="1"/>
    <col min="3" max="3" width="16.7109375" customWidth="1"/>
    <col min="5" max="5" width="13.85546875" customWidth="1"/>
    <col min="6" max="6" width="18.140625" customWidth="1"/>
    <col min="7" max="7" width="14.42578125" customWidth="1"/>
    <col min="8" max="8" width="13.42578125" customWidth="1"/>
    <col min="9" max="9" width="22" customWidth="1"/>
  </cols>
  <sheetData>
    <row r="1" spans="1:9" ht="20.100000000000001" customHeight="1" x14ac:dyDescent="0.25">
      <c r="A1" s="578" t="s">
        <v>2119</v>
      </c>
      <c r="B1" s="578"/>
      <c r="C1" s="578"/>
      <c r="D1" s="578"/>
      <c r="E1" s="578"/>
      <c r="F1" s="578"/>
      <c r="G1" s="578"/>
      <c r="H1" s="578"/>
    </row>
    <row r="2" spans="1:9" ht="20.100000000000001" customHeight="1" x14ac:dyDescent="0.25">
      <c r="A2" s="578"/>
      <c r="B2" s="578"/>
      <c r="C2" s="578"/>
      <c r="D2" s="578"/>
      <c r="E2" s="578"/>
      <c r="F2" s="578"/>
      <c r="G2" s="578"/>
      <c r="H2" s="578"/>
    </row>
    <row r="3" spans="1:9" ht="8.4499999999999993" customHeight="1" thickBot="1" x14ac:dyDescent="0.3">
      <c r="A3" s="578"/>
      <c r="B3" s="578"/>
      <c r="C3" s="578"/>
      <c r="D3" s="578"/>
      <c r="E3" s="578"/>
      <c r="F3" s="578"/>
      <c r="G3" s="578"/>
      <c r="H3" s="578"/>
    </row>
    <row r="4" spans="1:9" ht="20.100000000000001" customHeight="1" x14ac:dyDescent="0.25">
      <c r="A4" s="82" t="s">
        <v>1606</v>
      </c>
      <c r="B4" s="83" t="s">
        <v>17</v>
      </c>
      <c r="C4" s="83" t="s">
        <v>14</v>
      </c>
      <c r="D4" s="84" t="s">
        <v>1607</v>
      </c>
      <c r="E4" s="84" t="s">
        <v>1594</v>
      </c>
      <c r="F4" s="83" t="s">
        <v>1608</v>
      </c>
      <c r="G4" s="85" t="s">
        <v>1609</v>
      </c>
      <c r="H4" s="86" t="s">
        <v>27</v>
      </c>
    </row>
    <row r="5" spans="1:9" ht="20.100000000000001" customHeight="1" x14ac:dyDescent="0.25">
      <c r="A5" s="87" t="s">
        <v>1610</v>
      </c>
      <c r="B5" s="92">
        <v>800</v>
      </c>
      <c r="C5" s="92" t="s">
        <v>1611</v>
      </c>
      <c r="D5" s="93"/>
      <c r="E5" s="93"/>
      <c r="F5" s="94">
        <v>800</v>
      </c>
      <c r="G5" s="89">
        <f>B5*7%</f>
        <v>56.000000000000007</v>
      </c>
      <c r="H5" s="90">
        <f t="shared" ref="H5:H7" si="0">SUM(F5-G5)</f>
        <v>744</v>
      </c>
      <c r="I5" s="91" t="s">
        <v>2118</v>
      </c>
    </row>
    <row r="6" spans="1:9" ht="20.100000000000001" customHeight="1" x14ac:dyDescent="0.25">
      <c r="A6" s="95" t="s">
        <v>1612</v>
      </c>
      <c r="B6" s="96">
        <v>900</v>
      </c>
      <c r="C6" s="96" t="s">
        <v>1613</v>
      </c>
      <c r="D6" s="97"/>
      <c r="E6" s="97"/>
      <c r="F6" s="98">
        <v>900</v>
      </c>
      <c r="G6" s="89">
        <f>B6*7%</f>
        <v>63.000000000000007</v>
      </c>
      <c r="H6" s="99">
        <f t="shared" si="0"/>
        <v>837</v>
      </c>
      <c r="I6" s="91" t="s">
        <v>2118</v>
      </c>
    </row>
    <row r="7" spans="1:9" ht="20.100000000000001" customHeight="1" x14ac:dyDescent="0.25">
      <c r="A7" s="95" t="s">
        <v>1614</v>
      </c>
      <c r="B7" s="88">
        <v>850</v>
      </c>
      <c r="C7" s="88" t="s">
        <v>1613</v>
      </c>
      <c r="D7" s="100"/>
      <c r="E7" s="100"/>
      <c r="F7" s="101">
        <v>850</v>
      </c>
      <c r="G7" s="89">
        <f>B7*7%</f>
        <v>59.500000000000007</v>
      </c>
      <c r="H7" s="99">
        <f t="shared" si="0"/>
        <v>790.5</v>
      </c>
      <c r="I7" s="91" t="s">
        <v>2118</v>
      </c>
    </row>
    <row r="8" spans="1:9" ht="20.100000000000001" customHeight="1" x14ac:dyDescent="0.25">
      <c r="A8" s="102"/>
      <c r="B8" s="103"/>
      <c r="C8" s="104"/>
      <c r="D8" s="105"/>
      <c r="E8" s="105"/>
      <c r="F8" s="106"/>
      <c r="G8" s="107"/>
      <c r="H8" s="108"/>
      <c r="I8" s="91"/>
    </row>
    <row r="9" spans="1:9" ht="20.100000000000001" customHeight="1" x14ac:dyDescent="0.25">
      <c r="A9" s="109"/>
      <c r="B9" s="110"/>
      <c r="C9" s="111"/>
      <c r="D9" s="112"/>
      <c r="E9" s="112"/>
      <c r="F9" s="113"/>
      <c r="G9" s="114"/>
      <c r="H9" s="115"/>
      <c r="I9" s="91"/>
    </row>
    <row r="10" spans="1:9" ht="20.100000000000001" customHeight="1" x14ac:dyDescent="0.25">
      <c r="A10" s="109"/>
      <c r="B10" s="116"/>
      <c r="C10" s="116"/>
      <c r="D10" s="116"/>
      <c r="E10" s="116"/>
      <c r="F10" s="117"/>
      <c r="G10" s="118"/>
      <c r="H10" s="119"/>
      <c r="I10" s="91"/>
    </row>
    <row r="11" spans="1:9" ht="20.100000000000001" customHeight="1" thickBot="1" x14ac:dyDescent="0.3">
      <c r="A11" s="120"/>
      <c r="B11" s="121"/>
      <c r="C11" s="121"/>
      <c r="D11" s="121"/>
      <c r="E11" s="122"/>
      <c r="F11" s="121">
        <f>SUM(F5:F10)</f>
        <v>2550</v>
      </c>
      <c r="G11" s="123">
        <f>SUM(G5:G10)</f>
        <v>178.50000000000003</v>
      </c>
      <c r="H11" s="124">
        <f>SUM(H5:H10)</f>
        <v>2371.5</v>
      </c>
      <c r="I11" s="91"/>
    </row>
    <row r="12" spans="1:9" ht="20.100000000000001" customHeight="1" x14ac:dyDescent="0.25">
      <c r="A12" s="125"/>
      <c r="B12" s="126"/>
      <c r="C12" s="126"/>
      <c r="D12" s="126"/>
      <c r="E12" s="126"/>
      <c r="F12" s="126"/>
      <c r="G12" s="126"/>
      <c r="H12" s="126"/>
    </row>
    <row r="13" spans="1:9" ht="20.100000000000001" customHeight="1" x14ac:dyDescent="0.25">
      <c r="A13" s="127"/>
      <c r="B13" s="128"/>
      <c r="C13" s="128"/>
      <c r="D13" s="128"/>
      <c r="E13" s="129"/>
      <c r="F13" s="130"/>
      <c r="G13" s="130"/>
      <c r="H13" s="130"/>
    </row>
    <row r="14" spans="1:9" ht="20.100000000000001" customHeight="1" x14ac:dyDescent="0.25">
      <c r="A14" s="578"/>
      <c r="B14" s="578"/>
      <c r="C14" s="578"/>
      <c r="D14" s="578"/>
      <c r="E14" s="578"/>
      <c r="F14" s="578"/>
      <c r="G14" s="578"/>
      <c r="H14" s="578"/>
    </row>
    <row r="15" spans="1:9" ht="20.100000000000001" customHeight="1" x14ac:dyDescent="0.25">
      <c r="A15" s="578"/>
      <c r="B15" s="578"/>
      <c r="C15" s="578"/>
      <c r="D15" s="578"/>
      <c r="E15" s="578"/>
      <c r="F15" s="578"/>
      <c r="G15" s="578"/>
      <c r="H15" s="578"/>
    </row>
    <row r="16" spans="1:9" ht="20.100000000000001" customHeight="1" thickBot="1" x14ac:dyDescent="0.3">
      <c r="A16" s="578"/>
      <c r="B16" s="578"/>
      <c r="C16" s="578"/>
      <c r="D16" s="578"/>
      <c r="E16" s="578"/>
      <c r="F16" s="578"/>
      <c r="G16" s="578"/>
      <c r="H16" s="578"/>
    </row>
    <row r="17" spans="1:9" ht="20.100000000000001" customHeight="1" x14ac:dyDescent="0.25">
      <c r="A17" s="285"/>
      <c r="B17" s="286"/>
      <c r="C17" s="286"/>
      <c r="D17" s="287"/>
      <c r="E17" s="287"/>
      <c r="F17" s="286"/>
      <c r="G17" s="288"/>
      <c r="H17" s="289"/>
    </row>
    <row r="18" spans="1:9" ht="20.100000000000001" customHeight="1" x14ac:dyDescent="0.25">
      <c r="A18" s="290"/>
      <c r="B18" s="110"/>
      <c r="C18" s="110"/>
      <c r="D18" s="291"/>
      <c r="E18" s="291"/>
      <c r="F18" s="292"/>
      <c r="G18" s="114"/>
      <c r="H18" s="293"/>
      <c r="I18" s="91"/>
    </row>
    <row r="19" spans="1:9" ht="20.100000000000001" customHeight="1" x14ac:dyDescent="0.25">
      <c r="A19" s="290"/>
      <c r="B19" s="294"/>
      <c r="C19" s="294"/>
      <c r="D19" s="295"/>
      <c r="E19" s="295"/>
      <c r="F19" s="296"/>
      <c r="G19" s="114"/>
      <c r="H19" s="293"/>
      <c r="I19" s="91"/>
    </row>
    <row r="20" spans="1:9" ht="20.100000000000001" customHeight="1" x14ac:dyDescent="0.25">
      <c r="A20" s="109"/>
      <c r="B20" s="111"/>
      <c r="C20" s="111"/>
      <c r="D20" s="112"/>
      <c r="E20" s="112"/>
      <c r="F20" s="117"/>
      <c r="G20" s="114"/>
      <c r="H20" s="115"/>
      <c r="I20" s="91"/>
    </row>
    <row r="21" spans="1:9" ht="20.100000000000001" customHeight="1" x14ac:dyDescent="0.25">
      <c r="A21" s="109"/>
      <c r="B21" s="110"/>
      <c r="C21" s="110"/>
      <c r="D21" s="297"/>
      <c r="E21" s="297"/>
      <c r="F21" s="113"/>
      <c r="G21" s="114"/>
      <c r="H21" s="115"/>
      <c r="I21" s="91"/>
    </row>
    <row r="22" spans="1:9" ht="20.100000000000001" customHeight="1" x14ac:dyDescent="0.25">
      <c r="A22" s="102"/>
      <c r="B22" s="103"/>
      <c r="C22" s="104"/>
      <c r="D22" s="105"/>
      <c r="E22" s="105"/>
      <c r="F22" s="106"/>
      <c r="G22" s="107"/>
      <c r="H22" s="108"/>
      <c r="I22" s="91"/>
    </row>
    <row r="23" spans="1:9" ht="20.100000000000001" customHeight="1" x14ac:dyDescent="0.25">
      <c r="A23" s="109"/>
      <c r="B23" s="110"/>
      <c r="C23" s="111"/>
      <c r="D23" s="112"/>
      <c r="E23" s="112"/>
      <c r="F23" s="113"/>
      <c r="G23" s="114"/>
      <c r="H23" s="115"/>
      <c r="I23" s="91"/>
    </row>
    <row r="24" spans="1:9" ht="20.100000000000001" customHeight="1" x14ac:dyDescent="0.25">
      <c r="A24" s="109"/>
      <c r="B24" s="116"/>
      <c r="C24" s="116"/>
      <c r="D24" s="116"/>
      <c r="E24" s="116"/>
      <c r="F24" s="117"/>
      <c r="G24" s="118"/>
      <c r="H24" s="119"/>
      <c r="I24" s="91"/>
    </row>
    <row r="25" spans="1:9" ht="20.100000000000001" customHeight="1" thickBot="1" x14ac:dyDescent="0.3">
      <c r="A25" s="298"/>
      <c r="B25" s="299"/>
      <c r="C25" s="299"/>
      <c r="D25" s="299"/>
      <c r="E25" s="300"/>
      <c r="F25" s="299"/>
      <c r="G25" s="301"/>
      <c r="H25" s="302"/>
      <c r="I25" s="91"/>
    </row>
    <row r="28" spans="1:9" x14ac:dyDescent="0.25">
      <c r="A28" s="586"/>
      <c r="B28" s="586"/>
      <c r="C28" s="586"/>
      <c r="D28" s="586"/>
      <c r="E28" s="586"/>
      <c r="F28" s="586"/>
      <c r="G28" s="586"/>
      <c r="H28" s="586"/>
    </row>
    <row r="29" spans="1:9" x14ac:dyDescent="0.25">
      <c r="A29" s="586"/>
      <c r="B29" s="586"/>
      <c r="C29" s="586"/>
      <c r="D29" s="586"/>
      <c r="E29" s="586"/>
      <c r="F29" s="586"/>
      <c r="G29" s="586"/>
      <c r="H29" s="586"/>
    </row>
    <row r="30" spans="1:9" ht="15.75" thickBot="1" x14ac:dyDescent="0.3">
      <c r="A30" s="586"/>
      <c r="B30" s="586"/>
      <c r="C30" s="586"/>
      <c r="D30" s="586"/>
      <c r="E30" s="586"/>
      <c r="F30" s="586"/>
      <c r="G30" s="586"/>
      <c r="H30" s="586"/>
    </row>
    <row r="31" spans="1:9" ht="15.75" x14ac:dyDescent="0.25">
      <c r="A31" s="285"/>
      <c r="B31" s="286"/>
      <c r="C31" s="286"/>
      <c r="D31" s="287"/>
      <c r="E31" s="287"/>
      <c r="F31" s="286"/>
      <c r="G31" s="288"/>
      <c r="H31" s="289"/>
    </row>
    <row r="32" spans="1:9" ht="15.75" x14ac:dyDescent="0.25">
      <c r="A32" s="290"/>
      <c r="B32" s="294"/>
      <c r="C32" s="294"/>
      <c r="D32" s="295"/>
      <c r="E32" s="295"/>
      <c r="F32" s="296"/>
      <c r="G32" s="114"/>
      <c r="H32" s="293"/>
      <c r="I32" s="91"/>
    </row>
    <row r="33" spans="1:9" ht="15.75" x14ac:dyDescent="0.25">
      <c r="A33" s="109"/>
      <c r="B33" s="111"/>
      <c r="C33" s="111"/>
      <c r="D33" s="112"/>
      <c r="E33" s="112"/>
      <c r="F33" s="117"/>
      <c r="G33" s="114"/>
      <c r="H33" s="115"/>
      <c r="I33" s="91"/>
    </row>
    <row r="34" spans="1:9" ht="15.75" x14ac:dyDescent="0.25">
      <c r="A34" s="109"/>
      <c r="B34" s="110"/>
      <c r="C34" s="110"/>
      <c r="D34" s="297"/>
      <c r="E34" s="297"/>
      <c r="F34" s="113"/>
      <c r="G34" s="114"/>
      <c r="H34" s="115"/>
      <c r="I34" s="91"/>
    </row>
    <row r="35" spans="1:9" ht="15.75" x14ac:dyDescent="0.25">
      <c r="A35" s="102"/>
      <c r="B35" s="103"/>
      <c r="C35" s="104"/>
      <c r="D35" s="105"/>
      <c r="E35" s="105"/>
      <c r="F35" s="106"/>
      <c r="G35" s="107"/>
      <c r="H35" s="108"/>
      <c r="I35" s="91"/>
    </row>
    <row r="36" spans="1:9" ht="15.75" x14ac:dyDescent="0.25">
      <c r="A36" s="109"/>
      <c r="B36" s="110"/>
      <c r="C36" s="111"/>
      <c r="D36" s="112"/>
      <c r="E36" s="112"/>
      <c r="F36" s="113"/>
      <c r="G36" s="114"/>
      <c r="H36" s="115"/>
      <c r="I36" s="91"/>
    </row>
    <row r="37" spans="1:9" ht="15.75" x14ac:dyDescent="0.25">
      <c r="A37" s="109"/>
      <c r="B37" s="116"/>
      <c r="C37" s="116"/>
      <c r="D37" s="116"/>
      <c r="E37" s="116"/>
      <c r="F37" s="117"/>
      <c r="G37" s="118"/>
      <c r="H37" s="119"/>
      <c r="I37" s="91"/>
    </row>
    <row r="38" spans="1:9" ht="16.5" thickBot="1" x14ac:dyDescent="0.3">
      <c r="A38" s="298"/>
      <c r="B38" s="299"/>
      <c r="C38" s="299"/>
      <c r="D38" s="299"/>
      <c r="E38" s="300"/>
      <c r="F38" s="299"/>
      <c r="G38" s="301"/>
      <c r="H38" s="302"/>
      <c r="I38" s="91"/>
    </row>
  </sheetData>
  <mergeCells count="3">
    <mergeCell ref="A28:H30"/>
    <mergeCell ref="A1:H3"/>
    <mergeCell ref="A14:H16"/>
  </mergeCells>
  <pageMargins left="0.511811024" right="0.511811024" top="0.78740157499999996" bottom="0.78740157499999996" header="0.31496062000000002" footer="0.31496062000000002"/>
  <pageSetup paperSize="9" scale="74" orientation="landscape" r:id="rId1"/>
  <rowBreaks count="1" manualBreakCount="1">
    <brk id="13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83984-8109-4BF8-A8A6-39BEE39AA31A}">
  <dimension ref="A1:M7"/>
  <sheetViews>
    <sheetView workbookViewId="0">
      <selection activeCell="I12" sqref="I12"/>
    </sheetView>
  </sheetViews>
  <sheetFormatPr defaultRowHeight="15" x14ac:dyDescent="0.25"/>
  <sheetData>
    <row r="1" spans="1:13" ht="15.75" thickBot="1" x14ac:dyDescent="0.3"/>
    <row r="2" spans="1:13" ht="15.75" thickBot="1" x14ac:dyDescent="0.3">
      <c r="A2" s="575" t="s">
        <v>1621</v>
      </c>
      <c r="B2" s="576"/>
      <c r="C2" s="576"/>
      <c r="D2" s="576"/>
      <c r="E2" s="576"/>
      <c r="F2" s="576"/>
      <c r="G2" s="576"/>
      <c r="H2" s="576"/>
      <c r="I2" s="576"/>
      <c r="J2" s="576"/>
      <c r="K2" s="576"/>
      <c r="L2" s="577"/>
    </row>
    <row r="3" spans="1:13" ht="15.75" thickBot="1" x14ac:dyDescent="0.3">
      <c r="A3" s="54" t="s">
        <v>1568</v>
      </c>
      <c r="B3" s="54" t="s">
        <v>1569</v>
      </c>
      <c r="C3" s="54" t="s">
        <v>14</v>
      </c>
      <c r="D3" s="58" t="s">
        <v>1570</v>
      </c>
      <c r="E3" s="58" t="s">
        <v>1592</v>
      </c>
      <c r="F3" s="58" t="s">
        <v>1593</v>
      </c>
      <c r="G3" s="58" t="s">
        <v>22</v>
      </c>
      <c r="H3" s="58" t="s">
        <v>1622</v>
      </c>
      <c r="I3" s="58" t="s">
        <v>1572</v>
      </c>
      <c r="J3" s="58" t="s">
        <v>1623</v>
      </c>
      <c r="K3" s="58" t="s">
        <v>1573</v>
      </c>
      <c r="L3" s="59" t="s">
        <v>1575</v>
      </c>
    </row>
    <row r="4" spans="1:13" ht="47.25" x14ac:dyDescent="0.25">
      <c r="A4" s="53" t="s">
        <v>1624</v>
      </c>
      <c r="B4" s="60" t="s">
        <v>89</v>
      </c>
      <c r="C4" s="72">
        <v>44953</v>
      </c>
      <c r="D4" s="73">
        <v>1979.49</v>
      </c>
      <c r="E4" s="73">
        <v>0</v>
      </c>
      <c r="F4" s="73">
        <v>461.64</v>
      </c>
      <c r="G4" s="73">
        <v>64.010000000000005</v>
      </c>
      <c r="H4" s="73">
        <v>0</v>
      </c>
      <c r="I4" s="73">
        <f>SUM(D4:H4)</f>
        <v>2505.1400000000003</v>
      </c>
      <c r="J4" s="73">
        <v>-1979.49</v>
      </c>
      <c r="K4" s="73">
        <v>-138.56</v>
      </c>
      <c r="L4" s="73">
        <v>387.09</v>
      </c>
      <c r="M4" s="74" t="s">
        <v>1625</v>
      </c>
    </row>
    <row r="5" spans="1:13" ht="47.25" x14ac:dyDescent="0.25">
      <c r="A5" s="53" t="s">
        <v>1624</v>
      </c>
      <c r="B5" s="60" t="s">
        <v>130</v>
      </c>
      <c r="C5" s="72">
        <v>44984</v>
      </c>
      <c r="D5" s="73">
        <v>1979.49</v>
      </c>
      <c r="E5" s="75">
        <v>42.98</v>
      </c>
      <c r="F5" s="75">
        <v>461.64</v>
      </c>
      <c r="G5" s="73">
        <v>64.010000000000005</v>
      </c>
      <c r="H5" s="75">
        <v>0</v>
      </c>
      <c r="I5" s="73">
        <f>SUM(D5:H5)</f>
        <v>2548.1200000000003</v>
      </c>
      <c r="J5" s="75">
        <v>0</v>
      </c>
      <c r="K5" s="75">
        <v>-138.56</v>
      </c>
      <c r="L5" s="75">
        <v>2409.56</v>
      </c>
      <c r="M5" s="146" t="s">
        <v>1626</v>
      </c>
    </row>
    <row r="6" spans="1:13" ht="16.5" thickBot="1" x14ac:dyDescent="0.3">
      <c r="A6" s="587"/>
      <c r="B6" s="588"/>
      <c r="C6" s="588"/>
      <c r="D6" s="588"/>
      <c r="E6" s="588"/>
      <c r="F6" s="588"/>
      <c r="G6" s="588"/>
      <c r="H6" s="588"/>
      <c r="I6" s="588"/>
      <c r="J6" s="588"/>
      <c r="K6" s="589"/>
      <c r="L6" s="147"/>
    </row>
    <row r="7" spans="1:13" ht="15.75" thickBot="1" x14ac:dyDescent="0.3">
      <c r="A7" s="68" t="s">
        <v>1591</v>
      </c>
      <c r="B7" s="68"/>
      <c r="C7" s="68"/>
      <c r="D7" s="69">
        <f>SUM(D4:D6)</f>
        <v>3958.98</v>
      </c>
      <c r="E7" s="69"/>
      <c r="F7" s="69"/>
      <c r="G7" s="69"/>
      <c r="H7" s="69"/>
      <c r="I7" s="69">
        <f>SUM(I4:I6)</f>
        <v>5053.26</v>
      </c>
      <c r="J7" s="70"/>
      <c r="K7" s="70">
        <f>SUM(K4:K6)</f>
        <v>-277.12</v>
      </c>
      <c r="L7" s="71">
        <f>SUM(L4:L6)</f>
        <v>2796.65</v>
      </c>
    </row>
  </sheetData>
  <mergeCells count="2">
    <mergeCell ref="A2:L2"/>
    <mergeCell ref="A6:K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CB21D-EAFD-4DB7-8C16-5423502C37CD}">
  <dimension ref="A1:I29"/>
  <sheetViews>
    <sheetView topLeftCell="A16" zoomScaleNormal="100" workbookViewId="0">
      <selection activeCell="A30" sqref="A30"/>
    </sheetView>
  </sheetViews>
  <sheetFormatPr defaultRowHeight="15" x14ac:dyDescent="0.25"/>
  <cols>
    <col min="1" max="1" width="32.140625" customWidth="1"/>
    <col min="2" max="2" width="11.85546875" customWidth="1"/>
    <col min="3" max="3" width="12.140625" customWidth="1"/>
    <col min="4" max="4" width="11.140625" customWidth="1"/>
    <col min="5" max="5" width="13.7109375" customWidth="1"/>
    <col min="9" max="9" width="48.5703125" customWidth="1"/>
    <col min="10" max="10" width="33" customWidth="1"/>
  </cols>
  <sheetData>
    <row r="1" spans="1:9" ht="20.100000000000001" customHeight="1" thickBot="1" x14ac:dyDescent="0.3">
      <c r="A1" s="592" t="s">
        <v>2203</v>
      </c>
      <c r="B1" s="593"/>
      <c r="C1" s="593"/>
      <c r="D1" s="593"/>
      <c r="E1" s="593"/>
      <c r="F1" s="593"/>
      <c r="G1" s="593"/>
      <c r="H1" s="594"/>
      <c r="I1" s="56"/>
    </row>
    <row r="2" spans="1:9" ht="20.100000000000001" customHeight="1" x14ac:dyDescent="0.25">
      <c r="A2" s="148" t="s">
        <v>1568</v>
      </c>
      <c r="B2" s="149" t="s">
        <v>1569</v>
      </c>
      <c r="C2" s="149" t="s">
        <v>14</v>
      </c>
      <c r="D2" s="149" t="s">
        <v>1570</v>
      </c>
      <c r="E2" s="149" t="s">
        <v>1571</v>
      </c>
      <c r="F2" s="149" t="s">
        <v>1572</v>
      </c>
      <c r="G2" s="149" t="s">
        <v>1573</v>
      </c>
      <c r="H2" s="150" t="s">
        <v>1575</v>
      </c>
      <c r="I2" s="56"/>
    </row>
    <row r="3" spans="1:9" ht="20.100000000000001" customHeight="1" x14ac:dyDescent="0.25">
      <c r="A3" s="151" t="s">
        <v>1627</v>
      </c>
      <c r="B3" s="152" t="s">
        <v>140</v>
      </c>
      <c r="C3" s="152" t="s">
        <v>2204</v>
      </c>
      <c r="D3" s="341">
        <v>1100</v>
      </c>
      <c r="E3" s="342">
        <v>0</v>
      </c>
      <c r="F3" s="342">
        <v>1100</v>
      </c>
      <c r="G3" s="342">
        <v>77</v>
      </c>
      <c r="H3" s="153">
        <v>1023</v>
      </c>
      <c r="I3" s="56" t="s">
        <v>2205</v>
      </c>
    </row>
    <row r="4" spans="1:9" ht="20.100000000000001" customHeight="1" x14ac:dyDescent="0.25">
      <c r="A4" s="154" t="s">
        <v>1628</v>
      </c>
      <c r="B4" s="152" t="s">
        <v>140</v>
      </c>
      <c r="C4" s="57" t="s">
        <v>2204</v>
      </c>
      <c r="D4" s="343">
        <v>1150</v>
      </c>
      <c r="E4" s="57">
        <v>0</v>
      </c>
      <c r="F4" s="57">
        <v>1150</v>
      </c>
      <c r="G4" s="57">
        <v>80.5</v>
      </c>
      <c r="H4" s="155">
        <v>1069.5</v>
      </c>
      <c r="I4" s="56" t="s">
        <v>2205</v>
      </c>
    </row>
    <row r="5" spans="1:9" ht="20.100000000000001" customHeight="1" x14ac:dyDescent="0.25">
      <c r="A5" s="154" t="s">
        <v>1629</v>
      </c>
      <c r="B5" s="152" t="s">
        <v>140</v>
      </c>
      <c r="C5" s="57" t="s">
        <v>2206</v>
      </c>
      <c r="D5" s="343">
        <v>1000</v>
      </c>
      <c r="E5" s="57">
        <v>0</v>
      </c>
      <c r="F5" s="57">
        <v>1000</v>
      </c>
      <c r="G5" s="57">
        <v>70</v>
      </c>
      <c r="H5" s="155">
        <v>930</v>
      </c>
      <c r="I5" s="56" t="s">
        <v>2207</v>
      </c>
    </row>
    <row r="6" spans="1:9" ht="20.100000000000001" customHeight="1" x14ac:dyDescent="0.25">
      <c r="A6" s="344" t="s">
        <v>1631</v>
      </c>
      <c r="B6" s="345" t="s">
        <v>140</v>
      </c>
      <c r="C6" s="346" t="s">
        <v>2206</v>
      </c>
      <c r="D6" s="347">
        <v>1100</v>
      </c>
      <c r="E6" s="346">
        <v>0</v>
      </c>
      <c r="F6" s="346">
        <v>1100</v>
      </c>
      <c r="G6" s="346">
        <v>77</v>
      </c>
      <c r="H6" s="348">
        <v>1023</v>
      </c>
      <c r="I6" s="349" t="s">
        <v>2208</v>
      </c>
    </row>
    <row r="7" spans="1:9" ht="20.100000000000001" customHeight="1" x14ac:dyDescent="0.25">
      <c r="A7" s="154" t="s">
        <v>1632</v>
      </c>
      <c r="B7" s="152" t="s">
        <v>140</v>
      </c>
      <c r="C7" s="57" t="s">
        <v>2209</v>
      </c>
      <c r="D7" s="343">
        <v>1100</v>
      </c>
      <c r="E7" s="57">
        <v>0</v>
      </c>
      <c r="F7" s="57">
        <v>1100</v>
      </c>
      <c r="G7" s="57">
        <v>77</v>
      </c>
      <c r="H7" s="155">
        <v>1023</v>
      </c>
      <c r="I7" s="56" t="s">
        <v>2207</v>
      </c>
    </row>
    <row r="8" spans="1:9" ht="20.100000000000001" customHeight="1" x14ac:dyDescent="0.25">
      <c r="A8" s="154" t="s">
        <v>1633</v>
      </c>
      <c r="B8" s="152" t="s">
        <v>140</v>
      </c>
      <c r="C8" s="57" t="s">
        <v>2204</v>
      </c>
      <c r="D8" s="343">
        <v>1100</v>
      </c>
      <c r="E8" s="57">
        <v>0</v>
      </c>
      <c r="F8" s="57">
        <v>1000</v>
      </c>
      <c r="G8" s="57">
        <v>77</v>
      </c>
      <c r="H8" s="155">
        <v>1023</v>
      </c>
      <c r="I8" s="56" t="s">
        <v>2205</v>
      </c>
    </row>
    <row r="9" spans="1:9" ht="20.100000000000001" customHeight="1" x14ac:dyDescent="0.25">
      <c r="A9" s="350" t="s">
        <v>2210</v>
      </c>
      <c r="B9" s="351" t="s">
        <v>140</v>
      </c>
      <c r="C9" s="352" t="s">
        <v>2204</v>
      </c>
      <c r="D9" s="353">
        <v>0</v>
      </c>
      <c r="E9" s="352">
        <v>0</v>
      </c>
      <c r="F9" s="352">
        <v>2000</v>
      </c>
      <c r="G9" s="352">
        <v>1000</v>
      </c>
      <c r="H9" s="354">
        <v>1000</v>
      </c>
      <c r="I9" s="355" t="s">
        <v>2211</v>
      </c>
    </row>
    <row r="10" spans="1:9" ht="20.100000000000001" customHeight="1" x14ac:dyDescent="0.25">
      <c r="A10" s="154" t="s">
        <v>1634</v>
      </c>
      <c r="B10" s="152" t="s">
        <v>140</v>
      </c>
      <c r="C10" s="57" t="s">
        <v>2212</v>
      </c>
      <c r="D10" s="343">
        <v>1100</v>
      </c>
      <c r="E10" s="57">
        <v>606.66999999999996</v>
      </c>
      <c r="F10" s="57">
        <v>1706.67</v>
      </c>
      <c r="G10" s="57">
        <v>119.47</v>
      </c>
      <c r="H10" s="155">
        <v>1587.2</v>
      </c>
      <c r="I10" s="356" t="s">
        <v>2213</v>
      </c>
    </row>
    <row r="11" spans="1:9" ht="20.100000000000001" customHeight="1" x14ac:dyDescent="0.25">
      <c r="A11" s="154" t="s">
        <v>1635</v>
      </c>
      <c r="B11" s="152" t="s">
        <v>140</v>
      </c>
      <c r="C11" s="57" t="s">
        <v>2214</v>
      </c>
      <c r="D11" s="343">
        <v>800</v>
      </c>
      <c r="E11" s="57">
        <v>0</v>
      </c>
      <c r="F11" s="57">
        <v>800</v>
      </c>
      <c r="G11" s="57">
        <v>0</v>
      </c>
      <c r="H11" s="155">
        <v>0</v>
      </c>
      <c r="I11" s="56" t="s">
        <v>1636</v>
      </c>
    </row>
    <row r="12" spans="1:9" ht="20.100000000000001" customHeight="1" thickBot="1" x14ac:dyDescent="0.3">
      <c r="A12" s="156" t="s">
        <v>1637</v>
      </c>
      <c r="B12" s="152" t="s">
        <v>140</v>
      </c>
      <c r="C12" s="157" t="s">
        <v>2206</v>
      </c>
      <c r="D12" s="357">
        <v>850</v>
      </c>
      <c r="E12" s="157">
        <v>0</v>
      </c>
      <c r="F12" s="157">
        <v>850</v>
      </c>
      <c r="G12" s="157">
        <v>59.5</v>
      </c>
      <c r="H12" s="158">
        <v>790.5</v>
      </c>
      <c r="I12" s="56" t="s">
        <v>2207</v>
      </c>
    </row>
    <row r="13" spans="1:9" ht="20.100000000000001" customHeight="1" thickBot="1" x14ac:dyDescent="0.3">
      <c r="A13" s="590" t="s">
        <v>2215</v>
      </c>
      <c r="B13" s="591"/>
      <c r="C13" s="591"/>
      <c r="D13" s="591"/>
      <c r="E13" s="591"/>
      <c r="F13" s="591"/>
      <c r="G13" s="159">
        <f>SUM(G3:G12)</f>
        <v>1637.47</v>
      </c>
      <c r="H13" s="160">
        <f>SUM(H3:H12)</f>
        <v>9469.2000000000007</v>
      </c>
      <c r="I13" s="56"/>
    </row>
    <row r="15" spans="1:9" ht="20.100000000000001" customHeight="1" thickBot="1" x14ac:dyDescent="0.3">
      <c r="A15" s="592" t="s">
        <v>2203</v>
      </c>
      <c r="B15" s="593"/>
      <c r="C15" s="593"/>
      <c r="D15" s="593"/>
      <c r="E15" s="593"/>
      <c r="F15" s="593"/>
      <c r="G15" s="593"/>
      <c r="H15" s="594"/>
      <c r="I15" s="56"/>
    </row>
    <row r="16" spans="1:9" ht="20.100000000000001" customHeight="1" x14ac:dyDescent="0.25">
      <c r="A16" s="148" t="s">
        <v>1568</v>
      </c>
      <c r="B16" s="149" t="s">
        <v>1569</v>
      </c>
      <c r="C16" s="149" t="s">
        <v>14</v>
      </c>
      <c r="D16" s="149" t="s">
        <v>1570</v>
      </c>
      <c r="E16" s="149" t="s">
        <v>1571</v>
      </c>
      <c r="F16" s="149" t="s">
        <v>1572</v>
      </c>
      <c r="G16" s="149" t="s">
        <v>1573</v>
      </c>
      <c r="H16" s="150" t="s">
        <v>1575</v>
      </c>
      <c r="I16" s="56"/>
    </row>
    <row r="17" spans="1:9" ht="20.100000000000001" customHeight="1" x14ac:dyDescent="0.25">
      <c r="A17" s="151" t="s">
        <v>1627</v>
      </c>
      <c r="B17" s="152" t="s">
        <v>67</v>
      </c>
      <c r="C17" s="152" t="s">
        <v>2217</v>
      </c>
      <c r="D17" s="341">
        <v>1100</v>
      </c>
      <c r="E17" s="342">
        <v>0</v>
      </c>
      <c r="F17" s="342">
        <v>1100</v>
      </c>
      <c r="G17" s="342">
        <v>77</v>
      </c>
      <c r="H17" s="153">
        <v>1023</v>
      </c>
      <c r="I17" s="56"/>
    </row>
    <row r="18" spans="1:9" ht="20.100000000000001" customHeight="1" x14ac:dyDescent="0.25">
      <c r="A18" s="154" t="s">
        <v>1628</v>
      </c>
      <c r="B18" s="152" t="s">
        <v>67</v>
      </c>
      <c r="C18" s="57" t="s">
        <v>2217</v>
      </c>
      <c r="D18" s="343">
        <v>1150</v>
      </c>
      <c r="E18" s="57">
        <v>0</v>
      </c>
      <c r="F18" s="57">
        <v>1150</v>
      </c>
      <c r="G18" s="57">
        <v>80.5</v>
      </c>
      <c r="H18" s="155">
        <v>1069.5</v>
      </c>
      <c r="I18" s="56"/>
    </row>
    <row r="19" spans="1:9" ht="20.100000000000001" customHeight="1" x14ac:dyDescent="0.25">
      <c r="A19" s="154" t="s">
        <v>1629</v>
      </c>
      <c r="B19" s="152" t="s">
        <v>67</v>
      </c>
      <c r="C19" s="57" t="s">
        <v>2184</v>
      </c>
      <c r="D19" s="343">
        <v>1000</v>
      </c>
      <c r="E19" s="57">
        <v>0</v>
      </c>
      <c r="F19" s="57">
        <v>1000</v>
      </c>
      <c r="G19" s="57">
        <v>70</v>
      </c>
      <c r="H19" s="360">
        <v>930</v>
      </c>
      <c r="I19" s="358" t="s">
        <v>2221</v>
      </c>
    </row>
    <row r="20" spans="1:9" ht="20.100000000000001" customHeight="1" x14ac:dyDescent="0.25">
      <c r="A20" s="344" t="s">
        <v>1631</v>
      </c>
      <c r="B20" s="152" t="s">
        <v>67</v>
      </c>
      <c r="C20" s="346" t="s">
        <v>2184</v>
      </c>
      <c r="D20" s="347">
        <v>1100</v>
      </c>
      <c r="E20" s="346">
        <v>0</v>
      </c>
      <c r="F20" s="346">
        <v>1100</v>
      </c>
      <c r="G20" s="346">
        <v>77</v>
      </c>
      <c r="H20" s="348">
        <v>1023</v>
      </c>
      <c r="I20" s="349" t="s">
        <v>2208</v>
      </c>
    </row>
    <row r="21" spans="1:9" ht="20.100000000000001" customHeight="1" x14ac:dyDescent="0.25">
      <c r="A21" s="154" t="s">
        <v>1632</v>
      </c>
      <c r="B21" s="152" t="s">
        <v>67</v>
      </c>
      <c r="C21" s="57" t="s">
        <v>2218</v>
      </c>
      <c r="D21" s="343">
        <v>1100</v>
      </c>
      <c r="E21" s="57">
        <v>0</v>
      </c>
      <c r="F21" s="57">
        <v>1100</v>
      </c>
      <c r="G21" s="57">
        <v>77</v>
      </c>
      <c r="H21" s="360">
        <v>1023</v>
      </c>
      <c r="I21" s="358" t="s">
        <v>2221</v>
      </c>
    </row>
    <row r="22" spans="1:9" ht="20.100000000000001" customHeight="1" x14ac:dyDescent="0.25">
      <c r="A22" s="154" t="s">
        <v>1633</v>
      </c>
      <c r="B22" s="152" t="s">
        <v>67</v>
      </c>
      <c r="C22" s="57" t="s">
        <v>2217</v>
      </c>
      <c r="D22" s="343">
        <v>1100</v>
      </c>
      <c r="E22" s="57">
        <v>0</v>
      </c>
      <c r="F22" s="57">
        <v>1000</v>
      </c>
      <c r="G22" s="57">
        <v>77</v>
      </c>
      <c r="H22" s="155">
        <v>1023</v>
      </c>
      <c r="I22" s="56"/>
    </row>
    <row r="23" spans="1:9" ht="20.100000000000001" customHeight="1" x14ac:dyDescent="0.25">
      <c r="A23" s="154" t="s">
        <v>2210</v>
      </c>
      <c r="B23" s="152" t="s">
        <v>67</v>
      </c>
      <c r="C23" s="57" t="s">
        <v>2217</v>
      </c>
      <c r="D23" s="343">
        <v>833.33</v>
      </c>
      <c r="E23" s="57">
        <v>0</v>
      </c>
      <c r="F23" s="57">
        <v>833.33</v>
      </c>
      <c r="G23" s="57">
        <v>58.33</v>
      </c>
      <c r="H23" s="360">
        <v>775</v>
      </c>
      <c r="I23" s="358" t="s">
        <v>2221</v>
      </c>
    </row>
    <row r="24" spans="1:9" ht="20.100000000000001" customHeight="1" x14ac:dyDescent="0.25">
      <c r="A24" s="154" t="s">
        <v>1634</v>
      </c>
      <c r="B24" s="152" t="s">
        <v>67</v>
      </c>
      <c r="C24" s="57" t="s">
        <v>2219</v>
      </c>
      <c r="D24" s="343">
        <v>1100</v>
      </c>
      <c r="E24" s="57">
        <v>606.66999999999996</v>
      </c>
      <c r="F24" s="57">
        <v>1706.67</v>
      </c>
      <c r="G24" s="57">
        <v>119.47</v>
      </c>
      <c r="H24" s="155">
        <v>1587.2</v>
      </c>
      <c r="I24" s="56"/>
    </row>
    <row r="25" spans="1:9" ht="20.100000000000001" customHeight="1" x14ac:dyDescent="0.25">
      <c r="A25" s="154" t="s">
        <v>1635</v>
      </c>
      <c r="B25" s="152" t="s">
        <v>67</v>
      </c>
      <c r="C25" s="57" t="s">
        <v>2220</v>
      </c>
      <c r="D25" s="343">
        <v>800</v>
      </c>
      <c r="E25" s="57">
        <v>0</v>
      </c>
      <c r="F25" s="57">
        <v>800</v>
      </c>
      <c r="G25" s="57">
        <v>0</v>
      </c>
      <c r="H25" s="155">
        <v>0</v>
      </c>
      <c r="I25" s="56"/>
    </row>
    <row r="26" spans="1:9" ht="20.100000000000001" customHeight="1" thickBot="1" x14ac:dyDescent="0.3">
      <c r="A26" s="156" t="s">
        <v>1637</v>
      </c>
      <c r="B26" s="152" t="s">
        <v>67</v>
      </c>
      <c r="C26" s="157" t="s">
        <v>2184</v>
      </c>
      <c r="D26" s="357">
        <v>850</v>
      </c>
      <c r="E26" s="157">
        <v>0</v>
      </c>
      <c r="F26" s="157">
        <v>850</v>
      </c>
      <c r="G26" s="157">
        <v>59.5</v>
      </c>
      <c r="H26" s="359">
        <v>790.5</v>
      </c>
      <c r="I26" s="358" t="s">
        <v>2221</v>
      </c>
    </row>
    <row r="27" spans="1:9" ht="20.100000000000001" customHeight="1" thickBot="1" x14ac:dyDescent="0.3">
      <c r="A27" s="590" t="s">
        <v>2216</v>
      </c>
      <c r="B27" s="591"/>
      <c r="C27" s="591"/>
      <c r="D27" s="591"/>
      <c r="E27" s="591"/>
      <c r="F27" s="591"/>
      <c r="G27" s="159">
        <f>SUM(G17:G26)</f>
        <v>695.80000000000007</v>
      </c>
      <c r="H27" s="160">
        <f>SUM(H17:H26)</f>
        <v>9244.2000000000007</v>
      </c>
      <c r="I27" s="56"/>
    </row>
    <row r="28" spans="1:9" ht="20.100000000000001" customHeight="1" x14ac:dyDescent="0.25"/>
    <row r="29" spans="1:9" ht="20.100000000000001" customHeight="1" x14ac:dyDescent="0.25"/>
  </sheetData>
  <mergeCells count="4">
    <mergeCell ref="A27:F27"/>
    <mergeCell ref="A15:H15"/>
    <mergeCell ref="A1:H1"/>
    <mergeCell ref="A13:F13"/>
  </mergeCells>
  <phoneticPr fontId="18" type="noConversion"/>
  <pageMargins left="0.511811024" right="0.511811024" top="0.78740157499999996" bottom="0.78740157499999996" header="0.31496062000000002" footer="0.31496062000000002"/>
  <pageSetup paperSize="9" scale="86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8D528-9DD6-4BA5-9833-42A8B3A71413}">
  <dimension ref="A1:L8"/>
  <sheetViews>
    <sheetView workbookViewId="0">
      <selection activeCell="M13" sqref="M13"/>
    </sheetView>
  </sheetViews>
  <sheetFormatPr defaultRowHeight="15" x14ac:dyDescent="0.25"/>
  <sheetData>
    <row r="1" spans="1:12" ht="15.75" thickBot="1" x14ac:dyDescent="0.3"/>
    <row r="2" spans="1:12" ht="15.75" thickBot="1" x14ac:dyDescent="0.3">
      <c r="A2" s="575" t="s">
        <v>1638</v>
      </c>
      <c r="B2" s="576"/>
      <c r="C2" s="576"/>
      <c r="D2" s="576"/>
      <c r="E2" s="576"/>
      <c r="F2" s="576"/>
      <c r="G2" s="576"/>
      <c r="H2" s="576"/>
      <c r="I2" s="576"/>
      <c r="J2" s="576"/>
      <c r="K2" s="577"/>
    </row>
    <row r="3" spans="1:12" ht="15.75" thickBot="1" x14ac:dyDescent="0.3">
      <c r="A3" s="54" t="s">
        <v>1568</v>
      </c>
      <c r="B3" s="54" t="s">
        <v>1569</v>
      </c>
      <c r="C3" s="54" t="s">
        <v>14</v>
      </c>
      <c r="D3" s="58" t="s">
        <v>1570</v>
      </c>
      <c r="E3" s="58" t="s">
        <v>1639</v>
      </c>
      <c r="F3" s="58" t="s">
        <v>1593</v>
      </c>
      <c r="G3" s="58" t="s">
        <v>1640</v>
      </c>
      <c r="H3" s="58" t="s">
        <v>1641</v>
      </c>
      <c r="I3" s="58" t="s">
        <v>1572</v>
      </c>
      <c r="J3" s="58" t="s">
        <v>1573</v>
      </c>
      <c r="K3" s="59" t="s">
        <v>1575</v>
      </c>
    </row>
    <row r="4" spans="1:12" ht="47.25" x14ac:dyDescent="0.25">
      <c r="A4" s="52" t="s">
        <v>1642</v>
      </c>
      <c r="B4" s="77" t="s">
        <v>89</v>
      </c>
      <c r="C4" s="61" t="s">
        <v>1643</v>
      </c>
      <c r="D4" s="62">
        <v>1277.17</v>
      </c>
      <c r="E4" s="62">
        <v>65.77</v>
      </c>
      <c r="F4" s="62">
        <v>277</v>
      </c>
      <c r="G4" s="62">
        <v>217.67</v>
      </c>
      <c r="H4" s="62">
        <v>155</v>
      </c>
      <c r="I4" s="62">
        <f>SUM(D4:H4)</f>
        <v>1992.6100000000001</v>
      </c>
      <c r="J4" s="62">
        <v>89.69</v>
      </c>
      <c r="K4" s="63">
        <f>I4-J4</f>
        <v>1902.92</v>
      </c>
      <c r="L4" s="64" t="s">
        <v>1603</v>
      </c>
    </row>
    <row r="5" spans="1:12" ht="47.25" x14ac:dyDescent="0.25">
      <c r="A5" s="52" t="s">
        <v>1642</v>
      </c>
      <c r="B5" s="77" t="s">
        <v>130</v>
      </c>
      <c r="C5" s="61" t="s">
        <v>1644</v>
      </c>
      <c r="D5" s="62">
        <v>1277.17</v>
      </c>
      <c r="E5" s="62">
        <v>67.94</v>
      </c>
      <c r="F5" s="62">
        <v>277</v>
      </c>
      <c r="G5" s="62">
        <v>144.86000000000001</v>
      </c>
      <c r="H5" s="62">
        <v>0</v>
      </c>
      <c r="I5" s="62">
        <f>SUM(D5:H5)</f>
        <v>1766.9700000000003</v>
      </c>
      <c r="J5" s="62">
        <v>85.32</v>
      </c>
      <c r="K5" s="63">
        <f>I5-J5</f>
        <v>1681.6500000000003</v>
      </c>
      <c r="L5" s="64" t="s">
        <v>1645</v>
      </c>
    </row>
    <row r="6" spans="1:12" ht="15.75" x14ac:dyDescent="0.25">
      <c r="A6" s="16"/>
      <c r="B6" s="78"/>
      <c r="C6" s="79"/>
      <c r="D6" s="80"/>
      <c r="E6" s="80"/>
      <c r="F6" s="80"/>
      <c r="G6" s="80"/>
      <c r="H6" s="80"/>
      <c r="I6" s="80"/>
      <c r="J6" s="80"/>
      <c r="K6" s="81"/>
      <c r="L6" s="64"/>
    </row>
    <row r="7" spans="1:12" ht="16.5" thickBot="1" x14ac:dyDescent="0.3">
      <c r="A7" s="16"/>
      <c r="B7" s="78"/>
      <c r="C7" s="65"/>
      <c r="D7" s="66"/>
      <c r="E7" s="66"/>
      <c r="F7" s="66"/>
      <c r="G7" s="67"/>
      <c r="H7" s="66"/>
      <c r="I7" s="66"/>
      <c r="J7" s="66"/>
      <c r="K7" s="81"/>
      <c r="L7" s="64"/>
    </row>
    <row r="8" spans="1:12" ht="15.75" thickBot="1" x14ac:dyDescent="0.3">
      <c r="A8" s="68" t="s">
        <v>1591</v>
      </c>
      <c r="B8" s="68"/>
      <c r="C8" s="68"/>
      <c r="D8" s="69">
        <f>SUM(D4:D7)</f>
        <v>2554.34</v>
      </c>
      <c r="E8" s="69"/>
      <c r="F8" s="69"/>
      <c r="G8" s="69"/>
      <c r="H8" s="69"/>
      <c r="I8" s="69">
        <f>SUM(I4:I7)</f>
        <v>3759.5800000000004</v>
      </c>
      <c r="J8" s="70">
        <f>SUM(J4:J7)</f>
        <v>175.01</v>
      </c>
      <c r="K8" s="71">
        <f>SUM(K4:K7)</f>
        <v>3584.5700000000006</v>
      </c>
    </row>
  </sheetData>
  <mergeCells count="1">
    <mergeCell ref="A2:K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DEZEMBRO</vt:lpstr>
      <vt:lpstr>MARINA</vt:lpstr>
      <vt:lpstr>REGINALDO</vt:lpstr>
      <vt:lpstr>ARMANDO</vt:lpstr>
      <vt:lpstr>JOSEMAR</vt:lpstr>
      <vt:lpstr>ERMELINDO</vt:lpstr>
      <vt:lpstr>FABIANA</vt:lpstr>
      <vt:lpstr>TEOFANES</vt:lpstr>
      <vt:lpstr>RICARDO</vt:lpstr>
      <vt:lpstr>MARIA DE LOURDES (SILVANA)</vt:lpstr>
      <vt:lpstr>EMILE</vt:lpstr>
      <vt:lpstr>PAULO AUGUSTO</vt:lpstr>
      <vt:lpstr>ZILDO GAVA</vt:lpstr>
      <vt:lpstr>ANGELA HARUKO</vt:lpstr>
      <vt:lpstr>PAULO CESAR GRANDE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Joacir Rocha</dc:creator>
  <cp:lastModifiedBy>Joacir Rocha Serviços Administrativos</cp:lastModifiedBy>
  <cp:lastPrinted>2023-11-22T13:44:14Z</cp:lastPrinted>
  <dcterms:created xsi:type="dcterms:W3CDTF">2023-04-26T12:55:57Z</dcterms:created>
  <dcterms:modified xsi:type="dcterms:W3CDTF">2023-12-13T19:42:16Z</dcterms:modified>
</cp:coreProperties>
</file>