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talhes" sheetId="1" r:id="rId5"/>
    <sheet state="visible" name="Base - Execução da String de bu" sheetId="2" r:id="rId6"/>
    <sheet state="visible" name="v1 Análise de Título e Abstract" sheetId="3" r:id="rId7"/>
    <sheet state="visible" name="v2 Busca pelo Texto Completo (C" sheetId="4" r:id="rId8"/>
    <sheet state="visible" name="v3 Análise da Introdução e Conc" sheetId="5" r:id="rId9"/>
    <sheet state="visible" name="v4 Seleção do Conjunto Semente " sheetId="6" r:id="rId10"/>
    <sheet state="visible" name="v5 Snowballing Forward ✅" sheetId="7" r:id="rId11"/>
    <sheet state="visible" name="v6 Texto Completo Snowballing F" sheetId="8" r:id="rId12"/>
    <sheet state="visible" name="v7 Extração de Dados com Base n" sheetId="9" r:id="rId13"/>
    <sheet state="visible" name="v8 Extração RQs ✅"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tc={2f57afcd-59ae-4d63-93ca-7bcd44291ace}</author>
    <author>tc={dbfbde67-5049-487c-9480-afd06c34d9da}</author>
  </authors>
  <commentList>
    <comment authorId="0" xr:uid="{2f57afcd-59ae-4d63-93ca-7bcd44291ace}" ref="AU119">
      <text>
        <t xml:space="preserve">[Threaded comment]
 Your version of Excel allows you to read this threaded comment; however, any edits to it will get removed if the file is opened in a newer version of Excel. Learn more: https://go.microsoft.com/fwlink/?linkid=870924
Comment:
	ID: 92
</t>
      </text>
    </comment>
    <comment authorId="1" xr:uid="{dbfbde67-5049-487c-9480-afd06c34d9da}" ref="A118">
      <text>
        <t xml:space="preserve">[Threaded comment]
 Your version of Excel allows you to read this threaded comment; however, any edits to it will get removed if the file is opened in a newer version of Excel. Learn more: https://go.microsoft.com/fwlink/?linkid=870924
Comment:
	Ressalva, CI2, pois contrato de software não está no SDLC.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tc={0e6d3050-b1fa-4ae2-9660-d54251024ac8}</author>
    <author>tc={4d20718f-0b2e-4579-83bc-aae8a761b2b7}</author>
    <author>tc={83faa421-ec0f-4ac7-9e54-deddcd782e50}</author>
    <author>tc={8f28f3fa-8e6c-4506-a709-7486b978fea2}</author>
    <author>tc={c6b5f997-4085-448e-89e7-c8f0ad9a35b3}</author>
    <author>tc={d0544f03-af25-4ee9-a744-c61b7be13772}</author>
    <author>tc={d8359840-df54-4e79-8d70-09167adc50cb}</author>
    <author>tc={e457b6d1-dc44-4ddc-b506-2c2d19d2630f}</author>
  </authors>
  <commentList>
    <comment authorId="0" xr:uid="{0e6d3050-b1fa-4ae2-9660-d54251024ac8}" ref="BA26">
      <text>
        <t xml:space="preserve">[Threaded comment]
 Your version of Excel allows you to read this threaded comment; however, any edits to it will get removed if the file is opened in a newer version of Excel. Learn more: https://go.microsoft.com/fwlink/?linkid=870924
Comment:
	Não utiliza sumarização no contexto de SDLC.
</t>
      </text>
    </comment>
    <comment authorId="1" xr:uid="{4d20718f-0b2e-4579-83bc-aae8a761b2b7}" ref="BA9">
      <text>
        <t xml:space="preserve">[Threaded comment]
 Your version of Excel allows you to read this threaded comment; however, any edits to it will get removed if the file is opened in a newer version of Excel. Learn more: https://go.microsoft.com/fwlink/?linkid=870924
Comment:
	Foco em treinar modelo para sumarização de contratos de software mas não relacionado ao SDLC.
</t>
      </text>
    </comment>
    <comment authorId="2" xr:uid="{83faa421-ec0f-4ac7-9e54-deddcd782e50}" ref="BA36">
      <text>
        <t xml:space="preserve">[Threaded comment]
 Your version of Excel allows you to read this threaded comment; however, any edits to it will get removed if the file is opened in a newer version of Excel. Learn more: https://go.microsoft.com/fwlink/?linkid=870924
Comment:
	Sem foco no SDLC.
</t>
      </text>
    </comment>
    <comment authorId="3" xr:uid="{8f28f3fa-8e6c-4506-a709-7486b978fea2}" ref="AW20">
      <text>
        <t xml:space="preserve">[Threaded comment]
 Your version of Excel allows you to read this threaded comment; however, any edits to it will get removed if the file is opened in a newer version of Excel. Learn more: https://go.microsoft.com/fwlink/?linkid=870924
Comment:
	Não propõem e nem avalia técnicas de sumarização.
</t>
      </text>
    </comment>
    <comment authorId="4" xr:uid="{c6b5f997-4085-448e-89e7-c8f0ad9a35b3}" ref="AW17">
      <text>
        <t xml:space="preserve">[Threaded comment]
 Your version of Excel allows you to read this threaded comment; however, any edits to it will get removed if the file is opened in a newer version of Excel. Learn more: https://go.microsoft.com/fwlink/?linkid=870924
Comment:
	Métricas de avaliação da sumarização, não da sua aplicação.
</t>
      </text>
    </comment>
    <comment authorId="5" xr:uid="{d0544f03-af25-4ee9-a744-c61b7be13772}" ref="AZ31">
      <text>
        <t xml:space="preserve">[Threaded comment]
 Your version of Excel allows you to read this threaded comment; however, any edits to it will get removed if the file is opened in a newer version of Excel. Learn more: https://go.microsoft.com/fwlink/?linkid=870924
Comment:
	Não propõem ou aborda técnica de sumarização como principal atividade, apenas analise/compreensão de diagramas UML..
</t>
      </text>
    </comment>
    <comment authorId="6" xr:uid="{d8359840-df54-4e79-8d70-09167adc50cb}" ref="AW39">
      <text>
        <t xml:space="preserve">[Threaded comment]
 Your version of Excel allows you to read this threaded comment; however, any edits to it will get removed if the file is opened in a newer version of Excel. Learn more: https://go.microsoft.com/fwlink/?linkid=870924
Comment:
	Traz o impacto do uso de LLMs na compreensão de código em tarefas de sumarização, mas não propõe/aplica técnicas de sumarização
</t>
      </text>
    </comment>
    <comment authorId="7" xr:uid="{e457b6d1-dc44-4ddc-b506-2c2d19d2630f}" ref="AW23">
      <text>
        <t xml:space="preserve">[Threaded comment]
 Your version of Excel allows you to read this threaded comment; however, any edits to it will get removed if the file is opened in a newer version of Excel. Learn more: https://go.microsoft.com/fwlink/?linkid=870924
Comment:
	Foco em um modelo instruction-tuned para várias tarefas (QA, geração, etc).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tc={05e2b98a-ffe1-43b2-8111-4866252e744e}</author>
    <author>tc={0784b4ea-2045-4687-a4d9-34aa1ada2441}</author>
    <author>tc={28eade0a-1427-4901-9dc3-e50ec800715f}</author>
    <author>tc={3d41bdd7-c8b6-4f99-938a-e4b99a7c2c9a}</author>
    <author>tc={4e0c0fcf-0480-46ee-aa84-f9e7aca81fe2}</author>
    <author>tc={5e3dfb47-ee8f-4261-b78f-ae31eacfff4a}</author>
    <author>tc={6152a256-ab18-4511-84db-d9feeddce171}</author>
    <author>tc={6c321ac8-c32e-4398-9d55-9b24560db505}</author>
    <author>tc={860e32b8-21ee-4a75-a453-fa567209fb22}</author>
    <author>tc={933b10cf-bfed-453c-8164-6775f9e90924}</author>
    <author>tc={93541e4f-cde8-4d35-8e73-348a2b59833c}</author>
    <author>tc={960d3f42-771a-4e54-89c7-7168616c931f}</author>
    <author>tc={bc2fda06-5de7-4ab2-84a6-b3d10265178f}</author>
    <author>tc={cb838313-33b6-462c-8976-3bf8750daff2}</author>
    <author>tc={d29abf49-cea2-4d45-915e-ac2f2b4455c2}</author>
    <author>tc={e80456bd-7079-4411-bb42-4afb690c41a5}</author>
    <author>tc={f30e8c88-37ee-4454-8c94-acf4772d4ccb}</author>
  </authors>
  <commentList>
    <comment authorId="0" xr:uid="{05e2b98a-ffe1-43b2-8111-4866252e744e}" ref="AW73">
      <text>
        <t xml:space="preserve">[Threaded comment]
 Your version of Excel allows you to read this threaded comment; however, any edits to it will get removed if the file is opened in a newer version of Excel. Learn more: https://go.microsoft.com/fwlink/?linkid=870924
Comment:
	Extração inicial.
</t>
      </text>
    </comment>
    <comment authorId="1" xr:uid="{0784b4ea-2045-4687-a4d9-34aa1ada2441}" ref="AW21">
      <text>
        <t xml:space="preserve">[Threaded comment]
 Your version of Excel allows you to read this threaded comment; however, any edits to it will get removed if the file is opened in a newer version of Excel. Learn more: https://go.microsoft.com/fwlink/?linkid=870924
Comment:
	Extração inicial.
</t>
      </text>
    </comment>
    <comment authorId="2" xr:uid="{28eade0a-1427-4901-9dc3-e50ec800715f}" ref="AW120">
      <text>
        <t xml:space="preserve">[Threaded comment]
 Your version of Excel allows you to read this threaded comment; however, any edits to it will get removed if the file is opened in a newer version of Excel. Learn more: https://go.microsoft.com/fwlink/?linkid=870924
Comment:
	ID 28
</t>
      </text>
    </comment>
    <comment authorId="3" xr:uid="{3d41bdd7-c8b6-4f99-938a-e4b99a7c2c9a}" ref="AW29">
      <text>
        <t xml:space="preserve">[Threaded comment]
 Your version of Excel allows you to read this threaded comment; however, any edits to it will get removed if the file is opened in a newer version of Excel. Learn more: https://go.microsoft.com/fwlink/?linkid=870924
Comment:
	Extração inicial.
</t>
      </text>
    </comment>
    <comment authorId="4" xr:uid="{4e0c0fcf-0480-46ee-aa84-f9e7aca81fe2}" ref="AW111">
      <text>
        <t xml:space="preserve">[Threaded comment]
 Your version of Excel allows you to read this threaded comment; however, any edits to it will get removed if the file is opened in a newer version of Excel. Learn more: https://go.microsoft.com/fwlink/?linkid=870924
Comment:
	ID 11
</t>
      </text>
    </comment>
    <comment authorId="5" xr:uid="{5e3dfb47-ee8f-4261-b78f-ae31eacfff4a}" ref="AW107">
      <text>
        <t xml:space="preserve">[Threaded comment]
 Your version of Excel allows you to read this threaded comment; however, any edits to it will get removed if the file is opened in a newer version of Excel. Learn more: https://go.microsoft.com/fwlink/?linkid=870924
Comment:
	ID 20
</t>
      </text>
    </comment>
    <comment authorId="6" xr:uid="{6152a256-ab18-4511-84db-d9feeddce171}" ref="AW36">
      <text>
        <t xml:space="preserve">[Threaded comment]
 Your version of Excel allows you to read this threaded comment; however, any edits to it will get removed if the file is opened in a newer version of Excel. Learn more: https://go.microsoft.com/fwlink/?linkid=870924
Comment:
	Extração inicial.
</t>
      </text>
    </comment>
    <comment authorId="7" xr:uid="{6c321ac8-c32e-4398-9d55-9b24560db505}" ref="AW90">
      <text>
        <t xml:space="preserve">[Threaded comment]
 Your version of Excel allows you to read this threaded comment; however, any edits to it will get removed if the file is opened in a newer version of Excel. Learn more: https://go.microsoft.com/fwlink/?linkid=870924
Comment:
	ID 23
</t>
      </text>
    </comment>
    <comment authorId="8" xr:uid="{860e32b8-21ee-4a75-a453-fa567209fb22}" ref="AW97">
      <text>
        <t xml:space="preserve">[Threaded comment]
 Your version of Excel allows you to read this threaded comment; however, any edits to it will get removed if the file is opened in a newer version of Excel. Learn more: https://go.microsoft.com/fwlink/?linkid=870924
Comment:
	ID 67
</t>
      </text>
    </comment>
    <comment authorId="9" xr:uid="{933b10cf-bfed-453c-8164-6775f9e90924}" ref="AW100">
      <text>
        <t xml:space="preserve">[Threaded comment]
 Your version of Excel allows you to read this threaded comment; however, any edits to it will get removed if the file is opened in a newer version of Excel. Learn more: https://go.microsoft.com/fwlink/?linkid=870924
Comment:
	ID 68
</t>
      </text>
    </comment>
    <comment authorId="10" xr:uid="{93541e4f-cde8-4d35-8e73-348a2b59833c}" ref="AW4">
      <text>
        <t xml:space="preserve">[Threaded comment]
 Your version of Excel allows you to read this threaded comment; however, any edits to it will get removed if the file is opened in a newer version of Excel. Learn more: https://go.microsoft.com/fwlink/?linkid=870924
Comment:
	Extração inicial.
</t>
      </text>
    </comment>
    <comment authorId="11" xr:uid="{960d3f42-771a-4e54-89c7-7168616c931f}" ref="AW32">
      <text>
        <t xml:space="preserve">[Threaded comment]
 Your version of Excel allows you to read this threaded comment; however, any edits to it will get removed if the file is opened in a newer version of Excel. Learn more: https://go.microsoft.com/fwlink/?linkid=870924
Comment:
	Extração inicial.
</t>
      </text>
    </comment>
    <comment authorId="12" xr:uid="{bc2fda06-5de7-4ab2-84a6-b3d10265178f}" ref="AW55">
      <text>
        <t xml:space="preserve">[Threaded comment]
 Your version of Excel allows you to read this threaded comment; however, any edits to it will get removed if the file is opened in a newer version of Excel. Learn more: https://go.microsoft.com/fwlink/?linkid=870924
Comment:
	Extração inicial.
</t>
      </text>
    </comment>
    <comment authorId="13" xr:uid="{cb838313-33b6-462c-8976-3bf8750daff2}" ref="AW108">
      <text>
        <t xml:space="preserve">[Threaded comment]
 Your version of Excel allows you to read this threaded comment; however, any edits to it will get removed if the file is opened in a newer version of Excel. Learn more: https://go.microsoft.com/fwlink/?linkid=870924
Comment:
	ID 23
</t>
      </text>
    </comment>
    <comment authorId="14" xr:uid="{d29abf49-cea2-4d45-915e-ac2f2b4455c2}" ref="AW51">
      <text>
        <t xml:space="preserve">[Threaded comment]
 Your version of Excel allows you to read this threaded comment; however, any edits to it will get removed if the file is opened in a newer version of Excel. Learn more: https://go.microsoft.com/fwlink/?linkid=870924
Comment:
	Extração inicial.
</t>
      </text>
    </comment>
    <comment authorId="15" xr:uid="{e80456bd-7079-4411-bb42-4afb690c41a5}" ref="AW99">
      <text>
        <t xml:space="preserve">[Threaded comment]
 Your version of Excel allows you to read this threaded comment; however, any edits to it will get removed if the file is opened in a newer version of Excel. Learn more: https://go.microsoft.com/fwlink/?linkid=870924
Comment:
	ID 23
</t>
      </text>
    </comment>
    <comment authorId="16" xr:uid="{f30e8c88-37ee-4454-8c94-acf4772d4ccb}" ref="O18">
      <text>
        <t xml:space="preserve">[Threaded comment]
 Your version of Excel allows you to read this threaded comment; however, any edits to it will get removed if the file is opened in a newer version of Excel. Learn more: https://go.microsoft.com/fwlink/?linkid=870924
Comment:
	Aumentou em 1.
</t>
      </text>
    </comment>
  </commentList>
</comments>
</file>

<file path=xl/sharedStrings.xml><?xml version="1.0" encoding="utf-8"?>
<sst xmlns="http://schemas.openxmlformats.org/spreadsheetml/2006/main" count="14763" uniqueCount="4211">
  <si>
    <t>String executada</t>
  </si>
  <si>
    <t>( "summarization" ) AND ( "LLM" OR "large language model" OR "generative AI" ) AND ( ( "software" ) AND ( "development" OR "requirement" OR "architecture" OR "test" OR "maintenance" ) )</t>
  </si>
  <si>
    <t>Data de execução</t>
  </si>
  <si>
    <t>Base de dados</t>
  </si>
  <si>
    <t>Scopus</t>
  </si>
  <si>
    <t>Artigos retornados</t>
  </si>
  <si>
    <t>RQ</t>
  </si>
  <si>
    <t>RQ1. Quais LLMs, arquiteturas e estratégias de prompting são utilizadas para a sumarização de artefatos do ciclo de vida de desenvolvimento de software (SDLC)?</t>
  </si>
  <si>
    <t>RQ2. Quais tipos de artefatos do SDLC são sumarizados e em quais fases do desenvolvimento eles são aplicados?</t>
  </si>
  <si>
    <t>RQ3. Quais métodos de avaliação, conjuntos de dados e métricas são utilizados para avaliar a qualidade da sumarização?</t>
  </si>
  <si>
    <t>CE</t>
  </si>
  <si>
    <t>CE1. Estudos duplicados.</t>
  </si>
  <si>
    <t>CE2. Estudos que não envolvem LLMs.</t>
  </si>
  <si>
    <t>CE3. Estudos que não realizam ou não apoiam tarefas de sumarização.</t>
  </si>
  <si>
    <t>CE4. Estudos fora do contexto de Engenharia de Software.</t>
  </si>
  <si>
    <t>CE5. Estudos cujo texto completo não está acessível.</t>
  </si>
  <si>
    <t>CI</t>
  </si>
  <si>
    <t>CI1. Estudos que propõem, avaliam ou aplicam técnicas baseadas em LLMs para sumarização.</t>
  </si>
  <si>
    <t>CI2. Estudos que abordam artefatos de Engenharia de Software ou atividades do SDLC.</t>
  </si>
  <si>
    <t>ID</t>
  </si>
  <si>
    <t>Authors</t>
  </si>
  <si>
    <t>Author full names</t>
  </si>
  <si>
    <t>Author(s) ID</t>
  </si>
  <si>
    <t>Title</t>
  </si>
  <si>
    <t>Year</t>
  </si>
  <si>
    <t>Source title</t>
  </si>
  <si>
    <t>Volume</t>
  </si>
  <si>
    <t>Issue</t>
  </si>
  <si>
    <t>Art. No.</t>
  </si>
  <si>
    <t>Page start</t>
  </si>
  <si>
    <t>Page end</t>
  </si>
  <si>
    <t>Cited by</t>
  </si>
  <si>
    <t>DOI</t>
  </si>
  <si>
    <t>Link</t>
  </si>
  <si>
    <t>Affiliations</t>
  </si>
  <si>
    <t>Authors with affiliations</t>
  </si>
  <si>
    <t>Abstract</t>
  </si>
  <si>
    <t>Author Keywords</t>
  </si>
  <si>
    <t>Index Keywords</t>
  </si>
  <si>
    <t>Molecular Sequence Numbers</t>
  </si>
  <si>
    <t>Chemicals/CAS</t>
  </si>
  <si>
    <t>Tradenames</t>
  </si>
  <si>
    <t>Manufacturers</t>
  </si>
  <si>
    <t>Funding Details</t>
  </si>
  <si>
    <t>Funding Texts</t>
  </si>
  <si>
    <t>References</t>
  </si>
  <si>
    <t>Correspondence Address</t>
  </si>
  <si>
    <t>Editors</t>
  </si>
  <si>
    <t>Publisher</t>
  </si>
  <si>
    <t>Sponsors</t>
  </si>
  <si>
    <t>Conference name</t>
  </si>
  <si>
    <t>Conference date</t>
  </si>
  <si>
    <t>Conference location</t>
  </si>
  <si>
    <t>Conference code</t>
  </si>
  <si>
    <t>ISSN</t>
  </si>
  <si>
    <t>ISBN</t>
  </si>
  <si>
    <t>CODEN</t>
  </si>
  <si>
    <t>PubMed ID</t>
  </si>
  <si>
    <t>Language of Original Document</t>
  </si>
  <si>
    <t>Abbreviated Source Title</t>
  </si>
  <si>
    <t>Document Type</t>
  </si>
  <si>
    <t>Publication Stage</t>
  </si>
  <si>
    <t>Open Access</t>
  </si>
  <si>
    <t>Source</t>
  </si>
  <si>
    <t>EID</t>
  </si>
  <si>
    <t>Khati D.</t>
  </si>
  <si>
    <t>Khati, Dipin (58576629500)</t>
  </si>
  <si>
    <t>Trustworthiness of Large Language Models for Code</t>
  </si>
  <si>
    <t>Proceedings - International Conference on Software Engineering</t>
  </si>
  <si>
    <t>10.1109/ICSE-Companion66252.2025.00063</t>
  </si>
  <si>
    <t>https://www.scopus.com/inward/record.uri?eid=2-s2.0-105008497705&amp;doi=10.1109%2FICSE-Companion66252.2025.00063&amp;partnerID=40&amp;md5=6c380a791773db788c35f98a8c576f7e</t>
  </si>
  <si>
    <t>William &amp; Mary, Williamsburg, VA, United States</t>
  </si>
  <si>
    <t>Khati D., William &amp; Mary, Williamsburg, VA, United States</t>
  </si>
  <si>
    <t>In recent years, Large Language Models for code (LLMc) have transformed the landscape of software engineering (SE), demonstrating significant efficacy in tasks such as code completion, summarization, review, tracing, translation, test case generation, clone detection, and bug fixing. Notably, GitHub Copilot and Google's CodeBot exemplify how LLMc contributes to substantial time and effort savings in software development. However, the widespread application of these models has raised critical concerns regarding their trustworthiness. The lack of well-defined trust metrics beyond mere accuracy poses significant risks, including potential security vulnerabilities and compromised data integrity. This dissertation proposes solving this pressing need by developing a comprehensive framework to evaluate LLMc's trustworthiness. We aim to establish contextualized definitions of trust, distrust, and trustworthiness specific to LLMc, identify key influencing factors, and create a standardized evaluation framework encompassing both model-based attributes and human-centric considerations. We will validate the framework's effectiveness through rigorous empirical studies and user evaluations and provide insights for targeted improvements in LLMc development. This dissertation seeks to enhance the reliability and transparency of LLMc, fostering their responsible integration into software engineering practices and paving the way for more trustworthy AI-assisted code generation. © 2025 IEEE.</t>
  </si>
  <si>
    <t>LLM; LLM4SE; Software Engineering; trust</t>
  </si>
  <si>
    <t>Network security; Software design; Software reliability; Software testing; Bug-fixing; Clone detection; Code completions; Google+; Language model; LLM; LLM4SE; Test case generation; Trust; Trust metrics; Codes (symbols)</t>
  </si>
  <si>
    <t>Austin J.; Odena A., Program synthesis with large language models, (2021); Hendrycks D.; Basart S., Measuring coding challenge competence with APPS, (2021); Chen M.; Tworek J., Generation Probabilities are Not Enough: Improving Error Highlighting for AI Code Suggestions, (2021); White M.; Vendome C., Toward deep learning software repositories, 2015 IEEE/ACM 12th Working Conference on Mining Software Repositories, pp. 334-345, (2015); Ciniselli M.; Cooper N., An empirical study on the usage of transformer models for code completion, IEEE Transactions on Software Engineering, 48, 12, pp. 4818-4837, (2022); LeClair A.; Bansal A., Ensemble Models for Neural Source Code Summarization of Subroutines, (2021); Moran K.; Yachnes A., An empirical investigation into the use of image captioning for automated software documentation, 2022 IEEE International Conference on Software Analysis, Evolution and Reengineering (SANER), pp. 514-525, (2022); Tufano R.; Pascarella L., Towards automating code review activities, 2021 IEEE/ACM 43rd International Conference on Software Engineering (ICSE), pp. 163-174, (2021); Tufano R.; Masiero S., Using pre-trained models to boost code review automation, 2022 IEEE/ACM 44th International Conference on Software Engineering (ICSE), pp. 2291-2302, (2022); Moran K.; Palacio D.N., Improving the effectiveness of traceability link recovery using hierarchical Bayesian networks, 2020 IEEE/ACM 42nd International Conference on Software Engineering (ICSE), pp. 873-885, (2020); Nguyen A.T.; Nguyen T.N., Graph-based statistical language model for code, ICSE'15, pp. 858-868, (2015); White R.; Krinke J., ReAssert: Deep Learning for Assert Generation, (2020); Raychev V.; Vechev M.T., Code completion with statistical language models, PLDI, (2014); Watson C.; Tufano M., On learning meaningful assert statements for unit test cases, 2020 IEEE/ACM 42nd International Conference on Software Engineering (ICSE), pp. 1398-1409, (2020); White M.; Tufano M., Deep learning code fragments for code clone detection, 2016 31st IEEE/ACM International Conference on Automated Software Engineering (ASE), pp. 87-98, (2016); Tufano M.; Watson C., Deep learning similarities from different representations of source code, 2018 IEEE/ACM 15th International Conference on Mining Software Repositories (MSR), pp. 542-553, (2018); Tufano M.; Watson C., Learning How to Mutate Source Code from Bug-Fixes, ICSME 2019, pp. 301-312, (2019); Zhou Y.; Liu S., Devign: Effective Vulnerability Identification by Learning Comprehensive Program Semantics via Graph Neural Networks; White M.; Tufano M., Sorting and transforming program repair ingredients via deep learning code similarities, 2019 IEEE 26th International Conference on Software Analysis, Evolution and Reengineering (SANER), pp. 479-490, (2019); Tufano M.; Pantiuchina J., On learning meaningful code changes via neural machine translation, 2019 IEEE/ACM 41st International Conference on Software Engineering (ICSE), pp. 25-36, (2019); Tufano M.; Watson C., An Empirical Study on Learning Bug-Fixing Patches in the Wild via Neural Machine Translation, ACM Transactions on Software Engineering and Methodology, 28, 4, pp. 1-29, (2019); Tufano M.; Watson C., An empirical investigation into learning bug-fixing patches in the wild via neural machine translation, 2018 33rd IEEE/ACM International Conference on Automated Software Engineering (ASE), pp. 832-837, (2018); Chen Z.; Kommrusch S., Sequencer: Sequence-to-sequence learning for end-to-end program repair, IEEE Transactions on Software Engineering, 47, 9, pp. 1943-1959, (2021); Connor A.; Harris A., Can we automatically fix bugs by learning edit operations, 2022 IEEE International Conference on Software Analysis, Evolution and Reengineering (SANER), pp. 782-792, (2022); Wermelinger M., Using github copilot to solve simple programming problems, Proceedings of the 54th ACM Technical Symposium on Computer Science Education, 1, pp. 172-178, (2023); Rosenberg D.; Boehm B., Codebots: From domain model to executable architecture, Parallel Agile-faster delivery, fewer defects, lower cost, pp. 27-51, (2020); Thorne S., Understanding the interplay between trust, reliability, and human factors in the age of generative ai, International journal of simulation: Systems, science &amp; technology, (2024); Balayn A.; Yurrita M., An empirical exploration of trust dynamics in llm supply chains, (2024); Wischnewski M.; Kramer N., Measuring and understanding trust calibrations for automated systems: A survey of the state-of-the-art and future directions, Proceedings of the 2023 CHI Conference on Human Factors in Computing Systems, ser. CHI '23, (2023); Lee J.D.; See K.A., Trust in automation: Designing for appropriate reliance, Human Factors: The Journal of Human Factors and Ergonomics Society, 46, pp. 50-80, (2004); Madsen M.; Gregor S.D., Measuring human-computer trust, (2000); Liu C.; Bao X., Improving chatgpt prompt for code generation, (2023); Xu F.F.; Alon U., A Systematic Evaluation of Large Language Models of Code, (2022); Lu S.; Guo D., CodeXGLUE: A machine learning benchmark dataset for code understanding and generation; Cassano F.; Gouwar J., MultiPL-E: A Scalable and Extensible Approach to Benchmarking Neural Code Generation, (2022); Zaremba W.; Brockman G., Openai codex, (2021); Siddiq M.L.; Da Silva J.C.S., Using large language models to generate junit tests: An empirical study, Proceedings of the 28th International Conference on Evaluation and Assessment in Software Engineering, ser. EASE 2024. ACM, pp. 313-322, (2024); Nie Y.; Wang C., Decoding secret memorization in code llms through token-level characterization, (2024); Xu C.; Guan S., Benchmark data contamination of large language models: A survey, (2024); Yang Z.; Shi J., Natural attack for pre-trained models of code, Proceedings of the 44th International Conference on Software Engineering, ser. ICSE '22, pp. 1482-1493, (2022); Sallou J.; Durieux T., Breaking the silence: The threats of using llms in software engineering, Proceedings of the 2024 ACM/IEEE 44th International Conference on Software Engineering: New Ideas and Emerging Results, ser. ICSE-NIER'24. ACM, pp. 102-106, (2024); Panichella S., Vulnerabilities Introduced by LLMs Through Code Suggestions, pp. 87-97, (2024); Key D.; Li W.-D., Toward trustworthy neural program synthesis, (2023); Lo D., Trustworthy and synergistic artificial intelligence for software engineering: Vision and roadmaps, (2023); Johnson B.; Bird C., Make your tools sparkle with trust: The picse framework for trust in software tools, Proceedings of the 45th International Conference on Software Engineering: Software Engineering in Practice, ser. ICSE-SEIP '23. IEEE Press, pp. 409-419, (2023); Wu Z.; Qiu L., Reasoning or reciting exploring the capabilities and limitations of language models through counterfactual tasks, (2024)</t>
  </si>
  <si>
    <t>D. Khati; William &amp; Mary, Williamsburg, United States; email: dkhati@wm.edu</t>
  </si>
  <si>
    <t>IEEE Computer Society</t>
  </si>
  <si>
    <t>47th IEEE/ACM International Conference on Software Engineering, ICSE-Companion 2025</t>
  </si>
  <si>
    <t>27 April 2025 through 3 May 2025</t>
  </si>
  <si>
    <t>Ottawa</t>
  </si>
  <si>
    <t>979-833153683-1</t>
  </si>
  <si>
    <t>PCSED</t>
  </si>
  <si>
    <t>English</t>
  </si>
  <si>
    <t>Proc Int Conf Software Eng</t>
  </si>
  <si>
    <t>Conference paper</t>
  </si>
  <si>
    <t>Final</t>
  </si>
  <si>
    <t>2-s2.0-105008497705</t>
  </si>
  <si>
    <t>Li J.; Zhang Y.; Karas Z.; Mcmillan C.; Leach K.; Huang Y.</t>
  </si>
  <si>
    <t>Li, Jiliang (60394514500); Zhang, Yifan (57201579814); Karas, Zachary (57222342984); Mcmillan, Collin (35094348900); Leach, Kevin (55843963300); Huang, Yu (57188585234)</t>
  </si>
  <si>
    <t>60394514500; 57201579814; 57222342984; 35094348900; 55843963300; 57188585234</t>
  </si>
  <si>
    <t>Do Machines and Humans Focus on Similar Code? Exploring Explainability of Large Language Models in Code Summarization</t>
  </si>
  <si>
    <t>IEEE International Conference on Program Comprehension</t>
  </si>
  <si>
    <t>10.1145/3643916.3644434</t>
  </si>
  <si>
    <t>https://www.scopus.com/inward/record.uri?eid=2-s2.0-85197252257&amp;doi=10.1145%2F3643916.3644434&amp;partnerID=40&amp;md5=c0b47ac58bc73d1f66a1f607fdfc846d</t>
  </si>
  <si>
    <t>Vanderbilt University, Nashville, TN, United States; University of Notre Dame, Notre Dame, IN, United States</t>
  </si>
  <si>
    <t>Li J., Vanderbilt University, Nashville, TN, United States; Zhang Y., Vanderbilt University, Nashville, TN, United States; Karas Z., Vanderbilt University, Nashville, TN, United States; Mcmillan C., University of Notre Dame, Notre Dame, IN, United States; Leach K., Vanderbilt University, Nashville, TN, United States; Huang Y., Vanderbilt University, Nashville, TN, United States</t>
  </si>
  <si>
    <t>Recent language models have demonstrated proficiency in summarizing source code. However, as in many other domains of machine learning, language models of code lack sufficient explainability informally, we lack a formulaic or intuitive understanding of what and how models learn from code. Explainability of language models can be partially provided if, as the models learn to produce higher-quality code summaries, they also align in deeming the same code parts important as those identified by human programmers. In this paper, we report negative results from our investigation of explainability of language models in code summarization through the lens of human comprehension. We measure human focus on code using eye-tracking metrics such as fixation counts and duration in code summarization tasks. To approximate language model focus, we employ a state-of-the-art model-agnostic, black-box, perturbation-based approach, SHAP (SHapley Additive exPlanations), to identify which code tokens influence that generation of summaries. Using these settings, we find no statistically significant relationship between language models' focus and human programmers' attention. Furthermore, alignment between model and human foci in this setting does not seem to dictate the quality of the LLM-generated summaries. Our study highlights an inability to align human focus with SHAP-based model focus measures. This result calls for future investigation of multiple open questions for explainable language models for code summarization and software engineering tasks in general, including the training mechanisms of language models for code, whether there is an alignment between human and model attention on code, whether human attention can improve the development of language models, and what other model focus measures are appropriate for improving explainability.  © 2024 ACM.</t>
  </si>
  <si>
    <t>Explainable AI; Eye-Tracking; Human Attention; Language Models; Neural Code Summarization; SHAP</t>
  </si>
  <si>
    <t>Codes (symbols); Computational linguistics; Software engineering; Explainable AI; Eye-tracking; Human attention; Human programmers; Language model; Learn+; Neural code; Neural code summarization; Shapley; Shapley additive explanation; Eye tracking</t>
  </si>
  <si>
    <t xml:space="preserve">, (CCF-2100035, CCF-2211429, CCF-2211428, SaTC-2312057, 2211428, 2312057); </t>
  </si>
  <si>
    <t>This research was supported by NSF CCF-2211429, NSF CCF-2211428, NSF CCF-2100035 and NSF SaTC-2312057.</t>
  </si>
  <si>
    <t>Tobii pro fusion user manual, (2023); Abid N.J.; Maletic J.I.; Sharif B., Using developer eye movements to externalize the mental model used in code summarization tasks, Proceedings of the 11th ACM Symposium on Eye Tracking Research &amp; Applications, pp. 1-9, (2019); Ahmad W.U.; Chakraborty S.; Ray B.; Chang K.-W., A transformer-based approach for source code summarization, (2020); Bansal A.; Su C.-Y.; Karas Z.; Zhang Y.; Huang Y.; Li T.J.-J.; McMillan C., Modeling programmer attention as scanpath prediction, (2023); Barrett M.; Bingel J.; Hollenstein N.; Rei M.; Sogaard A., Sequence classification with human attention, Proceedings of the 22nd conference on computational natural language learning, pp. 302-312, (2018); Collard M.L.; Decker M.J.; Maletic J.I., Srcml: An infrastructure for the exploration, analysis, and manipulation of source code: A tool demonstration, 2013 IEEE International conference on software maintenance, pp. 516-519, (2013); Galassi A.; Lippi M.; Torroni P., Attention in natural language processing, IEEE transactions on neural networks and learning systems 32, 10, pp. 4291-4308, (2020); Hooker S.; Erhan D.; Kindermans P.-J.; Kim B., Evaluating feature importance estimates; Huber D.; Paltenghi M.; Pradel M., Where to look when repairing code? Comparing the attention of neural models and developers, (2023); Klerke S.; Goldberg Y.; Sogaard A., Improving sentence compression by learning to predict gaze, (2016); Kou B.; Chen S.; Wang Z.; Ma L.; Zhang T., Is model attention aligned with human attention? An empirical study on large language models for code generation, (2023); LeClair A.; McMillan C., Recommendations for datasets for source code summarization, (2019); Li R.; Allal L.B.; Zi Y.; Muennighoff N.; Kocetkov D.; Mou C.; Marone M.; Akiki C.; Li J.; Chim J., Starcoder: May the source be with you!, (2023); Liu Y.; Tantithamthavorn C.; Liu Y.; Li L., On the reliability and explainability of automated code generation approaches, (2023); Lundberg S.M.; Lee S.-I., A unified approach to interpreting model predictions, Advances in neural information processing systems, 30, (2017); Molnar C., Interpretable machine learning, (2020); Nijkamp E.; Pang B.; Hayashi H.; Tu L.; Wang H.; Zhou Y.; Savarese S.; Xiong C., Codegen: An open large language model for code with multi-turn program synthesis, (2022); Introducing chatgpt, (2023); Gpt-4 technical report, (2023); Paltenghi M.; Pandita R.; Henley A.Z.; Ziegler A., Extracting meaningful attention on source code: An empirical study of developer and neural model code exploration, (2022); Paltenghi M.; Pradel M., Thinking like a developer? Comparing the attention of humans with neural models of code, 2021 36th IEEE/ACM International Conference on Automated Software Engineering (ASE), pp. 867-879, (2021); Rodeghero P.; McMillan C., An empirical study on the patterns of eye movement during summarization tasks, 2015 ACM/IEEE International Symposium on Empirical Software Engineering and Measurement (ESEM), pp. 1-10, (2015); Roziere B.; Gehring J.; Gloeckle F.; Sootla S.; Gat I.; Tan X.E.; Adi Y.; Liu J.; Remez T.; Rapin J., Code llama: Open foundation models for code, (2023); Sharafi Z.; Shaffer T.; Sharif B.; Gueheneuc Y.-G., Eye-tracking metrics in software engineering, 2015 Asia-Pacific Software Engineering Conference (APSEC), pp. 96-103, (2015); Shrikumar A.; Greenside P.; Kundaje A., Learning important features through propagating activation differences, International conference on machine learning, pp. 3145-3153, (2017); Sood E.; Tannert S.; Muller P.; Bulling A., Improving natural language processing tasks with human gaze-guided neural attention, Advances in Neural Information Processing Systems, 33, pp. 6327-6341, (2020); Spearman C., The proof and measurement of association between two things; Sundararajan M.; Taly A.; Yan Q., Axiomatic attribution for deep networks, International conference on machine learning, pp. 3319-3328, (2017); Vaswani A.; Shazeer N.; Parmar N.; Uszkoreit J.; Jones L.; Gomez A.N.; Kaiser L.; Polosukhin I., Attention is all you need, Advances in neural information processing systems, 30, (2017); Wang Y.; Wang K.; Wang L., Wheacha: A method for explaining the predictions of code summarization models, (2021); Xu F.F.; Alon U.; Neubig G.; Hellendoorn V.J., A systematic evaluation of large language models of code, Proceedings of the 6th ACM SIGPLAN International Symposium on Machine Programming, pp. 1-10, (2022); Zeng Z.; Tan H.; Zhang H.; Li J.; Zhang Y.; Zhang L., An extensive study on pre-trained models for program understanding and generation, Proceedings of the 31st ACM SIGSOFT international symposium on software testing and analysis, pp. 39-51, (2022); Zhang K.; Li G.; Jin Z., What does transformer learn about source code?, (2022); Zhang Y.; Zhang C., Using human attention to extract keyphrase from microblog post, Proceedings of the 57th Annual Meeting of the Association for Computational Linguistics, pp. 5867-5872, (2019); Zhang Z.; Zhang H.; Shen B.; Gu X., Diet code is healthy: Simplifying programs for pre-trained models of code, Proceedings of the 30th ACM Joint European Software Engineering Conference and Symposium on the Foundations of Software Engineering, pp. 1073-1084, (2022)</t>
  </si>
  <si>
    <t>J. Li; Vanderbilt University, Nashville, United States; email: jiliang.li@vanderbilt.edu</t>
  </si>
  <si>
    <t>IEEE CS; SIGSOFT</t>
  </si>
  <si>
    <t>32nd IEEE/ACM International Conference on Program Comprehension, ICPC 2024</t>
  </si>
  <si>
    <t>15 April 2024 through 16 April 2024</t>
  </si>
  <si>
    <t>Lisbon</t>
  </si>
  <si>
    <t>979-840070586-1</t>
  </si>
  <si>
    <t>IEEE Int. Conf. Program Comprehension</t>
  </si>
  <si>
    <t>All Open Access; Gold Open Access; Green Open Access</t>
  </si>
  <si>
    <t>2-s2.0-85197252257</t>
  </si>
  <si>
    <t>Bibi N.; Maqbool A.; Rana T.</t>
  </si>
  <si>
    <t>Bibi, Nazia (57208992640); Maqbool, Ayesha (57216201992); Rana, Tauseef (57206163105)</t>
  </si>
  <si>
    <t>57208992640; 57216201992; 57206163105</t>
  </si>
  <si>
    <t>Enhancing source code retrieval with joint Bi-LSTM-GNN architecture: A comparative study with ChatGPT-LLM</t>
  </si>
  <si>
    <t>Journal of King Saud University - Computer and Information Sciences</t>
  </si>
  <si>
    <t>10.1016/j.jksuci.2023.101865</t>
  </si>
  <si>
    <t>https://www.scopus.com/inward/record.uri?eid=2-s2.0-85185289753&amp;doi=10.1016%2Fj.jksuci.2023.101865&amp;partnerID=40&amp;md5=5772ab2dcd994da9a9b1bf65b45e9577</t>
  </si>
  <si>
    <t>Department of Computer Software Engineering, National University of Sciences and Technology, Islamabad, 44000, Pakistan</t>
  </si>
  <si>
    <t>Bibi N., Department of Computer Software Engineering, National University of Sciences and Technology, Islamabad, 44000, Pakistan; Maqbool A., Department of Computer Software Engineering, National University of Sciences and Technology, Islamabad, 44000, Pakistan; Rana T., Department of Computer Software Engineering, National University of Sciences and Technology, Islamabad, 44000, Pakistan</t>
  </si>
  <si>
    <t>Retrieving relevant source code from large repositories is a significant and ongoing challenge in the field of software engineering, primarily due to the vast and ever-expanding amount of available code. Existing deep learning methods, although effective to some extent, exhibit limitations in capturing the intricate and complex structural information embedded within source code, which hinders their ability to provide highly accurate retrieval results. This study endeavors to tackle this prominent issue by introducing a novel and innovative approach known as the Joint Bi-directional LSTM and Graph Neural Networks (JBLG) model for source code retrieval. The central aim is to harness the combined strengths and capabilities of Bi-directional Long Short-Term Memory (LSTM) networks and Graph Neural Networks (GNNs) to significantly enhance the model's capacity to capture and interpret the complex structural characteristics intrinsic to source code. The proposed JBLG model employs a unique fusion of Bi-directional LSTM, which excels in capturing sequential and temporal dependencies within code, and GNN, which is adept at modeling the intricate graph structure of the code. By leveraging this hybrid architecture, the model aims to provide a comprehensive and highly effective solution for source code retrieval tasks. To assess the efficacy of the JBLG model, extensive experiments are conducted, and the model's performance is evaluated against well-established benchmarks, including LSTM, GNN, and ChatGPT, using two diverse datasets: CodeSearchNet and CosBench datasets. These evaluations span multiple programming languages, ensuring a comprehensive and robust assessment of the model's capabilities. The experimental results indicate that the JBLG model consistently outperforms its counterparts, including Bi-LSTM, GNN, ChatGPT, and DGMS, across various evaluation metrics. the JBLG model showcases an exceptional ability to handle and extract the intricate structural information inherent in source code, resulting in significantly enhanced retrieval accuracy. The JBLG model emerges as a highly promising solution for real-world source code retrieval applications, with the potential to revolutionize the field. The success of this model underscores the importance of combining deep learning techniques like Bi-directional LSTM and GNNs for tackling complex software engineering challenges. Furthermore, future research directions could involve exploring advanced techniques such as attention mechanisms and extending the model's applicability to other software engineering tasks like code summarization and code completion. The findings of this study are expected to have a lasting impact on the advancement of source code retrieval methodologies. © 2023 The Authors</t>
  </si>
  <si>
    <t>Bi-directional LSTM; Code recommendation; Code reuse; Deep learning; GNN; Joint model; LSTM; Recommendation systems; Source code retrieval</t>
  </si>
  <si>
    <t>Aljanabi M., ChatGPT: Future directions and open possibilities, Mesop. J. CyberSecur., 2023, pp. 16-17, (2023); Aljumah S.; Berriche L., Bi-LSTM-based neural source code summarization, Appl. Sci., 12, 24, (2022); Allamanis M.; Sutton C., Mining source code repositories at massive scale using language modeling, 2013 10th Working Conference on Mining Software Repositories (MSR), pp. 207-216, (2013); Alokla A.H.; Gad W.; Aref M.; Salem A.-B.M., Source code generation-based on NLP and ontology, Int. J. Intell. Comput. Inf. Sci., 22, 4, pp. 1-12, (2022); Bang Y.; Cahyawijaya S.; Lee N.; Dai W.; Su D.; Wilie B.; Lovenia H.; Ji Z.; Yu T.; Chung W., A multitask, multilingual, multimodal evaluation of chatgpt on reasoning, hallucination, and interactivity, (2023); Bank D.; Koenigstein N.; Giryes R., Autoencoders, (2020); Bibi N.; Maqbool A.; Rana T.; Afzal F.; Akgul A.; El Din S.M., Enhancing semantic code search with deep graph matching, IEEE Access, (2023); Bibi N.; Rana T.; Maqbool A.; Alkhalifah T.; Khan W.Z.; Bashir A.K.; Zikria Y.B., Reusable component retrieval: A semantic search approach for low resource languages, Trans. Asian Low-Resour. Lang. Inf. Process., (2022); Binkley D.; Gold N.; Harman M.; Li Z.; Mahdavi K., An empirical study of the relationship between the concepts expressed in source code and dependence, J. Syst. Softw., 81, 12, pp. 2287-2298, (2008); Borji A., A categorical archive of chatgpt failures, (2023); Cambronero J.; Li H.; Kim S.; Sen K.; Chandra S., When deep learning met code search, Proceedings of the 2019 27th ACM Joint Meeting on European Software Engineering Conference and Symposium on the Foundations of Software Engineering, pp. 964-974, (2019); Cao Y.; Li S.; Liu Y.; Yan Z.; Dai Y.; Yu P.S.; Sun L., A comprehensive survey of ai-generated content (aigc): A history of generative ai from gan to chatgpt, (2023); Carlini N.; Tramer F.; Wallace E.; Jagielski M.; Herbert-Voss A.; Lee K.; Roberts A.; Brown T.B.; Song D.; Erlingsson U., Extracting training data from large language models, USENIX Security Symposium, Vol. 6, (2021); Chen Y.; Ding Z.; Chen X.; Wagner D., DiverseVul: A new vulnerable source code dataset for deep learning based vulnerability detection, (2023); Chen M.; Tworek J.; Jun H.; Yuan Q.; Pinto H.P.D.O.; Kaplan J.; Edwards H.; Burda Y.; Joseph N.; Brockman G., Evaluating large language models trained on code, (2021); Dai Z.; Yang Z.; Yang Y.; Carbonell J.; Le Q.V.; Salakhutdinov R., Transformer-xl: Attentive language models beyond a fixed-length context, (2019); Dale R., GPT-3: What's it good for?, Nat. Lang. Eng., 27, 1, pp. 113-118, (2021); Dwivedi V.P.; Bresson X., A generalization of transformer networks to graphs, (2020); Feng Z.; Guo D.; Tang D.; Duan N.; Feng X.; Gong M.; Shou L.; Qin B.; Liu T.; Jiang D., Codebert: A pre-trained model for programming and natural languages, (2020); Floridi L.; Chiriatti M., GPT-3: Its nature, scope, limits, and consequences, Minds Mach., 30, pp. 681-694, (2020); Franti P.; Mariescu-Istodor R., Soft precision and recall, Pattern Recognit. Lett., 167, pp. 115-121, (2023); Frieder S.; Pinchetti L.; Griffiths R.-R.; Salvatori T.; Lukasiewicz T.; Petersen P.C.; Chevalier A.; Berner J., Mathematical capabilities of chatgpt, (2023); Giuliari F.; Hasan I.; Cristani M.; Galasso F., Transformer networks for trajectory forecasting, 2020 25th International Conference on Pattern Recognition (ICPR), pp. 10335-10342, (2021); Greshake K.; Abdelnabi S.; Mishra S.; Endres C.; Holz T.; Fritz M., More than you've asked for: A comprehensive analysis of novel prompt injection threats to application-integrated large language models, (2023); Gu J.; Chen Z.; Monperrus M., Multimodal representation for neural code search, 2021 IEEE International Conference on Software Maintenance and Evolution (ICSME), pp. 483-494, (2021); Gu W.; Li Z.; Gao C.; Wang C.; Zhang H.; Xu Z.; Lyu M.R., CRaDLe: Deep code retrieval based on semantic dependency learning, Neural Netw., 141, pp. 385-394, (2021); Gu J.; Wang Z.; Kuen J.; Ma L.; Shahroudy A.; Shuai B.; Liu T.; Wang X.; Wang G.; Cai J., Recent advances in convolutional neural networks, Pattern Recognit., 77, pp. 354-377, (2018); Gu X.; Zhang H.; Kim S., Deep code search, Proceedings of the 40th International Conference on Software Engineering, pp. 933-944, (2018); Guo Z.; Zhang Y.; Lu W., Attention guided graph convolutional networks for relation extraction, (2019); Hao J.; Lei C.; Efthymiou V.; Quamar A.; Ozcan F.; Sun Y.; Wang W., Medto: Medical data to ontology matching using hybrid graph neural networks, Proceedings of the 27th ACM SIGKDD Conference on Knowledge Discovery &amp; Data Mining, pp. 2946-2954, (2021); Hill E.; Pollock L.; Vijay-Shanker K., Improving source code search with natural language phrasal representations of method signatures, 2011 26th IEEE/ACM International Conference on Automated Software Engineering (ASE 2011), pp. 524-527, (2011); Hoffmann J.; Borgeaud S.; Mensch A.; Buchatskaya E.; Cai T.; Rutherford E.; Casas D.D.L.; Hendricks L.A.; Welbl J.; Clark A., Training compute-optimal large language models, (2022); Husain H.; Wu H.-H.; Gazit T.; Allamanis M.; Brockschmidt M., Codesearchnet challenge: Evaluating the state of semantic code search, (2019); Kipf T.N.; Welling M., Semi-supervised classification with graph convolutional networks, (2016); Krinke B.; Schaefer U., A set of query transformations for the efficient retrieval of similar java classes, J. Softw. Maint. Evol.: Res. Pract., 18, 2, pp. 83-107, (2006); Lamurias A.; Sousa D.; Clarke L.A.; Couto F.M., BO-LSTM: classifying relations via long short-term memory networks along biomedical ontologies, BMC Bioinform., 20, 1, pp. 1-12, (2019); LeClair A.; Haque S.; Wu L.; McMillan C., Improved code summarization via a graph neural network, Proceedings of the 28th International Conference on Program Comprehension, pp. 184-195, (2020); Lin Z.; Zou Y.; Zhao J.; Xie B., Improving software text retrieval using conceptual knowledge in source code, 2017 32nd IEEE/ACM International Conference on Automated Software Engineering (ASE), pp. 123-134, (2017); Ling C.; Lin Z.; Zou Y.; Xie B., Adaptive deep code search, Proceedings of the 28th International Conference on Program Comprehension, pp. 48-59, (2020); Ling X.; Wu L.; Wang S.; Pan G.; Ma T.; Xu F.; Liu A.X.; Wu C.; Ji S., Deep graph matching and searching for semantic code retrieval, ACM Trans. Knowl. Discov. Data (TKDD), 15, 5, pp. 1-21, (2021); Linstead E.; Bajracharya S.; Ngo T.; Rigor P.; Lopes C.; Baldi P., Sourcerer: mining and searching internet-scale software repositories, Data Min. Knowl. Discov., 18, 2, pp. 300-336, (2009); Liu S.; Chen Y.; Xie X.; Siow J.; Liu Y., Retrieval-augmented generation for code summarization via hybrid gnn, (2020); Liu P.-L.; Du Z.-C.; Li H.-M.; Deng M.; Feng X.-B.; Yang J.-G., Thermal error modeling based on BiLSTM deep learning for CNC machine tool, Adv. Manuf., 9, pp. 235-249, (2021); Liu Y.; Ott M.; Goyal N.; Du J.; Joshi M.; Chen D.; Levy O.; Lewis M.; Zettlemoyer L.; Stoyanov V., Roberta: A robustly optimized bert pretraining approach, (2019); Lv F.; Zhang H.; Lou J.-G.; Wang S.; Zhang D.; Zhao J., Codehow: Effective code search based on api understanding and extended boolean model (e), 2015 30th IEEE/ACM International Conference on Automated Software Engineering (ASE), pp. 260-270, (2015); McMillan C.; Grechanik M.; Poshyvanyk D.; Xie Q.; Fu C., pp. 111-120, (2011); Meng Y.; Liu L., A deep learning approach for a source code detection model using self-attention, Complexity, 2020, pp. 1-15, (2020); Neumann M.; Rauschenberger M.; Schon E.-M., “We need to talk about ChatGPT”: The future of AI and higher education, (2023); Oloulade B.M.; Gao J.; Chen J.; Lyu T.; Al-Sabri R., Graph neural architecture search: A survey, Tsinghua Sci. Technol., 27, 4, pp. 692-708, (2021); Rahman M.M.; Watanobe Y.; Nakamura K., A bidirectional LSTM language model for code evaluation and repair, Symmetry, 13, 2, (2021); de Rezende Martins M.; Gerosa M.A., CoNCRA: A convolutional neural networks code retrieval approach, Proceedings of the XXXIV Brazilian Symposium on Software Engineering, pp. 526-531, (2020); Sachdev S.; Li H.; Luan S.; Kim S.; Sen K.; Chandra S., Retrieval on source code: a neural code search, Proceedings of the 2nd ACM SIGPLAN International Workshop on Machine Learning and Programming Languages, pp. 31-41, (2018); Salehinejad H.; Sankar S.; Barfett J.; Colak E.; Valaee S., Recent advances in recurrent neural networks, (2017); Sarkar A.; Gordon A.D.; Negreanu C.; Poelitz C.; Ragavan S.S.; Zorn B., What is it like to program with artificial intelligence?, (2022); Sewak M.; Sahay S.K.; Rathore H., An overview of deep learning architecture of deep neural networks and autoencoders, J. Comput. Theor. Nanosci., 17, 1, pp. 182-188, (2020); Shrivastava D.; Larochelle H.; Tarlow D., Repository-level prompt generation for large language models of code, (2022); Sindhgatta R., Using an information retrieval system to retrieve source code samples, Proceedings of the 28th International Conference on Software Engineering, pp. 905-908, (2006); Sundermeyer M.; Ney H.; Schluter R., From feedforward to recurrent LSTM neural networks for language modeling, IEEE/ACM Trans. Audio Speech Lang. Process., 23, 3, pp. 517-529, (2015); Surameery N.M.S.; Shakor M.Y., Use chat gpt to solve programming bugs, Int. J. Inf. Technol. Comput. Eng. (IJITC), 3, 1, pp. 17-22, (2023); Tan Q.; Liu N.; Zhao X.; Yang H.; Zhou J.; Hu X., Learning to hash with graph neural networks for recommender systems, Proceedings of the Web Conference 2020, pp. 1988-1998, (2020); Thorp H.H., ChatGPT is fun, but not an author, Science, 379, 6630, (2023); Velickovic P., Everything is connected: Graph neural networks, Curr. Opin. Struct. Biol., 79, (2023); Wan Y.; Shu J.; Sui Y.; Xu G.; Zhao Z.; Wu J.; Yu P., Multi-modal attention network learning for semantic source code retrieval, 2019 34th IEEE/ACM International Conference on Automated Software Engineering (ASE), pp. 13-25, (2019); Xu F.F.; Alon U.; Neubig G.; Hellendoorn V.J., A systematic evaluation of large language models of code, Proceedings of the 6th ACM SIGPLAN International Symposium on Machine Programming, pp. 1-10, (2022); Yan S.; Yu H.; Chen Y.; Shen B.; Jiang L., Are the code snippets what we are searching for? a benchmark and an empirical study on code search with natural-language queries, 2020 IEEE 27th International Conference on Software Analysis, Evolution and Reengineering (SANER), pp. 344-354, (2020); Ye W.; Xie R.; Zhang J.; Hu T.; Wang X.; Zhang S., Leveraging code generation to improve code retrieval and summarization via dual learning, Proceedings of the Web Conference 2020, pp. 2309-2319, (2020); Zhang M.; Li J., A commentary of GPT-3 in MIT Technology Review 2021, Fundam. Res., 1, 6, pp. 831-833, (2021)</t>
  </si>
  <si>
    <t>A. Maqbool; Department of Computer Software Engineering, National University of Sciences and Technology, Islamabad, 44000, Pakistan; email: ayesha.maqbool@mcs.edu.pk</t>
  </si>
  <si>
    <t>King Saud bin Abdulaziz University</t>
  </si>
  <si>
    <t xml:space="preserve"> J. King Saud Univ. - Comput. Inform. Sci.</t>
  </si>
  <si>
    <t>Article</t>
  </si>
  <si>
    <t>All Open Access; Green Open Access; Hybrid Gold Open Access</t>
  </si>
  <si>
    <t>2-s2.0-85185289753</t>
  </si>
  <si>
    <t>Betir K.; Yakal H.; Mut E.; Ari I.</t>
  </si>
  <si>
    <t>Betir, Kerem (60203544800); Yakal, Hazar (60203897800); Mut, Emir (60203659600); Ari, Ismail (24341015700)</t>
  </si>
  <si>
    <t>60203544800; 60203897800; 60203659600; 24341015700</t>
  </si>
  <si>
    <t>VISPESAR: Video Summarization by Prompt Engineering and Serverless Architecture</t>
  </si>
  <si>
    <t>2025 Innovations in Intelligent Systems and Applications Conference, ASYU 2025</t>
  </si>
  <si>
    <t>10.1109/ASYU67174.2025.11208435</t>
  </si>
  <si>
    <t>https://www.scopus.com/inward/record.uri?eid=2-s2.0-105022520546&amp;doi=10.1109%2FASYU67174.2025.11208435&amp;partnerID=40&amp;md5=69e3d3c8a5fd07c300431a62de71ff08</t>
  </si>
  <si>
    <t>Ozyegin University, Department of Computer Science, Istanbul, Turkey</t>
  </si>
  <si>
    <t>Betir K., Ozyegin University, Department of Computer Science, Istanbul, Turkey; Yakal H., Ozyegin University, Department of Computer Science, Istanbul, Turkey; Mut E., Ozyegin University, Department of Computer Science, Istanbul, Turkey; Ari I., Ozyegin University, Department of Computer Science, Istanbul, Turkey</t>
  </si>
  <si>
    <t>This paper presents VISPESAR, a cloud-based video summarization service that extracts short clips from uploaded videos based on natural language queries or prompts. The current implementation uses Google Gemini API to interpret user prompts and identify content that matches user queries. FFmpeg software is used for video processing, mainly for keyframe extraction, video slicing, and concatenation to generate summaries. The backend employs a serverless architecture with Amazon Web Services (AWS) Lambda, Simple Storage Service (S3), Step Functions, and DynamoDB, while providing real-time feedback to the frontend user interfaces through WebSocket communication. The overall solution demonstrates how cloud computing and Artificial Intelligence (AI) can be used together to enable affordable and scalable video intelligence. Through careful design and experimentation, we find that quality of a modern video summarization service depends on: 1-clarity of the prompts used, 2-accuracy of the object detection and classification from frames, and 3- efficiency and scalability of the cloud-based system implementation. © 2025 IEEE.</t>
  </si>
  <si>
    <t>AWS; cloud; FFmpeg; LLM; prompt; serverless architecture; Video summarization; WebSocket</t>
  </si>
  <si>
    <t>Architecture; Cloud computing architecture; Computer architecture; Object detection; Query processing; User interfaces; Video recording; Video signal processing; Web services; 'current; Amazon web services; Cloud-based; Ffmpeg; LLM; Natural language queries; Prompt; Serverless architecture; Video summarization; Websocket; Clouds</t>
  </si>
  <si>
    <t>Cloud Computing Services, (2025); Google AI for Developers, (2025); Visual Insight Agent (VIA)– Sports Analytics with GenAI, (2025); Hua H.; Tang Y.; Xu C.; Luo J., V2xumllm: Cross-modal video summarization with temporal prompt instruction tuning, Proceedings of the AAAI Conference on Artificial Intelligence, 39, pp. 3599-3607, (2025); Jahangiri P., Accelerating sport highlights generation with GenAI, (2024); Lee M.J.; Gong D.; Cho M., Video summarization with large language models, Proceedings of the Computer Vision and Pattern Recognition Conference, pp. 18981-18991, (2025); Orhun Y.; Istanbullu Y.; Ari I., Finecloud: Fine-grained cloud service advisory using machine learning, 2022 IEEE International Conference on Big Data (Big Data), pp. 2722-2727, (2022)</t>
  </si>
  <si>
    <t>Institute of Electrical and Electronics Engineers Inc.</t>
  </si>
  <si>
    <t>10 September 2025 through 12 September 2025</t>
  </si>
  <si>
    <t>Bursa</t>
  </si>
  <si>
    <t>979-833159727-6</t>
  </si>
  <si>
    <t>Innov. Intell. Syst. Appl. Conf., ASYU</t>
  </si>
  <si>
    <t>2-s2.0-105022520546</t>
  </si>
  <si>
    <t>Palaniappan S.; Mali R.; Cuomo L.; Vitale M.; Youssef A.; Madathil A.P.; Murugesan M.; Bettini A.; De Magistris G.; Veneri G.</t>
  </si>
  <si>
    <t>Palaniappan, Somasundaram (58934513700); Mali, Rohit (59516101500); Cuomo, Luca (59514761300); Vitale, Mauro (58934744100); Youssef, Ali (59025902100); Madathil, Athira Puthanveetil (59515535900); Murugesan, Malathi (57848109800); Bettini, Alessandro (58935035400); De Magistris, Giovanni (55571406300); Veneri, Giacomo (36125776100)</t>
  </si>
  <si>
    <t>58934513700; 59516101500; 59514761300; 58934744100; 59025902100; 59515535900; 57848109800; 58935035400; 55571406300; 36125776100</t>
  </si>
  <si>
    <t>Enhancing Enterprise-Wide Information Retrieval through RAG Systems Techniques, Evaluation, and Scalable Deployment</t>
  </si>
  <si>
    <t>Society of Petroleum Engineers - ADIPEC 2024</t>
  </si>
  <si>
    <t>10.2118/222032-MS</t>
  </si>
  <si>
    <t>https://www.scopus.com/inward/record.uri?eid=2-s2.0-85215110322&amp;doi=10.2118%2F222032-MS&amp;partnerID=40&amp;md5=1f6b72b83cd8ca02f5cd107755eb0cc2</t>
  </si>
  <si>
    <t>Baker Hughes, Bangalore, India; Baker Hughes, Florence, Italy</t>
  </si>
  <si>
    <t>Palaniappan S., Baker Hughes, Bangalore, India; Mali R., Baker Hughes, Bangalore, India; Cuomo L., Baker Hughes, Florence, Italy; Vitale M., Baker Hughes, Florence, Italy; Youssef A., Baker Hughes, Florence, Italy; Madathil A.P., Baker Hughes, Bangalore, India; Murugesan M., Baker Hughes, Bangalore, India; Bettini A., Baker Hughes, Florence, Italy; De Magistris G., Baker Hughes, Florence, Italy; Veneri G., Baker Hughes, Florence, Italy</t>
  </si>
  <si>
    <t>Organizations in the Oil and Gas Industry deal with a vast repository of knowledge dispersed across various structured and unstructured data sources. The process of retrieving information for a particular task can be time-consuming and necessitates the involvement of multiple subject matter experts. Large Language Models (LLMs) supported by Retrieval Augmented Generation (RAG) systems can help expedite information retrieval and processing. However, Enterprise-scale LLM implementation faces challenges, that include confidentiality, scalability, handling hallucinations, handling domain data, feedback, and model improvement. In this technical paper, we describe an optimized RAG system using LLMs for accelerated information retrieval from vast, highly confidential sources. We present the software architecture, the data flow that facilitates the application's ability to gather feedback for model fine-tuning and the techniques used to optimize our solution for accuracy, scalability, throughput. In the proposed architecture, the LLM-as-a-service component generated an average throughput of 989 tokens per second for summarization tasks involving up to 2500 tokens per request when run on A100 GPUs (40 GB). In the Oil &amp; Gas Industry, the application allows Field Service Engineers to directly retrieve technical details about machinery, details from maintenance manuals etc and helps design teams to speed up information retrieval. This has resulted in an estimated improved productivity in the range of 20% and a positive impact on Customer Relationship, Time to Serve and Cost of Quality. Copyright 2024, Society of Petroleum Engineers.</t>
  </si>
  <si>
    <t>Gasoline; Network security; Online searching; Petroleum engineering; Petroleum industry; Petroleum prospecting; Public relations; Scalability; Steganography; Confidential sources; Data-source; Dataflow; Generation systems; Language model; Model implementation; Oil and Gas Industry; Structured data; Subject matter experts; Unstructured data; Gas industry</t>
  </si>
  <si>
    <t>Gao Yunfan; Xiong Yun; Gao Xinyu; Jia Kangxiang; Pan Jinliu; Bi Yuxi; Dai Yi; Sun Jiawei; Wang Meng; Wang Haofen, Retrieval-Augmented Generation for Large Language Models: A Survey; Kandpal N.; Deng H.; Roberts A.; Wallace E.; Raffel C., Large language models struggle to learn long-tail knowledge, International Conference on Machine Learning. PMLR, pp. 15696-15707, (2023); Zhang Y.; Li Y.; Cui L.; Cai D.; Liu L.; Fu T.; Huang X.; Zhao E.; Zhang Y.; Chen Y., Siren's song in the ai ocean: A survey on hallucination in large language models, (2023); Ma X.; Gong Y.; He P.; Zhao H.; Duan N., Query Rewriting for Retrieval-Augmented Large Language Models; Kostric Ivica; Balog Krisztian, "A Surprisingly Simple yet Effective Multi-Query Rewriting Method for Conversational Passage Retrieval; Liu Nelson F.; Lin Kevin; Hewitt John; Paranjape Ashwin; Bevilacqua Michele; Petroni Fabio; Liang Percy, "Lost in the Middle: How Language Models Use Long Contexts; Li Zehan; Zhang Xin; Zhang Yanzhao; Long Dingkun; Xie Pengjun; Zhang Meishan, Towards General Text Embeddings with Multi-stage Contrastive Learning; Kim Seungone; Shin Jamin; Cho Yejin; Jang Joel; Longpre Shayne; Lee Hwaran; Yun Sangdoo; Shin Seongjin; Kim Sungdong; Thorne James; Seo Minjoon, Prometheus: Inducing Fine-grained Evaluation Capability in Language Models; Huang12 Hui; Qu2 Yingqi; Liu2 Jing; Yang13 Muyun, An Empirical Study of LLM-as-a-Judge for LLM Evaluation: Fine-tuned Judge Models are Task-specific Classifiers; Roychowdhury Sujoy; Soman Sumit; Ranjani H G; Gunda Neeraj; Chhabra Vansh; Bala Sai Krishna, Evaluation of RAG Metrics for Question Answering in the Telecom Domain; Jebali Mohamed Salah; Valanzano Anna; Murugesan Malathi; Veneri Giacomo; De Magistris Giovanni, Leveraging the Regularizing Effect of Mixing Industrial and Open Source Data to Prevent Overfitting of LLM Fine Tuning; Zheng Lianmin; Chiang Wei-Lin; Sheng Ying; Zhuang Siyuan; Wu Zhanghao; Zhuang Yonghao; Lin Zi; Li Zhuohan; Li Dacheng; Xing Eric P.; Zhang Hao; Gonzalez Joseph E.; Stoica Ion, Judging LLM-as-a-Judge with MT-Bench and Chatbot Arena; Kim Seungone; Shin Jamin; Cho Yejin; Jang Joel; Longpre Shayne; Lee Hwaran; Yun Sangdoo; Shin Seongjin; Kim Sungdong; Thorne James; Seo Minjoon, Prometheus: Inducing Fine-grained Evaluation Capability in Language Models; Guo Xu; Chen Yiqiang, Generative AI for Synthetic Data Generation: Methods, Challenges and the Future</t>
  </si>
  <si>
    <t>Society of Petroleum Engineers</t>
  </si>
  <si>
    <t>2024 Abu Dhabi International Petroleum Exhibition and Conference, ADIPEC 2024</t>
  </si>
  <si>
    <t>4 November 2024 through 7 November 2024</t>
  </si>
  <si>
    <t>Abu Dhabi</t>
  </si>
  <si>
    <t>978-195902549-8</t>
  </si>
  <si>
    <t>Soc. Pet. Eng. - ADIPEC</t>
  </si>
  <si>
    <t>2-s2.0-85215110322</t>
  </si>
  <si>
    <t>17th International Conference on the Quality of Information and Communications Technology, QUATIC 2024</t>
  </si>
  <si>
    <t>Communications in Computer and Information Science</t>
  </si>
  <si>
    <t>2178 CCIS</t>
  </si>
  <si>
    <t>https://www.scopus.com/inward/record.uri?eid=2-s2.0-85204649289&amp;partnerID=40&amp;md5=009bdddac34bf0bd211193d3c625ec8b</t>
  </si>
  <si>
    <t>The proceedings contain 34 papers. The special focus in this conference is on Quality of Information and Communications Technology. The topics include: RSUTT: Robust Search Using T-Way Testing; exploring Image Similarity-Based Splitting Techniques in Automotive Perception Systems; a Meta-model for Documenting Conversational Requirements in Chatbots; do Modern Systems Require New Quality Dimensions?; mutation Testing of Smart Contracts As a Service; Conceptualization of Multi-user Collaborative GUI-Testing for Web Applications; towards Generating Executable Metamorphic Relations Using Large Language Models; exploring Browser Automation: A Comparative Study of Selenium, Cypress, Puppeteer, and Playwright; improving Model-Based Testing Through Interactive Validation, Evaluation and Reconstruction of Test Cases; a Controlled Experiment on the Energy Efficiency of the Source Code Generated by Code Llama; electron vs. Web: A Comparative Analysis of Energy and Performance in Communication Apps; On the Energy Consumption of CPython; Self-adaptation for Sustainable Software and Its Application in Current Approaches - An SLR; a New Metric of Adaptivity for Self-adaptive Systems; classification of Crowd-Based Software Requirements via Unsupervised Learning; supporting Q&amp;A Processes in Requirements Elicitation: Bad Smell Detection and Version Control; goal Model Extraction from User Stories Using Large Language Models; digitalization Impact Evaluation Model: A Case Study; Improving the Quality of Self-service in an IT Service Provider Organization: A Case Study; understanding How Power Distance Affects Agile Organizations; AI in GUI-Based Software Testing: Insights from a Survey with Industrial Practitioners; a Preliminary Interview Study on Developers’ Perceptions of Code Smell Detection in Industry; a Rapid Review on Graph-Based Learning Vulnerability Detection; towards the Use of Domain Knowledge to Enhance Transformer-Based Vulnerability Detection; Black-Box Reconstruction Attacks on LLMs: A Preliminary Study in Code Summarization; do Static Analysis Tools Improve Awareness and Attitude Toward Secure Software Development?; a User-Centric Privacy Control Framework for Decentralized IoT Platforms; towards Cyber-Physical-Ethical Systems.</t>
  </si>
  <si>
    <t>Bertolino A.; Pascoal Faria J.; Lago P.; Semini L.</t>
  </si>
  <si>
    <t>Springer Science and Business Media Deutschland GmbH</t>
  </si>
  <si>
    <t>11 September 2024 through 13 September 2024</t>
  </si>
  <si>
    <t>Pisa</t>
  </si>
  <si>
    <t>978-303170244-0</t>
  </si>
  <si>
    <t>Commun. Comput. Info. Sci.</t>
  </si>
  <si>
    <t>Conference review</t>
  </si>
  <si>
    <t>2-s2.0-85204649289</t>
  </si>
  <si>
    <t>Wang J.; Liu S.; Xie X.; Li Y.</t>
  </si>
  <si>
    <t>Wang, Jian (57221358273); Liu, Shangqing (57218717656); Xie, Xiaofei (55268560900); Li, Yi (55894800200)</t>
  </si>
  <si>
    <t>57221358273; 57218717656; 55268560900; 55894800200</t>
  </si>
  <si>
    <t>An Empirical Study to Evaluate AIGC Detectors on Code Content</t>
  </si>
  <si>
    <t>Proceedings - 2024 39th ACM/IEEE International Conference on Automated Software Engineering, ASE 2024</t>
  </si>
  <si>
    <t>10.1145/3691620.3695468</t>
  </si>
  <si>
    <t>https://www.scopus.com/inward/record.uri?eid=2-s2.0-85212399101&amp;doi=10.1145%2F3691620.3695468&amp;partnerID=40&amp;md5=2d4a5a748cdaca6c9e437a5a09ed93d2</t>
  </si>
  <si>
    <t>Singapore Management University, Singapore; Nanyang Technological University, Singapore</t>
  </si>
  <si>
    <t>Wang J., Singapore Management University, Singapore, Nanyang Technological University, Singapore; Liu S., Nanyang Technological University, Singapore; Xie X., Singapore Management University, Singapore; Li Y., Nanyang Technological University, Singapore</t>
  </si>
  <si>
    <t>Artificial Intelligence Generated Content (AIGC) has garnered considerable attention for its impressive performance, with Large Language Models (LLMs), like ChatGPT, emerging as a leading AIGC model that produces high-quality responses across various applications, including software development and maintenance. Despite its potential, the misuse of LLMs, especially in security and safety-critical domains, such as academic integrity and answering questions on Stack Overflow, poses significant concerns. Numerous AIGC detectors have been developed and evaluated on natural language data. However, their performance on code-related content generated by LLMs remains unexplored.To fill this gap, in this paper, we present an empirical study evaluating existing AIGC detectors in the software domain. We select three state-of-the-art LLMs, i.e., GPT-3.5, WizardCoder and CodeLlama, for machine-content generation. We further created a comprehensive dataset including 2.23M samples comprising code-related content for each model, encompassing popular software activities like Q&amp;A (150K), code summarization (1M), and code generation (1.1M). We evaluated thirteen AIGC detectors, comprising six commercial and seven open-source solutions, assessing their performance on this dataset. Our results indicate that AIGC detectors perform less on code-related data than natural language data. Fine-tuning can enhance detector performance, especially for content within the same domain; but generalization remains a challenge. © 2024 Copyright held by the owner/author(s).</t>
  </si>
  <si>
    <t>AIGC detection; code generation; large language model</t>
  </si>
  <si>
    <t>Computer software maintenance; Computer software selection and evaluation; Natural language processing systems; Open source software; Artificial intelligence generated content detection; Codegeneration; Content detection; Content modeling; Empirical studies; Language model; Large language model; Natural languages; Performance; Related content; Application programs</t>
  </si>
  <si>
    <t>Agency for Science, Technology and Research, A*STAR; National Research Foun?dation; Cyber Security Agency; Ministry of Education - Singapore, MOE, (RG12/23); Ministry of Education - Singapore, MOE; RIE2025 Industry Alignment Fund, (I2301E0026)</t>
  </si>
  <si>
    <t>This work is partially supported by the National Research Foun?dation, Singapore, and the Cyber Security Agency under its Na?tional Cybersecurity R&amp;D Programme (NCRP25-P04-TAICeN), the Singapore Ministry of Education Academic Research Fund Tier 1 (RG12/23), RIE2025 Industry Alignment Fund - Industry Collab?oration Projects (IAF-ICP) (Award I2301E0026), administered by A*STAR, as well as supported by Alibaba Group and NTU Singa?pore. Any opinions, findings and conclusions or recommendations expressed in this material are those of the author(s) and do not reflect the views of National Research Foundation, Singapore and Cyber Security Agency of Singapore.</t>
  </si>
  <si>
    <t>Openai: GPT-2 Detector, (2019); Contentatscale: AI DETECTOR, (2020); Stackexchange Dataset, (2020); Copyleaks: AI Content Detector, (2021); Chatgpt: Optimizing language models for dialogue, (2022); Compilatio: AI Detector Evaluation, (2022); Stack Exchange (2021-2022): Stack Exchange Data Dump, (2011); AI Content Detector Accuracy Review, (2023); AI Text Classifier, (2023); Awesome Chatgpt Prompts, (2023); Free AI Detector, (2023); GPTZero, experiments on july-19 version, (2023); grover a State-of-the-Art Defense against Neural Fake News, (2023); The most advanced affordable similarity checking tool, (2023); Originality AI Plagiarism and Fact Checker, (2023); Sapling: AI-Content-Detector, (2023); Unmasking the Wordsmith: How to Tell If a Blog Article Was Written by AI or Human, (2023); Writefull: GPT Detector, (2023); Writer: AI Content Detector, (2023); Achiam J.; Adler S.; Agarwal S.; Ahmad L.; Akkaya I.; Leoni Aleman F.; Almeida D.; Altenschmidt J.; Altman S.; Anadkat S., Gpt-4 technical report, (2023); Uddin Ahmad W.; Chakraborty S.; Ray B.; Chang K., A transformer-based approach for source code summarization, (2020); Uddin Ahmad W.; Chakraborty S.; Ray B.; Chang K., Unified pre-training for program understanding and generation, (2021); Bang Y.; Cahyawijaya S.; Lee N.; Dai W.; Su D.; Wilie B.; Lovenia H.; Ji Z.; Yu T.; Chung W., A multitask, multilingual, multimodal evaluation of chatgpt on reasoning, hallucination, and interactivity, (2023); Bao G.; Zhao Y.; Teng Z.; Yang L.; Zhang Y., Fast-DetectGPT: Efficient Zero-Shot Detection of Machine-Generated Text via Conditional Probability Curvature, Twelfth International Conference on Learning Representations, (2023); Brown T.; Mann B.; Ryder N.; Subbiah M.; Kaplan J.D.; Dhariwal P.; Neelakantan A.; Shyam P.; Sastry G.; Askell A., Language models are few-shot learners, Advances in neural information processing systems, 33, pp. 1877-1901, (2020); Chen B.; Zhang F.; Nguyen A.; Zan D.; Lin Z.; Lou J.; Chen W., Codet: Code generation with generated tests, (2022); Aybars Ciftci U.; Demir I.; Yin L., Fakecatcher: Detection of synthetic portrait videos using biological signals, IEEE transactions on pattern analysis and machine intelligence, (2020); Feng Z.; Guo D.; Tang D.; Duan N.; Feng X.; Gong M.; Shou L.; Qin B.; Liu T.; Jiang D., Codebert: A pre-trained model for programming and natural languages, (2020); Frank J.; Eisenhofer T.; Schonherr L.; Fischer A.; Kolossa D.; Holz T., Leveraging frequency analysis for deep fake image recognition, International conference on machine learning. PMLR, pp. 3247-3258, (2020); Gu X.; Zhang H.; Kim S., Deep code search, Proceedings of the 40th International Conference on Software Engineering, pp. 933-944, (2018); Guo B.; Zhang X.; Wang Z.; Jiang M.; Nie J.; Ding Y.; Yue J.; Wu Y., How Close is ChatGPT to Human Experts? Comparison Corpus, Evaluation, and Detection, (2023); Guo B.; Zhang X.; Wang Z.; Jiang M.; Nie J.; Ding Y.; Yue J.; Wu Y., How close is chatgpt to human experts? comparison corpus, evaluation, and detection, (2023); Guo D.; Ren S.; Lu S.; Feng Z.; Tang D.; Liu S.; Zhou L.; Duan N.; Svyatkovskiy A.; Fu S., Graphcodebert: Pre-training code representations with data flow, (2020); Guo Q.; Cao J.; Xie X.; Liu S.; Li X.; Chen B.; Peng X., Exploring the potential of chatgpt in automated code refinement: An empirical study, Proceedings of the 46th IEEE/ACM International Conference on Software Engineering, pp. 1-13, (2024); Guo Q.; Juefei-Xu F.; Xie X.; Ma L.; Wang J.; Yu B.; Feng W.; Liu Y., Watch out! motion is blurring the vision of your deep neural networks, Advances in Neural Information Processing Systems, 33, pp. 975-985, (2020); Hendrycks D.; Basart S.; Kadavath S.; Mazeika M.; Arora A.; Guo E.; Burns C.; Puranik S.; He H.; Song D.; Steinhardt J., Measuring Coding Challenge Competence with APPS, NeurIPS, (2021); Hochreiter S.; Schmidhuber J., Long short-term memory, Neural computation, 9, 8, pp. 1735-1780, (1997); Hu X.; Chen P.; Ho T., RADAR: Robust AI-Text Detection via Adversarial Learning, Advances in Neural Information Processing Systems 36: Annual Conference on Neural Information Processing Systems 2023, NeurIPS 2023, (2023); Husain H.; Wu H.; Gazit T.; Allamanis M.; Brockschmidt M., Codesearchnet challenge: Evaluating the state of semantic code search, (2019); Iyer S.; Konstas I.; Cheung A.; Zettlemoyer L., Summarizing source code using a neural attention model, Proceedings of the 54th Annual Meeting of the Association for Computational Linguistics (Volume 1: Long Papers), pp. 2073-2083, (2016); Iyer S.; Konstas I.; Cheung A.; Zettlemoyer L., Mapping language to code in programmatic context, (2018); Kong J.; Cheng M.; Xie X.; Liu S.; Du X.; Guo Q., Contrastrepair: Enhancing conversation-based automated program repair via contrastive test case pairs, (2024); Kwon W.; Li Z.; Zhuang S.; Sheng Y.; Zheng L.; Hao Yu C.; Gonzalez J.E.; Zhang H.; Stoica I., Efficient Memory Management for Large Language Model Serving with PagedAttention, Proceedings of the ACM SIGOPS 29th Symposium on Operating Systems Principles, (2023); Li H.; Li B.; Tan S.; Huang J., Identification of deep network generated images using disparities in color components, Signal Processing, 174, (2020); Li Y.; Li Q.; Cui L.; Bi W.; Wang L.; Yang L.; Shi S.; Zhang Y., Deepfake text detection in the wild, (2023); Li Y.; Lyu S., Exposing deepfake videos by detecting face warping artifacts, (2018); Li Y.; Tarlow D.; Brockschmidt M.; Zemel R., Gated graph sequence neural networks, (2015); Li Z.; Zou D.; Xu S.; Ou X.; Jin H.; Wang S.; Deng Z.; Zhong Y., Vuldeepecker: A deep learning-based system for vulnerability detection, (2018); Lin D.; Koppel J.; Chen A.; Solar-Lezama A., QuixBugs: A multi-lingual program repair benchmark set based on the Quixey Challenge, Proceedings Companion of the 2017 ACM SIGPLAN international conference on systems, programming, languages, and applications: software for humanity, pp. 55-56, (2017); Liu S.; Chen Y.; Xie X.; Kai Siow J.; Liu Y., Retrieval-Augmented Generation for Code Summarization via Hybrid GNN, International Conference on Learning Representations, (2021); Liu S.; Xie X.; Siow J.; Ma L.; Meng G.; Liu Y., GraphSearchNet: Enhancing GNNs via Capturing Global Dependencies for Semantic Code Search, IEEE Transactions on Software Engineering, (2023); Liu Y.; Ott M.; Goyal N.; Du J.; Joshi M.; Chen D.; Levy O.; Lewis M.; Zettlemoyer L.; Stoyanov V., Roberta: A robustly optimized bert pretraining approach, (2019); Liu Y.; Zhang Z.; Zhang W.; Yue S.; Zhao X.; Cheng X.; Zhang Y.; Hu H., Argugpt: evaluating, understanding and identifying argumentative essays generated by gpt models, (2023); Lu S.; Guo D.; Ren S.; Huang J.; Svyatkovskiy A.; Blanco A.; Clement C.B.; Drain D.; Jiang D.; Tang D.; Li G.; Zhou L.; Shou L.; Zhou L.; Tufano M.; Gong M.; Zhou M.; Duan N.; Sundaresan N.; Kun Deng S.; Fu S.; Liu S., CodeXGLUE: A Machine Learning Benchmark Dataset for Code Understanding and Generation, (2021); Ma L.; Liu S.; Li Y.; Xie X.; Bu L., SpecGen: Automated Generation of Formal Program Specifications via Large Language Models, (2024); Mitchell E.; Lee Y.; Khazatsky A.; Manning C.D.; Finn C., DetectGPT: Zero-Shot Machine-Generated Text Detection using Probability Curvature, (2023); Nair M.; Sadhukhan R.; Mukhopadhyay D., Generating Secure Hardware using ChatGPT Resistant to CWEs, Cryptology ePrint Archive, (2023); GPT-4 Technical Report, OpenAI, (2023); Qian Y.; Yin G.; Sheng L.; Chen Z.; Shao J., Thinking in frequency: Face forgery detection by mining frequency-aware clues, Computer Vision-ECCV 2020: 16th European Conference, pp. 86-103, (2020); Radford A.; Wu J.; Child R.; Luan D.; Amodei D.; Sutskever I., Language models are unsupervised multitask learners, OpenAI blog, 1, 8, (2019); Roziere B.; Lachaux M.; Szafraniec M.; Lample G., Dobf: A deobfuscation pre-training objective for programming languages, (2021); Shepperd M., A critique of cyclomatic complexity as a software metric, Software Engineering Journal, 3, 2, pp. 30-36, (1988); Sobania D.; Briesch M.; Hanna C.; Petke J., An analysis of the automatic bug fixing performance of chatgpt, (2023); Surameery Shafiq N.M.; Shakor M.Y., Use Chat GPT to Solve Programming Bugs, International Journal of Information Technology and Computer Engineering (IJITC), 3, 1, pp. 17-22, (2023); Tian Y.; Chen H.; Wang X.; Bai Z.; Zhang Q.; Li R.; Xu C.; Wang Y., Multiscale Positive-Unlabeled Detection of AI-Generated Texts, (2023); Touvron H.; Martin L.; Stone K.; Albert P.; Almahairi A.; Babaei Y.; Bashlykov N.; Batra S.; Bhargava P.; Bhosale S., Llama 2: Open foundation and fine-tuned chat models, (2023); Vaswani A.; Shazeer N.; Parmar N.; Uszkoreit J.; Jones L.; Gomez A.N.; Kaiser L.; Polosukhin I., Attention is all you need, Advances in neural information processing systems, 30, (2017); Wang R.; Juefei-Xu F.; Ma L.; Xie X.; Huang Y.; Wang J.; Liu Y., Fakespotter: A simple yet robust baseline for spotting ai-synthesized fake faces, (2019); Wang S.; Wang O.; Zhang R.; Owens A.; Efros A.A., CNN-generated images are surprisingly easy to spot. for now, Proceedings of the IEEE/CVF conference on computer vision and pattern recognition, pp. 8695-8704, (2020); Wang Y.; Wang W.; Joty S.; Ch Hoi S., Codet5: Identifieraware unified pre-trained encoder-decoder models for code understanding and generation, (2021); Xie X.; Guo W.; Ma L.; Le W.; Wang J.; Zhou L.; Liu Y.; Xing X., RNNRepair: Automatic RNN Repair via Model-based Analysis, Proceedings of the 38th International Conference on Machine Learning (Proceedings of Machine Learning Research, 139, pp. 11383-11392, (2021); Xie X.; Li T.; Wang J.; Ma L.; Guo Q.; Juefei-Xu F.; Liu Y., NPC: Neuron Path Coverage via Characterizing Decision Logic of Deep Neural Networks, ACM Trans. Softw. Eng. Methodol., 31, 3, (2022); Zhou Y.; Liu S.; Siow J.; Du X.; Liu Y., Devign: Effective vulnerability identification by learning comprehensive program semantics via graph neural networks, Advances in neural information processing systems, 32, (2019)</t>
  </si>
  <si>
    <t>S. Liu; Nanyang Technological University, Singapore; email: liu.shangqing@ntu.edu.sg</t>
  </si>
  <si>
    <t>Association for Computing Machinery, Inc</t>
  </si>
  <si>
    <t>ACM; ACM SIGAI; Google; IEEE; Special Interest Group on Software Engineering (SIGSOFT); University of California, Davis (UC Davis)</t>
  </si>
  <si>
    <t>39th ACM/IEEE International Conference on Automated Software Engineering, ASE 2024</t>
  </si>
  <si>
    <t>28 October 2024 through 1 November 2024</t>
  </si>
  <si>
    <t>Sacramento</t>
  </si>
  <si>
    <t>979-840071248-7</t>
  </si>
  <si>
    <t>Proc. - ACM/IEEE Int. Conf. Autom. Softw. Eng., ASE</t>
  </si>
  <si>
    <t>All Open Access; Gold Open Access</t>
  </si>
  <si>
    <t>2-s2.0-85212399101</t>
  </si>
  <si>
    <t>Erer E.; Aytac T.; Bozanta A.; Basar A.</t>
  </si>
  <si>
    <t>Erer, Eray (60060042300); Aytac, Turgay (60510730800); Bozanta, Aysun (56108389000); Basar, Ayse (21742123700)</t>
  </si>
  <si>
    <t>60060042300; 60510730800; 56108389000; 21742123700</t>
  </si>
  <si>
    <t>Insights into the Generalizability and Robustness of AI-Driven Code Comment Generation: A Replication Study</t>
  </si>
  <si>
    <t>Proceedings of the ACM SIGSOFT Symposium on the Foundations of Software Engineering</t>
  </si>
  <si>
    <t>10.1145/3696630.3728722</t>
  </si>
  <si>
    <t>https://www.scopus.com/inward/record.uri?eid=2-s2.0-105013963381&amp;doi=10.1145%2F3696630.3728722&amp;partnerID=40&amp;md5=cf121668fddffebf185468aef12bc66b</t>
  </si>
  <si>
    <t>Bogazici University, Istanbul, Turkey; AI4U, Istanbul, Turkey; Toronto Metropolitan University, Toronto, Canada</t>
  </si>
  <si>
    <t>Erer E., Bogazici University, Istanbul, Turkey; Aytac T., AI4U, Istanbul, Turkey; Bozanta A., Bogazici University, Istanbul, Turkey; Basar A., Toronto Metropolitan University, Toronto, Canada</t>
  </si>
  <si>
    <t>In the software development life cycle (SDLC), clear and comprehensive code comments play a critical role in improving code readability, maintainability, and collaboration among developers. As software complexity increases, automated code comment generation is one of the solutions to reduce the burden of documentation while ensuring code understandability. With the rise of generative AI, large language models (LLMs) have demonstrated significant potential in generating high-quality context-sensitive code comments. However, validating the reliability and generalizability of these models requires rigorous replication studies. In this paper, we replicate the results of LAMNER: Code Comment Generation Using Character Language Model and Named Entity Recognition [17]. We replicate the main experiment using the original research setup and extend the evaluation by testing on an alternative code summarization dataset and employing an additional evaluation method that is Chatbox Arena methodology to assess generalizability. Our study provides insights into the robustness of the LAMNER model, compares replicated results with the original reported findings, and highlights challenges in replicating AI-driven code documentation techniques. We observed results that differ from those reported in the original article, with performance varying depending on the choice of data set. © 2025 Copyright held by the owner/author(s).</t>
  </si>
  <si>
    <t>character language model; code comment generation; code summarization; named entity recognition; replication</t>
  </si>
  <si>
    <t>Automatic programming; Computer programming languages; Life cycle; Software design; Statistical tests; Character language model; Code comment generation; Code readability; Code summarization; Language model; Named entity recognition; Replication; Replication study; Software complexity; Software development life-cycle; Codes (symbols)</t>
  </si>
  <si>
    <t>Bai Y.; Jones A.; Ndousse K.; Askell A.; Chen A.; DasSarma N.; Drain D.; Fort S.; Ganguli D.; Henighan T.; Joseph N.; Kadavath S.; Kernion J.; Conerly T.; El-Showk S.; Elhage N.; Hatfield-Dodds Z.; Hernandez D.; Hume T.; Johnston S.; Kravec S.; Lovitt L.; Nanda N.; Olsson C.; Amodei D.; Brown T.; Clark J.; McCandlish S.; Olah C.; Mann B.; Kaplan J., Training a Helpful and Harmless Assistant with Reinforcement Learning from Human Feedback, (2022); Carver J., Towards reporting guidelines for experimental replications: A proposal, (2010); Chiang W.-L.; Zheng L.; Sheng Y.; Angelopoulos A.N.; Li T.; Li D.; Zhang H.; Zhu B.; Jordan M.; Gonzalez J.E.; Stoica I., Chatbot Arena: An Open Platform for Evaluating LLMs by Human Preference, (2024); Elo A.E., The USCF Rating System: Its Development, Theory, and Applications, (1966); Feng Z.; Guo D.; Tang D.; Duan N.; Feng X.; Gong M.; Shou L.; Qin B.; Liu T.; Jiang D.; Zhou M., CodeBERT: A Pre-Trained Model for Programming and Natural Languages, (2020); Fluri B.; Wursch M.; Giger E.; Gall H.C., Analyzing the co-evolution of comments and source code, Software Quality Journal, 17, pp. 367-394, (2009); Hu X.; Li G.; Xia X.; Lo D.; Jin Z., Deep code comment generation, Proceedings of the 26th conference on program comprehension, pp. 200-210, (2018); Hu X.; Li G.; Xia X.; Lo D.; Lu S.; Jin Z., Summarizing source code with transferred API knowledge, Proceedings of the 27th International Joint Conference on Artificial Intelligence (Stockholm, Sweden) (IJCAI’18), pp. 2269-2275, (2018); Hu X.; Li G.; Xia X.; Lo D.; Lu S.; Jin Z., Summarizing source code with transferred API knowledge, Proceedings of the 27th International Joint Conference on Artificial Intelligence (Stockholm, Sweden) (IJCAI’18), pp. 2269-2275, (2018); Iyer S.; Konstas I.; Cheung A.; Zettlemoyer L., Summarizing Source Code using a Neural Attention Model, Proceedings of the 54th Annual Meeting of the Association for Computational Linguistics (Volume 1: Long Papers), pp. 2073-2083, (2016); Kuang L.; Zhou C.; Yang X., Code comment generation based on graph neural network enhanced transformer model for code understanding in open-source software ecosystems, Automated Software Engineering, 29, 2, (2022); LeClair A.; Jiang S.; McMillan C., A Neural Model for Generating Natural Language Summaries of Program Subroutines, (2019); Mastropaolo A.; Pascarella L.; Guglielmi E.; Ciniselli M.; Scalabrino S.; Oliveto R.; Bavota G., On the robustness of code generation techniques: An empirical study on github copilot, 2023 IEEE/ACM 45th International Conference on Software Engineering (ICSE), pp. 2149-2160, (2023); Mu F.; Chen X.; Shi L.; Wang S.; Wang Q., Developer-intent driven code comment generation, 2023 IEEE/ACM 45th International Conference on Software Engineering (ICSE), pp. 768-780, (2023); Nasution M.F.F.; Roland H.; Weistroffer, Documentation in systems development: A significant criterion for project success, 2009 42nd Hawaii International Conference on System Sciences, pp. 1-9, (2009); Shahbazi R.; Fard F., Apicontext2com: Code comment generation by incorporating pre-defined API documentation, 2023 IEEE/ACM 31st International Conference on Program Comprehension (ICPC), pp. 13-24, (2023); Sharma R.; Chen F.; Fard F., LAMNER: Code Comment Generation Using Character Language Model and Named Entity Recognition, (2022); Song X.; Sun H.; Wang X.; Yan J., A survey of automatic generation of source code comments: Algorithms and techniques, IEEE access, 7, 2019, pp. 111411-111428, (2019); Wan Y.; Zhao Z.; Yang M.; Xu G.; Ying H.; Wu J.; Yu P.S., Improving Automatic Source Code Summarization via Deep Reinforcement Learning, (2018); Wei B.; Li Y.; Li G.; Xia X.; Jin Z., Retrieve and Refine: Exemplar-based Neural Comment Generation, (2020); Wong E.; Liu T.; Tan L., Clocom: Mining existing source code for automatic comment generation, 2015 IEEE 22nd International conference on software analysis, evolution, and reengineering (SANER), pp. 380-389, (2015); Wong E.; Yang J.; Tan L., Autocomment: Mining question and answer sites for automatic comment generation, 2013 28th IEEE/ACM International Conference on Automated Software Engineering (ASE), pp. 562-567, (2013); Zhang J.; Wang X.; Zhang H.; Sun H.; Liu X., Retrieval-based neural source code summarization, Proceedings of the ACM/IEEE 42nd International Conference on Software Engineering (Seoul, South Korea) (ICSE’20), pp. 1385-1397, (2020)</t>
  </si>
  <si>
    <t>E. Erer; Bogazici University, Istanbul, Turkey; email: eray.erer@std.bogazici.edu.tr</t>
  </si>
  <si>
    <t>Li J.</t>
  </si>
  <si>
    <t>Association for Computing Machinery</t>
  </si>
  <si>
    <t>ACM SIGSOFT; ByteDance; et al.; Huawei; Research Council of Norway; U.S. National Science Foundation</t>
  </si>
  <si>
    <t>33rd ACM International Conference on the Foundations of Software Engineering, FSE Companion 2025</t>
  </si>
  <si>
    <t>23 June 2025 through 27 June 2025</t>
  </si>
  <si>
    <t>Trondheim</t>
  </si>
  <si>
    <t>979-840071276-0</t>
  </si>
  <si>
    <t>Proc ACM SIGSOFT Symp Found Software Eng</t>
  </si>
  <si>
    <t>2-s2.0-105013963381</t>
  </si>
  <si>
    <t>de Miranda F.; Ferrao R.C.; Soler D.P.; Graglia M.A.V.</t>
  </si>
  <si>
    <t>de Miranda, Fabio (57143836800); Ferrao, Rafael Corsi (57204138293); Soler, Diego Pavan (58783563100); Graglia, Marcelo Augusto Vieira (59561098600)</t>
  </si>
  <si>
    <t>57143836800; 57204138293; 58783563100; 59561098600</t>
  </si>
  <si>
    <t>LLM-based Individual Contribution Summarization in Software Projects</t>
  </si>
  <si>
    <t>SIGCSE Virtual 2024 - Proceedings of the 2024 ACM Virtual Global Computing Education Conference V. 2</t>
  </si>
  <si>
    <t>10.1145/3649409.3691092</t>
  </si>
  <si>
    <t>https://www.scopus.com/inward/record.uri?eid=2-s2.0-85218021441&amp;doi=10.1145%2F3649409.3691092&amp;partnerID=40&amp;md5=e4cc00971c1b1324f7bf6a23d4f5fc40</t>
  </si>
  <si>
    <t>Insper Institute of Education and Research, SP, São Paulo, Brazil; TIDD PUCSP, SP, São Paulo, Brazil</t>
  </si>
  <si>
    <t>de Miranda F., Insper Institute of Education and Research, SP, São Paulo, Brazil, TIDD PUCSP, SP, São Paulo, Brazil; Ferrao R.C., Insper Institute of Education and Research, SP, São Paulo, Brazil; Soler D.P., Insper Institute of Education and Research, SP, São Paulo, Brazil; Graglia M.A.V., TIDD PUCSP, SP, São Paulo, Brazil</t>
  </si>
  <si>
    <t>This work in progress is about preliminary results in using a Large Language Model (LLM) to summarize individual student contributions in open-ended software projects. Projects for industry clients are good real-world learning opportunities. Though, if the scope is open and defined based on external clients’ needs, each group’s project will look unique, what makes a challenge for grading and regular feedback. Distributed code version control systems such as Git and resources such as Git classroom help, but it is still burdensome to have professors and TAs looking at the repositories with a frequency that enables useful, timely feedback for the students. We prototyped a method of summarizing each student’s contributions to a project’s Git repository using an LLM, indicating how to preprocess and break down repository data in order to get better responses from the system. Each student’s contributions were extracted using Pydriller. This technique was tested during a 3-week full-time software development sprint in a class of 28 students. Preliminary results indicate a general agreement of students and faculty with the synthesized summaries and an increase in students’ awareness of individual responsibilities within the teams and an improvement in engagement among less active members. © 2024 Copyright held by the owner/author(s).</t>
  </si>
  <si>
    <t>Software testing; Teaching; Client needs; Code versions; Distributed codes; Language model; Learning opportunity; Model-based OPC; Real-world learning; Software project; Timely feedback; Version control system; Students</t>
  </si>
  <si>
    <t>Bacon Donald R.; Stewart Kim A.; Silver William S., Lessons from the Best and Worst Student Team Experiences: How a Teacher can make the Difference, Journal of Management Education, 23, 5, pp. 467-488, (1999); Buffardi Kevin, Assessing Individual Contributions to Software Engineering Projects with Git Logs and User Stories, Proceedings of the 51st ACM Technical Symposium on Computer Science Education (SIGCSE’20), pp. 650-656, (2020); Ettington Deborah R.; Camp Richaurd R., Facilitating Transfer of Skills between Group Projects and Work Teams, Journal of Management Education, 26, 4, pp. 356-379, (2002); Hundhausen Christopher; Carter Adam; Conrad Phillip; Tariq Ahsun; Adesope Olusola, Evaluating Commit, Issue and Product Quality in Team Software Development Projects, Proceedings of the 52nd ACM Technical Symposium on Computer Science Education (SIGCSE’21), pp. 108-114, (2021); Lin Jian-Wei, Effects of an online team project-based learning environment with group awareness and peer evaluation on socially shared regulation of learning and self-regulated learning, Behaviour &amp; Information Technology, 37, 5, pp. 445-461, (2018); Robles Gregorio; Capiluppi Andrea; Gonzalez-Barahona Jesus M.; Lundell Bjorn; Gamalielsson Jonas, Development effort estimation in free/open source software from activity in version control systems, Empirical Software Engineering, 27, 6, (2022); Ruff Susan; Carter Michael, Communication learning outcomes from software engineering professionals: A basis for teaching communication in the engineering curriculum, 2009 39th IEEE Frontiers in Education Conference, pp. 1-6, (2009)</t>
  </si>
  <si>
    <t>ACM Special Interest Group Computer Science Education (ACM SIGCSE)</t>
  </si>
  <si>
    <t>1st ACM Virtual Global Computing Education Conference V. 2, SIGCSE Virtual 2024</t>
  </si>
  <si>
    <t>5 December 2024 through 8 December 2024</t>
  </si>
  <si>
    <t>Virtual, Online</t>
  </si>
  <si>
    <t>979-840070604-2</t>
  </si>
  <si>
    <t>SIGCSE Virtual - Proc. ACM Virtual Global Comput. Educ. Conf. V. 2</t>
  </si>
  <si>
    <t>2-s2.0-85218021441</t>
  </si>
  <si>
    <t>Grigorov D.</t>
  </si>
  <si>
    <t>Grigorov, Dilyan (59734761100)</t>
  </si>
  <si>
    <t>Introduction to python and large language models: A guide to language models</t>
  </si>
  <si>
    <t>Introduction to Python and Large Language Models: A Guide to Language Models</t>
  </si>
  <si>
    <t>10.1007/979-8-8688-0540-0</t>
  </si>
  <si>
    <t>https://www.scopus.com/inward/record.uri?eid=2-s2.0-105002533453&amp;doi=10.1007%2F979-8-8688-0540-0&amp;partnerID=40&amp;md5=837afc2c9073f5b982b8b31acbf3f6d1</t>
  </si>
  <si>
    <t>Varna, Bulgaria</t>
  </si>
  <si>
    <t>Grigorov D., Varna, Bulgaria</t>
  </si>
  <si>
    <t>Gain a solid foundation for Natural Language Processing (NLP) and Large Language Models (LLMs), emphasizing their significance in today's computational world. This book is an introductory guide to NLP and LLMs with Python programming. The book starts with the basics of NLP and LLMs. It covers essential NLP concepts, such as text preprocessing, feature engineering, and sentiment analysis using Python. The book offers insights into Python programming, covering syntax, data types, conditionals, loops, functions, and object-oriented programming. Next, it delves deeper into LLMs, unraveling their complex components. You'll learn about LLM elements, including embedding layers, feedforward layers, recurrent layers, and attention mechanisms. You'll also explore important topics like tokens, token distributions, zero-shot learning, LLM hallucinations, and insights into popular LLM architectures such as GPT-4, BERT, T5, PALM, and others. Additionally, it covers Python libraries like Hugging Face, OpenAI API, and Cohere. The final chapter bridges theory with practical application, offering step-by-step examples of coded applications for tasks like text generation, summarization, language translation, question-answering systems, and chatbots. In the end, this book will equip you with the knowledge and tools to navigate the dynamic landscape of NLP and LLMs. What You'll Learn Understand the basics of Python and the features of Python 3.11 Explore the essentials of NLP and how do they lay the foundations for LLMs. Review LLM components. Develop basic apps using LLMs and Python. Who This Book Is For Data analysts, AI and Machine Learning Experts, Python developers, and Software Development Professionals interested in learning the foundations of NLP, LLMs, and the processes of building modern LLM applications for various tasks. © 2024 by Dilyan Grigorov. All rights reserved.</t>
  </si>
  <si>
    <t>Applications; Computer science; Conference proceedings; Informatics; Research</t>
  </si>
  <si>
    <t>Application programming interfaces (API); Application programs; Computational linguistics; High level languages; Natural language processing systems; Python; Reviews; Conference proceeding; Engineering analysis; Feature engineerings; Informatics; Language model; Language processing; Learn+; Natural languages; Python programming; Text preprocessing; Object oriented programming</t>
  </si>
  <si>
    <t>Markov A.A., An Example of Statistical Investigation of the Text Eugene Onegin Concerning the Connection of Samples in Chains; Markov A.A., An example of statistical investigation in the text of eugene onegin illustrating coupling 'tests' in chains, Proceedings of the Academy of Sciences Of St.Petersburg, 7, pp. 153-162, (1913); Shannon C.E., A mathematical theory of communication, The Bell System Technical Journal, 27, 3, pp. 379-423, (1948); Chomsky N., Three models for the description of language, IEEE Transactions on Information Theory, 2, 3, pp. 113-124, (1956); Weizenbaum J.; Eliza S., a computer program for the study of natural language communication between man and machine, Communications of the ACM, 9, 1, pp. 36-45, (1966); Page L.; Brin S., The PageRank Citation Ranking: Bringing Order to the Web, (1996); Harris Z.S., Distributional structure, Word, 10, 2-3, pp. 146-162, (1954); Luhn H.P., Statistical approach to mechanized encoding and searching of literary information, IBM Journal of Research and Development, 1, 4, pp. 309-317, (1957); Mikolov T.; Chen K.; Corrado G.; Dean J., Efficient estimation of word representations in vector space, (2013); Rumelhart D.E.; Hinton G.E.; Williams R.J., Learning internal representations by error propagation, (1985); Bengio Y.; Ducharme R.; Vincent P., A neural probabilistic language model, In Advances in Neural Information Processing Systems, pp. 932-938, (2001); Hochreiter S.; Schmidhuber J., Long short-term memory, Neural Computation, 9, 8, pp. 1735-1780, (1997); Bengio Y.; Simard P.; Frasconi P., Learning long-term dependencies with gradient descent is difficult, IEEE Transactions on Neural Networks, 5, 2, pp. 157-166, (1994); Hochreiter S.; Schmidhuber J., Long short-term memory, Neural computation, 9, 8, pp. 1735-1780, (1997); Cho K.; Van Merrienboer B.; Gulcehre C.; Bahdanau D.; Bougares F.; Schwenk H.; Bengio Y., Learning phrase representations using RNN encoder-decoder for statistical machine translation, (2014); Sutskever I.; Vinyals O.; Le Q.V., Sequence to sequence learning with neural networks, Advances in neural information processing systems, 27, (2014); Soydaner D., Attention mechanism in neural networks: where it comes and where it goes, Neural Computing and Applications, 34, 16, pp. 13371-13385, (2022); Devlin J.; Chang M.-W.; Lee K.; Toutanova K., Bert: Pre-training of deep bidirectional transformers for language understanding, (2018); Zhao W.X.; Zhou K.; Li J.; Tang T.; Wang X.; Hou Y.; Min Y.; Zhang B.; Zhang J.; Dong Z., A survey of large language models,, (2023); Gao J.; Lin C.-Y., Introduction to the special issue on statistical language modeling,, (2004); Stolcke A., Srilm-an extensible language modeling toolkit,, in Seventh international conference on spoken language processing, (2002); Kombrink S.; Mikolov T.; Karafiat M.; Burget L., Recurrent neural network based language modeling in meeting recognition, in Interspeech, 11, pp. 2877-2880, (2011); Peters M.; Neumann M.; Iyyer M.; Gardner M.; Clark C.; Lee K.; Zettlemoyer L., Deep contextualized word representations. arxiv 2018,, 12, (2018); Shanahan M., "Talking about large language models,", (2022); Biderman S.; Schoelkopf H.; Anthony Q.; Bradley H.; O'Brien K.; Hallahan E.; Khan M.A.; Purohit S.; Prashanth U.S.; Raff E., Pythia: A suite for analyzing large language models across training and scaling, (2023); Irfan M.; Sanka A.I.; Ullah Z.; Cheung R.C., Reconfigurable content-addressable memory (CAM) on FPGAs: A tutorial and survey, Future Generation Computer Systems, 128, pp. 451-465, (2022); Raffel C.; Shazeer N.; Roberts A.; Lee K.; Narang S.; Matena M.; Zhou Y.; Li W.; Liu P.J., Exploring the limits of transfer learning with a unified text-to-text transformer, The Journal of Machine Learning Research, vol, 21, 1, pp. 5485-5551, (2020); Hoffmann J.; Borgeaud S.; Mensch A.; Buchatskaya E.; Cai T.; Rutherford E.; Casas D.L.; Hendricks L.A.; Welbl J.; Clark A., Training compute-optimal large language models, (2022); An era of ChatGPT as a significant futuristic support tool: A study on features, abilities, and challenges, BenchCouncil Transactions on Benchmarks, Standards and Evaluations, 2, 4, (2022); Tam A., What Are Zero-Shot Prompting and Few-Shot Prompting; Dong Q.; Li L.; Dai D.; Zheng C.; Ma J.; Li R.; Xia H.; Xu J.; Wu Z.; Chang B.; Sun X.; Li L.; Sui Z., A Survey on In-context Learning; Huang J.; Chang K.C.-C., Towards Reasoning in Large Language Models: A Survey; Wei J.; Wang X.; Schuurmans D.; Bosma M.; Ichter B.; Xia F.; Chi E.; Le Q.; Zhou D., Chain-of-Thought Prompting Elicits Reasoning in Large Language Models; Naveeda H.; Khana A.U.; Qiub S.; Saqibc M.; Anwar S.; Usman M.; Akhtarg N.; Barnesh N.; Miani A., A Comprehensive Overview of Large Language Models; Sun Y.; Liu C.; Zhou K.; Huang J.; Song R.; Zhao W.X.; Zhang F.; Zhang D.; Gai K., Parrot: Enhancing Multi-Turn Instruction Following for Large Language Models; Schramowski P.; Turan C.; Andersen N.; Rothkopf C.A.; Kersting K., Large pre-trained language models contain human-like biases of what is right and wrong to do, Nature Machine Intelligence, vol, 4, 3, pp. 258-268, (2022); McCoy T.; Pavlick E.; Linzen T., Right for the wrong reasons: Diagnosing syntactic heuristics in natural language inference,, in Proceedings of the 57th Annual Meeting of the Association for Computational Linguistics, pp. 3428-3448, (2019); PEP 20-The Zen of Python, Python Software Foundation; Geva M.; Schuster R.; Berant J.; Levy O., Transformer Feed-Forward Layers Are Key-Value Memories; Moskvichev A.; Odouard V.V.; Mitchell M., The ConceptARC Benchmark: Evaluating Understanding and Generalization in the ARC Domain; Moskvichev A.; Odouard V.V.; Mitchell M., The ConceptARC Benchmark: Evaluating Understanding and Generalization in the ARC Domain; JAMA Pediatr, (2024); Raffel C.; Shazeer N.; Roberts A.; Lee K.; Narang S.; Matena M.; Zhou Y.; Li W.; Liu P.J., Exploring the Limits of Transfer Learning with a Unified Text-toText Transformer; Touvron H.; Lavril T.; Izacard G.; Martinet X.; Lachaux M.-A.; Lacroix T.; Roziere B.; Goyal N.; Hambro E.; Azhar F.; Rodriguez A.; Joulin A.; Grave E.; Lample G., LLaMA: Open and Efficient Foundation Language Models, (2023); Meta and Microsoft Introduce the Next Generation of LLaMA, Meta, (2023); Shazeer N., GLU Variants Improve Transformer, (2020); Su J.; Lu Y.; Pan S.; Murtadha A.; Wen B.; Liu Y., RoFormer: Enhanced Transformer with Rotary Position Embedding, (2021); Zhang B.; Sennrich R., Root Mean Square Layer Normalization, (2019); Gehman S.; Gururangan S.; Sap M.; Choi Y.; Smith N.A., REALTOXICITYPROMPTS: Evaluating Neural Toxic Degeneration in Language Models</t>
  </si>
  <si>
    <t>D. Grigorov; Varna, Bulgaria; email: dido.grigorov@gmail.com</t>
  </si>
  <si>
    <t>Apress Media LLC</t>
  </si>
  <si>
    <t>979-886880540-0; 979-886880539-4</t>
  </si>
  <si>
    <t>Introd. to Python and Larg. Lang. Model.: A Guide to Lang. Model.</t>
  </si>
  <si>
    <t>Book</t>
  </si>
  <si>
    <t>All Open Access; Bronze Open Access</t>
  </si>
  <si>
    <t>2-s2.0-105002533453</t>
  </si>
  <si>
    <t>Xia M.; Maharjan S.; Song M.</t>
  </si>
  <si>
    <t>Xia, Meng (59915217400); Maharjan, Shradha (59914686900); Song, Myoungkyu (32868182400)</t>
  </si>
  <si>
    <t>59915217400; 59914686900; 32868182400</t>
  </si>
  <si>
    <t>Automated Code Summarization by Training Large Language Models with Crowdsourced Knowledge</t>
  </si>
  <si>
    <t>2025 IEEE/ACIS 23rd International Conference on Software Engineering Research, Management and Applications, SERA 2025 - Proceedings</t>
  </si>
  <si>
    <t>10.1109/SERA65747.2025.11154515</t>
  </si>
  <si>
    <t>https://www.scopus.com/inward/record.uri?eid=2-s2.0-105017655020&amp;doi=10.1109%2FSERA65747.2025.11154515&amp;partnerID=40&amp;md5=11a15358fbc93a83299d013a25506537</t>
  </si>
  <si>
    <t>University of Nebraska at Omaha, Computer Science, NE, United States</t>
  </si>
  <si>
    <t>Xia M., University of Nebraska at Omaha, Computer Science, NE, United States; Maharjan S., University of Nebraska at Omaha, Computer Science, NE, United States; Song M., University of Nebraska at Omaha, Computer Science, NE, United States</t>
  </si>
  <si>
    <t>In modern software development, efficient program comprehension is essential for maintaining and evolving software systems. Developers often dedicate over 50% of their time to understanding code due to the complexity and time demands involved. Code summarization-generating concise natural language descriptions of source code-has emerged as a potential solution. However, existing automated summarization techniques frequently produce summaries that are incomplete or lack accuracy. Moreover, as software evolves, documentation often becomes outdated, leading to discrepancies between code and comments. To address these challenges, we present DeepKnowCode, an automated approach that utilizes a DEEP learning technique based on a large language model and crowdsourced KNOWledge for CODE summarization. This approach aids developers by generating summaries that elucidate (1) the internal behavior of the code, (2) the rationale behind its implementation, and (3) practical guidelines for its use. We implemented a research prototype to assess real-world applicability and rigorously evaluated DeepKnowCode against state-of-the-art approaches. In our evaluation, DeepKnowCode demonstrates performance improvements in BLEU scores of 38.8% and 39.2% over two baselines, with statistical validation underscoring its effectiveness. By incorporating crowdsourced knowledge, DeepKnowCode captures essential elements of code semantics, context, and patterns, enhancing its ability to produce accurate and contextually relevant code summaries that facilitate program comprehension.  © 2025 IEEE.</t>
  </si>
  <si>
    <t>code summarization; large language models</t>
  </si>
  <si>
    <t>Codes (symbols); Deep learning; Learning systems; Semantics; Software design; Automated approach; Automated code; Code summarization; Language description; Language model; Large language model; Natural languages; Program comprehension; Software-systems; Source codes; Automation</t>
  </si>
  <si>
    <t>Nebraska Collaboration Initiative, (20722)</t>
  </si>
  <si>
    <t>We thank anonymous reviewers for their thorough comments on our paper. This work was partially supported by the Nebraska Collaboration Initiative (grant number 20722).</t>
  </si>
  <si>
    <t>Minelli R., I know what you did last summer: An investigation of how developers spend their time, ICPC, pp. 25-35, (2015); Xia X., Measuring programcomprehension: Alarge-scale field study with professionals, TSE, 44, 10, pp. 951-976, (2017); Zhang C., A survey of automatic source code summarization, Symmetry, 14, 3, (2022); McBurney P.W.; McMillan C., Automatic source code summarization of context for java methods, TSE, 42, 2, pp. 103-119, (2015); Stapleton S., A human study of comprehension and code summarization, ICPC, pp. 2-13, (2020); De Cozzetti B.S.S., A study of the documentation essential to software maintenance, ICDC, pp. 68-75, (2005); Shi L., An empirical study on evolution of api documentation, FSE, pp. 416-431, (2011); McBurney P.W.; McMillan C., Automatic documentation generation via source code summarization of method context, ICPC, pp. 279-290, (2014); Kramer D., Api documentation from source code comments: A case study of javadoc, ICCD, pp. 147-153; Van Heesch D., Doxygen, (1997); LeClair A., Improved code summarization via a graph neural network, ICPC, pp. 184-195, (2020); Li B., Deepcommenter: A deep code comment generation tool with hybrid lexical and syntactical information, FSE, pp. 1571-1575, (2020); Chen X., An empirical study of code reuse between github and stack overflow during software development, JSS, 210, (2024); Vaswani A., Attention is all you need [J], NeurIPS, 30, 1, pp. 261-272, (2017); Devlin J., Bert: Pre-training of deep bidirectional transformers for language understanding, (2018); Radford A., Language models are unsupervised multitask learners, OpenAI blog, 1, 8, (2019); Raffel, Exploring the limits of transfer learning with a unified text-to-text transformer, JMLR, 21, 140, pp. 1-67, (2020); Guo D., Unixcoder: Unified cross-modal pretraining for code representation, (2022); Wang Y., Codet5: Identifier-aware unified pretrained encoder-decoder models for code understanding and generation, (2021); Lewis M., Bart: Denoising sequence-to-sequence pre-training for natural language generation, translation, and comprehension, (2019); Shido Y., Automatic source code summarization with extended tree-lstm, IJCNN, pp. 1-8, (2019); Wan, Improving automatic source code summarization via deep reinforcement learning, ASE, pp. 397-407, (2018); Wang W., Trans 3: A transformer-based framework for unifying code summarization and code search, (2020); Wu Y., How do developers utilize source code from stack overflow?, ESE, 24, pp. 637-673, (2019); Baltes S.; Diehl S., Usage and attribution of stack overflow code snippets in github projects, ESE, 24, 3, pp. 1259-1295, (2019); Guo D., Graphcodebert: Pre-training code representations with data flow, (2020); Kanade, Learning and evaluating contextual embedding of source code, ICML, pp. 5110-5121, (2020); Feng Z., Codebert: A pre-trained model for programming and natural languages, (2020); Steven Xia C., Practical program repair in the era of large pre-trained language models, (2022); Fan A., Large language models for software engineering: Survey and open problems, (2023); Zheng, A survey of large language models for code: Evolution, benchmarking, and future trends, (2023); Liu, Multi-task learning based pre-trained language model for code completion, ASE, pp. 473-485, (2020); Svyatkovskiy, Intellicode compose: Code generation using transformer, FSE, pp. 1433-1443, (2020); Jiang, Treebert: A tree-based pre-trained model for programming language, UAI, pp. 54-63, (2021); Mastropaolo A., Studying the usage of textto-text transfer transformer to support code-related tasks, ICSE, pp. 336-347, (2021); Pearce H., Examining zero-shot vulnerability repair with large language models, S&amp;P, pp. 2339-2356, (2023); Shestov A., Finetuning large language models for vulnerability detection, (2024); Ciniselli M., An empirical study on the usage of transformer models for code completion, TSE, 48, 12, pp. 4818-4837, (2021); Kim S., Code prediction by feeding trees to transformers, ICSE, pp. 150-162, (2021); Pan R., Understanding the effectiveness of large language models in code translation, (2023); Yan W., Codetransocean: A comprehensive multilingual benchmark for code translation, (2023); Bui N.D.Q., Self-supervised contrastive learning for code retrieval and summarization via semantic-preserving transformations, ICRD, pp. 511-521, (2021); Sun W., A prompt learning framework for source code summarization, (2023); Papineni, Bleu: A method for automatic evaluation of machine translation, ACL, pp. 311-318, (2002)</t>
  </si>
  <si>
    <t>M. Xia; University of Nebraska at Omaha, Computer Science, United States; email: dxia@unomaha.edu</t>
  </si>
  <si>
    <t>Song Y.-T.; Kang M.; Rhee J.</t>
  </si>
  <si>
    <t>IEEE Computer Society; International Association for Computer and Information Science (ACIS)</t>
  </si>
  <si>
    <t>23rd IEEE/ACIS International Conference on Software Engineering Research, Management and Applications, SERA 2025</t>
  </si>
  <si>
    <t>29 May 2025 through 31 May 2025</t>
  </si>
  <si>
    <t>Las Vegas</t>
  </si>
  <si>
    <t>979-833156536-7</t>
  </si>
  <si>
    <t>IEEE/ACIS Int. Conf. Softw. Eng. Res., Manag. Appl., SERA - Proc.</t>
  </si>
  <si>
    <t>2-s2.0-105017655020</t>
  </si>
  <si>
    <t>Salem N.; Hudaib A.; Al-Tarawneh K.; Salem H.; Tareef A.; Salloum H.; Mazzara M.</t>
  </si>
  <si>
    <t>Salem, N. (59258362200); Hudaib, A. (16743774500); Al-Tarawneh, K. (59233109700); Salem, H. (57212008716); Tareef, A. (56418660000); Salloum, H. (59161028400); Mazzara, M. (8557895400)</t>
  </si>
  <si>
    <t>59258362200; 16743774500; 59233109700; 57212008716; 56418660000; 59161028400; 8557895400</t>
  </si>
  <si>
    <t>Generating database schema from requirement specification based on natural language processing and large language model</t>
  </si>
  <si>
    <t>Computer Research and Modeling</t>
  </si>
  <si>
    <t>10.20537/2076-7633-2024-16-7-1703-1713</t>
  </si>
  <si>
    <t>https://www.scopus.com/inward/record.uri?eid=2-s2.0-85214108022&amp;doi=10.20537%2F2076-7633-2024-16-7-1703-1713&amp;partnerID=40&amp;md5=5885b162ec443e61835ed72c97fc5855</t>
  </si>
  <si>
    <t>King Abdullah II School for Information Technology, University of Jordan, Amman, Jordan; Innopolis University, 1 Universitetskaya st., Innopolis, 420500, Russian Federation; Faculty of Information Technology, Mutah University, Karak, Jordan</t>
  </si>
  <si>
    <t>Salem N., King Abdullah II School for Information Technology, University of Jordan, Amman, Jordan; Hudaib A., King Abdullah II School for Information Technology, University of Jordan, Amman, Jordan; Al-Tarawneh K., King Abdullah II School for Information Technology, University of Jordan, Amman, Jordan; Salem H., Innopolis University, 1 Universitetskaya st., Innopolis, 420500, Russian Federation; Tareef A., Faculty of Information Technology, Mutah University, Karak, Jordan; Salloum H., Innopolis University, 1 Universitetskaya st., Innopolis, 420500, Russian Federation; Mazzara M., Innopolis University, 1 Universitetskaya st., Innopolis, 420500, Russian Federation</t>
  </si>
  <si>
    <t>A Large Language Model (LLM) is an advanced artificial intelligence algorithm that utilizes deep learning methodologies and extensive datasets to process, understand, and generate humanlike text. These models are capable of performing various tasks, such as summarization, content creation, translation, and predictive text generation, making them highly versatile in applications involving natural language understanding. Generative AI, often associated with LLMs, specifically focuses on creating new content, particularly text, by leveraging the capabilities of these models. Developers can harness LLMs to automate complex processes, such as extracting relevant information from system requirement documents and translating them into a structured database schema. This capability has the potential to streamline the database design phase, saving significant time and effort while ensuring that the resulting schema aligns closely with the given requirements. By integrating LLM technology with Natural Language Processing (NLP) techniques, the efficiency and accuracy of generating database schemas based on textual requirement specifications can be significantly enhanced. The proposed tool will utilize these capabilities to read system requirement specifications, which may be provided as text descriptions or as Entity-Relationship Diagrams (ERDs). It will then analyze the input and automatically generate a relational database schema in the form of SQL commands. This innovation eliminates much of the manual effort involved in database design, reduces human errors, and accelerates development timelines. The aim of this work is to provide a tool can be invaluable for software developers, database architects, and organizations aiming to optimize their workflow and align technical deliverables with business requirements seamlessly.  © 2024 Nadia Salem, Khawla Al-Tarawneh, Amjad Hudaib, Hamza Salem, Afaf Tareef, Hadi Salloum, Manuel Mazzara.</t>
  </si>
  <si>
    <t>large language model; natural language processing entity-relationship diagrams; SQL</t>
  </si>
  <si>
    <t>Baltaji R.; Pujar S.; Mandel L.; Hirzel M.; Buratti L.; Varshney L., Learning transfers over several programming languages, (2023); Brie P.; Burny N.; Sluyters A.; Vanderdonckt J., Evaluating a large language model on searching for gui layouts, Proceedings of the ACM on Human-Computer Interaction, 7, pp. 1-37, (2023); Burgin M., Mathematical models in schema theory, (2005); Candel C. J. F.; Garcia-Molina J. J.; Ruiz D. S., Skiql: A unified schema query language, Data &amp; Knowledge Engineering, 148, (2023); Chowdhary K.; Chowdhary K. R., Natural language processing, Fundamentals of artificial intelligence, pp. 603-649, (2020); Elmasri R., Fundamentals of database systems, (2021); Hadi M.U.; Qureshi R.; Shah A.; Irfan M.; Zafar A.; Shaikh M. B.; Mirjalili S., A survey on large language models: Applications, challenges, limitations, and practical usage, Authorea Preprints, (2023); Hasan Md. R.; Li J.; Ahmed I.; Bagheri H., Automated repair of declarative software specifications in the era of large language models, (2023); Hey T.; Keim J.; Koziolek A.; Tichy W. F., Norbert: Transfer learning for requirements classification, 2020 IEEE 28th international requirements engineering conference (RE), pp. 169-179, (2020); Hu X.; Liu Z.; Xia X.; Liu Z.; Xu T.; Yang X., Identify and update test cases when production code changes: A transformer-based approach, 2023 38th IEEE/ACM International Conference on Automated Software Engineering (ASE), pp. 1111-1122, (2023); Jiang N.; Liu K.; Lutellier T.; Tan L., Impact of code language models on automated program repair, 2023 IEEE/ACM 45th International Conference on Software Engineering (ICSE), pp. 1430-1442, (2023); Jin Z.; Baik C.; Cafarella M.; Jagadish H. V.; Lou Y., Demonstration of a multiresolution schema mapping system, (2018); Kim W.; Kanezaki A.; Tanaka M., Unsupervised learning of image segmentation based on differentiable feature clustering, IEEE Transactions on Image Processing, 29, pp. 8055-8068, (2020); Li J.; Zhao Y.; Li Y.; Li G.; Jin Z., Acecoder: Utilizing existing code to enhance code generation, (2023); Li X.; Gong Y.; Shen Y.; Qiu X.; Zhang H.; Yao B.; Qi W.; Jiang D.; Chen W.; Duan N., Coderetriever: A large scale contrastive pre-training method for code search, Proceedings of the 2022; Conference on Empirical Methods in Natural Language Processing, pp. 2898-2910, (2022); Li Z.; Lu S.; Guo D.; Duan N.; Jannu S.; Jenks G.; Sundaresan N., Automating code review activities by large-scale pre-training, Proceedings of the 30th ACM Joint European Software Engineering Conference and Symposium on the Foundations of Software Engineering, pp. 1035-1047, (2022); Liu R.; Yang R.; Jia C.; Zhang G.; Zhou D.; Dai A.M.; Yang D.; Vosoughi S., Training socially aligned language models in simulated human society, (2023); Liu Z.; Chen C.; Wang J.; Chen M.; Wu B.; Che X.; Wang Q., Make LLM a testing expert: Bringing human-like interaction to mobile GUI testing via functionality-aware decisions; Manhaeve R.; Dumancic S.; Kimmig A.; Demeester T.; De Raedt L., Neural probabilistic logic programming in deepproblog, Artificial Intelligence, 298, (2021); Mohsen A.M.; Hassan H.; Wassif K.; Moawad R.; Makady S., Enhancing bug localization using phasebased approach, IEEE Access, (2023); Pieris D.; Wijegunesekera M.C.; Dias N.G., ER model partitioning: Towards trustworthy automated systems development, (2020); Proper H. A.; Halpin T. A., Conceptual schema optimisation - database optimisation before sliding down the waterfall, (2021); ER diagram for bank database, (2023); Steenhoek B.; Rahman M.M.; Jiles R.; Le W., An empirical study of deep learning models for vulnerability detection, 2023 IEEE/ACM 45th International Conference on Software Engineering (ICSE), pp. 2237-2248, (2023); Sumers T. R.; Yao S.; Narasimhan K.; Griffiths T. L., Cognitive architectures for language agents, (2023); Sun W.; Fang C.; You Y.; Miao Y.; Liu Y.; Li Y.; Chen Z., Automatic code summarization via chatgpt: How far are we?, (2023); Tang Y.; Liu Z.; Zhou Z.; Luo X., Chatgpt vs sbst: A comparative assessment of unit test suite generation, (2023); Teniente E.; Urpi T., On the abductive or deductive nature of database schema validation and update processing problems, Theory and Practice of Logic Programming, 3, 3, pp. 287-327, (2003); Tian H.; Liu K.; Li Y.; Kabore A.K.; Koyuncu A.; Habib A.; Bissyande T.F., The best of both worlds: Combining learned embeddings with engineered features for accurate prediction of correct patches, ACM Transactions on Software Engineering and Methodology, 32, 4, pp. 1-34, (2023); Trummer I., Can deep neural networks predict data correlations from column names?, (2021); Weng L., LLM-powered autonomous agents//2023, Impact of large language models on generating software specifications; Zhang K.; Li Z.; Li J.; Li G.; Jin Z., Self-edit: Fault-aware code editor for code generation, (2023); Zhao W. X.; Zhou K.; Li J.; Tang T.; Wang X.; Hou Y.; Min Y.; Zhang B.; Zhang J.; Dong Z.; Du Y.; Yang C.; Chen Y.; Chen Z.; Jiang J.; Ren R.; Li Y.; Tang X.; Liu Z.; Liu P.; Nie J.-Y.; Wen J.-R., A survey of large language models, (2023)</t>
  </si>
  <si>
    <t>Institute of Computer Science Izhevsk</t>
  </si>
  <si>
    <t>Comput. Res. Model.</t>
  </si>
  <si>
    <t>2-s2.0-85214108022</t>
  </si>
  <si>
    <t>Yun S.; Lin S.; Gu X.; Shen B.</t>
  </si>
  <si>
    <t>Yun, Shangbo (58858512300); Lin, Shuhuai (58858706500); Gu, Xiaodong (57188851712); Shen, Beijun (23089553000)</t>
  </si>
  <si>
    <t>58858512300; 58858706500; 57188851712; 23089553000</t>
  </si>
  <si>
    <t>Project-specific code summarization with in-context learning</t>
  </si>
  <si>
    <t>Journal of Systems and Software</t>
  </si>
  <si>
    <t>10.1016/j.jss.2024.112149</t>
  </si>
  <si>
    <t>https://www.scopus.com/inward/record.uri?eid=2-s2.0-85197778722&amp;doi=10.1016%2Fj.jss.2024.112149&amp;partnerID=40&amp;md5=8ace59c5b450bdf490afabaa558508c3</t>
  </si>
  <si>
    <t>School of Software, Shanghai Jiao Tong University, Shanghai, China; Department of Electrical and Computer Engineering, Carnegie Mellon University, Mountain View, United States</t>
  </si>
  <si>
    <t>Yun S., School of Software, Shanghai Jiao Tong University, Shanghai, China; Lin S., Department of Electrical and Computer Engineering, Carnegie Mellon University, Mountain View, United States; Gu X., School of Software, Shanghai Jiao Tong University, Shanghai, China; Shen B., School of Software, Shanghai Jiao Tong University, Shanghai, China</t>
  </si>
  <si>
    <t>Automatically generating summaries for source code has emerged as a valuable task in software development. While state-of-the-art (SOTA) approaches have demonstrated significant efficacy in summarizing general code, they seldom concern code summarization for a specific project. Project-specific code summarization (PCS) poses special challenges due to the scarce availability of training data and the unique styles of different projects. In this paper, we empirically analyze the performance of Large Language Models (LLMs) on PCS tasks. Our study reveals that using appropriate prompts is an effective way to solicit LLMs for generating project-specific code summaries. Based on these findings, we propose a novel project-specific code summarization approach called P-CodeSum. P-CodeSum gathers a repository-level pool of (code, summary) examples to characterize the project-specific features. Then, it trains a neural prompt selector on a high-quality dataset crafted by LLMs using the example pool. The prompt selector offers relevant and high-quality prompts for LLMs to generate project-specific summaries. We evaluate against a variety of baseline approaches on six PCS datasets. Experimental results show that the P-CodeSum improves the performance by 5.9% (RLPG) to 101.51% (CodeBERT) on BLEU-4 compared to the state-of-the-art approaches in project-specific code summarization. © 2024 Elsevier Inc.</t>
  </si>
  <si>
    <t>In-context learning; Large language model; Project-specific code summarization; Prompt generation</t>
  </si>
  <si>
    <t>Codes (symbols); Computational linguistics; Learning systems; Context learning; High quality; In contexts; In-context learning; Language model; Large language model; Performance; Project-specific code summarization; Prompt generation; State-of-the-art approach; Software design</t>
  </si>
  <si>
    <t>National Key Research and Development Program of China, NKRDPC, (2023YFB4503802); National Key Research and Development Program of China, NKRDPC; National Natural Science Foundation of China, NSFC, (62102244, 62232003); National Natural Science Foundation of China, NSFC</t>
  </si>
  <si>
    <t xml:space="preserve">This research is supported by National Key Research and Development Program of China (Grant No. 2023YFB4503802 ) and National Natural Science Foundation of China (Grant No. 62102244 , 62232003 ). </t>
  </si>
  <si>
    <t>Abdali S.; Parikh A.; Lim S.; Kiciman E., Extracting self-consistent causal insights from users feedback with LLMs and in-context learning, (2023); Ahmad W.U.; Chakraborty S.; Ray B.; Chang K.-W., A transformer-based approach for source code summarization, (2020); Ahmed T.; Devanbu P.T., Few-shot training LLMs for project-specific code-summarization, 37th IEEE/ACM International Conference on Automated Software Engineering, ASE 2022, Rochester, MI, USA, October 10-14, 2022, pp. 1771-1775, (2022); Ahmed T.; Pai K.S.; Devanbu P.; Barr E.T., Improving few-shot prompts with relevant static analysis products, (2023); Arakelyan S.; Das R.J.; Mao Y.; Ren X., Exploring distributional shifts in large language models for code analysis, (2023); Bhattacharya P.; Chakraborty M.; Palepu K.N.S.N.; Pandey V.; Dindorkar I.; Rajpurohit R.; Gupta R., Exploring large language models for code explanation, IRSE, (2023); Brown T.; Mann B.; Ryder N.; Subbiah M.; Kaplan J.D.; Dhariwal P.; Neelakantan A.; Shyam P.; Sastry G.; Askell A., Language models are few-shot learners, Adv. Neural Inf. Process. Syst., 33, pp. 1877-1901, (2020); Cai C.; Wang Q.; Liang B.; Qin B.; Yang M.; Wong K.-F.; Xu R., In-context learning for few-shot multimodal named entity recognition, (2023); Chen M.; Tworek J.; Jun H.; Yuan Q.; Pinto H.P.D.O.; Kaplan J.; Edwards H.; Burda Y.; Joseph N.; Brockman G., Evaluating large language models trained on code, (2021); Cortes C.; Lawarence N.; Lee D.; Sugiyama M.; Garnett R., Advances in neural information processing systems 28, (2015); (2023); Dong Q.; Li L.; Dai D.; Zheng C.; Wu Z.; Chang B.; Sun X.; Xu J.; Sui Z., A survey for in-context learning, (2022); Feng Z.; Guo D.; Tang D.; Duan N.; Feng X.; Gong M.; Shou L.; Qin B.; Liu T.; Jiang D.; Zhou M., CodeBERT: A Pre-Trained Model for Programming and Natural Languages, pp. 1536-1547, (2020); Guo D.; Zhu Q.; Yang D.; Xie Z.; Dong K.; Zhang W.; Chen G.; Bi X.; Wu Y.; Li Y.K.; Luo F.; Xiong Y.; Liang W., DeepSeek-Coder: When the large language model meets programming – the rise of code intelligence, (2024); Haiduc S.; Aponte J.; Marcus A., Supporting program comprehension with source code summarization, pp. 223-226, (2010); He P.; Peng B.; Lu L.; Wang S.; Mei J.; Liu Y.; Xu R.; Awadalla H.H.; Shi Y.; Zhu C., Z-code++: A pre-trained language model optimized for abstractive summarization, (2022); Hu X.; Li G.; Xia X.; Lo D.; Lu S.; Jin Z., Summarizing source code with transferred API knowledge, pp. 2269-2275, (2018); Kingma D.P.; Ba J., Adam: A method for stochastic optimization, (2014); Lester B.; Al-Rfou R.; Constant N., The power of scale for parameter-efficient prompt tuning, (2021); Li J.; Li G.; Tao C.; Zhang H.; Liu F.; Jin Z., Large language model-aware in-context learning for code generation, (2023); Li X.L.; Liang P., Prefix-tuning: Optimizing continuous prompts for generation, (2021); Li X.; Yuan S.; Gu X.; Chen Y.; Shen B., Few-shot code translation via task-adapted prompt learning, J. Syst. Softw., 212, (2024); Lin C.-Y., ROUGE: A package for automatic evaluation of summaries, Text Summarization Branches Out, pp. 74-81, (2004); Lin C.; Ouyang Z.; Zhuang J.; Chen J.; Li H.; Wu R., Improving code summarization with block-wise abstract syntax tree splitting, 2021 IEEE/ACM 29th International Conference on Program Comprehension, ICPC, pp. 184-195, (2021); Liu F.; Liu Y.; Shi L.; Huang H.; Wang R.; Yang Z.; Zhang L., Exploring and evaluating hallucinations in LLM-powered code generation, (2024); Liu J.; Shen D.; Zhang Y.; Dolan B.; Carin L.; Chen W., What makes good in-context examples for GPT-3?, Proceedings of Deep Learning Inside Out: The 3rd Workshop on Knowledge Extraction and Integration for Deep Learning Architectures, DeeLIO@ACL 2022, Dublin, Ireland and Online, May 27, 2022, pp. 100-114, (2022); Liu X.; Zheng Y.; Du Z.; Ding M.; Qian Y.; Yang Z.; Tang J., GPT understands, too, (2023); Lu S.; Guo D.; Ren S.; Huang J.; Svyatkovskiy A.; Blanco A.; Clement C.; Drain D.; Jiang D.; Tang D.; Li G.; Zhou L.; Shou L.; Zhou L.; Tufano M.; GONG M.; Zhou M.; Duan N.; Sundaresan N.; Deng S.K.; Fu S.; LIU S., CodeXGLUE: A Machine Learning Benchmark Dataset for Code Understanding and Generation, (2021); (2022); (2023); Papineni K.; Roukos S.; Ward T.; Zhu W.-J.B., A Method for Automatic Evaluation of Machine Translation, pp. 311-318, (2002); Qiao S.; Ou Y.; Zhang N.; Chen X.; Yao Y.; Deng S.; Tan C.; Huang F.; Chen H., Reasoning with language model prompting: A survey, Proceedings of the 61st Annual Meeting of the Association for Computational Linguistics, ACL 2023, Toronto, Canada, July 9-14, 2023, pp. 5368-5393, (2023); Rodeghero P.; McMillan C.; McBurney P.W.; Bosch N.; D'Mello S., Improving automated source code summarization via an eye-tracking study of programmers, pp. 390-401, (2014); Roziere B.; Gehring J.; Gloeckle F.; Sootla S.; Gat I.; Tan X.E.; Adi Y.; Liu J.; Remez T.; Rapin J., Code llama: Open foundation models for code, (2023); Shi F.; Chen X.; Misra K.; Scales N.; Dohan D.; Chi E.H.; Scharli N.; Zhou D., Large language models can be easily distracted by irrelevant context, (2023); Shin T.; Razeghi Y.; Logan IV R.L.; Wallace E.; Singh S., Autoprompt: Eliciting knowledge from language models with automatically generated prompts, (2020); Shrivastava D.; Larochelle H.; Tarlow D., Repository-level prompt generation for large language models of code, International Conference on Machine Learning, pp. 31693-31715, (2023); Sun W.; Fang C.; You Y.; Miao Y.; Liu Y.; Li Y.; Deng G.; Huang S.; Chen Y.; Zhang Q., Automatic code summarization via ChatGPT: How far are we?, (2023); Wei B.; Li G.; Xia X.; Fu Z.; Jin Z., Code generation as a dual task of code summarization, Adv. Neural Inf. Process. Syst., 32, (2019); Wu H.; Zhao H.; Zhang M., Code summarization with structure-induced transformer, (2020); Xiao Y.; Zuo X.; Xue L.; Wang K.; Dong J.S.; Beschastnikh I., Empirical study on transformer-based techniques for software engineering, (2023); Xie R.; Hu T.; Ye W.; Zhang S., Low-Resources Project-Specific Code Summarization, pp. 1-12, (2022); Zhang J.; Wang X.; Zhang H.; Sun H.; Liu X., Retrieval-based neural source code summarization, pp. 1385-1397, (2020); Zhang Z.; Zhang H.; Shen B.; Gu X., Diet code is healthy: simplifying programs for pre-trained models of code, ESEC/FSE 2022, Singapore, Singapore, November 14-18, 2022, pp. 1073-1084, (2022); Zhou Y.; Muresanu A.I.; Han Z.; Paster K.; Pitis S.; Chan H.; Ba J., Large language models are human-level prompt engineers, The Eleventh International Conference on Learning Representations, ICLR 2023, Kigali, Rwanda, May 1-5, 2023, (2023); Zhu Y.; Pan M., Automatic code summarization: A systematic literature review, (2019)</t>
  </si>
  <si>
    <t>B. Shen; School of Software, Shanghai Jiao Tong University, Shanghai, China; email: bjshen@sjtu.edu.cn</t>
  </si>
  <si>
    <t>Elsevier Inc.</t>
  </si>
  <si>
    <t>JSSOD</t>
  </si>
  <si>
    <t>J Syst Software</t>
  </si>
  <si>
    <t>2-s2.0-85197778722</t>
  </si>
  <si>
    <t>Wei X.; Gonugondla S.K.; Wang S.; Ahmad W.; Ray B.; Qian H.; Li X.; Kumar V.; Wang Z.; Tian Y.; Sun Q.; Athiwaratkun B.; Shang M.; Ramanathan M.K.; Bhatia P.; Xiang B.</t>
  </si>
  <si>
    <t>Wei, Xiaokai (56718883100); Gonugondla, Sujan Kumar (56940882300); Wang, Shiqi (57955356700); Ahmad, Wasi (57204779815); Ray, Baishakhi (24492560400); Qian, Haifeng (57955805800); Li, Xiaopeng (57221401597); Kumar, Varun (57220974632); Wang, Zijian (57566888400); Tian, Yuchen (57954916400); Sun, Qing (57219791460); Athiwaratkun, Ben (57194874763); Shang, Mingyue (57204474234); Ramanathan, Murali Krishna (7005717319); Bhatia, Parminder (57209095435); Xiang, Bing (7005065960)</t>
  </si>
  <si>
    <t>56718883100; 56940882300; 57955356700; 57204779815; 24492560400; 57955805800; 57221401597; 57220974632; 57566888400; 57954916400; 57219791460; 57194874763; 57204474234; 7005717319; 57209095435; 7005065960</t>
  </si>
  <si>
    <t>Towards Greener Yet Powerful Code Generation via Quantization: An Empirical Study</t>
  </si>
  <si>
    <t>ESEC/FSE 2023 - Proceedings of the 31st ACM Joint Meeting European Software Engineering Conference and Symposium on the Foundations of Software Engineering</t>
  </si>
  <si>
    <t>10.1145/3611643.3616302</t>
  </si>
  <si>
    <t>https://www.scopus.com/inward/record.uri?eid=2-s2.0-85177430344&amp;doi=10.1145%2F3611643.3616302&amp;partnerID=40&amp;md5=1f86824af759690c1c213cc96ecd1527</t>
  </si>
  <si>
    <t>Aws Ai Labs, United States</t>
  </si>
  <si>
    <t>Wei X., Aws Ai Labs, United States; Gonugondla S.K., Aws Ai Labs, United States; Wang S., Aws Ai Labs, United States; Ahmad W., Aws Ai Labs, United States; Ray B., Aws Ai Labs, United States; Qian H., Aws Ai Labs, United States; Li X., Aws Ai Labs, United States; Kumar V., Aws Ai Labs, United States; Wang Z., Aws Ai Labs, United States; Tian Y., Aws Ai Labs, United States; Sun Q., Aws Ai Labs, United States; Athiwaratkun B., Aws Ai Labs, United States; Shang M., Aws Ai Labs, United States; Ramanathan M.K., Aws Ai Labs, United States; Bhatia P., Aws Ai Labs, United States; Xiang B., Aws Ai Labs, United States</t>
  </si>
  <si>
    <t>ML-powered code generation aims to assist developers to write code in a more productive manner by intelligently generating code blocks based on natural language prompts. Recently, large pretrained deep learning models have pushed the boundary of code generation and achieved impressive performance. However, the huge number of model parameters poses a significant challenge to their adoption in a typical software development environment, where a developer might use a standard laptop or mid-size server to develop code. Such large models cost significant resources in terms of memory, latency, dollars, as well as carbon footprint. Model compression is a promising approach to address these challenges. We have identified quantization as one of the most promising compression techniques for code-generation as it avoids expensive retraining costs. As quantization represents model parameters with lower-bit integer (e.g., int8), the model size and runtime latency would both benefit. We empirically evaluate quantized models on code generation tasks across different dimensions: (i) resource usage and carbon footprint, (ii) accuracy, and (iii) robustness. Through systematic experiments we find a code-aware quantization recipe that could run even a 6-billion-parameter model in a regular laptop without significant accuracy or robustness degradation. We find that the recipe is readily applicable to code summarization task as well. © 2023 ACM.</t>
  </si>
  <si>
    <t>Code Generation; Generative AI; Large Language Models; Model Hosting; Quantization</t>
  </si>
  <si>
    <t>Codes (symbols); Deep learning; Software design; Block based; Code blocks; Codegeneration; Empirical studies; Generative AI; Language model; Large language model; Model hosting; Modeling parameters; Quantisation; Carbon footprint</t>
  </si>
  <si>
    <t>Ahmad W.; Chakraborty S.; Ray B.; Chang K., Unified Pre-training for Program Understanding and Generation, Proceedings of the 2021 Conference of the North American Chapter of the Association for Computational Linguistics: Human Language Technologies, pp. 2655-2668, (2021); Alzantot M.; Sharma Y.; Elgohary A.; Ho B.; Srivastava M.; Chang K., Generating Natural Language Adversarial Examples, Proceedings of the 2018 Conference on Empirical Methods in Natural Language Processing, pp. 2890-2896, (2018); Austin J.; Odena A.; Nye M.; Bosma M.; Michalewski H.; Dohan D.; Jiang E.; Cai C.; Terry M.; Le Q.; Sutton C., Program Synthesis with Large Language Models, (2021); Bondarenko Y.; Nagel M.; Blankevoort T., Understanding and Overcoming the Challenges of Efficient Transformer Quantization, Proceedings of the 2021 Conference on Empirical Methods in Natural Language Processing, pp. 7947-7969, (2021); Chen M.; Tworek J.; Jun H.; Yuan Q.; De Oliveira H.P.P.; Kaplan J.; Edwards H.; Burda Y.; Joseph N.; Brockman G., Evaluating large language models trained on code, (2021); Chen M.; Tworek J.; Jun H.; Yuan Q.; De Oliveira H.P.P.; Kaplan J.; Edwards H.; Burda Y.; Joseph N.; Brockman G.; Ray A.; Puri R.; Krueger G.; Petrov M.; Khlaaf H.; Sastry G.; Mishkin P.; Chan B.; Gray S.; Ryder N.; Pavlov M.; Power A.; Kaiser L.; Bavarian M.; Winter C.; Tillet P.; Such F.P.; Cummings D.; Plappert M.; Chantzis F.; Barnes E.; Herbert-Voss A.; Guss W.H.; Nichol A.; Paino A.; Tezak N.; Tang J.; Babuschkin I.; Balaji S.; Jain S.; Saunders W.; Hesse C.; Carr A.N.; Leike J.; Achiam J.; Misra V.; Morikawa E.; Radford A.; Knight M.; Brundage M.; Murati M.; Mayer K.; Welinder P.; McGrew B.; Amodei D.; McCandlish S.; Sutskever I.; Zaremba W., Evaluating Large Language Models Trained on Code, (2021); Chowdhery A.; Narang S.; Devlin J.; Bosma M.; Mishra G.; Roberts A.; Barham P.; Chung H.W.; Sutton C.; Gehrmann S.; Schuh P.; Shi K.; Tsvyashchenko S.; Maynez J.; Rao A.; Barnes P.; Tay Y.; Shazeer N.; Prabhakaran V.; Reif E.; Du N.; Hutchinson B.; Pope R.; Bradbury J.; Austin J.; Isard M.; Gur-Ari G.; Yin P.; Duke T.; Levskaya A.; Ghemawat S.; Dev S.; Michalewski H.; Garcia X.; Misra V.; Robinson K.; Fedus L.; Zhou D.; Ippolito D.; Luan D.; Lim H.; Zoph B.; Spiridonov A.; Sepassi R.; Dohan D.; Agrawal S.; Omernick M.; Dai A.M.; Pillai T.S.; Pellat M.; Lewkowycz A.; Moreira E.; Child R.; Polozov O.; Lee K.; Zhou Z.; Wang X.; Saeta B.; Diaz M.; Firat O.; Catasta M.; Wei J.; Meier-Hellstern K.; Eck D.; Dean J.; Petrov S.; Fiedel N., PaLM: Scaling Language Modeling with Pathways, (2022); Dhole K.D.; Gangal V.; Gehrmann S.; Gupta A.; Li Z.; Mahamood S.; Mahendiran A.; Mille S.; Srivastava A.; Tan S., Nl-augmenter: A framework for task-sensitive natural language augmentation, (2021); Ebrahimi J.; Rao A.; Lowd D.; Dou D., Hotflip: Whitebox adversarial examples for text classification, (2017); Fay M.P.; Proschan M.A., Wilcoxon-Mann-Whitney or t-test, On assumptions for hypothesis tests and multiple interpretations of decision rules. Statistics surveys, 4, (2010); Feng Z.; Guo D.; Tang D.; Duan N.; Feng X.; Gong M.; Shou L.; Qin B.; Liu T.; Jiang D.; Zhou M., CodeBERT: A Pre-Trained Model for Programming and Natural Languages, Findings of the Association for Computational Linguistics: EMNLP 2020, 139, pp. 1536-1547, (2020); Fried D.; Aghajanyan A.; Lin J.; Wang S.; Wallace E.; Shi F.; Zhong R.; Yih W.; Zettlemoyer L.; Lewis M., InCoder: A Generative Model for Code Infilling and Synthesis, (2022); Gao J.; Lanchantin J.; Soffa M.L.; Qi Y., Black-Box Generation of Adversarial Text Sequences to Evade Deep Learning Classifiers, 2018 IEEE Security and Privacy Workshops (SPW), pp. 50-56, (2018); GitHub Copilot, (2022); Goel K.; Rajani N.; Vig J.; Tan S.; Wu J.; Zheng S.; Xiong C.; Bansal M.; Re C., Robustness gym: Unifying the nlp evaluation landscape, (2021); Han W.; Zhang L.; Jiang Y.; Tu K., Adversarial Attack and Defense of Structured Prediction Models, Proceedings of the 2020 Conference on Empirical Methods in Natural Language Processing (EMNLP), pp. 2327-2338, (2020); Henderson P.; Hu J.; Romoff J.; Brunskill E.; Jurafsky D.; Pineau J., Towards the Systematic Reporting of the Energy and Carbon Footprints of Machine Learning, J. Mach. Learn. Res, 21, 1, (2020); Jiao X.; Yin Y.; Shang L.; Jiang X.; Chen X.; Li L.; Wang F.; Liu Q., TinyBERT: Distilling BERT for Natural Language Understanding, Findings of the Association for Computational Linguistics: EMNLP 2020, pp. 4163-4174, (2020); Jin D.; Jin Z.; Zhou J.T.; Szolovits P., Is bert really robust. a strong baseline for natural language attack on text classification and entailment, Proceedings of the AAAI conference on artificial intelligence, 34, pp. 8018-8025, (2020); Kulal S.; Pasupat P.; Chandra K.; Lee M.; Padon O.; Aiken A.; Liang P.S., Spoc: Search-based pseudocode to code, Advances in Neural Information Processing Systems, 32, (2019); Lagunas F.; Charlaix E.; Sanh V.; Rush A., Block Pruning For Faster Transformers, Proceedings of the 2021 Conference on Empirical Methods in Natural Language Processing, pp. 10619-10629, (2021); Le H.; Wang Y.; Gotmare A.D.; Savarese S.; Hoi S.C.H., CodeRL: Mastering Code Generation through Pretrained Models and Deep Reinforcement Learning, (2022); Lewis M.; Liu Y.; Goyal N.; Ghazvininejad M.; Mohamed A.; Levy O.; Stoyanov V.; Zettlemoyer L., BART: Denoising Sequence-to-Sequence Pre-training for Natural Language Generation, Translation, and Comprehension, Proceedings of the 58th Annual Meeting of the Association for Computational Linguistics, pp. 7871-7880, (2020); Li Z.; Specia L., Improving neural machine translation robustness via data augmentation: Beyond back translation, (2019); Li Z.; Wang Z.; Tan M.; Nallapati R.; Bhatia P.; Arnold A.; Xiang B.; Roth D., DQ-BART: Efficient Sequence-to-Sequence Model via Joint Distillation and Quantization, Proceedings of the 60th Annual Meeting of the Association for Computational Linguistics (Volume 2: Short Papers), pp. 203-211, (2022); Lin C.; Och F.J., ORANGE: A Method for Evaluating Automatic Evaluation Metrics for Machine Translation, COLING 2004: Proceedings of the 20th International Conference on Computational Linguistics, pp. 501-507, (2004); Ma L.; Juefei-Xu F.; Zhang F.; Sun J.; Xue M.; Li B.; Chen C.; Su T.; Li L.; Liu Y., Deepgauge: Multi-granularity testing criteria for deep learning systems, Proceedings of the 33rd ACM/IEEE International Conference on Automated Software Engineering, pp. 120-131, (2018); Miller G.A., WordNet: A lexical database for English, Commun. ACM, 38, 11, pp. 39-41, (1995); Morris J.X.; Lifland E.; Yoo J.Y.; Grigsby J.; Jin D.; Qi Y., Textattack: A framework for adversarial attacks, data augmentation, and adversarial training in nlp, (2020); Nijkamp E.; Pang B.; Hayashi H.; Tu L.; Wang H.; Zhou Y.; Savarese S.; Xiong C., A Conversational Paradigm for Program Synthesis, (2022); Patterson D.; Gonzalez J.; Le Q.; Liang C.; Munguia L.; Rothchild D.; So D.; Texier M.; Dean J., Carbon Emissions and Large Neural Network Training, (2021); Radford A.; Wu J.; Child R.; Luan D.; Amodei D.; Sutskever I., Language models are unsupervised multitask learners, OpenAI blog, 1, 8, (2019); Raffel C.; Shazeer N.; Roberts A.; Lee K.; Narang S.; Matena M.; Zhou Y.; Li W.; Liu P.J., Exploring the Limits of Transfer Learning with a Unified Text-to-Text Transformer, Journal of Machine Learning Research, 21, 140, pp. 1-67, (2020); Ren S.; Deng Y.; He K.; Che W., Generating Natural Language Adversarial Examples through Probability Weighted Word Saliency, Proceedings of the 57th Annual Meeting of the Association for Computational Linguistics, pp. 1085-1097, (2019); Roziere B.; Lachaux M.; Chanussot L.; Lample G., Unsupervised translation of programming languages, Advances in Neural Information Processing Systems, 33, pp. 20601-20611, (2020); Sakr C.; Kim Y.; Shanbhag N., Analytical Guarantees on Numerical Precision of Deep Neural Networks, Proceedings of the 34th International Conference on Machine Learning (Proceedings of Machine Learning Research, 70, pp. 3007-3016, (2017); Schwartz R.; Dodge J.; Smith N.A.; Etzioni O., Green ai, Commun. ACM, 63, 12, pp. 54-63, (2020); Sugiyama A.; Yoshinaga N., Data augmentation using backtranslation for context-aware neural machine translation, Proceedings of the Fourth Workshop on Discourse in Machine Translation (DiscoMT 2019), pp. 35-44, (2019); Sun Z.; Yu H.; Song X.; Liu R.; Yang Y.; Zhou D., MobileBERT: A Compact Task-Agnostic BERT for Resource-Limited Devices, Proceedings of the 58th Annual Meeting of the Association for Computational Linguistics, pp. 2158-2170, (2020); Tao C.; Hou L.; Zhang W.; Shang L.; Jiang X.; Liu Q.; Luo P.; Wong N., Compression of Generative Pre-trained Language Models via Quantization, Proceedings of the 60th Annual Meeting of the Association for Computational Linguistics (Volume 1: Long Papers), pp. 4821-4836, (2022); Tian Y.; Pei K.; Jana S.; Ray B., Deeptest: Automated testing of deep-neural-network-driven autonomous cars, Proceedings of the 40th international conference on software engineering, pp. 303-314, (2018); Wang F.; Yan J.; Meng F.; Zhou J., Selective Knowledge Distillation for Neural Machine Translation, Proceedings of the 59th Annual Meeting of the Association for Computational Linguistics and the 11th International Joint Conference on Natural Language Processing (Volume 1: Long Papers), pp. 6456-6466, (2021); Wang Y.; Wang W.; Joty S.; Hoi S.C.H., CodeT5: Identifier-aware Unified Pre-trained Encoder-Decoder Models for Code Understanding and Generation, Proceedings of the 2021 Conference on Empirical Methods in Natural Language Processing, pp. 8696-8708, (2021); Wang Z.; Wohlwend J.; Lei T., Structured Pruning of Large Language Models, Proceedings of the 2020 Conference on Empirical Methods in Natural Language Processing (EMNLP), pp. 6151-6162, (2020); Xia M.; Zhong Z.; Chen D., Structured Pruning Learns Compact and Accurate Models, Proceedings of the 60th Annual Meeting of the Association for Computational Linguistics (Volume 1: Long Papers), pp. 1513-1528, (2022); Xiao G.; Lin J.; Seznec M.; Wu H.; Demouth J.; Han S., SmoothQuant: Accurate and Efficient Post-Training Quantization for Large Language Models, Proceedings of the 40th International Conference on Machine Learning (Proceedings of Machine Learning Research, 202, pp. 38087-38099, (2023); Yao Z.; Aminabadi R.Y.; Zhang M.; Wu X.; Li C.; He Y., ZeroQuant: Efficient and Affordable Post-Training Quantization for Large-Scale Transformers, Advances in Neural Information Processing Systems, 35, pp. 27168-27183, (2022); Zang Y.; Qi F.; Yang C.; Liu Z.; Zhang M.; Liu Q.; Sun M., Word-level Textual Adversarial Attacking as Combinatorial Optimization, Proceedings of the 58th Annual Meeting of the Association for Computational Linguistics, pp. 6066-6080, (2020); Zhang J.M.; Harman M.; Ma L.; Liu Y., Machine learning testing: Survey, landscapes and horizons, IEEE Transactions on Software Engineering, (2020); Zhang W.; Hou L.; Yin Y.; Shang L.; Chen X.; Jiang X.; Liu Q., TernaryBERT: Distillation-aware Ultra-low Bit BERT, Proceedings of the 2020 Conference on Empirical Methods in Natural Language Processing (EMNLP), pp. 509-521, (2020); Zhang Y.; Pan L.; Tan S.; Kan M., Interpreting the Robustness of Neural NLP Models to Textual Perturbations, Findings of the Association for Computational Linguistics: ACL 2022, pp. 3993-4007, (2022)</t>
  </si>
  <si>
    <t>Chandra S.; Blincoe K.; Tonella P.</t>
  </si>
  <si>
    <t>ACM SIGSOFT; Ant Group; et al.; Google; JetBrains; Meta</t>
  </si>
  <si>
    <t>31st ACM Joint Meeting European Software Engineering Conference and Symposium on the Foundations of Software Engineering, ESEC/FSE 2023</t>
  </si>
  <si>
    <t>3 December 2023 through 9 December 2023</t>
  </si>
  <si>
    <t>San Francisco</t>
  </si>
  <si>
    <t>979-840070327-0</t>
  </si>
  <si>
    <t>ESEC/FSE - Proc. ACM Jt. Meet. Eur. Softw. Eng. Conf. Symp. Found. Softw. Eng.</t>
  </si>
  <si>
    <t>2-s2.0-85177430344</t>
  </si>
  <si>
    <t>36th IFIP WG 6.1 International Conference on Testing Software and Systems, ICTSS 2024</t>
  </si>
  <si>
    <t xml:space="preserve">Lecture Notes in Computer Science (including subseries Lecture Notes in Artificial Intelligence and Lecture Notes in Bioinformatics) </t>
  </si>
  <si>
    <t>15383 LNCS</t>
  </si>
  <si>
    <t>https://www.scopus.com/inward/record.uri?eid=2-s2.0-85218708967&amp;partnerID=40&amp;md5=734c1337b235ae867e4be6d098f738e8</t>
  </si>
  <si>
    <t>The proceedings contain 22 papers. The special focus in this conference is on Testing Software and Systems. The topics include: GoNoGo: An Efficient LLM-Based Multi-agent System for Streamlining Automotive Software Release Decision-Making; test Prioritization Based on the Coverage of Recently Modified Source Code: An Industrial Case Study; On the Variations of ChatGPT’s Response Quality for Generating Source Code Across Programming Languages; reevaluating the Small-Scope Testing Hypothesis of Answer Set Programs; enhancing Vulnerability Detection with Domain Knowledge: A Comparison of Different Mechanisms; LLMs Can Check Their Own Results to Mitigate Hallucinations in Traffic Understanding Tasks; enhanced Graph Neural Networks for Vulnerability Detection in Java via Advanced Subgraph Construction; Mutating Clingo’s AST with clingabomino; towards a Knowledge Graph Based Approach for Vulnerable Code Weaknesses Identification; automatic Summarization Evaluation: Methods and Practices; summary of ObfSec: Measuring the Security of Obfuscations from a Testing Perspective; a Trusted Friend in the Middle of the Night: End-User Perspectives on Artificial Intelligence Informed Software Systems as a Decision-Making Aid for Patients and Clinicians Navigating Uncertainty in Kidney Transplant; Binary Classification Optimisation with AI-Generated Data; Responsible MLOps Design Methodology for an Auditing System for AI-Based Clinical Decision Support Systems; software System Testing Assisted by Large Language Models: An Exploratory Study; Continuous Auditing Based Conformity Assessment for AI Systems: A Proof-of-Concept Evaluation; checking Test Suite Efficacy Through Dual-Channel Techniques; extending a Flakiness Score for System-Level Tests; autonomous Driving System Testing: Traffic Density Does Matter.</t>
  </si>
  <si>
    <t>Menéndez H.D.; Bello-Orgaz G.; Barnard P.; Bautista J.R.; Farahi A.; Dash S.; Han D.; Fortz S.; Rodriguez-Fernandez V.</t>
  </si>
  <si>
    <t>30 October 2024 through 1 November 2024</t>
  </si>
  <si>
    <t>London</t>
  </si>
  <si>
    <t>978-303180888-3</t>
  </si>
  <si>
    <t>Lect. Notes Comput. Sci.</t>
  </si>
  <si>
    <t>2-s2.0-85218708967</t>
  </si>
  <si>
    <t>Siino M.; Falco M.; Croce D.; Rosso P.</t>
  </si>
  <si>
    <t>Siino, Marco (57222092798); Falco, Mariana (57205340116); Croce, Daniele (24766241000); Rosso, Paolo (8960238100)</t>
  </si>
  <si>
    <t>57222092798; 57205340116; 24766241000; 8960238100</t>
  </si>
  <si>
    <t>Exploring LLMs Applications in Law: A Literature Review on Current Legal NLP Approaches</t>
  </si>
  <si>
    <t>IEEE Access</t>
  </si>
  <si>
    <t>10.1109/ACCESS.2025.3533217</t>
  </si>
  <si>
    <t>https://www.scopus.com/inward/record.uri?eid=2-s2.0-85216254583&amp;doi=10.1109%2FACCESS.2025.3533217&amp;partnerID=40&amp;md5=d04c4319f39857605817fb87cb225061</t>
  </si>
  <si>
    <t>University of Catania, Electronics and Informatics Engineering, Department of Electrical, Catania, 95131, Italy; University of Palermo, Department of Engineering, Palermo, 90133, Italy; National Inter-University Consortium for Telecommunications (CNIT), Palermo Research Unit, Palermo, 90128, Italy; Universitat Politècnica de València, PRHLT Research Center, Valencia, 46022, Spain; ValgrAI-Valencian Graduate School and Research Network of Artificial Intelligence, Valencia, 46022, Spain</t>
  </si>
  <si>
    <t>Siino M., University of Catania, Electronics and Informatics Engineering, Department of Electrical, Catania, 95131, Italy, University of Palermo, Department of Engineering, Palermo, 90133, Italy, National Inter-University Consortium for Telecommunications (CNIT), Palermo Research Unit, Palermo, 90128, Italy; Falco M., University of Palermo, Department of Engineering, Palermo, 90133, Italy; Croce D., University of Palermo, Department of Engineering, Palermo, 90133, Italy, National Inter-University Consortium for Telecommunications (CNIT), Palermo Research Unit, Palermo, 90128, Italy; Rosso P., Universitat Politècnica de València, PRHLT Research Center, Valencia, 46022, Spain, ValgrAI-Valencian Graduate School and Research Network of Artificial Intelligence, Valencia, 46022, Spain</t>
  </si>
  <si>
    <t>Artificial Intelligence (AI) is reshaping the legal landscape, with software tools now impacting various aspects of legal work. The intersection of Natural Language Processing (NLP) and law holds potential to transform how legal professionals, including lawyers and judges, operate, resolve disputes, and retrieve case information to formulate their decisions. To identify the current state of the applications of Transformers (also known as Large Language Models or LLMs) in the legal domain, we analysed the existing literature from 2017 to 2023 through a database search and snowballing method. From 61 selected publications, we identified key application categories such as legal document analysis, case prediction, and contract review, along with their main characteristics. We observed a discernible upsurge in the volume of scholarly publications, a diversification of tasks undertaken (e.g., legal research, contract analysis, and regulatory compliance), and an increased range of languages considered. There has been a notable enhancement in the methodological sophistication employed by researchers in practical applications. The performance of models grounded in the Generative Pre-trained Transformer (GPT) architecture has consistently improved across various legal domains, including contract review, legal document summarization, and case outcome prediction. This paper makes several significant contributions to the field. Firstly, it identifies emerging trends in the application of LLMs within the legal domain, highlighting the growing interest and investment in this area. Secondly, it pinpoints methodological gaps in current research, suggesting areas where further development and refinement are needed. Lastly, it discusses the broader implications of these advancements for real-world legal tasks, offering insights into how LLM-based AI can enhance legal practice while addressing the associated challenges.  © 2013 IEEE.</t>
  </si>
  <si>
    <t>AI for law; GPT; law; legal NLP; legal tech; literature review; Natural language processing; transformers</t>
  </si>
  <si>
    <t>Behavioral research; Contracts; Distribution transformers; Problem oriented languages; Reviews; AI for law; Generative pre-trained transformer; Language processing; Law; Legal natural language processing; Legal tech; Literature reviews; Natural language processing; Natural languages; Transformer; Investments</t>
  </si>
  <si>
    <t>Ministero dell'Università e della Ricerca, MUR; National Recovery and Resilience Plan; FairTransNLP-Stereotypes-Fairness; Ministerio de Ciencia e Innovación, MICINN; PRTR; European Commission, EC; Agencia Estatal de Investigación, AEI; Ministerio de Ciencia e Innovación; European Regional Development Fund, EFRR; FairTransNLP-Stereotypes, (MCIN/AEI/10.13039/501100011033, PID2021-124361OB-C31); NextGenerationEU, NGEU, (PE0000001, PCI2022-135008-2); NextGenerationEU, NGEU; Research and Innovation on Future Telecommunications Systems and Networks, (PE0000001); AEI, (PCI2022-135008-2)</t>
  </si>
  <si>
    <t>Funding text 1: This work was supported in part by the European Union through the Italian Ministero dell'Universit\u00E0 e della Ricerca (MUR) National Recovery and Resilience Plan (NRRP) of NextGenerationEU, partnership on \"Telecommunications of the Future\" (program \"Research and Innovation on Future Telecommunications Systems and Networks, to make Italy more Smart (RESTART)\"), within the project Net4Future under Grant PE0000001; in part by the research project Malicious Actors Profiling and Detection in Online Social Networks through Artificial Intelligence (MARTINI) funded by Ministerio de Ciencia e Innovaci\u00F3n (MCIN)/Agencia Estatal de Investigaci\u00F3n (AEI)/10.13039/501100011033 under Grant PCI2022-135008-2; in part by the European Union NextGenerationEU/Plan de Recuperaci\u00F3n, Transformaci\u00F3n y Resiliencia (PRTR) and FairTransNLP-Stereotypes-Fairness and transparency for equitable NLP applications in social media: Identifying stereotypes and prejudices and developing equitable systems funded by MCIN/AEI/10.13039/501100011033 under Grant PID2021-124361OB-C31; and in part by the European Regional Development Fund (ERDF), EU, A way of making Europe.; Funding text 2: This work was partially supported by the European Union under the Italian MUR NRRP of NextGenerationEU, partnership on \u201CTelecommunications of the Future\u201D (PE0000001 - program \u201CRESTART\u201D), within the project Net4Future and partially also by the following research projects: MARTINI \u2014 Malicious actors profiling and detection in online social networks through artificial intelligence (Grant PCI2022-135008-2 funded by MCIN/AEI/ 10.13039/501100011033 and by European Union NextGenerationEU/PRTR) and FairTransNLP-Stereotypes \u2014 Fairness and Transparency for equitable NLP applications in social media: Identifying stereotypes and prejudices and developing equitable systems (Grant PID2021-124361OB-C31 funded by MCIN/AEI/10.13039/501100011033 and by ERDF, EU A way of making Europe).</t>
  </si>
  <si>
    <t>Mumcuolu E.; Ozturk C.E.; Ozaktas H.M.; Ko A., Natural language processing in law: Prediction of outcomes in the higher courts of Turkey, Inf. Process. Manage., 580, 5, (2021); Engstrom D.F.; Ho D.E.; Sharkey C.M.; Cuellar M.-F., Government by algorithm: Artificial intelligence in federal administrative agencies, NYU School Law, Public Law Res. Paper, 12, pp. 20-54, (2020); Greco C.M.; Tagarelli A., Bringing order into the realm of transformer-based language models for artificial intelligence and law, Artif. Intell. Law, 310, 2, (2023); Wiener F.B., Decision prediction by computers: Nonsense cubed-And worse, Amer. Bar Assoc. J., 10, pp. 1023-1028, (1962); Dickerson F.R., The electronic searching of law, Amer. Bar Assoc. J., 470, 9, pp. 902-908, (1961); Lawlor R.C., What computers can do: Analysis and prediction of judicial decisions, Amer. Bar Assoc. J., 490, 4, pp. 337-344, (1963); Siino M., T5-medical at SemEval-2024 task 2: Using T5 medical embedding for natural language inference on clinical trial data, Proc. 18th Int. Workshop Semantic Eval. (SemEval), pp. 40-46, (2024); Bressem K.K.; Papaioannou J.-M.; Grundmann P.; Borchert F.; Adams L.C.; Liu L.; Busch F.; Xu L.; Loyen J.P.; Niehues S.M.; Augustin M.; Grosser L.; Makowski M.R.; Aerts H.J.W.L.; Loser A., MedBERT.de: A comprehensive German BERT model for the medical domain, Expert Syst. Appl., 237, (2024); Wada S.; Takeda T.; Okada K.; Manabe S.; Konishi S.; Kamohara J.; Matsumura Y., Oversampling effect in pretraining for bidirectional encoder representations from transformers (BERT) to localize medical BERT and enhance biomedical BERT, Artif. Intell. Med., 153, (2024); Siino M.; Tinnirello I., GPT prompt engineering for scheduling appliances usage for energy cost optimization, Proc. IEEE Int. Symp. Meas. Netw., pp. 1-6, (2024); Siino M.; Giuliano F.; Tinnirello I., LLM application for knowledge extraction from networking log files, Proc. 4th Int. Conf. Electr., Comput., Commun. Mechatronics Eng. (ICECCME), pp. 1-6, (2024); Bench-Capon T., A history of AI and law in 50 papers: 25 years of the international conference on AI and law, Artif. Intell. Law, 20, 3, pp. 215-319, (2012); Chalkidis I.; Kampas D., Deep learning in law: Early adaptation and legalword embeddings trained on large corpora, Artif. Intell. Law, 27, 2, pp. 171-198, (2019); Siino M., Mistral at SemEval-2024 task 5: Mistral 7B for argument reasoning in civil procedure, Proc. 18th Int. Workshop Semantic Eval. (SemEval), pp. 155-162, (2024); Greco C.M.; Tagarelli A.; Zumpano E., Acomparison of transformerbased language models on NLP benchmarks, Proc. 27th Int. Conf. Appl. Natural Lang. Inf. Syst., pp. 490-501, (2022); Aumiller D.; Almasian S.; Lackner S.; Gertz M., Structural text segmentation of legal documents, Proc. 18th Int. Conf. Artif. Intell. Law, pp. 2-11, (2021); Mahari R.Z., AutoLAW: Augmented Legal Reasoning Through Legal Precedent Prediction, (2021); Rabelo J.; Goebel R.; Kim M.-Y.; Kano Y.; Yoshioka M.; Satoh K., Overview and discussion of the competition on legal information extraction/entailment (COLIEE) 2021, Rev. Socionetw. Strategies, 16, 1, pp. 111-133, (2022); Aletras N.; Tsarapatsanis D.; Preotiuc-Pietro D.; Lampos V., Predicting judicial decisions of the European court of human rights: A natural language processing perspective, PeerJ Comput. Sci., 2, (2016); Zhong H.; Guo Z.; Tu C.; Xiao C.; Liu Z.; Sun M., Legal judgment prediction via topological learning, Proc. Conf. Empirical Methods Natural Lang. Process., pp. 3540-3549, (2018); Chalkidis I.; Androutsopoulos I.; Aletras N., Neural legal judgment prediction in English, Proc. 57th Annu. Meeting Assoc. Comput. Linguistics, pp. 4317-4323, (2019); Malik V.; Sanjay R.; Nigam S.K.; Ghosh K.; Guha S.K.; Bhattacharya A.; Modi A., ILDC for CJPE: Indian legal documents corpus for court judgment prediction and explanation, Proc. 59th Annu. Meeting Assoc. Comput. Linguistics 11th Int. Joint Conf. Natural Lang. Process., pp. 4046-4062, (2021); Zheng L.; Guha N.; Anderson B.R.; Henderson P.; Ho D.E., When does pretraining help?: Assessing self-supervised learning for law and the CaseHOLD dataset of 53, 000+ legal holdings, Proc. 18th Int. Conf. Artif. Intell. Law, pp. 159-168, (2021); Limsopatham N., Effectively leveraging BERT for legal document classification, Proc. Natural Legal Lang. Process. Workshop, pp. 210-216, (2021); Lam J.; Liang D.; Dahan S.; Zulkernine F., The gap between deep learning and law: Predicting employment notice, Proc. Natural Legal Lang. Process. Workshop, 2645, pp. 52-56, (2020); Vaswani A.; Shazeer N.; Parmar N.; Uszkoreit J.; Jones L.; Gomez A.N.; Kaiser L.; Polosukhin I., Attention is all you need, Proc. Adv. Neural Inf. Process. Syst., 30, pp. 5998-6008, (2017); Melton J.S.; Bensing R.C., Searching legal literature electronically: Results of a test program, Minnesota Law Rev., 450, 2, pp. 229-248, (1960); Zhong H.; Xiao C.; Tu C.; Zhang T.; Liu Z.; Sun M., How does NLP benefit legal system: A summary of legal artificial intelligence, Proc. 58th Annu. Meeting Assoc. Comput. Linguistics, pp. 5218-5230, (2020); Sansone C.; Sperli G., Legal information retrieval systems: State-ofthe-art and open issues, Inf. Syst., 106, (2022); Katz D.M.; Hartung D.; Gerlach L.; Jana A.; Bommarito M.J., Natural Language Processing in the Legal Domain, (2023); Dale R., Law and word order: NLP in legal tech, Natural Lang. Eng., 25, 1, pp. 211-217, (2019); Bahdanau D.; Cho K.; Bengio Y., Neural machine translation by jointly learning to align and translate, Proc. 3rd Int. Conf. Learn. Represent., pp. 1-15, (2015); Sun Z., A Short Survey of Viewing Large Language Models in Legal Aspect, (2023); Trautmann D.; Petrova A.; Schilder F., Legal Prompt Engineering for Multilingual Legal Judgement Prediction, (2022); Blair-Stanek A.; Holzenberger N.; Durme B.V., Can GPT-3 perform statutory reasoning?, Vanderbilt Law Rev., 76, pp. 59-90, (2023); Yu F.; Quartey L.; Schilder F., Legal Prompting: Teaching A Language Model to Think Like A Lawyer, (2022); Nay J.J., Large Language Models As Fiduciaries: A Case Study Toward Robustly Communicating with Artificial Intelligence Through Legal Standards, (2023); Iu K.Y.; Wong V.M.-Y., Chatgpt by OpenAI: The end of litigation lawyers?, SSRN, (2023); Hargreaves S., Words are flowing out like endless rain into a paper cup': ChatGPT &amp; Law School Assessments, Chin. Univ. Hong Kong Fac. Law Res. Paper, 33, (2023); Choi J.H.; Hickman K.E.; Monahan A.; Schwarcz D.B., ChatGPT goes to law school, J. Legal Educ., 71, (2023); Oltz T.P., ChatGPT, Professor of Law, (2023); Macey-Dare R., ChatGPT &amp; generative AI systems as quasi-expert legal advice lawyers-case study considering potential appeal against conviction of tom Hayes, (2023); Shaghaghian S.; Feng L.Y.; Jafarpour B.; Pogrebnyakov N., Customizing contextualized language models for legal document reviews, Proc. IEEE Int. Conf. Big Data (Big Data), pp. 2139-2148, (2020); Kim M.-Y.; Rabelo J.; Babiker H.K.B.; Rahman M.A.; Goebel R., Legal information retrieval and entailment using transformer-based approaches, Rev. Socionetwork Strategies, 18, 1, pp. 101-121, (2024); Martinez-Gil J., A survey on legal question-answering systems, Comput. Sci. Rev., 48, (2023); Prajwal M.P.; Anand Kumar M., Legal text analysis using pre-trained transformers, Advanced Machine Intelligence and Signal Processing, pp. 493-504, (2022); Bambroo P.; Awasthi A., LegalDB: Long DistilBERT for legal document classification, Proc. Int. Conf. Adv. Electr., Comput., Commun. Sustain. Technol. (ICAECT), pp. 1-4, (2021); Klaus S.; Van Hecke R.; Naini K.D.; Altingovde I.S.; Bernabe-Moreno J.; Herrera-Viedma E., Summarizing legal regulatory documents using transformers, Proc. 45th Int. ACM SIGIR Conf. Res. Develop. Inf. Retr., pp. 2426-2430, (2022); Nunez-Robinson D.; Talavera-Montalto J.; Ugarte W., A comparative analysis on the summarization of legal texts using transformer models, Proc. Adv. Res. Technol., Inf., Innov. Sustainability, 1675, pp. 372-386, (2022); Chalkidis I.; Jana A.; Hartung D.; Bommarito M.; Androutsopoulos I.; Katz D.; Aletras N., LexGLUE: A benchmark dataset for legal language understanding in English, Proc. 60th Annu. Meeting Assoc. Comput. Linguistics, pp. 4310-4330, (2022); Graham S.G.; Soltani H.; Isiaq O., Natural language processing for legal document review: Categorising deontic modalities in contracts, Artif. Intell. Law, (2023); Masala M.; Iacob R.C.A.; Uban A.S.; Cidota M.; Velicu H.; Rebedea T.; Popescu M., JurBERT: A Romanian BERT model for legal judgement prediction, Proc. Natural Legal Lang. Process. Workshop, pp. 86-94, (2021); Huang Y.; Shen X.; Li C.; Ge J.; Luo B., Dependency Learning for Legal Judgment Prediction with A Unified Text-to-text Transformer, (2021); Page M.J., The PRISMA 2020 statement: An updated guideline for reporting systematic reviews, BMJ, 372, (2021); Wohlin C., Guidelines for snowballing in systematic literature studies and a replication in software engineering, Proc. 18th Int. Conf. Eval. Assessment Softw. Eng., pp. 1-10, (2014); Devlin J.; Chang M.; Lee K.; Toutanova K., BERT: Pre-training of deep bidirectional transformers for language understanding, Proc. Conf. North Amer. Chapter Assoc. Comput. Linguistics, Human Lang. Technol., pp. 4171-4186, (2018); Dyba T.; Dingsoyr T., Empirical studies of agile software development: A systematic review, Inf. Softw. Technol., 50, 9, pp. 833-859, (2008); Jain N.; Goel G., An approach to get legal assistance using artificial intelligence, Proc. 8th Int. Conf. Rel., INFOCOM Technol. Optim. (ICRITO), pp. 768-771, (2020); Alberts H.; Ipek A.; Lucas R.; Wozny P., COLIEE 2020: Legal information retrieval and entailment with legal embeddings and boosting, Proc. JSAI Int. Symp. Artif. Intell., pp. 211-225, (2021); Bafna P.; Pramod D.; Vaidya A., Document clustering: TF-IDF approach, Proc. Int. Conf. Electr., Electron., Optim. Techn. (ICEEOT), pp. 61-66, (2016); Sovrano F.; Palmirani M.; Vitali F., Legal knowledge extraction for knowledge graph based question-answering, Proc. Legal Knowl. Inf. Syst., in Frontiers in Artificial Intelligence and Applications, 334, pp. 143-153, (2020); Bui Q.M.; Nguyen C.; Do D.-T.; Le N.-K.; Nguyen D.-H.; Nguyen T.-T.-T.; Nguyen M.-P.; Nguyen M.L., JNLP team: Deep learning approaches for tackling long and ambiguous legal documents in COLIEE 2022, New Frontiers in Artificial Intelligence, pp. 68-83, (2023); Mamakas D.; Tsotsi P.; Androutsopoulos I.; Chalkidis I., Processing long legal documents with pre-trained transformers: Modding LegalBERT and longformer, Proc. Natural Legal Lang. Process. Workshop, pp. 130-142, (2022); Bellandi V.; Castano S.; Ceravolo P.; Damiani E.; Ferrara A.; Montanelli S.; Picascia S.; Polimeno A.; Riva D., Knowledge-based legal document retrieval: A case study on Italian civil court decisions, Proc. 23rd Int. Conf. Knowl. Eng. Knowl. Manage., 3256, pp. 1-16, (2022); De Martino G.; Pio G.; Ceci M., PRILJ: An efficient two-step method based on embedding and clustering for the identification of regularities in legal case judgments, Artif. Intell. Law, 30, 3, pp. 359-390, (2022); Althammer S.; Askari A.; Verberne S.; Hanbury A., DoSSIER@ COLIEE 2021: Leveraging Dense Retrieval and Summarization-based Reranking for Case Law Retrieval, (2021); Shao Y.; Mao J.; Liu Y.; Ma W.; Satoh K.; Zhang M.; Ma S., BERTPLI: Modeling paragraph-level interactions for legal case retrieval, Proc. 29th Int. Joint Conf. Artif. Intell., pp. 3501-3507, (2020); Almuslim I.; Inkpen D., Document level embeddings for identifying similar legal cases and laws, Proc. Work. Notes-Forum Inf. Retr. Eval. (FIRE), Hyderabad, India, P. Mehta, T. Mandl, P. Majumder, and M. Mitra, Eds., pp. 42-48, (2020); Tagarelli A.; Simeri A., Unsupervised law article mining based on deep pre-trained language representation models with application to the Italian civil code, Artif. Intell. Law, 30, 3, pp. 417-473, (2022); Simeri A.; Tagarelli A., Exploring domain and task adaptation of Lamberta models for article retrieval on the Italian civil code, Proc. 19th Conf. Inf. Res. Sci. Connecting Digit. Library Sci., 3365, pp. 130-143, (2023); Li H.; Ai Q.; Chen J.; Dong Q.; Wu Y.; Liu Y.; Chen C.; Tian Q., SAILER: Structure-aware pre-trained language model for legal case retrieval, Proc. 46th Int. ACM SIGIR Conf. Res. Develop. Inf. Retr., pp. 1035-1044, (2023); Ostendorff M.; Ash E.; Ruas T.; Gipp B.; Moreno-Schneider J.; Rehm G., Evaluating document representations for content-based legal literature recommendations, Proc. 18th Int. Conf. Artif. Intell. Law, pp. 109-118, (2021); Siino M.; Lomonaco F.; Rosso P., Backtranslate what you are saying and i will tell who you are, Expert Syst., 41, 8, (2024); Lomonaco F.; Siino M.; Tesconi M., Text enrichment with Japanese language to profile cryptocurrency influencers, Proc. Work. Notes Conf. Labs Eval. Forum (CLEF), 3497, pp. 2708-2716, (2023); Wang S.; Scardigli A.; Tang L.; Chen W.; Levkin D.; Chen A.; Ball S.; Woodside T.; Zhang O.; Hendrycks D., MAUD: An expert-annotated legal NLP dataset for merger agreement understanding, Proc. Conf. Empirical Methods Natural Lang. Process., pp. 16369-16382, (2023); Khazaeli S.; Punuru J.; Morris C.; Sharma S.; Staub B.; Cole M.; Chiu-Webster S.; Sakalley D., A free format legal question answering system, Proc. Natural Legal Lang. Process. Workshop, Punta Cana, Dominican Republic, pp. 107-113; Miliani M.; Passaro L.C.; Lenci A., FRAQUE: A frame-based question-answering system for the public administration domain, Proc. 1st Workshop Lang. Technol. Government Public Admin., Marseille, France, pp. 7-14, (2020); Leitner E.; Rehm G.; Schneider J.M., A dataset of German legal documents for named entity recognition, Proc. 12th Lang. Resour. Eval. Conf., pp. 4478-4485, (2020); Hendrycks D.; Burns C.; Chen A.; Ball S., CUAD: An expertannotated NLP dataset for legal contract review, Proc. Neural Inf. Process. Syst., pp. 1-13, (2021); Pais V.; Mitrofan M.; Gasan C.L.; Coneschi V.; Ianov A., Named entity recognition in the Romanian legal domain, Proc. Natural Legal Lang. Process. Workshop, pp. 9-18, (2021); Chalkidis I.; Fergadiotis M.; Malakasiotis P.; Aletras N.; Androutsopoulos I., LEGAL-BERT: The Muppets Straight out of Law School, (2020); Auriemma S.; Madeddu M.; Miliani M.; Bondielli A.; Passaro L.C.; Lenci A., BureauBERTo: Adapting UmBERTo to the Italian bureaucratic language, Proc. Italia Intelligenza Artificiale, 3486, pp. 240-248, (2023); Licari D.; Comande G., ITALIAN-LEGAL-BERT models for improving natural language processing tasks in the Italian legal domain, Comput. Law Secur. Rev., 52, (2024); Chen Y.; Zhang Y.; Wang J.; Zhang X., YNU-HPCC at SemEval-2023 task 6: LEGAL-BERT based hierarchical BiLSTM with CRF for rhetorical roles prediction, Proc. The 17th Int. Workshop Semantic Eval. (SemEval), pp. 2075-2081, (2023); Au T.W.T.; Lampos V.; Cox I., E-NER-An annotated named entity recognition corpus of legal text, Proc. Natural Legal Lang. Process. Workshop, Abu Dhabi, United Arab Emirates, pp. 246-255, (2022); Auriemma S.; Miliani M.; Bondielli A.; Passaro L.C.; Lenci A., Evaluating pre-trained transformers on Italian administrative texts, Proc. of 1st Workshop AI Public Admin., 3285, pp. 54-70, (2022); Bhattacharya P.; Ghosh K.; Pal A.; Ghosh S., Legal case document similarity:You need both network and text, Inf. Process. Manage., 59, 6, (2022); Silveira R.; Fernandes C.G.; Neto J.A.M.; Furtado V.; Filho J.E.P., Topic modelling of legal documents via LEGAL-BERT, Proc. 1st Int. Workshop Rel.-Relations Legal Domain, so Paulo, Brazil, pp. 1-18, (2023); Hwang W.; Lee D.; Cho K.; Lee H.; Seo M., A multi-task benchmark for Korean legal language understanding and judgement prediction, Proc. Adv. Neural Inf. Process. Syst., pp. 1-15, (2022); Niklaus J.; Matoshi V.; Rani P.; Galassi A.; Sturmer M.; Chalkidis I., LEXTREME: A multi-lingual and multi-task benchmark for the legal domain, Proc. Findings Assoc. Comput. Linguistics, EMNLP, pp. 3016-3054, (2023); Bano S.; Khalid S., BERT-based extractive text summarization of scholarly articles: A novel architecture, Proc. Int. Conf. Artif. Intell. Things (ICAIoT), pp. 1-5, (2022); Bano S.; Khalid S.; Tairan N.M.; Shah H.; Khattak H.A., Summarization of scholarly articles using BERT and BiGRU: Deep learning-based extractive approach, J. King Saud Univ.-Comput. Inf. Sci., 35, 9, (2023); Vatsal S.; Meyers A.; Ortega J.E., Classification of U.S. Supreme court cases using BERT-based techniques, Proc. Conf. Recent Adv. Natural Lang. Process.-Large Lang. Models Natural Lang. Process., pp. 1207-1215, (2023); Shen Z.; Lo K.; Yu L.; Dahlberg N.; Schlanger M.; Downey D., Multi-LexSum: Real-world summaries of civil rights lawsuits at multiple granularities, Proc. Adv. Neural Inf. Process. Syst., pp. 13158-13173, (2022); Agarwal A.; Xu S.; Grabmair M., Extractive summarization of legal decisions using multi-task learning and maximal marginal relevance, Proc. Findings Assoc. Comput. Linguistics, EMNLP, Abu Dhabi, United Arab Emirates, pp. 1857-1872, (2022); Clavie B.; Alphonsus M., The unreasonable effectiveness of the baseline: Discussing SVMs in legal text classification, Proc. Legal Knowl. Inf. Syst.-34th Annu. Conf., in Frontiers in Artificial Intelligence and Applications, 346, pp. 58-61, (2021); Henderson P.; Krass M.; Zheng L.; Guha N.; Manning C.D.; Jurafsky D.; Ho D.E., Pile of law: Learning responsible data filtering from the law and a 256GB open-source legal dataset, Proc. Adv. Neural Inf. Process. Syst., pp. 1-17, (2022); Chalkidis I.; Fergadiotis M.; Androutsopoulos I., MultiEURLEX-A multi-lingual and multi-label legal document classification dataset for zero-shot cross-lingual transfer, Proc. Conf. Empirical Methods Natural Lang. Process., pp. 6974-6996, (2021); Koreeda Y.; Manning C., ContractNLI: A dataset for documentlevel natural language inference for contracts, Proc. Findings Assoc. Comput. Linguistics, pp. 1907-1919, (2021); Leivaditi S.; Rossi J.; Kanoulas E., A Benchmark for Lease Contract Review, (2020); Tuggener D.; Von Daniken P.; Peetz T.; Cieliebak M., LEDGAR: A large-scale multi-label corpus for text classification of legal provisions in contracts, Proc. 12th Lang. Resour. Eval. Conf., pp. 1235-1241; Valvoda J.; Cotterell R.; Teufel S., On the role of negative precedent in legal outcome prediction, Proc. Trans. Assoc. Comput. Linguistics, 11, pp. 34-48, (2023); Steging C.; Renooij S.; Verheij B., Taking the law more seriously by investigating design choices in machine learning prediction research, Proc. 6th Workshop Automated Semantic Anal. Inf. Legal Text, 3441, pp. 49-59, (2023); Licari D.; Comande G., ITALIAN-LEGAL-BERT: A pre-trained transformer language model for Italian law, Proc. 23rd Int. Conf. Knowl. Eng. Knowl. Manage., 3256, pp. 1-16, (2022); Hu Y.; Hosseini M.; Parolin E.S.; Osorio J.; Khan L.; Brandt P.; D'Orazio V., ConfliBERT: A pre-trained language model for political conflict and violence, Proc. Conf. North Amer. Chapter Assoc. Comput. Linguistics, Hum. Lang. Technol., pp. 5469-5482, (2022); Khalid S.; Wu S.; Alam A.; Ullah I., Real-time feedback query expansion technique for supporting scholarly search using citation network analysis, J. Inf. Sci., 47, 1, pp. 3-15, (2021); Liu N.F.; Lin K.; Hewitt J.; Paranjape A.; Bevilacqua M.; Petroni F.; Liang P., Lost in the middle: How language models use long contexts, Proc. Trans. Assoc. Comput. Linguistics, 12, pp. 157-173, (2024); Siino M., BadRock at SemEval-2024 task 8: DistilBERT to detect multigenerator, multidomain and multilingual black-box machinegenerated text, Proc. 18th Int. Workshop Semantic Eval. (SemEval), pp. 239-245, (2024); Siino M., McRock at SemEval-2024 task 4: Mistral 7B for multilingual detection of persuasion techniques in memes, Proc. 18th Int.Workshop Semantic Eval. (SemEval), pp. 53-59, (2024); Shu Y.; Gu H.; Zhang P.; Zhang H.; Lu T.; Li D.; Gu N., RAH! RecSys-assistant-human: A human-centered recommendation framework with LLM agents, IEEE Trans. Computat. Social Syst., 110, 5, pp. 6759-6770, (2023); Chin D.; Wang Y.; Xia G., Human-centered LLM-agent User Interface: A Position Paper, (2024); Luo M.; Xu X.; Liu Y.; Pasupat P.; Kazemi M., Context Learning with Retrieved Demonstrations for Language Models: A Survey, (2024)</t>
  </si>
  <si>
    <t>M. Siino; University of Catania, Electronics and Informatics Engineering, Department of Electrical, Catania, 95131, Italy; email: marco.siino@unict.it</t>
  </si>
  <si>
    <t>2-s2.0-85216254583</t>
  </si>
  <si>
    <t>Rukmono S.A.; Ochoa L.; Chaudron M.R.V.</t>
  </si>
  <si>
    <t>Rukmono, Satrio Adi (57208836542); Ochoa, Lina (57188716229); Chaudron, Michel R.V. (6602727769)</t>
  </si>
  <si>
    <t>57208836542; 57188716229; 6602727769</t>
  </si>
  <si>
    <t>Achieving High-Level Software Component Summarization via Hierarchical Chain-of-Thought Prompting and Static Code Analysis</t>
  </si>
  <si>
    <t>Proceedings of 2023 IEEE International Conference on Data and Software Engineering, ICoDSE 2023</t>
  </si>
  <si>
    <t>10.1109/ICoDSE59534.2023.10292037</t>
  </si>
  <si>
    <t>https://www.scopus.com/inward/record.uri?eid=2-s2.0-85177443935&amp;doi=10.1109%2FICoDSE59534.2023.10292037&amp;partnerID=40&amp;md5=d723bdf7855c1d5d5df15008dae2b64a</t>
  </si>
  <si>
    <t>Mathematics and Computer Science Eindhoven University of Technology, Eindhoven, Netherlands</t>
  </si>
  <si>
    <t>Rukmono S.A., Mathematics and Computer Science Eindhoven University of Technology, Eindhoven, Netherlands; Ochoa L., Mathematics and Computer Science Eindhoven University of Technology, Eindhoven, Netherlands; Chaudron M.R.V., Mathematics and Computer Science Eindhoven University of Technology, Eindhoven, Netherlands</t>
  </si>
  <si>
    <t>Comprehension of software systems is key to their successful maintenance and evolution. This comprehension comes at different levels of abstraction: At the low level, one must focus on comprehending functions; while at the high level, one must abstract and comprehend the system's requirements. Diverse Automated Source Code Summarization (ASCS) techniques have been proposed to comprehend systems at the lower level. However, techniques for abstracting higher-level explanations fall short. Research on related fields, such as software architecture recovery, has tried to address system comprehension at the higher level by attempting to detect abstractions of design decisions from source code. Nevertheless, this is an on-going effort and many steps in the process are still unsolved. In this paper, we lever-age the emergent abilities of Large Language Models (LLMs) together with the achievements in the ASCS and static code analysis fields to design an approach that produces component-level summaries of software systems. Particularly, we address the unreliability of LLMs in performing reasoning by applying a chain-of-thought prompting strategy, which allows us to emulate inductive reasoning. We follow a bottom-up approach, where we start by comprehending lower-level software abstractions (e.g., functions), and then we compose these findings-in a cascading style-to comprehend higher-level ones (e.g., classes, components). We demonstrate the feasibility of our approach by applying it to the open-source Java project JHotDraw version 5.1. We believe our approach offers a stepping stone in developing robust automated software summarization approaches that can be applied generally across domains and types of software system. copy; 2023 IEEE. © 2023 IEEE.</t>
  </si>
  <si>
    <t>automated source code summarization; chain-of-thought prompting; comprehension of software systems; large language models; static analysis</t>
  </si>
  <si>
    <t>Automation; Codes (symbols); Computational linguistics; Hierarchical systems; High level languages; Open source software; Open systems; Static analysis; Automated source code summarization; Chain-of-thought prompting; Comprehension of software system; Higher level softwares; Language model; Large language model; Software-component; Software-systems; Source codes; Static code analysis; Abstracting</t>
  </si>
  <si>
    <t>Biggerstaff T.J.; Mitbander B.G.; Webster D., The concept assignment problem in program understanding, Working Conference on Reverse Engineering, pp. 27-43, (1993); Siegmund J., Program comprehension: Past, present, and future, IEEE 23rd International Conference on Software Analysis, Evolution, and Reengineering, 5, pp. 13-20, (2016); Zhu Y.; Pan M., Automatic code summarization: A systematic literature review, ArXiv, Vol. abs/1909 04352, (2019); Zhang C.; Wang J.; Zhou Q.; Xu T.; Tang K.; Gui H.; Liu F., A survey of automatic source code summarization, Symmetry, 14, 3; Bang Y.; Cahyawijaya S.; Lee N.; Dai W.; Su D.; Wilie B.; Lovenia H.; Ji Z.; Yu T.; Chung W.; Do Q.V.; Xu Y.; Fung P., A multitask, multilingual, multimodal evaluation of ChatGPT on reasoning, hallucination, and interactivity, ArXiv, Feb 2023; OpenAI GPT-4 Technical Report OpenAI, Tech. Rep, 2023; Floridi L.; Chiriatti M., GPT-3: Its nature, scope, limits, and consequences, Minds and Machines, 30, pp. 681-694, (2020); Wei J.; Wang X.; Schuurmans D.; Bosma M.; Ichter B.; Xia F.; Chi E.; Le Q.V.; Zhou D., Chain-of-Thought prompting elicits reasoning in large language models, Advances in Neural Information Processing Systems, S. Koyejo, S. Mohamed, A. Agarwal, D. Belgrave, K. Cho, and A. Oh, Eds, 35, 837, pp. 24824-24837; Hammad M.; Abuljadayel A.; Khalaf M., Summarizing services of Java packages, Lecture Notes on Software Engineering, 4, 5, pp. 129-132, (2016); Sun W.; Fang C.; You Y.; Miao Y.; Liu Y.; Li Y.; Deng G.; Huang S.; Chen Y.; Zhang Q., Automatic Code Summarization Via ChatGPT: How Far Are We?, (2023); Klint P.; Van Storm Der T.; Vinju J., Rascal: A domain specific language for source code analysis and manipulation, Ninth IEEE International Working Conference on Source Code Analysis and Manipulation, pp. 168-177, (2009); Collard M.L.; Decker M.J.; Maletic J.I., SrcML: An infrastructure for the exploration, analysis, and manipulation of source code: A tool demonstration, IEEE International Conference on Software Maintenance, pp. 516-519, (2013); Atzeni M.; Atzori M., CodeOntology: RDF-ization of source code, The Semantic Web, pp. 20-28, (2017); Rukmono S.A.; Chaudron M.R.V., Enabling analysis and reasoning on software systems through knowledge graph representation, IEEE/ACM 20th International Conference on Mining Software Repositories, 2023, pp. 120-124; Fluri B.; Wursch M.; Gall H.C., Do code and comments coevolve? on the relation between source code and comment changes, 14th Working Conference on Reverse Engineering (WCRE, 2007, pp. 70-79, (2007); Stapleton S.; Gambhir Y.; Leclair A.; Eberhart Z.; Weimer W.; Leach K.; Huang Y., A human study of comprehension and code summarization, 28th International Conference on Program Comprehension. New York: Association for Computing Machinery, pp. 2-13, (2020); Ding B.; Qin C.; Liu L.; Bing L.; Joty S.; Li B., Is GPT-3 A Good Data Annotator?, (2022); Goyal T.; Li J.J.; Durrett G., News Summarization and Evaluation in the Era of GPT-3, (2022); Bhaskar A.; Fabbri A.R.; Durrett G., Zero-shot Opinion Summarization with GPT-3, (2022)</t>
  </si>
  <si>
    <t>S.A. Rukmono; Mathematics and Computer Science Eindhoven University of Technology, Eindhoven, Netherlands; email: s.a.rukmono@tue.nl</t>
  </si>
  <si>
    <t>2023 IEEE International Conference on Data and Software Engineering, ICoDSE 2023</t>
  </si>
  <si>
    <t>7 September 2023 through 8 September 2023</t>
  </si>
  <si>
    <t>Hybrid, Toba</t>
  </si>
  <si>
    <t>979-835038138-2</t>
  </si>
  <si>
    <t>Proc. IEEE Int. Conf. Data Softw. Eng., ICoDSE</t>
  </si>
  <si>
    <t>All Open Access; Green Open Access</t>
  </si>
  <si>
    <t>2-s2.0-85177443935</t>
  </si>
  <si>
    <t>Dhulshette N.; Shah S.; Kulkarni V.</t>
  </si>
  <si>
    <t>Dhulshette, Nilesh (59533798400); Shah, Sapan (56416886100); Kulkarni, Vinay (8542305000)</t>
  </si>
  <si>
    <t>59533798400; 56416886100; 8542305000</t>
  </si>
  <si>
    <t>Hierarchical Repository-Level Code Summarization for Business Applications Using Local LLMs</t>
  </si>
  <si>
    <t>Proceedings - 2025 IEEE/ACM International Workshop on Large Language Models for Code, LLM4Code 2025</t>
  </si>
  <si>
    <t>10.1109/LLM4Code66737.2025.00023</t>
  </si>
  <si>
    <t>https://www.scopus.com/inward/record.uri?eid=2-s2.0-105009159639&amp;doi=10.1109%2FLLM4Code66737.2025.00023&amp;partnerID=40&amp;md5=ca3a733a35d3c5de5dfda64b3437ded6</t>
  </si>
  <si>
    <t>Tata Consultancy Services Ltd., Tcs Research, Pune, India</t>
  </si>
  <si>
    <t>Dhulshette N., Tata Consultancy Services Ltd., Tcs Research, Pune, India; Shah S., Tata Consultancy Services Ltd., Tcs Research, Pune, India; Kulkarni V., Tata Consultancy Services Ltd., Tcs Research, Pune, India</t>
  </si>
  <si>
    <t>In large-scale software development, understanding the functionality and intent behind complex codebases is critical for effective development and maintenance. While code summarization has been widely studied, existing methods primarily focus on smaller code units, such as functions, and struggle with larger code artifacts like files and packages. Additionally, current summarization models tend to emphasize low-level implementation details, often overlooking the domain and business context that are crucial for real-world applications. This paper proposes a two-step hierarchical approach for repository-level code summarization, tailored to business applications. First, smaller code units such as functions and variables are identified using syntax analysis and summarized with local LLMs. These summaries are then aggregated to generate higher-level file and package summaries. To ensure the summaries are grounded in business context, we design custom prompts that capture the intended purpose of code artifacts based on the domain and problem context of the business application. We evaluate our approach on a business support system (BSS) for the telecommunications domain, showing that syntax analysis-based hierarchical summarization improves coverage, while business-context grounding enhances the relevance of the generated summaries.  © 2025 IEEE.</t>
  </si>
  <si>
    <t>Business Application; Code Summarization; LLM; OSS/BSS</t>
  </si>
  <si>
    <t>Codes (symbols); Computer programming languages; Hierarchical systems; Industrial management; Information management; Information systems; Software design; Telecommunication industry; 'current; Business applications; Business contexts; Business support systems; Code summarization; Hierarchical repositories; Large-scales; LLM; OSS/business support system; Syntax analysis; Syntactics</t>
  </si>
  <si>
    <t>Xia X.; Bao L.; Lo D.; Xing Z.; Hassan A.E.; Li S., Measuring program comprehension: A large-scale field study with professionals, Proceedings of the 40th International Conference on Software Engineering, ser. ICSE '18., (2018); Sridhara G.; Hill E.; Muppaneni D.; Pollock L.; Vijay-Shanker K., Towards automatically generating summary comments for java methods, Proceedings of the 25th IEEE/ACM International Conference on Automated Software Engineering, ser. ASE '10., pp. 43-52, (2010); Moreno L.; Aponte J.; Sridhara G.; Marcus A.; Pollock L.; Vijay-Shanker K., Automatic generation of natural language summaries for java classes, 2013 21st International Conference on Program Comprehension (ICPC), pp. 23-32, (2013); Iyer S.; Konstas I.; Cheung A.; Zettlemoyer L., Summarizing source code using a neural attention model, Proceedings of the 54th Annual Meeting of the Association for Computational Linguistics, 1, pp. 2073-2083, (2016); Hu X.; Li G.; Xia X.; Lo D.; Jin Z., Deep code comment generation, Proceedings of the 26th Conference on Program Comprehension, ser. ICPC '18., pp. 200-210, (2018); Husain H.; Wu H.-H.; Gazit T.; Allamanis M.; Brockschmidt M., CodeSearchNet challenge: Evaluating the state of semantic code search, (2019); Lu S.; Guo D.; Ren S.; Others J.H., Codexglue: A machine learning benchmark dataset for code understanding and generation, (2021); Gpt-4 technical report, (2024); The llama 3 herd of models, (2024); BSS repository from JTelecom, (2024); Ahmad W.; Chakraborty S.; Ray B.; Chang K.-W., A transformerbased approach for source code summarization, Proceedings of the 58th Annual Meeting of the Association for Computational Linguistics, pp. 4998-5007, (2020); Wang R.; Zhang H.; Lu G.; Lyu L.; Lyu C., Fret: Functional reinforced transformer with bert for code summarization, IEEE Access, 8, pp. 135591-135604, (2020); Roziere B.; Gehring J.; Gloeckle F.; Sootla S.; Gat I.; Tan X.E.; Adi Y.; Liu J.; Sauvestre R.; Remez T.; Rapin J.; Kozhevnikov A.; Evtimov I.; Bitton J.; Bhatt M.; Ferrer C.C.; Grattafiori A.; Xiong W.; Defossez A.; Copet J.; Azhar F.; Touvron H.; Martin L.; Usunier N.; Scialom T.; Synnaeve G., Code llama: Open foundation models for code, (2024); Lozhkov A.; Li R.; Allal L.B., Starcoder 2 and the stack v2: The next generation, (2024); Deepseek-coder-v2: Breaking the barrier of closedsource models in code intelligence, (2024); Ren S.; Nakagawa H.; Tsuchiya T., Combining prompts with examples to enhance llm-based requirement elicitation, 2024 IEEE 48th Annual Computers, Software, and Applications Conference (COMPSAC), pp. 1376-1381, (2024); Xie D.; Yoo B.; Jiang N.; Kim M.; Tan L.; Zhang X.; Lee J.S., Impact of large language models on generating software specifications, (2023); Nguyen M.H.; Chau T.P.; Nguyen P.X.; Bui N.D., Agilecoder: Dynamic collaborative agents for software development based on agile methodology, (2024); Qian C.; Liu W.; Liu H.; Chen N.; Dang Y.; Li J.; Yang C.; Chen W.; Su Y.; Cong X.; Xu J.; Li D.; Liu Z.; Sun M., Chatdev: Communicative agents for software development, (2023); Hossain S.B.; Jiang N.; Zhou Q.; Li X.; Chiang W.-H.; Lyu Y.; Nguyen H.; Tripp O., A deep dive into large language models for automated bug localization and repair, Proc. ACM Softw. Eng., 1, (2024); Li F.; Jiang J.; Sun J.; Zhang H., Hybrid automated program repair by combining large language models and program analysis, (2024); Jung T.H., CommitBERT: Commit message generation using pre-trained programming language model, Proceedings of the 1st Workshop on Natural Language Processing for Programming (NLP4Prog 2021), pp. 26-33, (2021); Xue P.; Wu L.; Yu Z.; Jin Z.; Yang Z.; Li X.; Yang Z.; Tan Y., Automated commit message generation with large language models: An empirical study and beyond, IEEE Transactions on Software Engineering, 1, pp. 1-16, (2024); Rukmono S.A.; Ochoa L.; Chaudron M.R., Achieving high-level software component summarization via hierarchical chain-of-thought prompting and static code analysis, 2023 IEEE International Conference on Data and Software Engineering (ICoDSE), pp. 7-12, (2023); Yun S.; Lin S.; Gu X.; Shen B., Project-specific code summarization with in-context learning, Journal of Systems and Software, 216, (2024); Mu F.; Chen X.; Shi L.; Wang S.; Wang Q., Developerintent driven code comment generation, Proceedings of the 45th International Conference on Software Engineering, ser. ICSE '23., pp. 768-780, (2023); Chen Q.; Xia X.; Hu H.; Lo D.; Li S., Why my code summarization model does not work: Code comment improvement with category prediction, ACM Trans. Softw. Eng. Methodol., 30, 2, (2021); Thunes C., Javalang: Pure Python Java parser and tools, (2024); Petroni F.; Rocktaschel T.; Riedel S.; Lewis P.; Bakhtin A.; Wu Y.; Miller A., Language models as knowledge bases?, Proceedings of the 2019 Conference on Empirical Methods in Natural Language Processing (EMNLP-IJCNLP), pp. 2463-2473, (2019); Lozhkov A.; Li R.; Allal L.B., Starcoder 2 and the stack v2: The next generation, (2024); Codestral, (2024); Lin C.-Y., ROUGE: A package for automatic evaluation of summaries, Text Summarization Branches Out., pp. 74-81, (2004); Papineni K.; Roukos S.; Ward T.; Zhu W.-J., Bleu: A method for automatic evaluation of machine translation, Proceedings of the 40th Annual Meeting of the Association for Computational Linguistics, pp. 311-318, (2002); Zhang T.; Kishore V.; Wu F.; Weinberger K.Q.; Artzi Y., Bertscore: Evaluating text generation with BERT, 8th International Conference on Learning Representations, ICLR 2020, (2020); Liu Y.; Iter D.; Xu Y.; Wang S.; Xu R.; Zhu C., G-eval: Nlg evaluation using gpt-4 with better human alignment, (2023)</t>
  </si>
  <si>
    <t>N. Dhulshette; Tata Consultancy Services Ltd., Tcs Research, Pune, India; email: dhulshette.nilesh1@tcs.com</t>
  </si>
  <si>
    <t>2025 IEEE/ACM International Workshop on Large Language Models for Code, LLM4Code 2025</t>
  </si>
  <si>
    <t>3 May 2025</t>
  </si>
  <si>
    <t>979-833152615-3</t>
  </si>
  <si>
    <t>Proc. - IEEE/ACM Int. Workshop Large Lang. Model. Code, LLM4Code</t>
  </si>
  <si>
    <t>2-s2.0-105009159639</t>
  </si>
  <si>
    <t>Chen J.; Xu Y.; Wang R.; Ye J.; Zhang W.</t>
  </si>
  <si>
    <t>Chen, Jun (60438691400); Xu, Yidong (36770132600); Wang, Rui (57212527430); Ye, Jiayuan (8244233800); Zhang, Wensheng (60440043100)</t>
  </si>
  <si>
    <t>60438691400; 36770132600; 57212527430; 8244233800; 60440043100</t>
  </si>
  <si>
    <t>Enhancing the immobilization of radioactive anions in cement-based materials using layered double Hydroxides: A review</t>
  </si>
  <si>
    <t>Progress in Nuclear Energy</t>
  </si>
  <si>
    <t>10.1016/j.pnucene.2026.106295</t>
  </si>
  <si>
    <t>https://www.scopus.com/inward/record.uri?eid=2-s2.0-105032148095&amp;doi=10.1016%2Fj.pnucene.2026.106295&amp;partnerID=40&amp;md5=515e2c9168c0a27004b9f8e8023376ac</t>
  </si>
  <si>
    <t>College of Civil Engineering and Architecture, Zhejiang University, Hangzhou, 310058, China; School of Civil Engineering, NingboTech University, Ningbo, 315100, China; Qian Xuesen Collaborative Research Center of Astrochemistry and Space Life Science, Institute of Drug Discovery Technology, Ningbo, 315211, China; State Key Laboratory of Green Building Materials, China Building Materials Academy, Beijing, 100024, China</t>
  </si>
  <si>
    <t>Chen J., College of Civil Engineering and Architecture, Zhejiang University, Hangzhou, 310058, China, School of Civil Engineering, NingboTech University, Ningbo, 315100, China; Xu Y., School of Civil Engineering, NingboTech University, Ningbo, 315100, China; Wang R., School of Civil Engineering, NingboTech University, Ningbo, 315100, China, Qian Xuesen Collaborative Research Center of Astrochemistry and Space Life Science, Institute of Drug Discovery Technology, Ningbo, 315211, China, State Key Laboratory of Green Building Materials, China Building Materials Academy, Beijing, 100024, China; Ye J., State Key Laboratory of Green Building Materials, China Building Materials Academy, Beijing, 100024, China; Zhang W., State Key Laboratory of Green Building Materials, China Building Materials Academy, Beijing, 100024, China</t>
  </si>
  <si>
    <t>Although cement-based solidification of radioactive wastewater is a well-established technique, it suffers from high leaching rates, poor long-term stability, and weak anion immobilization capacity. To address these challenges, this work integrates the large language model DeepSeek with the bibliometric software VOSviewer, enabling rapid semantic retrieval and clustering of massive literature data, summarization of key terms, and construction of co-occurrence networks and other knowledge graphs. These analyses provide insights into research trends and emerging hotspots concerning the incorporation of layered double hydroxides (LDHs) into cement-based materials for the immobilization of anionic radionuclides. Building on this foundation, the paper systematically reviews the structural characteristics, modification strategies, and adsorption mechanisms of LDHs, offering guidance for the development of targeted modification approaches and the “precise capture and locking” of anions. Furthermore, different methods of integrating LDHs with cement matrices are discussed in detail, elucidating the mechanisms by which LDHs simultaneously enhance the physicochemical properties of cement-based materials and their capacity for anion immobilization, thereby clarifying the solidification mechanisms of LDHs–cement composites. Finally, a dual immobilization mechanism is proposed, and a future research framework is outlined for achieving the long-term and safe immobilization of radioactive anions. © 2026 Elsevier Ltd. All rights are reserved, including those for text and data mining, AI training, and similar technologies.</t>
  </si>
  <si>
    <t>Bibliometric analysis; Cement-based materials; Layered double hydroxides; Nuclear waste management; Radioactive anions</t>
  </si>
  <si>
    <t>Cements; Computer programming languages; Database systems; Locks (fasteners); Natural language processing systems; Physicochemical properties; Radioactive waste vitrification; Radioactive wastes; Radioactivity; Semantic Web; Semantics; Anion immobilization; Bibliometrics analysis; Cement based material; Cement-based; Immobilisation; Layered-double hydroxides; Nuclear waste management; Radioactive anion; Radioactive wastewater; Well-established techniques; Solidification</t>
  </si>
  <si>
    <t>A multi-scale review of the effects of gamma radiation on concrete, Results Mater, 2, (2019); Abdel R.O.; Zaki A.A., Comparative analysis of nuclear waste solidification performance models: spent ion exchanger-cement based wasteforms, Process Saf. Environ. Prot., 136, pp. 115-125, (2020); Ajiboye T.O.; Oyewo O.A.; Onwudiwe D.C., Simultaneous removal of organics and heavy metals from industrial wastewater: a review, Chemosphere, 262, (2021); Akerele D.D.; Aguayo F., Evaluating the impact of CO2 on calcium SulphoAluminate (CSA) concrete, Buildings, 14, 8, (2024); Al-Ameeri A.S.; Rafiq M.I.; Tsioulou O., Combined impact of carbonation and crack width on the chloride penetration and corrosion resistance of concrete structures, Cement Concr. Compos., 115, (2021); Al-Saffar F.Y.; Wong L.S.; Paul S.C., An elucidative review of the nanomaterial effect on the durability and calcium-silicate-hydrate (C-S-H) gel development of concrete, Gels, 9, 8, (2023); Ali J.; Wang H.; Ifthikar J., Efficient, stable and selective adsorption of heavy metals by thio-functionalized layered double hydroxide in diverse types of water, Chem. Eng. J., 332, pp. 387-397, (2018); Aloraini D.A.; Hanfi M.Y.; Sayyed M.I., Design and gamma-ray attenuation features of new concrete materials for Low- and moderate-photons energy protection applications, J]. Materials, 15, 14, (2022); Alvarez-Ayuso E.; Nugteren H.W., Purification of chromium(VI) finishing wastewaters using calcined and uncalcined Mg-Al-CO3-hydrotalcite, Water Res, 39, 12, pp. 2535-2542, (2005); Andersen P.K.; Ghassemi A.; Ghassemi M., Nuclear Waste[M]//Cleveland C J. Encyclopedia of Energy, pp. 449-463, (2004); Asiabi H.; Yamini Y.; Shamsayei M., Highly selective and efficient removal and extraction of heavy metals by layered double hydroxides intercalated with the diphenylamine-4-sulfonate: a comparative study, Chem. Eng. J., 323, pp. 212-223, (2017); Asmussen R.M.; Turner J.; Chong S., Review of recent developments in iodine wasteform production, Front. Chem., 10, (2022); Benmammar F.; Ayadi A.; Maifi L., Temperature annealing and aluminum atomic concentration effect on structural, morphological and optical properties of ZnO-Al2O3nanocomposites powders and photocatalytic performances, J. Sol. Gel Sci. Technol., 112, 3, pp. 870-884, (2024); Bezerra B.G.P.; Bieseki L.; Mello M.I.S.D., Memory effect on a LDH/zeolite A composite: an XRD in situ study, Materials, 14, 9, (2021); Bi R.; Yin D.; Lei B., Mercaptocarboxylic acid intercalated MgAl layered double hydroxide adsorbents for removal of heavy metal ions and recycling of spent adsorbents for photocatalytic degradation of organic dyes, Separation and Purification Technology, 289, (2022); Biswal B.K.; Balasubramanian R., Use of biochar as a low-cost adsorbent for removal of heavy metals from water and wastewater: a review, J. Environ. Chem. Eng., 11, 5, (2023); Boschee P., Comments: nuclear energy gains (Some) favor, J. Petrol. Technol., 75, 7, pp. 10-11, (2023); Boserle Hudcova B.; Antelo J.; Komarek M., Arsenate and phosphate adsorption onto Mg-Fe layered double hydroxides: the charge-distribution multisite complexation (CD-MUSIC) modeling as a tool to predict competitive oxyanion behavior, Chem. Geol., 646, (2024); Cao L.; Guo J.; Tian J., Preparation of Ca/Al-Layered double hydroxide and the influence of their structure on early strength of cement, Constr. Build. Mater., 184, pp. 203-214, (2018); Cao Y.; Zheng D.; Lin C., Construction of ecofriendly anticorrosive composite film ZnAl-LDH by modification of lignin on AA 7075 surface, Mater. Corros., 72, 10, pp. 1595-1606, (2021); Cao Y.; Guo Q.; Sun W., Simultaneous removal of harmful anions from geothermal waters using OH−intercalated Mg-Fe-LDH: batch and field column studies, Environ. Sci. Pollut. Control Ser., 28, 29, pp. 39345-39356, (2021); Cao K.; Yan Z.; Wang K., Mechanical properties, durability and microstructures of calcined layered double hydroxide mortar in marine environment, Case Stud. Constr. Mater., 23, (2025); Carrasco J.A.; Harvey A.; Hanlon D., Liquid phase exfoliation of carbonate-intercalated layered double hydroxides, Chem. Commun., 55, 23, pp. 3315-3318, (2019); Celik A.; Baker D.R.; Arslan Z., Highly efficient, rapid, and concurrent removal of toxic heavy metals by the novel 2D hybrid LDH–[Sn2S6], Chem. Eng. J., 426, (2021); Celik A.; Roy S.C.; Quintero M.A., Unveiling the potential of [Sn2S6]4–functionalized layered double hydroxides for the sorption of ReO4–as a surrogate for99TcO4–, ACS Applied Engineering Materials, 1, 7, pp. 1711-1718, (2023); Chang Q.; Hu M.; Li P., Effects of layered double hydroxide nanosheets with different cations on the compressive strength of cement composites, ACS Appl. Nano Mater., 6, 19, pp. 18093-18099, (2023); Chaplin J.D.; Berillo D.; Purkis J.M., Effective137Cs+and90Sr2+immobilisation from groundwater by inorganic polymer resin Clevasol® embedded withinca macroporous cryogel host matrix, Mater. Today Sustain., 19, (2022); Chen M.L.; An M.I., Selenium adsorption and speciation with Mg–FeCO3layered double hydroxides loaded cellulose fibre, Talanta, 95, pp. 31-35, (2012); Chen Y.; Yu R.; Wang X., Evaluation and optimization of ultra-high performance concrete (UHPC) subjected to harsh ocean environment: towards an application of Layered double Hydroxides (LDHs), Constr. Build. Mater., 177, pp. 51-62, (2018); Chen Y.; Jing C.; Zhang X., Acid-salt treated CoAl layered double hydroxide nanosheets with enhanced adsorption capacity of methyl orange dye, J. Colloid Interface Sci., 548, pp. 100-109, (2019); Chen S.; Hu J.; Han S., A review on emerging composite materials for cesium adsorption and environmental remediation on the latest decade, Separation and Purification Technology, (2020); Chen C.; Buffet J.C.; O'Hare D., Surface modification of aqueous miscible organic layered double hydroxides (AMO-LDHs), Dalton Trans, 49, 25, pp. 8498-8503, (2020); Chen L.; Li J.; Wang J., Various additives for improving the performances of solidified forms of radioactive wastes by cementation technology: recent advances and perspectives, Nucl. Eng. Des., 429, (2024); Chen J.; He Y.; Huang K., Fluidity and hydration evolution of cement-LS binder in the function of Mg/Al-LDH-PCE, J. Build. Eng., 97, (2024); Chen M.; Liu Q.; Zheng H., Understanding strengthening mechanisms of Ca-LDO on cementitious materials, Cement Concr. Compos., 145, (2024); Chen Y.; Xu H.; Khan M.S., Recent advances in layered double hydroxides for pharmaceutical wastewater treatment: a critical review, Crit. Rev. Environ. Sci. Technol., 55, 14, pp. 1097-1123, (2025); Chi L.; Huang C., Heavy metals immobilization property and mechanisms of LDHs-modified cementitious materials[C], 16th International Conference on Durability of Building Materials and Components, (2023); Choong C.E.; Wong K.T.; Jang S.B., Granular Mg-Fe layered double hydroxide prepared using dual polymers: insights into synergistic removal of As(III) and As(V), J. Hazard Mater., 403, (2021); Chubar N., The influence of sulfate on selenate sorption on Mg-Al-CO3layered double hydroxides prepared by fine inorganic sol-gel synthesis studied by X-ray photoelectron spectroscopy, Appl. Surf. Sci., 459, pp. 281-291, (2018); Chung C.W.; Jung H.Y.; Kwon J.H., Use of calcium aluminum–layered double hydroxide to control chloride ion penetration of cement-based materials, Journal of Structural Integrity and Maintenance, 4, 1, pp. 37-42, (2019); Cocheci L.; Barvinschi P.; Pode R., Chromium(VI) ion removal from aqueous solutions using a zn-al-type layered double hydroxide, Adsorpt. Sci. Technol., 28, 3, pp. 267-279, (2010); Costantino U.; Vivani R.; Bastianini M., Ion exchange and intercalation properties of layered double hydroxides towards halide anions, Dalton Trans, 43, 30, pp. 11587-11596, (2014); Crepaldi E.L.; Valim J.B., Layered double hydroxides: structure, synthesis, properties and applications, Quim. Nova, 21, pp. 300-311, (1998); Dai R.; Dai C.; Hou S., Opportunities and challenges of hydrotalcite-related electrocatalysts for seawater splitting: a systematic perspective from materials synthesis, characterization and application, J. Mater. Chem. A, 11, 38, pp. 20383-20407, (2023); Daniels N.; Franzen C.; Murphy G.L., Application of layered double hydroxides for 99Tc remediation, Appl. Clay Sci., 176, pp. 1-10, (2019); Deng C.; Liu Y.; Jian H., Study on the preparation of flame retardant plywood by intercalation of phosphorus and nitrogen flame retardants modified with Mg/Al-LDH, Constr. Build. Mater., 374, (2023); Deng H.; Tang Z.; Deng H., Reflection and amendment of china's nuclear energy policies and laws with the background of global “Nuclear Relaunch”, Energies, 18, 11, (2025); Dinari M.; Neamati S., Surface modified layered double hydroxide/polyaniline nanocomposites: synthesis, characterization and Pb2+removal, Colloids Surf. A Physicochem. Eng. Asp., 589, (2020); Ding D.; Song X.; Wei C., Efficient sorptive removal of F-53B from water by layered double hydroxides: performance and mechanisms, Chemosphere, 252, (2020); Dong Y.; Kong X.; Luo X., Adsorptive removal of heavy metal anions from water by layered double hydroxide: a review, Chemosphere, 303, (2022); Du P.; Liu C.; Qiu S., Surface modification of Mg/Al layered double hydroxide by camphorsulfonic acid doped polyaniline and its applications for anticorrosive coating, Surface Topography: Metrology and Properties, 6, 3, (2018); Duan P.; Shui Z.; Chen W., Influence of LDHs on chloride ion binding in cementitious materials, Key Eng. Mater., 599, pp. 34-38, (2014); Duan P.; Yan C.; Zhou W., Effects of calcined layered double hydroxides on carbonation of concrete containing fly ash, Constr. Build. Mater., 160, pp. 725-732, (2018); Dulanska S.; Horvathova B.; Remenec B., Determination of79Se using a volatilisation method and liquid scintillation spectrometry, Appl. Radiat. Isot., 148, pp. 35-39, (2019); (2025); El-Sayed Y.S.; Eskander S.B.; Bayoumi T.A., Incorporation of spent ion exchange resin simulate into cement composites, Appl. Radiat. Isot., 210, (2024); Eswaran S.C.D.; Subramaniam S.; Sanyal U., Molecular structural dataset of lignin macromolecule elucidating experimental structural compositions, Sci. Data, 9, 1, (2022); Fang D.; Huang L.; Fan J., New insights into the arrangement pattern of layered double hydroxide nanosheets and their ion-exchange behavior with phosphate, Chem. Eng. J., 441, (2022); Fathi R.; Javanbakht S.; Mohammadi R., Pectin/Alginate bio-nanocomposite hydrogel beads based on in-situ formed layered double hydroxide in the presence of mentha extract: antibacterial carrier for potential pH-responsive targeted anti-cancer drug delivery, Eur. Polym. J., 221, (2024); Fernandez-Arias P.; Lampropoulos G.; Anton-Sancho A., Progress, challenges, and sustainable perspectives in nuclear energy strategies, Applied Sciences, 14, 24, (2024); Gama B.M.V.D.; Selvasembian R.; Giannakoudakis D.A., Layered double hydroxides as rising-star adsorbents for water purification: a brief discussion, Molecules, 27, 15, (2022); Gaur A.; Kwon J.; Sharma J., Tailoring the Electronic Structure of an Exfoliated Layered Double Hydroxide Using a Lanthanide for chloride-ion Blocking in Seawater Splitting, (2025); Gawah Q.; Muhammad F.L.; Shafique M.T., Synergetic effects of nanohybrids in cement-based materials, Mater. Chem. Phys., 339, (2025); Ghorbani P.; Hassani A.; Abbasi A., Layered Double Hydroxide Adsorbents for Removal of Metal Ions from Water Contaminants[M]//Layered Double Hydroxides and Oxides, pp. 459-496, (2026); Gomez N.A.G.; Machado Silva G.; Wypych F., Intercalation of anionic organic ultraviolet absorbers in bimetallic and trimetallic layered double hydroxides for low-density polyethylene protection, Polym. Bull., 79, 6, pp. 3523-3540, (2022); Goswamee R.L.; Sengupta P.; Bhattacharyya K.G., Adsorption of Cr(VI) in layered double hydroxides, Appl. Clay Sci., 13, 1, pp. 21-34, (1998); Gu Z.; Atherton J.J.; Xu Z.P., Hierarchical layered double hydroxide nanocomposites: structure, synthesis and applications, Chem. Commun., 51, 15, pp. 3024-3036, (2015); Gu P.; Zhang S.; Li X., Recent advances in layered double hydroxide-based nanomaterials for the removal of radionuclides from aqueous solution, Environmental Pollution, 240, pp. 493-505, (2018); Guan X.; Li H.; Luo S., Influence of LiAl-layered double hydroxides with 3D micro-nano structures on the properties of calcium sulphoaluminate cement clinker, Cement Concr. Compos., 70, pp. 15-23, (2016); Guimaraes D.C.M.; Da Rocha N.; De Morais R A.P., Precipitation of a layered double hydroxide comprising Mg2+and Al3+to remove sulphate ions from aqueous solutions, J. Environ. Chem. Eng., 7, 1, (2019); Guo B.; Kamura Y.; Koilraj P., Co-sorption of Sr2+and SeO42−as the surrogate of radionuclide by alginate-encapsulated graphene oxide-layered double hydroxide beads, Environ. Res., 187, (2020); Guo J.Y.; Zhao X.J.; Zhang W., Theoretical study on the mechanism of removing harmful anions from environment via Mg2Al layered double hydroxide, Appl. Surf. Sci., 637, (2023); Guo J.Y.; Zhao X.J.; Zhang W., Theoretical study on the mechanism of removing harmful anions from environment via Mg2Al layered double hydroxide, Appl. Surf. Sci., 637, (2023); Guo S.; Wu Y.; Jia Z., Sodium-based activators in alkali- activated materials: classification and comparison, J. Build. Eng., 70, (2023); Guo X.; Ren T.; Zhang J., An electrochemical oxidation and intercalation strategy for iodide removal using LDHs, Small, 21, 5, (2025); Guo X.; Ren T.; Zhang J., An electrochemical oxidation and intercalation strategy for iodide removal using LDHs, Small, 21, 5, (2025); Hamed M.M.; Holiel M.; El-Aryan Y.F., Removal of selenium and iodine radionuclides from waste solutions using synthetic inorganic ion exchanger, J. Mol. Liq., 242, pp. 722-731, (2017); Hashem F.S.; Salam A.T.A.; Monir D., Mechanical properties and durability of slag granite geopolymer cement incorporated zirconium aluminum layered double hydroxide, Sci. Rep., 15, 1, (2025); Hassan R.S.; Abass M.R.; Eid M.A., Sorption of some radionuclides from liquid waste solutions using anionic clay hydrotalcite sorbent, Appl. Radiat. Isot., 178, (2021); Hassani A.; Eghbali P.; Ghanbari F., Layered double hydroxide (LDH)-based materials applied in advanced photocatalytic oxidation of pharmaceuticals, M]//Advanced Materials for Pharmaceutical Wastewater Treatment, (2024); He J.; Wei M.; Li B., Preparation of layered double Hydroxides[M]//Duan X, Evans D G, Layered Double Hydroxides, 119, pp. 89-119, (2005); He L.; Liu S.; Chen L., Mechanism unravelling for ultrafast and selective99TcO4-uptake by a radiation-resistant cationic covalent organic framework: a combined radiological experiment and molecular dynamics simulation study, Chem. Sci., 10, 15, pp. 4293-4305, (2019); He J.; Zhang L.; Zhang C., Durability analysis of sludge solidified with soda residue subjected to dry-wet and freeze-thaw cycles, Adv. Civ. Eng., 2021, (2021); He M.; Xu Z.; Hou D., Waste-derived biochar for water pollution control and sustainable development, Nat. Rev. Earth Environ., 3, 7, pp. 444-460, (2022); He C.; Sun T.; Wang X., Development of high-dispersion CLDH/carbon dot composites to boost chloride binding of cement, Cement Concr. Compos., 152, (2024); He H.; E S.; Qiao H., A general and simple method to disperse 2D nanomaterials for promoting cement hydration, Constr. Build. Mater., 427, (2024); Henning R.; Sturm P.; Kessler S., Corrosion of hybrid alkaline cements in saline solution simulating evaporite rock – effect of the Portland clinker content, Cement Concr. Res., 172, (2023); Hong S.; Peng M.; Liu Z., Corrosion resistance and mechanical properties of in-situ grown Mg/Al layered double hydroxide coatings on reinforcing steel, J. Build. Eng., 78, (2023); Horszczaruk E.; Lukowski P.; Seul C., Influence of dispersing method on the quality of nano-admixtures homogenization in cement matrix, Materials, 13, 21, (2020); Hou L.; Shi Y.; Wu C., Monodisperse metallic NiCoSe2hollow Sub-microspheres: formation process, intrinsic charge-storage mechanism, and appealing pseudocapacitance as highly conductive electrode for electrochemical supercapacitors, Adv. Funct. Mater., 28, 13, (2018); Hu Y.; Wang X.; Zou Y., Superior sorption capacities of Ca-Ti and Ca-Al bimetallic oxides for U(VI) from aqueous solutions, Chem. Eng. J., 316, pp. 419-428, (2017); Hu Q.; Jiang Y.; Wang Z., Calcium-based composite materials for thermochemical heat storage: structure, performance and mechanisms, J. Alloys Compd., 1010, (2025); Hyatt N.C.; Ojovan M.I., Special issue: materials for nuclear waste immobilization, Materials, 12, 21, (2019); (2025); Isaacs M.; Lange S.; Deissmann G., Retention of technetium-99 by grout and backfill cements: implications for the safe disposal of radioactive waste, Appl. Geochem., 116, (2020); Ismail U.M.; Onaizi S.A.; Vohra M.S., Novel MgCuAl-layered triple hydroxide for aqueous selenite and selenate treatment, Emergent Materials, 7, 2, pp. 521-532, (2024); Jain S.; Onuaguluchi O.; Banthia N., Advancements in immobilization of cesium and strontium radionuclides in cementitious wasteforms—A review, J. Am. Ceram. Soc., 108, 1, (2025); Jeon J.H.; Lee J.H.; Lee W.C., Solidification of radioactive wastes using recycled cement originating from decommissioned nuclear-energy facilities, APPLIED SCIENCES-BASEL, 14, 5, (2024); Jiang Z.; Yan L.; Wu J., Low-temperature synthesis of carbonate-intercalated NixFe-layered double hydroxides for enhanced adsorption properties, Appl. Surf. Sci., 531, (2020); Jiang Z.; Sun F.; Frost R.L., Adsorption characteristics of assembled and unassembled Ni/Cr layered double hydroxides towards methyl orange, J. Colloid Interface Sci., 617, pp. 363-371, (2022); Jiang H.; Tian D.; Dong M., Effects of interlayer-modified layered double hydroxides with organic corrosion inhibiting ions on the properties of cement-based materials and reinforcement corrosion in chloride environment, Cement Concr. Compos., 154, (2024); Johnson S.; Sabharwall P.; Ballout Y., Global energy policy analysis to achieve near-term climate goals in the United States, Next Energy, 1, 4, (2023); Johnson S.; Sabharwall P.; Ballout Y., Global energy policy analysis to achieve near-term climate goals in the United States, Next Energy, 1, 4, (2023); Johnston A.L.; Lester E.; Williams O., Understanding layered double hydroxide properties as sorbent materials for removing organic pollutants from environmental waters, J. Environ. Chem. Eng., 9, 4, (2021); Jun-Hao T.; Jian-Ce J.; Wei-An L., Highly selective cesium(I) capture under acidic conditions by a layered sulfide, Nat. Commun., 13, 1, (2022); Kameda T.; Ikeda D.; Kumagai S., Synthesis of layered double hydroxide nanosheets in an aqueous solvent and their Ni2+uptake characteristics, Appl. Clay Sci., 200, (2021); Kang M.J.; Chun K.S.; Rhee S.W., Comparison of sorption behavior of i-and tco-4 on mg/al layered double hydroxide, Radiochim. Acta, 85, 1-2, pp. 57-64, (1999); Kang J.; Cintron Colon F.; Kim H., Removal of iodine (I-and IO3-) from aqueous solutions using CoAl and NiAl layered double hydroxides, Chem. Eng. J., 430, (2022); Kang J.; Cintron-Colon F.; Kim H., Removal of iodine (I−and IO3−) from aqueous solutions using CoAl and NiAl layered double hydroxides, Chem. Eng. J., 430, (2022); Karim A.V.; Hassani A.; Eghbali P., Nanostructured modified layered double hydroxides (LDHs)-based catalysts: a review on synthesis, characterization, and applications in water remediation by advanced oxidation processes, Curr. Opin. Solid State Mater. Sci., 26, 1, (2022); Ke X.; Bernal S.A.; Provis J.L., Uptake of chloride and carbonate by Mg-Al and Ca-Al layered double hydroxides in simulated pore solutions of alkali-activated slag cement, Cement Concr. Res., 100, pp. 1-13, (2017); Kecili R.; Hussain C.M., Mechanism of Adsorption on Nanomaterials[M]//Nanomaterials in Chromatography, pp. 89-115, (2018); Khitous M.; Salem Z.; Halliche D., Effect of interlayer anions on chromium removal using Mg–Al layered double hydroxides: kinetic, equilibrium and thermodynamic studies, Chin. J. Chem. Eng., 24, 4, pp. 433-445, (2016); Koilraj P.; Kamura Y.; Sasaki K., Carbon-dot-decorated layered double hydroxide nanocomposites as a multifunctional environmental material for Co-immobilization of SeO42–and Sr2+from aqueous solutions, ACS Sustain. Chem. Eng., 5, 10, pp. 9053-9064, (2017); Korayem A.H.; Tourani N.; Zakertabrizi M., A review of dispersion of nanoparticles in cementitious matrices: nanoparticle geometry perspective, Constr. Build. Mater., 153, pp. 346-357, (2017); Kotatkova J.; Zatloukal J.; Reiterman P., Concrete and cement composites used for radioactive waste deposition, J. Environ. Radioact., 178-179, pp. 147-155, (2017); Kuddushi M.; Deng X.; Nayak J., A transparent, tough and self-healable biopolymeric composites hydrogel for open wound management, ACS Appl. Bio Mater., 6, 9, pp. 3810-3822, (2023); Kurisingal J.F.; Yun H.; Hong C.S., Porous organic materials for iodine adsorption, J. Hazard Mater., (2023); Laipan M.; Yu J.; Zhu R., Functionalized layered double hydroxides for innovative applications, Mater. Horiz., 7, 3, pp. 715-745, (2020); Layered double hydroxide–agarose composites for water treatment: carbonate contamination during the drying process, Appl. Clay Sci., 116-117, pp. 93-101, (2015); Lazaridis N.K.; Pandi T.A.; Matis K.A., Chromium(VI) removal from aqueous solutions by Mg-Al-CO3hydrotalcite: sorption-desorption kinetic and equilibrium studies, Ind. Eng. Chem. Res., 43, 9, pp. 2209-2215, (2004); Lee W.E.; Ojovan M.I., 1 - fundamentals of radioactive waste (RAW): science, sources, classification and management strategies[M]//Lee W E, Ojovan M I, Jantzen C M, Radioactive Waste Management and Contaminated Site Clean-Up, (2013); Li L.; Yuan C.; Wang B., Abiotic humification of phenolic pollutant to form a hybrid adsorbent for toxic metals by LDH based composite, Appl. Clay Sci., 175, pp. 139-149, (2019); Li N.; Chang Z.; Dang H., Deep eutectic solvents assisted synthesis of MgAl layered double hydroxide with enhanced adsorption toward anionic dyes, Colloids Surf. A Physicochem. Eng. Asp., 591, (2020); Li J.; Chen L.; Wang J., Solidification of radioactive wastes by cement-based materials, Prog. Nucl. Energy, 141, (2021); Li J.; Chen L.; Wang J., Solidification of radioactive wastes by cement-based materials, Prog. Nucl. Energy, 141, (2021); Li L.; Dai Y.; Xu Q., Interlayer expanded nickel-iron layered double hydroxide by intercalation with sodium dodecyl sulfate for enhanced oxygen evolution reaction, J. Alloys Compd., 882, (2021); Li S.; Xu H.; Wang L., Dual-functional sites for selective adsorption of Mercury and arsenic ions in [SnS4]4-/MgFe-LDH from wastewater, J. Hazard Mater., 403, (2021); Li Z.; Du H.; Wang Z., Experimental investigation of MgAl-NO2and MgAl-CO3 LDHs on durability of mortar and concrete, Adv. Mater. Sci. Eng., 2021, 1, (2021); Li Z.; Chen R.; Liu C., Research on radionuclide diffusion mechanism in the ocean and emergency response under Oceanic radioactive events, Science and Technology of Nuclear Installations, 2022, pp. 1-10, (2022); Li X.; Chen K.; Guo R., Ionic liquids functionalized MOFs for adsorption, Chem. Rev., 123, 16, pp. 10432-10467, (2023); Li Z.; Zheng S.; Yan J., Design and preparation of CaFe layered double hydroxides for efficient treatment of fluorinated water deduced by tailored sustained-release of Ca2+, Chem. Eng. J., 480, (2024); Li J.; Xu Y.; Chen T., Influence of oxyanions on the structural memory effect of layered double hydroxides under aqueous condition, Minerals, 15, 8, (2025); Liang L.; Li L., Adsorption behavior of calcined layered double hydroxides towards removal of iodide contaminants, J. Radioanal. Nucl. Chem., 273, 1, pp. 221-226, (2007); Lin H.; Zhang J.; Wang R., Adsorption properties and mechanisms of geopolymers and their composites in different water environments: a comprehensive review, Journal of Water Process Engineering, 62, (2024); Lin K.; Feng X.; Zhang N., Recent progress in layered double hydroxides-derived catalysts for selective reduction of nitrogen oxides by ammonia, Sci. China Chem., (2025); Liu H.M.; Zhao X.J.; Zhu Y.Q., DFT study on MgAl-layered double hydroxides with different interlayer anions: structure, anion exchange, host–guest interaction and basic sites, Phys. Chem. Chem. Phys., 22, 4, pp. 2521-2529, (2020); Liu L.; Guo H.; Dai L., The role of nuclear energy in the carbon neutrality goal, Prog. Nucl. Energy, 162, (2023); Liu X.; Xiao M.; Chen P., In-situ synthesis of layered double hydroxides with tunable basal spacing for efficient iodide over iodate adsorption selectivity, Sci. China Chem., (2024); Liu J.; Xu Y.; Zhang W., Solidification performance and mechanism of typical radioactive nuclear waste by geopolymers and geopolymer ceramics: a review, Prog. Nucl. Energy, 169, (2024); Liu J.; Xu Y.; Wang J., The immobilizing performance and mechanism of geopolymer and its derivative materials for high-level radionuclides Cs and Sr: a review, Journal of the Australian Ceramic Society, 60, 4, pp. 1131-1151, (2024); Long W.J.; Liu J.W.; Zheng S.Y., A novel ultrasonic method to exfoliate CLDH toward improving mechanical and chloride binding properties of cementitious composites, J. Clean. Prod., 441, (2024); Luhar I.; Luhar S.; Abdullah M.M.A.B., Solidification/Stabilization technology for radioactive wastes using cement: an appraisal, Materials, 16, 3, (2023); Lyu F.; Yu H.; Hou T., Efficient and fast removal of Pb2+and Cd2+from an aqueous solution using a chitosan/Mg-Al-layered double hydroxide nanocomposite, J. Colloid Interface Sci., 539, pp. 184-193, (2019); L'Her G.F.; Kemp R.S.; Bazilian M.D., Potential for small and micro modular reactors to electrify developing regions, Nat. Energy, 9, 6, pp. 725-734, (2024); Ma S.; Huang L.; Ma L., Efficient uranium capture by polysulfide/layered double hydroxide composites, J. Am. Chem. Soc., 137, 10, pp. 3670-3677, (2015); Ma J.; Duan P.; Ren D., Effects of layered double hydroxides incorporation on carbonation resistance of cementitious materials, J. Mater. Res. Technol., 8, 1, pp. 292-298, (2019); Ma J.; Wang D.; Duan P., Sulfate ions immobilization of calcined layered double hydroxides in hardened cement paste and concrete, Journal of Wuhan University of Technology-Mater. Sci. Ed., 34, 6, pp. 1400-1407, (2019); Ma H.; Yuan S.; Geng H., New method for the solidification of high-concentration radioactive borate solution by cement-based materials, J. Compos. Sci., 6, 12, (2022); Madhusha C.; Rajapaksha K.; Munaweera I., A novel green approach to synthesize curcuminoid-layered double hydroxide nanohybrids: adroit biomaterials for future antimicrobial applications, ACS Omega, 6, 14, pp. 9600-9608, (2021); Makgwane P.R.; Gupta R.K., Layered Double Hydroxides and Oxides: Catalytic Nanomaterials for Energy, Environmental and Chemical Applications[M], (2025); Mane P.; Rego R.M.; Yap P.L., Unveiling cutting-edge advances in high surface area porous materials for the efficient removal of toxic metal ions from water, Prog. Mater. Sci., (2024); Mayordomo N.; Rodriguez D.M.; Rossberg A., Analysis of technetium immobilization and its molecular retention mechanisms by Fe(II)-Al(III)-Cl layered double hydroxide, Chem. Eng. J., 408, (2021); Meawad A.; Soliman O.; Maruyama I., Enhanced early hydration and mechanical properties of cement-based materials with exfoliated layered double hydroxide, Mater. Res. Bull., 192, (2025); Medved I.; Kalvoda L.; Vejmelkova E., Kinetic sorption in the transport of species in a cement based composite[C]//CENTRAL EUROPEAN SYMPOSIUM ON THERMOPHYSICS 2019 (CEST), Banska Bystrica, Slovakia, (2019); Meng Y.; Dai T.; Zhou X., Photodegradation of volatile organic compounds catalyzed by MCr-LDHs and hybrid MO@MCr-LDHs (M = Co, Ni, Cu, Zn): the comparison of activity, kinetics and photocatalytic mechanism, Catal. Sci. Technol., 10, 2, pp. 424-439, (2020); Mir Z.M.; Bastos A.; Hoche D., Recent advances on the application of layered double hydroxides in Concrete—A review, J]. Materials, 13, 6, (2020); Miyata S., Anion-exchange properties of hydrotalcite-like compounds, Clays Clay Miner, 31, 4, pp. 305-311, (1983); Mohsen A.; Amin M.S.; Selim F.A., The impact of wurtzite and mesoporous Zn-Al-CO3LDH on the performance of alkali-activated-slag: setting times, compressive strength, and radiation attenuation, Constr. Build. Mater., 438, (2024); Murray R., Radioactive-waste storage and disposal, Proc. IEEE, 74, 4, pp. 552-579, (1986); Myrzakhmetov B.; Akhmetova A.; Bissenbay A., Review: chitosan-based biopolymers for anion-exchange membrane fuel cell application, R. Soc. Open Sci., 10, 11, (2023); Nakarai K.; Niwase K.; Miyamoto M., Low-level radioactive waste disposal in Japan and role of cementitious materials, J. Adv. Concr. Technol., 20, 5, pp. 359-374, (2022); Newman S.P.; Jones W., Synthesis, characterization and applications of layered double hydroxides containing organic guests, New J. Chem., 22, 2, pp. 105-115, (1998); Pan Q.; Zheng F.; Deng D., Interlayer spacing regulation of NiCo-LDH nanosheets with ultrahigh specific capacity for battery-type supercapacitors, ACS Appl. Mater. Interfaces, 13, 47, pp. 56692-56703, (2021); Panesar D.K.; Zhang R.; Narneni S.R., Chemical and physical approaches to improve the properties of concrete for application to nuclear related structures, Nucl. Eng. Des., 374, (2021); Park S.; Park J.K.; Lee N., Exploring structural evolution of Portland cement blended with supplementary cementitious materials in seawater, Materials, 14, 5, (2021); Parker L.M.; Milestone N.B.; Newman R.H., The use of hydrotalcite as an anion absorbent, Ind. Eng. Chem. Res., 34, 4, pp. 1196-1202, (1995); Pasquali E.A.; Demaman Oro C.E.; Bernardi J.L., Exploring the adsorptive potential of layered double hydroxides for chromium(VI) remediation, Int. J. Environ. Sci. Technol., 22, 10, pp. 9627-9636, (2025); Pelalak R.; Hassani A.; Heidari Z., State-of-the-art recent applications of layered double hydroxides (LDHs) material in Fenton-based oxidation processes for water and wastewater treatment, Chem. Eng. J., 474, (2023); Piccinni M.; Bellani S.; Bianca G., Nickel–Iron layered double hydroxide dispersions in ethanol stabilized by acetate anions, Inorg. Chem., (2022); Pilania R.K.; Dube C.L., Matrices for radioactive waste immobilization: a review, Front. Mater., 10, (2023); Provis J.L.; Bernal S.A., Geopolymers and related alkali-activated materials, Annu. Rev. Mater. Res., 44, 44, pp. 299-327, (2014); Pyrzynska K., Removal of cadmium from wastewaters with low-cost adsorbents, J. Environ. Chem. Eng., 7, 1, (2019); Qu Z.Y.; Yu Q.L.; Brouwers H.J.H., Relationship between the particle size and dosage of LDHs and concrete resistance against chloride ingress, Cement Concr. Res., 105, pp. 81-90, (2018); Rahman R.O.A.; Ojovan M.I.; Rahman R.O.A., Toward sustainable cementitious radioactive waste forms: immobilization of problematic operational wastes, Sustainability, 13, 21, (2021); Ramadan M.; Sayed D.G.; Selim F.A., Exploration of fungal resistivity and mechanical performance of zn-phases-doped geopolymers: ZnO and Zn/Al-LDH nanoparticles, Constr. Build. Mater., 457, (2024); Ren S.; Huang G.; Zhang W., Enhancing cement-based materials hydration and carbonation efficiency with pre-carbonated lime mud, J. CO2 Util., 88, (2024); Ren H.; Li Y.; Xu L., A review of recent advances in health risks and detection of129I and131I in environmental and biological samples, Environmental Technology &amp; Innovation, 38, (2025); Rim G.; Song M.; Proano L., with Amine Functionalized Mg-Al Ldhs and Mmos, (2024); Rosa D.; Rizzo F.; Mangialardi T., Cementitious mortar for intermediate and low-level radioactive waste confinement: matrix optimization and leaching, Nucl. Eng. Des., 441, (2025); Saleem H.; Zaidi S.J.; Alnuaimi N.A., Recent advancements in the nanomaterial application in concrete and its ecological impact, J]. Materials, 14, 21, (2021); Sasai R.; Nii E.; Sato H., Iodide selectivity and γ-ray shielding ability of a layered double hydroxide, Chem. Lett., 45, 12, pp. 1409-1411, (2016); Sato T.; Wakabayashi T.; Shimada M., Adsorption of various anions by magnesium aluminum oxide of (Mg0.7Al0.3O1.15), Ind. Eng. Chem. Prod. Res. Dev., 25, 1, pp. 89-92, (1986); Serrano J.; Granados F.; Bertin V., Speciation of some235U fission products in nitrate solution and their sorption behavior on thermally treated hydrotalcites, Separ. Sci. Technol., 37, 2, pp. 329-341, (2002); Shamsayei M.; Yamini Y.; Asiabi H., Fabrication of zwitterionic histidine/layered double hydroxide hybrid nanosheets for highly efficient and fast removal of anionic dyes, J. Colloid Interface Sci., 529, pp. 255-264, (2018); Shohide M., Experimental investigation on the Physco-Mechanical and protective properties of concrete incorporating layered doublhydroxide (LDH), Key Eng. Mater., 1003, pp. 115-128, (2024); Shui Z.H.; Yu R.; Chen Y.X., Improvement of concrete carbonation resistance based on a structure modified layered double hydroxides (LDHs): experiments and mechanism analysis, Constr. Build. Mater., 176, pp. 228-240, (2018); Sidiq A.; Gravina R.J.; Setunge S., Microstructural analysis of healing efficiency in highly durable concrete, Constr. Build. Mater., 215, pp. 969-983, (2019); Singh B.K.; Mahzan N.S.; Abdul Rashid N.S., Design and application of materials for sequestration and immobilization of99Tc, Environmental Science &amp; Technology, 57, 17, pp. 6776-6798, (2023); Su H.; Guo X.; Wang J., Public low-carbon related characteristics and their (dis)approval of nuclear energy in China against the backdrop of climate change: an analysis of influence mechanism, Front. Environ. Sci., 13, (2025); Suh H.; Koo D.; Son D.H., A novel strategy utilizing graphene oxide/functionalized carbon nanotube/nanosilica sheet for nanomaterial incorporation in cement paste, Cement Concr. Compos., 157, (2025); Tang L.; Xie X.; Li C., Regulation of structure and anion-exchange performance of layered double hydroxide: function of the metal cation composition of a brucite-like layer, J]. Materials, 15, 22, (2022); Tavakoli D.; Cizer O., Effect of mesoporous silica nanoparticles on cement hydration and early-age performance, Case Stud. Constr. Mater., 22, (2025); Theiss F.L.; Ayoko G.A.; Frost R.L., Iodide removal using LDH technology, Chem. Eng. J., 296, pp. 300-309, (2016); Tian Q.; Sasaki K., A novel composite of layered double hydroxide/geopolymer for co-immobilization of Cs+and SeO42−from aqueous solution, Sci. Total Environ., 695, (2019); Tian N.; Zhou Z.; Tian X., Superior capability of MgAl2O4for selenite removal from contaminated groundwater during its reconstruction of layered double hydroxides, Separation and Purification Technology, 176, pp. 66-72, (2017); Tian Q.; Guo B.; Sasaki K., Immobilization mechanism of Se oxyanions in geopolymer: effects of alkaline activators and calcined hydrotalcite additive, J. Hazard Mater., 387, (2020); Tian Q.; Guo B.; Sasaki K., Influence of silicate on the structural memory effect of layered double hydroxides for the immobilization of selenium, J. Hazard Mater., 395, (2020); Tian C.; Tu J.; Qiu P., Ultrastrong anion affinity of anionic clay induced by its inherent nanoconfinement, Environmental Science &amp; Technology, 55, 2, pp. 930-940, (2021); Tian C.; Tu J.; Qiu P., Ultrastrong anion affinity of anionic clay induced by its inherent nanoconfinement, Environmental Science &amp; Technology, 55, 2, pp. 930-940, (2021); Tian Q.; Zhang Z.; Meng W., Chemical associations of selenium oxyanions in metal oxides derived from layered double hydroxides: implication for the immobilization of radionuclides, Environ. Res., 269, (2025); Tichit D.; Alvarez M.G., Layered double hydroxide/nanocarbon composites as heterogeneous catalysts: a review, ChemEngineering, 6, 4, (2022); Tran H.N.; Nguyen D.T.; Le G.T., Adsorption mechanism of hexavalent chromium onto layered double hydroxides-based adsorbents: a systematic in-depth review, J. Hazard Mater., 373, pp. 258-270, (2019); Ulucan M.; Ulas M.A., From waste to circular economy: exploring the sustainable potential and engineering properties of self-compacting mortars, Sustain. Chem. Pharm., 42, (2024); Van Tonder L.; Labuschagne F.J.W.J., Systematic literature review of the effect of layered double hydroxides on the mechanical properties of rubber, Polymers, 13, 21, (2021); Velarde L.; Nabavi M.S.; Escalera E., Adsorption of heavy metals on natural zeolites: a review, Chemosphere, 328, (2023); Verrezen F.; Hurtgen C., The measurement of technetium-99 and iodine-129 in waste water from pressurized nuclear-power reactors[J]. International journal of radiation applications and instrumentation. Part A, Appl. Radiat. Isot., 43, 1-2, pp. 61-68, (1992); Vives I.; Batlle J., The potential impact of marine discharges from Fukushima 10 years after the accident, Integrated Environ. Assess. Manag., 18, 6, pp. 1530-1538, (2022); Vreysen S.; Maes A., Adsorption mechanism of humic and fulvic acid onto Mg/Al layered double hydroxides, Appl. Clay Sci., 38, 3-4, pp. 237-249, (2008); Vreysen S.; Maes A., Adsorption mechanism of humic and fulvic acid onto Mg/Al layered double hydroxides, Appl. Clay Sci., 38, 3-4, pp. 237-249, (2008); Wang Z.; Wang D., Durability of industrial by-products combined with cement-solidified sludge subjected to immersion and cyclic wetting–drying in various fluids, Acta Geotech, 18, 12, pp. 6849-6874, (2023); Wang X.; Li Z.; Zhang J., Effect of average interlayer spacing on capacitance of NiMn layered double hydroxide, Chem. Eng. J., 398, (2020); Wang M.; Akamatsu H.; Dabo I., Environmental impact of amino acids on the release of selenate immobilized in hydrotalcite: integrated interpretation of experimental and density-functional theory study, Chemosphere, 274, (2021); Wang Y.; Lan J.; Yang X., Superhydrophobic phosphonium modified robust 3D covalent organic framework for preferential trapping of charge dispersed oxoanionic pollutants, Adv. Funct. Mater., 32, 36, (2022); Wang X.; Cheng B.; Zhang L., Synthesis of MgNiCo LDH hollow structure derived from ZIF-67 as superb adsorbent for Congo red, J. Colloid Interface Sci., 612, pp. 598-607, (2022); Wang P.; Zhang X.; Zhou B., Recent advance of layered double hydroxides materials: structure, properties, synthesis, modification and applications of wastewater treatment, J. Environ. Chem. Eng., 11, 6, (2023); Wang X.; Chang L.; Zhao H., Theoretical study on the swelling mechanism and structural stability of Ni3Al-LDH based on molecular dynamics, ACS Omega, 8, 3, pp. 3286-3297, (2023); Wang C.; Yao H.; Cai Z., [Sn2S6]4–anion-intercalated layered double hydroxides for highly efficient capture of iodine, ACS Appl. Mater. Interfaces, (2023); Wang C.; Yu G.; Wang J., Treatment of spent radioactive organic solvents from nuclear fuel reprocessing plant: advances and perspectives, Nucl. Eng. Des., 422, (2024); Wang R.; Guo S.; Zhang J., Oxygen vacancies promoted hydrogen production from methanol aqueous phase reforming over MgAl−LDHs supported plasmonic Ru nanoparticles catalyst, Appl. Catal. Gen., 687, (2024); Wei Y.; Li F.; Liu L., Liquid exfoliation of Zn–Al layered double hydroxide using NaOH/urea aqueous solution at low temperature, RSC Adv, 4, 35, pp. 18044-18051, (2014); Wu Y.; Duan P.; Yan C., Role of layered double hydroxides in setting, hydration degree, microstructure and compressive strength of cement paste, Appl. Clay Sci., 158, pp. 123-131, (2018); Wu B.; Zuo J.; Dong B., Study on the affinity sequence between inhibitor ions and chloride ions in Mg Al layer double hydroxides and their effects on corrosion protection for carbon steel, Appl. Clay Sci., 180, (2019); Xiao-ding L.; Yun-huan Q.; Li-hui Z., Forecast of China's future nuclear energy development and nuclear safety management talents development, IOP Conf. Ser. Earth Environ. Sci., 691, 1, (2021); Xin X.; Liu M.; Wang X., Evolutionary analysis of Japan's nuclear wastewater discharge events considering the impact of participants' emotions, Ocean Coast Manag, 225, (2022); Xu L.; yao Z.X.; Chen J.H., Exploring the governance dilemma of nuclear wastewater in Fukushima: a tripartite evolutionary game model, Ocean Coast Manag, 225, (2022); Xu H.; Zhu S.; Xia M., Three-dimension hierarchical composite via in-situ growth of Zn/Al layered double hydroxide plates onto polyaniline-wrapped carbon sphere for efficient naproxen removal, J. Hazard Mater., 423, (2022); Yamagata H., Public opinion on nuclear power plants in Japan, the United Kingdom, and the United States of America: a prescription for peculiar Japan, Energy Policy, 185, (2024); Yang Z.Z.; Zhang C.; Zeng G.M., Design and engineering of layered double hydroxide based catalysts for water depollution by advanced oxidation processes: a review, J. Mater. Chem. A, 8, 8, pp. 4141-4173, (2020); Yang Z.Z.; Zhang C.; Zeng G.M., Design and engineering of layered double hydroxide based catalysts for water depollution by advanced oxidation processes: a review, J. Mater. Chem. A, 8, 8, pp. 4141-4173, (2020); Yang Q.; Yang Q.; Peng X., A review of the effects of nanomaterials on the properties of concrete, Buildings, 15, 13, (2025); You Y.; Vance G.F.; Zhao H., Selenium adsorption on Mg–Al and Zn–Al layered double hydroxides, Appl. Clay Sci., 20, 1-2, pp. 13-25, (2001); Zaher A.; Taha M.; Mahmoud R.K., Possible adsorption mechanisms of the removal of tetracycline from water by La-doped zn-fe-layered double hydroxide, J. Mol. Liq., 322, (2021); Zang Y.; Wang Y.; Gao F., Highly active two-dimensional NiInAlC intermetallic compounds derived from Al-substituted layered double hydroxides for CO2 hydrogenation reduction, Fuel, 299, (2021); Zemann M.; Herrmann N.; Dehn F., Calcite formation on steamed concrete surfaces and its potential for sealing cracks, Constr. Build. Mater., 203, pp. 1-8, (2019); Zha X.; Wang H.; Xie P., Leaching resistance of hazardous waste cement solidification after accelerated carbonation, Cement Concr. Compos., 72, pp. 125-132, (2016); Zhai M.; Zhao J.; Wang D., Layered double hydroxides (LDHs) modified cement-based materials: a systematic review, Nanotechnol. Rev., 11, 1, pp. 2857-2874, (2022); Zhai M.; Zhao J.; Wang D., Layered double hydroxides (LDHs) modified cement-based materials: a systematic review, Nanotechnol. Rev., 11, 1, pp. 2857-2874, (2022); Zhan L.; Bo Y.; Lin T., Development and outlook of advanced nuclear energy technology, Energy Strategy Rev, 34, (2021); Zhang Y.; Sun H.Y.; Bai X., Exfoliation of layered double hydroxides by use of zwitterionic surfactants in aqueous solution, J. Dispersion Sci. Technol., 40, 6, pp. 811-818, (2019); Zhang X.; Yan L.; Li J., Adsorption of heavy metals by l-cysteine intercalated layered double hydroxide: kinetic, isothermal and mechanistic studies, J. Colloid Interface Sci., 562, pp. 149-158, (2020); Zhang L.; Zhang M.; Zhao H., The sorption of iodine by modified layered double hydroxides from aqueous solutions: effects of intercalation groups and cationic ratio, IOP Conf. Ser. Earth Environ. Sci., 555, (2020); Zhang X.; Maddock J.; Nenoff T.M., Adsorption of iodine in metal-organic framework materials, Chem. Soc. Rev., 51, 8, pp. 3243-3262, (2022); Zhang L.; Jiang L.; Zhi F., Effect of layered double hydroxides on the deterioration process of cement paste under sulfate attack, J]. Materials, 15, 23, (2022); Zhang L.; Jiang L.; Zhi F., Effect of layered double hydroxides on the deterioration process of cement paste under sulfate attack, J]. Materials, 15, 23, (2022); Zhang Y.; He L.; Pan T., Superior iodine uptake capacity enabled by an open metal-sulfide framework composed of three types of active sites, CCS Chem, 5, 7, pp. 1540-1548, (2023); Zhang Q.; Wang Y.; Han J., Insights into adsorption behavior and mechanism of Br–onto nickel–aluminum layered double hydroxides intercalated with different inorganic anions, Langmuir, 40, 33, pp. 17430-17443, (2024); Zhang X.; Gan B.; Wu C., (2025); Zhang Y.; Zhang B.; Deng X., Effects of LDHs-NO2on properties of cement mortar and reinforcement corrosion, Bulletin of the Chinese Ceramic Society, 44, 1, pp. 1-10, (2025); Zhao J.; Tong L.; Li B., Eco-friendly geopolymer materials: a review of performance improvement, potential application and sustainability assessment, J. Clean. Prod., 307, (2021); Zhao H.; Zhang Y.; Xie C., Facile, controllable, and ultrathin NiFe-LDH in situ grown on a Ni foam by ultrasonic self-etching for highly efficient urine conversion, Environmental Science &amp; Technology, 57, 7, pp. 2939-2948, (2023); Zhao W.; Deng J.; Li M., Rational synthesis of sea urchin-like NiCo-LDH/tannin carbon microsphere composites using microwave hydrothermal technique for high-performance asymmetric supercapacitor, Advanced Composites and Hybrid Materials, 8, 2, (2025); Zheng Z.; Lin Q.; Gao Y., Recent advances in iodine adsorption from water, Coord. Chem. Rev., 511, (2024); Zheng W.; Chen X.; Xu H., Adsorption of radioiodine by metal sulfides and relevant derivatives, J. Clean. Prod., 521, (2025); Zhou L.L.; Li W.X.; Zhao H.B., NiTi-layered double hydroxide nanosheets toward high-efficiency flame retardancy and smoke suppression for silicone foam, Polym. Degrad. Stabil., 204, (2022); Zhou Y.; Zhan Y.; Gao H., Early properties and reaction mechanism of hybrid alkali-activated cements (HAACs), Mater. Today Commun., 41, (2024); Zhu Z.; Ouyang S.; Li P., Persistent organic pollutants removal via hierarchical flower-like layered double hydroxide: adsorption behaviors and mechanism investigation, Appl. Clay Sci., 188, (2020); Zhu S.; Asim Khan M.; Wang F., Rapid removal of toxic metals Cu2+and Pb2+by amino trimethylene phosphonic acid intercalated layered double hydroxide: a combined experimental and DFT study, Chem. Eng. J., 392, (2020); Zhu Z.; Ouyang S.; Li P., Persistent organic pollutants removal via hierarchical flower-like layered double hydroxide: adsorption behaviors and mechanism investigation, Appl. Clay Sci., 188, (2020); Zhu J.; Ma T.; Lin Z., Evaluation of internal pore structure of porous asphalt concrete based on laboratory testing and discrete-element modeling, Constr. Build. Mater., 273, (2021); Zhu Y.; Zheng Z.; Deng Y., Advances in immobilization of radionuclide wastes by alkali activated cement and related materials, Cement Concr. Compos., 126, (2022); Zhu S.; Xu H.; Khan M.S., Enhanced removal of Ni2+and Co2+from wastewater using a novel 2-hydroxyphosphonoacetic acid modified Mg/Fe-LDH composite adsorbent, Water Res, 272, (2025)</t>
  </si>
  <si>
    <t>R. Wang; School of Civil Engineering, NingboTech University, Ningbo, 315100, China; email: wangrui@nit.zju.edu.cn</t>
  </si>
  <si>
    <t>Elsevier Ltd</t>
  </si>
  <si>
    <t>PNEND</t>
  </si>
  <si>
    <t>Prog. Nucl. Energy</t>
  </si>
  <si>
    <t>Review</t>
  </si>
  <si>
    <t>Article in press</t>
  </si>
  <si>
    <t>2-s2.0-105032148095</t>
  </si>
  <si>
    <t>Singh H.; Gupta N.; Bharadwaj S.; Tewari D.; Talukdar P.</t>
  </si>
  <si>
    <t>Singh, Harman (59050663700); Gupta, Nitish (57209931683); Bharadwaj, Shikhar (57643405200); Tewari, Dinesh (58530682400); Talukdar, Partha (25652280700)</t>
  </si>
  <si>
    <t>59050663700; 57209931683; 57643405200; 58530682400; 25652280700</t>
  </si>
  <si>
    <t>INDICGENBENCH: A Multilingual Benchmark to Evaluate Generation Capabilities of LLMs on Indic Languages</t>
  </si>
  <si>
    <t>Proceedings of the Annual Meeting of the Association for Computational Linguistics</t>
  </si>
  <si>
    <t>10.18653/v1/2024.acl-long.595</t>
  </si>
  <si>
    <t>https://www.scopus.com/inward/record.uri?eid=2-s2.0-85204503622&amp;doi=10.18653%2Fv1%2F2024.acl-long.595&amp;partnerID=40&amp;md5=5295d0712e819b6c73a54179614c411f</t>
  </si>
  <si>
    <t>Google Research, India</t>
  </si>
  <si>
    <t>Singh H., Google Research, India; Gupta N., Google Research, India; Bharadwaj S., Google Research, India; Tewari D., Google Research, India; Talukdar P., Google Research, India</t>
  </si>
  <si>
    <t>As large language models (LLMs) see increasing adoption across the globe, it is imperative for LLMs to be representative of the linguistic diversity of the world. India is a linguistically diverse country of 1.4 Billion people. To facilitate research on multilingual LLM evaluation, we release INDICGENBENCH - the largest benchmark for evaluating LLMs on user-facing generation tasks across a diverse set 29 of Indic languages covering 13 scripts and 4 language families. INDICGENBENCH is composed of diverse generation tasks like cross-lingual summarization, machine translation, and cross-lingual question answering. INDICGENBENCH extends existing benchmarks to many Indic languages through human curation providing multi-way parallel evaluation data for many under-represented Indic languages for the first time. We evaluate a wide range of proprietary and open-source LLMs including GPT-3.5, GPT-4, PaLM-2, mT5, Gemma, BLOOM and LLaMA on INDICGENBENCH in a variety of settings. The largest PaLM-2 models performs the best on most tasks, however, there is a significant performance gap in all languages compared to English showing that further research is needed for the development of more inclusive multilingual language models. INDICGENBENCH is available at www.github.com/google-researchdatasets/indic-gen-bench. © 2024 Association for Computational Linguistics.</t>
  </si>
  <si>
    <t>Benchmarking; Computational linguistics; Computer aided language translation; Data curation; Machine translation; Metadata; Open source software; Open systems; Cross-lingual; Cross-lingual question answering; Human curation; Language model; Linguistic diversity; Machine translations; Model evaluation; Open-source; Parallel evaluation; Under-represented</t>
  </si>
  <si>
    <t>Languages team at Google</t>
  </si>
  <si>
    <t>We thank Aditi Chaudhury, Ashok Popat, Shachi Dave, Sagar Gubbi, Megh Umekar and members of the Languages team at Google Research India (GRI) for providing feedback on this work. The authors would like to thank Manish Gupta and Divy Thakkar for their support and guidance.</t>
  </si>
  <si>
    <t>Achiam Josh; Adler Steven; Agarwal Sandhini; Ahmad Lama; Akkaya Ilge; Aleman Florencia Leoni; Almeida Diogo; Altenschmidt Janko; Altman Sam; Anadkat Shyamal, Gpt-4 technical report, (2023); Ahia Orevaoghene; Kumar Sachin; Gonen Hila; Kasai Jungo; Mortensen David R.; Smith Noah A.; Tsvetkov Yulia, Do all languages cost the same? tokenization in the era of commercial language models, (2023); Ahuja Kabir; Diddee Harshita; Hada Rishav; Ochieng Millicent; Ramesh Krithika; Jain Prachi; Nambi Akshay; Ganu Tanuja; Segal Sameer; Ahmed Mohamed; Bali Kalika; Sitaram Sunayana, Mega: Multilingual evaluation of generative ai, EMNLP 2023, (2023); Ahuja Sanchit; Aggarwal Divyanshu; Gumma Varun; Watts Ishaan; Sathe Ashutosh; Ochieng Millicent; Hada Rishav; Jain Prachi; Axmed Maxamed; Bali Kalika; Sitaram Sunayana, Mega-verse: Benchmarking large language models across languages, modalities, models and tasks, (2023); Anil Rohan; Dai Andrew M.; Firat Orhan; Johnson Melvin; Lepikhin Dmitry; Passos Alexandre; Shakeri Siamak; Taropa Emanuel; Bailey Paige; Chen Zhifeng; Chu Eric; Clark Jonathan H.; Shafey Laurent El; Huang Yanping; Meier-Hellstern Kathy; Mishra Gaurav; Moreira Erica; Omernick Mark; Robinson Kevin; Ruder Sebastian; Tay Yi; Xiao Kefan; Xu Yuanzhong; Zhang Yujing; Abrego Gustavo Hernandez; Ahn Junwhan; Austin Jacob; Barham Paul; Botha Jan; Bradbury James; Brahma Siddhartha; Brooks Kevin; Catasta Michele; Cheng Yong; Cherry Colin; Choquette-Choo Christopher A.; Chowdhery Aakanksha; Crepy Clement; Dave Shachi; Dehghani Mostafa; Dev Sunipa; Devlin Jacob; Diaz Mark; Du Nan; Dyer Ethan; Feinberg Vlad; Feng Fangxiaoyu; Fienber Vlad; Freitag Markus; Garcia Xavier; Gehrmann Sebastian; Gonzalez Lucas; Gur-Ari Guy; Hand Steven; Hashemi Hadi; Hou Le; Howland Joshua; Hu Andrea; Hui Jeffrey; Hurwitz Jeremy; Isard Michael; Ittycheriah Abe; Jagielski Matthew; Jia Wenhao; Kenealy Kathleen; Krikun Maxim; Kudugunta Sneha; Lan Chang; Lee Katherine; Lee Benjamin; Li Eric; Li Music; Li Wei; Li YaGuang; Li Jian; Lim Hyeontaek; Lin Hanzhao; Liu Zhongtao; Liu Frederick; Maggioni Marcello; Mahendru Aroma; Maynez Joshua; Misra Vedant; Moussalem Maysam; Nado Zachary; Nham John; Ni Eric; Nystrom Andrew; Parrish Alicia; Pellat Marie; Polacek Martin; Polozov Alex; Pope Reiner; Qiao Siyuan; Reif Emily; Richter Bryan; Riley Parker; Ros Alex Castro; Roy Aurko; Saeta Brennan; Samuel Rajkumar; Shelby Renee; Slone Ambrose; Smilkov Daniel; So David R.; Sohn Daniel; Tokumine Simon; Valter Dasha; Vasudevan Vijay; Vodrahalli Kiran; Wang Xuezhi; Wang Pidong; Wang Zirui; Wang Tao; Wieting John; Wu Yuhuai; Xu Kelvin; Xu Yunhan; Xue Linting; Yin Pengcheng; Yu Jiahui; Zhang Qiao; Zheng Steven; Zheng Ce; Zhou Weikang; Zhou Denny; Petrov Slav; Wu Yonghui, Palm 2 technical report, (2023); Artetxe Mikel; Ruder Sebastian; Yogatama Dani, On the cross-lingual transferability of monolingual representations, Proceedings of the 58th Annual Meeting of the Association for Computational Linguistics, pp. 4623-4637, (2020); Asai Akari; Kasai Jungo; Clark Jonathan; Lee Kenton; Choi Eunsol; Hajishirzi Hannaneh, XOR QA: Cross-lingual open-retrieval question answering, Proceedings of the 2021 Conference of the North American Chapter of the Association for Computational Linguistics: Human Language Technologies, pp. 547-564, (2021); Balachandran Abhinand, Tamil-llama: A new tamil language model based on llama 2, (2023); Bandarkar Lucas; Liang Davis; Muller Benjamin; Artetxe Mikel; Shukla Satya Narayan; Husa Donald; Goyal Naman; Krishnan Abhinandan; Zettlemoyer Luke; Khabsa Madian, The belebele benchmark: a parallel reading comprehension dataset in 122 language variants, (2023); Bapna Ankur; Caswell Isaac; Kreutzer Julia; Firat Orhan; van Esch Daan; Siddhant Aditya; Niu Mengmeng; Baljekar Pallavi N.; Garcia Xavier; Macherey Wolfgang; Breiner Theresa; Axelrod Vera; Riesa Jason; Cao Yuan; Chen Mia Xu; Macherey Klaus; Krikun Maxim; Wang Pidong; Gutkin Alexander; Shah Apurva; Huang Yanping; Chen Z.; Wu Yonghui; Hughes Macduff, Building machine translation systems for the next thousand languages, (2022); Bhattacharjee Abhik; Hasan Tahmid; Ahmad Wasi Uddin; Li Yuan-Fang; Kang Yong-Bin; Shahriyar Rifat, CrossSum: Beyond English-centric cross-lingual summarization for 1,500+ language pairs, Proceedings of the 61st Annual Meeting of the Association for Computational Linguistics (Volume 1: Long Papers), pp. 2541-2564, (2023); Brown Tom; Mann Benjamin; Ryder Nick; Subbiah Melanie; Kaplan Jared D; Dhariwal Prafulla; Neelakantan Arvind; Shyam Pranav; Sastry Girish; Askell Amanda; Agarwal Sandhini; Herbert-Voss Ariel; Krueger Gretchen; Henighan Tom; Child Rewon; Ramesh Aditya; Ziegler Daniel; Wu Jeffrey; Winter Clemens; Hesse Chris; Chen Mark; Sigler Eric; Litwin Mateusz; Gray Scott; Chess Benjamin; Clark Jack; Berner Christopher; McCandlish Sam; Radford Alec; Sutskever Ilya; Amodei Dario, Language models are few-shot learners, Advances in Neural Information Processing Systems, 33, pp. 1877-1901, (2020); Chowdhery Aakanksha; Narang Sharan; Devlin Jacob; Bosma Maarten; Mishra Gaurav; Roberts Adam; Barham Paul; Chung Hyung Won; Sutton Charles; Gehrmann Sebastian; Schuh Parker; Shi Kensen; Tsvyashchenko Sasha; Maynez Joshua; Rao Abhishek; Barnes Parker; Tay Yi; Shazeer Noam; Prabhakaran Vinodkumar; Reif Emily; Du Nan; Hutchinson Ben; Pope Reiner; Bradbury James; Austin Jacob; Isard Michael; Gur-Ari Guy; Yin Pengcheng; Duke Toju; Levskaya Anselm; Ghemawat Sanjay; Dev Sunipa; Michalewski Henryk; Garcia Xavier; Misra Vedant; Robinson Kevin; Fedus Liam; Zhou Denny; Ippolito Daphne; Luan David; Lim Hyeontaek; Zoph Barret; Spiridonov Alexander; Sepassi Ryan; Dohan David; Agrawal Shivani; Omernick Mark; Dai Andrew M.; Pillai Thanumalayan Sankaranarayana; Pellat Marie; Lewkowycz Aitor; Moreira Erica; Child Rewon; Polozov Oleksandr; Lee Katherine; Zhou Zongwei; Wang Xuezhi; Saeta Brennan; Diaz Mark; Firat Orhan; Catasta Michele; Wei Jason; Meier-Hellstern Kathy; Eck Douglas; Dean Jeff; Petrov Slav; Fiedel Noah, Palm: Scaling language modeling with pathways, (2022); Clark Jonathan H.; Choi Eunsol; Collins Michael; Garrette Dan; Kwiatkowski Tom; Nikolaev Vitaly; Palomaki Jennimaria, TyDi QA: A benchmark for information-seeking question answering in typologically diverse languages, Transactions of the Association for Computational Linguistics, 8, pp. 454-470, (2020); Doddapaneni Sumanth; Aralikatte Rahul; Ramesh Gowtham; Goyal Shreya; Khapra Mitesh M.; Kunchukuttan Anoop; Kumar Pratyush, Towards leaving no Indic language behind: Building monolingual corpora, benchmark and models for Indic languages, Proceedings of the 61st Annual Meeting of the Association for Computational Linguistics (Volume 1: Long Papers), pp. 12402-12426, (2023); Farhad Akhbardeh; Arkady Arkhangorodsky; Magdalena Biesialska; Ondrej Bojar; Rajen Chatterjee; Vishrav Chaudhary; Costa-jussa Marta R; Cristina Espana-Bonet; Angela Fan; Christian Federmann, Findings of the 2021 conference on machine translation (wmt21), Proceedings of the Sixth Conference on Machine Translation, pp. 1-88, (2021); FitzGerald Jack; Hench Christopher; Peris Charith; Mackie Scott; Rottmann Kay; Sanchez Ana; Nash Aaron; Urbach Liam; Kakarala Vishesh; Singh Richa; Ranganath Swetha; Crist Laurie; Britan Misha; Leeuwis Wouter; Tur Gokhan; Natarajan Prem, Massive: A 1m-example multilingual natural language understanding dataset with 51 typologically-diverse languages, (2022); Gala Jay; Chitale Pranjal A; Raghavan A K; Gumma Varun; Doddapaneni Sumanth; Aswanth Kumar M; Nawale Janki Atul; Sujatha Anupama; Puduppully Ratish; Raghavan Vivek; Kumar Pratyush; Khapra Mitesh M; Dabre Raj; Kunchukuttan Anoop, Indictrans2: Towards high-quality and accessible machine translation models for all 22 scheduled indian languages, Transactions on Machine Learning Research, (2023); Gala Jay; Jayakumar Thanmay; Husain Jaavid Aktar; Aswanth Kumar M; Safi Ur Rahman Khan Mohammed; Kanojia Diptesh; Puduppully Ratish; Khapra Mitesh M.; Dabre Raj; Murthy Rudra; Kunchukuttan Anoop, Airavata: Introducing hindi instruction-tuned llm, (2024); Gemini: A family of highly capable multimodal models, (2023); Hasan Tahmid; Bhattacharjee Abhik; Saiful Islam Md.; Mubasshir Kazi; Li Yuan-Fang; Kang Yong-Bin; Sohel Rahman M.; Shahriyar Rifat, XL-sum: Large-scale multilingual abstractive summarization for 44 languages, Findings of the Association for Computational Linguistics: ACL-IJCNLP 2021, pp. 4693-4703, (2021); Hasan Tahmid; Bhattacharjee Abhik; Islam Md Saiful; Mubasshir Kazi Samin; Li Yuan-Fang; Kang Yong-Bin; Sohel Rahman M.; Shahriyar Rifat, Xl-sum: Large-scale multilingual abstractive summarization for 44 languages, Findings, (2021); Hu Junjie; Ruder Sebastian; Siddhant Aditya; Neubig Graham; Firat Orhan; Johnson Melvin, Xtreme: A massively multilingual multi-task benchmark for evaluating cross-lingual generalisation, International Conference on Machine Learning, pp. 4411-4421, (2020); Joshi Pratik; Santy Sebastin; Budhiraja Amar; Bali Kalika; Choudhury Monojit, The state and fate of linguistic diversity and inclusion in the NLP world, Proceedings of the 58th Annual Meeting of the Association for Computational Linguistics, pp. 6282-6293, (2020); Kakwani Divyanshu; Kunchukuttan Anoop; Golla Satish; Gokul N.C.; Bhattacharyya Avik; Khapra Mitesh M.; Kumar Pratyush, IndicNLPSuite: Monolingual corpora, evaluation benchmarks and pre-trained multilingual language models for Indian languages, Findings of the Association for Computational Linguistics: EMNLP 2020, pp. 4948-4961, (2020); Khanuja Simran; Bansal Diksha; Mehtani Sarvesh; Khosla Savya; Dey Atreyee; Gopalan Balaji; Margam Dilip Kumar; Aggarwal Pooja; Nagipogu Rajiv Teja; Dave Shachi, Muril: Multilingual representations for indian languages, (2021); Khanuja Simran; Dandapat Sandipan; Srinivasan Anirudh; Sitaram Sunayana; Choudhury Monojit, GLUECoS: An evaluation benchmark for code-switched NLP, Proceedings of the 58th Annual Meeting of the Association for Computational Linguistics, pp. 3575-3585, (2020); Kumar Aman; Shrotriya Himani; Sahu Prachi; Mishra Amogh; Dabre Raj; Puduppully Ratish; Kunchukuttan Anoop; Khapra Mitesh M.; Kumar Pratyush, IndicNLG benchmark: Multilingual datasets for diverse NLG tasks in Indic languages, Proceedings of the 2022 Conference on Empirical Methods in Natural Language Processing, pp. 5363-5394, (2022); Limisiewicz Tomasz; Blevins Terra; Gonen Hila; Ahia Orevaoghene; Zettlemoyer Luke, Myte: Morphology-driven byte encoding for better and fairer multilingual language modeling, (2024); Liu Yinhan; Gu Jiatao; Goyal Naman; Li Xian; Edunov Sergey; Ghazvininejad Marjan; Lewis Mike; Zettlemoyer Luke, Multilingual denoising pretraining for neural machine translation, Transactions of the Association for Computational Linguistics, 8, pp. 726-742, (2020); Madasu Lokesh; Kanumolu Gopichand; Surange Nirmal; Shrivastava Manish, Mukhyansh: A headline generation dataset for Indic languages, Proceedings of the 37th Pacific Asia Conference on Language, Information and Computation, pp. 620-634, (2023); Mhaske Arnav; Kedia Harshit; Doddapaneni Sumanth; Khapra Mitesh M.; Kumar Pratyush; Murthy Rudra; Kunchukuttan Anoop, Naamapadam: A large-scale named entity annotated data for Indic languages, Proceedings of the 61st Annual Meeting of the Association for Computational Linguistics (Volume 1: Long Papers), pp. 10441-10456, (2023); Costa-jussa Marta R.; Cross James; Celebi Onur; Elbayad Maha; Heafield Kenneth; Heffernan Kevin; Kalbassi Elahe; Lam Janice; Licht Daniel; Maillard Jean; Sun Anna; Wang Skyler; Wenzek Guillaume; Youngblood Al; Akula Bapi; Bar-rault Loic; Gonzalez Gabriel Mejia; Hansanti Prangthip; Hoffman John; Jarrett Semarley; Ram Sadagopan Kaushik; Rowe Dirk; Spruit Shannon; Tran Chau; Andrews Pierre; Ayan Necip Fazil; Bhosale Shruti; Edunov Sergey; Fan Angela; Gao Cynthia; Goswami Vedanuj; Guzman Francisco; Koehn Philipp; Mourachko Alexandre; Ropers Christophe; Saleem Safiyyah; Schwenk Holger; Wang Jeff, No language left behind: Scaling human-centered machine translation, (2022); Open AI; Achiam Josh; Adler Steven; Agarwal Sandhini; Ahmad Lama; Akkaya Ilge; Aleman Florencia Leoni; Almeida Diogo; Altenschmidt Janko; Altman Sam; Anadkat Shyamal; Avila Red; Babuschkin Igor; Balaji Suchir; Balcom Valerie; Baltescu Paul; Bao Haiming; Bavarian Mo; Belgum Jeff; Bello Irwan; Berdine Jake; Bernadett-Shapiro Gabriel; Berner Christopher; Bogdonoff Lenny; Boiko Oleg; Boyd Made-laine; Brakman Anna-Luisa; Brockman Greg; Brooks Tim; Brundage Miles; Button Kevin; Cai Trevor; Campbell Rosie; Cann Andrew; Carey Brittany; Carlson Chelsea; Carmichael Rory; Chan Brooke; Chang Che; Chantzis Fotis; Chen Derek; Chen Sully; Chen Ruby; Chen Jason; Chen Mark; Chess Ben; Cho Chester; Chu Casey; Chung Hyung Won; Cummings Dave; Currier Jeremiah; Dai Yunxing; Decareaux Cory; Degry Thomas; Deutsch Noah; Deville Damien; Dhar Arka; Dohan David; Dowling Steve; Dunning Sheila; Ecoffet Adrien; Eleti Atty; Eloundou Tyna; Farhi David; Fedus Liam; Felix Niko; Fishman Simon Posada; Forte Juston; Fulford Isabella; Gao Leo; Georges Elie; Gibson Christian; Goel Vik; Gogineni Tarun; Goh Gabriel; Gontijo-Lopes Rapha; Gordon Jonathan; Grafstein Morgan; Gray Scott; Greene Ryan; Gross Joshua; Gu Shixiang Shane; Guo Yufei; Hallacy Chris; Han Jesse; Harris Jeff; He Yuchen; Heaton Mike; Heidecke Johannes; Hesse Chris; Hickey Alan; Hickey Wade; Hoeschele Peter; Houghton Brandon; Hsu Kenny; Hu Shengli; Hu Xin; Huizinga Joost; Jain Shantanu; Jain Shawn; Jang Joanne; Jiang Angela; Jiang Roger; Jin Haozhun; Jin Denny; Jomoto Shino; Jonn Billie; Jun Heewoo; Kaftan Tomer; Kaiser Lukasz; Kamali Ali; Kanitscheider Ingmar; Keskar Nitish Shirish; Khan Tabarak; Kilpatrick Logan; Kim Jong Wook; Kim Christina; Kim Yongjik; Kirchner Hendrik; Kiros Jamie; Knight Matt; Kokotajlo Daniel; Kondraciuk Lukasz; Kondrich Andrew; Konstantinidis Aris; Kosic Kyle; Krueger Gretchen; Kuo Vishal; Lampe Michael; Lan Ikai; Lee Teddy; Leike Jan; Leung Jade; Levy Daniel; Li Chak Ming; Lim Rachel; Lin Molly; Lin Stephanie; Litwin Mateusz; Lopez Theresa; Lowe Ryan; Lue Patricia; Makanju Anna; Malfacini Kim; Manning Sam; Markov Todor; Markovski Yaniv; Martin Bianca; Mayer Katie; Mayne Andrew; McGrew Bob; McKinney Scott Mayer; McLeavey Christine; McMillan Paul; McNeil Jake; Medina David; Mehta Aalok; Menick Jacob; Metz Luke; Mishchenko Andrey; Mishkin Pamela; Monaco Vinnie; Morikawa Evan; Mossing Daniel; Mu Tong; Murati Mira; Murk Oleg; Mely David; Nair Ashvin; Nakano Reiichiro; Nayak Rajeev; Neelakantan Arvind; Ngo Richard; Noh Hyeonwoo; Ouyang Long; O'Keefe Cullen; Pachocki Jakub; Paino Alex; Palermo Joe; Pantuliano Ashley; Parascandolo Giambattista; Parish Joel; Parparita Emy; Passos Alex; Pavlov Mikhail; Peng Andrew; Perelman Adam; de Avila Belbute Peres Filipe; Petrov Michael; de Oliveira Pinto Henrique Ponde; Pokorny Michael; Pokrass Michelle; Pong Vitchyr; Powell Tolly; Power Alethea; Power Boris; Proehl Elizabeth; Puri Raul; Radford Alec; Rae Jack; Ramesh Aditya; Raymond Cameron; Real Francis; Rimbach Kendra; Ross Carl; Rotsted Bob; Roussez Henri; Ryder Nick; Saltarelli Mario; Sanders Ted; Santurkar Shibani; Sastry Girish; Schmidt Heather; Schnurr David; Schulman John; Selsam Daniel; Sheppard Kyla; Sherbakov Toki; Shieh Jessica; Shoker Sarah; Shyam Pranav; Sidor Szymon; Sigler Eric; Simens Maddie; Sitkin Jordan; Slama Katarina; Sohl Ian; Sokolowsky Benjamin; Song Yang; Staudacher Natalie; Such Felipe Petroski; Summers Natalie; Sutskever Ilya; Tang Jie; Tezak Nikolas; Thompson Madeleine; Tillet Phil; Tootoonchian Amin; Tseng Elizabeth; Tuggle Preston; Turley Nick; Tworek Jerry; Felipe Ceron Uribe Juan; Vallone Andrea; Vijayvergiya Arun; Voss Chelsea; Wainwright Carroll; Wang Justin Jay; Wang Alvin; Wang Ben; Ward Jonathan; Wei Jason; Weinmann CJ; Welihinda Akila; Welinder Peter; Weng Jiayi; Weng Lilian; Wiethoff Matt; Willner Dave; Winter Clemens; Wolrich Samuel; Wong Hannah; Workman Lauren; Wu Sherwin; Wu Jeff; Wu Michael; Xiao Kai; Xu Tao; Yoo Sarah; Yu Kevin; Yuan Qiming; Zaremba Wojciech; Zellers Rowan; Zhang Chong; Zhang Marvin; Zhao Shengjia; Zheng Tianhao; Zhuang Juntang; Zhuk William; Zoph Barret, Gpt-4 technical report, (2023); Petrov Aleksandar; Malfa Emanuele La; Torr Philip H. S.; Bibi Adel, Language model to-kenizers introduce unfairness between languages, Advances in Neural Information Processing Systems, (2023); Ponti Edoardo Maria; Glavas Goran; Majewska Olga; Liu Qianchu; Vulic Ivan; Korhonen Anna, XCOPA: A multilingual dataset for causal commonsense reasoning, Proceedings of the 2020 Conference on Empirical Methods in Natural Language Processing (EMNLP), pp. 2362-2376, (2020); Popovic Maja, chrF: character n-gram F-score for automatic MT evaluation, Proceedings of the Tenth Workshop on Statistical Machine Translation, pp. 392-395, (2015); Rae Jack W.; Borgeaud Sebastian; Cai Trevor; Millican Katie; Hoffmann Jordan; Song Francis; Aslanides John; Henderson Sarah; Ring Roman; Young Susan-nah; Rutherford Eliza; Hennigan Tom; Menick Jacob; Cassirer Albin; Powell Richard; van den Driessche George; Hendricks Lisa Anne; Rauh Mari-beth; Huang Po-Sen; Glaese Amelia; Welbl Johannes; Dathathri Sumanth; Huang Saffron; Uesato Jonathan; Mellor John F. J.; Higgins Irina; Creswell Antonia; McAleese Nathan; Wu Amy; Elsen Erich; Jayakumar Siddhant M.; Buchatskaya Elena; Budden David; Sutherland Esme; Simonyan Karen; Paganini Michela; Sifre L.; Martens Lena; Li Xiang Lorraine; Kuncoro Adhiguna; Nematzadeh Aida; Gribovskaya Elena; Donato Domenic; Lazaridou Angeliki; Mensch Arthur; Lespiau Jean-Baptiste; Tsimpoukelli Maria; Grigorev N. K.; Fritz Doug; Sottiaux Thibault; Pajarskas Mantas; Pohlen Tobias; Gong Zhitao; Toyama Daniel; de Masson d'Autume Cyprien; Li Yujia; Terzi Tayfun; Mikulik Vladimir; Babuschkin Igor; Clark Aidan; de Las Casas Diego; Guy Aurelia; Jones Chris; Bradbury James; Johnson Matthew G.; Hechtman Blake A.; Weidinger Laura; Gabriel Iason; Isaac William S.; Lockhart Edward; Osindero Simon; Rimell Laura; Dyer Chris; Vinyals Oriol; Ayoub Kareem W.; Stanway Jeff; Bennett L. L.; Hassabis Demis; Kavukcuoglu Koray; Irving Geoffrey, Scaling language models: Methods, analysis &amp; insights from training gopher, (2021); Rajpurkar Pranav; Zhang Jian; Lopyrev Konstantin; Liang Percy, Squad: 100,000+ questions for machine comprehension of text, Conference on Empirical Methods in Natural Language Processing, (2016); Ramesh Gowtham; Doddapaneni Sumanth; Bheemaraj Aravinth; Jobanputra Mayank; Raghavan AK; Sharma Ajitesh; Sahoo Sujit; Diddee Harshita; Ma-halakshmi J; Kakwani Divyanshu; Kumar Navneet; Pradeep Aswin; Nagaraj Srihari; Deepak Kumar; Raghavan Vivek; Kunchukuttan Anoop; Kumar Pratyush; Khapra Mitesh Shantadevi, Samanantar: The largest publicly available parallel corpora collection for 11 Indic languages, Transactions of the Association for Computational Linguistics, 10, pp. 145-162, (2022); Ruder Sebastian; Clark Jonathan H; Gutkin Alexander; Kale Mihir; Ma Min; Nicosia Massimo; Rijhwani Shruti; Riley Parker; Sarr Jean-Michel A; Wang Xinyi; Gupta Nitish, Xtreme-up: A user-centric scarce-data benchmark for under-represented languages, (2023); Shi Freda; Suzgun Mirac; Freitag Markus; Wang Xuezhi; Srivats Suraj; Vosoughi Soroush; Chung Hyung Won; Tay Yi; Ruder Sebastian; Zhou Denny, Language models are multilingual chain-of-thought reasoners, (2022); Tay Yi; Dehghani Mostafa; Tran Vinh Q.; Garcia Xavier; Wei Jason; Wang Xuezhi; Chung Hyung Won; Shakeri Siamak; Bahri Dara; Schuster Tal; Zheng Huaixiu Steven; Zhou Denny; Houlsby Neil; Metzler Donald, Ul2: Unifying language learning paradigms, (2023); Team Gemma; Mesnard Thomas; Hardin Cassidy; Dadashi Robert; Bhupatiraju Surya; Pathak Shreya; Sifre Laurent; Riviere Morgane; Kale Mihir Sanjay; Love Juliette; Tafti Pouya; Hussenot Leonard; Sessa Pier Giuseppe; Chowdhery Aakanksha; Roberts Adam; Barua Aditya; Botev Alex; Castro-Ros Alex; Slone Ambrose; Heliou Amelie; Tacchetti Andrea; Bulanova Anna; Paterson Antonia; Tsai Beth; Shahriari Bobak; Le Lan Charline; Choquette-Choo Christopher A.; Crepy Clement; Cer Daniel; Ippolito Daphne; Reid David; Buchatskaya Elena; Ni Eric; Noland Eric; Yan Geng; Tucker George; Muraru George-Christian; Rozhdestvenskiy Grigory; Michalewski Henryk; Tenney Ian; Grishchenko Ivan; Austin Jacob; Keeling James; Labanowski Jane; Lespiau Jean-Baptiste; Stanway Jeff; Brennan Jenny; Chen Jeremy; Ferret Johan; Chiu Justin; Mao-Jones Justin; Lee Katherine; Yu Kathy; Millican Katie; Sjoesund Lars Lowe; Lee Lisa; Dixon Lucas; Reid Machel; Mikula Maciej; Wirth Mateo; Sharman Michael; Chinaev Nikolai; Thain Nithum; Bachem Olivier; Chang Oscar; Wahltinez Oscar; Bailey Paige; Michel Paul; Yotov Petko; Chaabouni Rahma; Comanescu Ramona; Jana Reena; Anil Rohan; McIlroy Ross; Liu Ruibo; Mullins Ryan; Smith Samuel L; Borgeaud Sebastian; Girgin Sertan; Douglas Sholto; Pandya Shree; Shakeri Siamak; De Soham; Klimenko Ted; Hennigan Tom; Feinberg Vlad; Stokowiec Wojciech; Chen Yu hui; Ahmed Zafarali; Gong Zhitao; Warkentin Tris; Peran Ludovic; Giang Minh; Farabet Clement; Vinyals Oriol; Dean Jeff; Kavukcuoglu Koray; Hassabis Demis; Ghahramani Zoubin; Eck Douglas; Barral Joelle; Pereira Fernando; Collins Eli; Joulin Armand; Fiedel Noah; Senter Evan; Andreev Alek; Kenealy Kathleen, Gemma: Open models based on gemini research and technology, (2024); Touvron Hugo; Lavril Thibaut; Izacard Gautier; Martinet Xavier; Lachaux Marie-Anne; Lacroix Timothee; Roziere Baptiste; Goyal Naman; Hambro Eric; Azhar Faisal; Rodriguez Aurelien; Joulin Armand; Grave Edouard; Lample Guillaume, Llama: Open and efficient foundation language models, (2023); Urlana Ashok; Chen Pinzhen; Zhao Zheng; Cohen Shay; Shrivastava Manish; Haddow Barry, PMIndiaSum: Multilingual and cross-lingual headline summarization for languages in India, Findings of the Association for Computational Linguistics: EMNLP 2023, pp. 11606-11628, (2023); Urlana Ashok; Surange Nirmal; Baswani Pavan; Ravva Priyanka; Shrivastava Manish, TeSum: Human-generated abstractive summarization corpus for Telugu, Proceedings of the Thirteenth Language Resources and Evaluation Conference, pp. 5712-5722, (2022); Workshop BigScience; Le Scao Teven; Fan Angela; Akiki Christopher; Pavlick Ellie; Ilic Suzana; Hesslow Daniel; Castagne Roman; Luccioni Alexandra Sasha; Yvon Francois, Bloom: A 176b-parameter open-access multilingual language model, (2022); Xue Linting; Constant Noah; Roberts Adam; Kale Mihir; Al-Rfou Rami; Siddhant Aditya; Barua Aditya; Raffel Colin, mT5: A massively multilingual pre-trained text-to-text transformer, Proceedings of the 2021 Conference of the North American Chapter of the Association for Computational Linguistics: Human Language Technologies, pp. 483-498, (2021); Zhao Mengjie; Zhu Yi; Shareghi Ehsan; Vulic Ivan; Reichart Roi; Korhonen Anna; Schutze Hinrich, A closer look at few-shot crosslingual transfer: The choice of shots matters, Proceedings of the 59th Annual Meeting of the Association for Computational Linguistics and the 11th International Joint Conference on Natural Language Processing (Volume 1: Long Papers), pp. 5751-5767, (2021); Zhao Tony; Wallace Eric; Feng Shi; Klein Dan; Singh Sameer, Calibrate before use: Improving few-shot performance of language models, International Conference on Machine Learning, (2021)</t>
  </si>
  <si>
    <t>Ku L.-W.; Martins A.F.T.; Srikumar V.</t>
  </si>
  <si>
    <t>Association for Computational Linguistics (ACL)</t>
  </si>
  <si>
    <t>Apple; et al.; Google DeepMind; LG AI Research; Meta AI; NewsBreak</t>
  </si>
  <si>
    <t>62nd Annual Meeting of the Association for Computational Linguistics, ACL 2024</t>
  </si>
  <si>
    <t>11 August 2024 through 16 August 2024</t>
  </si>
  <si>
    <t>Bangkok</t>
  </si>
  <si>
    <t>0736587X</t>
  </si>
  <si>
    <t>979-889176094-3</t>
  </si>
  <si>
    <t>Proc. Annu. Meet. Assoc. Comput Linguist.</t>
  </si>
  <si>
    <t>2-s2.0-85204503622</t>
  </si>
  <si>
    <t>Thool A.; Brown C.</t>
  </si>
  <si>
    <t>Thool, Arpit (59202921800); Brown, Chris (57213322400)</t>
  </si>
  <si>
    <t>59202921800; 57213322400</t>
  </si>
  <si>
    <t>Harnessing the Power of LLMs: LLM Summarization for Human-Centric DAST Reports</t>
  </si>
  <si>
    <t>Proceedings of IEEE Symposium on Visual Languages and Human-Centric Computing, VL/HCC</t>
  </si>
  <si>
    <t>10.1109/VL/HCC60511.2024.00014</t>
  </si>
  <si>
    <t>https://www.scopus.com/inward/record.uri?eid=2-s2.0-85207845559&amp;doi=10.1109%2FVL%2FHCC60511.2024.00014&amp;partnerID=40&amp;md5=7f2e6af3e62e59f2daab475687c17b02</t>
  </si>
  <si>
    <t>Virginia Tech, Blacksburg, VA, United States</t>
  </si>
  <si>
    <t>Thool A., Virginia Tech, Blacksburg, VA, United States; Brown C., Virginia Tech, Blacksburg, VA, United States</t>
  </si>
  <si>
    <t>Dynamic Application Security Testing (DAST) tools test web application security by simulating attacks on its front end and evaluating it externally like a malicious attacker. DAST tools aim to identify vulnerabilities and provide recommendations for improving security. However, the security alerts generated by these tools are lengthy and contain numerous details that may not be relevant to a software practitioner seeking a quick overview of the results. To solve this challenge, we propose using Large Language Models (LLMs) to summarize the alerts generated by DAST tools. We generated security alerts using two popular DAST tools: Burp Suite and ZAP. Then, we generated various summaries of these alerts using five different LLMs. We surveyed 48 software practitioners to understand the challenges software practitioners face when specifically dealing with DAST reports and determine the effectiveness of the LLM-generated summaries in understanding the security issue. The results bring to light various challenges software practitioners face and indicate that the LLM-generated summaries are clearer and more comprehensible in understanding the security issue and, hence, more preferred. This approach can significantly improve the security of software products by making the security alerts more accessible to different stakeholders, making the software product more robust and resilient to cyber threats. © 2024 IEEE.</t>
  </si>
  <si>
    <t>Dynamic Application Security Testing (DAST); Large Language Model (LLM); Security Alerts; Text Summarization</t>
  </si>
  <si>
    <t>Computer simulation languages; Cyber attacks; Software packages; Software testing; Application security; Dynamic application security testing; Dynamic applications; Language model; Large language model; Security alerts; Security testing; Software practitioners; Testing tools; Text Summarisation; Model checking</t>
  </si>
  <si>
    <t>Alzahrani A.; Alqazzaz A.; Zhu Y.; Fu H.; Almashfi N., Web application security tools analysis, 2017 ieee 3rd international conference on big data security on cloud (bigdatasecurity), ieee international conference on high performance and smart computing (hpsc), and ieee international conference on intelligent data and security (ids), pp. 237-242, (2017); Dencheva L., Comparative analysis of static application security testing (sast) and dynamic application security testing (dast) by using opensource web application penetration testing tools, (2022); Owasp zed attack proxy; Sharma M., Review of the benefits of dast (dynamic application security testing) versus sast, International Journal of Management and Engineering Research, 1, 1, pp. 5-8, (2021); Aydos M.; Aldan C.; Coskun E.; Soydan A., Security testing of web applications: A systematic mapping of the literature, Journal of King Saud University-Computer and Information Sciences, 34, 9, pp. 6775-6792, (2022); Wilde N.; Eddy B.; Patel K.; Cooper N.; Gamboa V.; Mishra B.; Shah K., Security for devops deployment processes: Defenses, risks, research directions, International Journal of Software Engineering &amp; Applications, 7, 6, pp. 1-16, (2016); Weir C.; Rashid A.; Noble J., Challenging software developers: dialectic as a foundation for security assurance techniques, Journal of Cybersecurity, 6, 1, (2020); Braz L.; Bacchelli A., Software security during modern code review: The developer's perspective, Proceedings of the 30th ACM Joint European Software Engineering Conference and Symposium on the Foundations of Software Engineering, pp. 810-821, (2022); Memmel T.; Gundelsweiler F.; Reiterer H., Agile human-centered software engineering, (2007); Thool A.; Brown C., Securing agile: Assessing the impact of security activities on agile development, International Workshop on Software Security: Challenges, Opportunities, and Lessons Learned, (2024); Khalid S.; Brown C., Software engineering approaches adopted by blockchain developers, 2023 Tenth International Conference on Software Defined Systems (SDS), pp. 1-6, (2023); Yang J.; Jin H.; Tang R.; Han X.; Feng Q.; Jiang H.; Zhong S.; Yin B.; Hu X., Harnessing the power of llms in practice: A survey on chatgpt and beyond, ACM Transactions on Knowledge Discovery from Data, (2023); Jin H.; Zhang Y.; Meng D.; Wang J.; Tan J., A comprehensive survey on process-oriented automatic text summarization with exploration of llm-based methods, (2024); Yao Y.; Duan J.; Xu K.; Cai Y.; Sun Z.; Zhang Y., A survey on large language model (llm) security and privacy: The good, the bad, and the ugly, High-Confidence Computing, (2024); Pu X.; Gao M.; Wan X., Summarization is (almost) dead, (2023); Fang Y.; Guo Y.; Huang C.; Liu L., Analyzing and identifying data breaches in underground forums, IEEE Access, 7, pp. 48770-48777, (2019); Pan Y., Interactive application security testing, 2019 International Conference on Smart Grid and Electrical Automation (ICSGEA), pp. 558-561, (2019); Dupont S.; Ginis G.; Malacario M.; Porretti C.; Maunero N.; Ponsard C.; Massonet P., Incremental common criteria certification processes using devsecops practices, 2021 IEEE European Symposium on Security and Privacy Workshops (EuroS&amp;PW), pp. 12-23, (2021); Sakaoglu S., Kartal: Web application vulnerability hunting using large language models: Novel method for detecting logical vulnerabilities in web applications with finetuned large language models, (2023); Mateo Tudela F.; Bermejo Higuera J.-R.; Bermejo Higuera J.; Sicilia Montalvo J.-A.; Argyros M.I., On combining static, dynamic and interactive analysis security testing tools to improve owasp top ten security vulnerability detection in web applications, Applied Sciences, 10, 24, (2020); Casanova Paez M.M., Application security testing tools study and proposal, (2021); Sinchana K.; Sinchana C.; Gururaj H.; Kumar B.S., Performance evaluation and analysis of various network security tools, 2019 International Conference on Communication and Electronics Systems (ICCES), pp. 644-650, (2019); Kore A.; Hinduja T.; Sawant A.; Indorkar S.; Wagh S.; Rankhambe S., Burp suite extension for script based attacks for web applications, 2022 6th International Conference on Electronics, Communication and Aerospace Technology, pp. 651-657, (2022); Zhang M.; Jiang G.; Liu S.; Chen J.; Zhang M., Llm-assisted data augmentation for chinese dialogue-level dependency parsing, Computational Linguistics, pp. 1-24, (2024); Floridi L.; Chiriatti M., Gpt-3: Its nature, scope, limits, and consequences, Minds and Machines, 30, pp. 681-694, (2020); Mesko B.; Topol E.J., The imperative for regulatory oversight of large language models (or generative ai) in healthcare, NPJ digital medicine, 6, 1, (2023); Li L.; Zhang Y.; Chen L., Prompt distillation for efficient llmbased recommendation, Proceedings of the 32nd ACM International Conference on Information and Knowledge Management, pp. 1348-1357, (2023); Lin X.; Wang W.; Li Y.; Yang S.; Feng F.; Wei Y.; Chua T.-S., Dataefficient fine-tuning for llm-based recommendation, (2024); Zan C.; Ding L.; Shen L.; Zhen Y.; Liu W.; Tao D., Building accurate translation-tailored llms with language aware instruction tuning, (2024); Zhang W.; Deng Y.; Liu B.; Pan S.J.; Bing L., Sentiment analysis in the era of large language models: A reality check, (2023); Saito K.; Sohn K.; Lee C.-Y.; Ushiku Y., Unsupervised llm adaptation for question answering, (2024); Yang J.; Li H.B.; Wei D., The impact of chatgpt and llms on medical imaging stakeholders: perspectives and use cases, Meta-Radiology, (2023); De Zarza I.; De Curto J.; Roig G.; Calafate C.T., Optimized financial planning: Integrating individual and cooperative budgeting models with llm recommendations, AI, 5, 1, pp. 91-114, (2023); White J.; Hays S.; Fu Q.; Spencer-Smith J.; Schmidt D.C., Chatgpt prompt patterns for improving code quality, refactoring, requirements elicitation, and software design, (2023); Ahmed T.; Devanbu P., Few-shot training llms for project-specific code-summarization, Proceedings of the 37th IEEE/ACM International Conference on Automated Software Engineering, pp. 1-5, (2022); Zhang Y.; Song W.; Ji Z.; Meng N., How well does llm generate security tests?, (2023); Ahmad B.; Thakur S.; Tan B.; Karri R.; Pearce H., On hardware security bug code fixes by prompting large language models, IEEE Transactions on Information Forensics and Security, (2024); Ingemann Tuffveson Jensen R.; Tawosi V.; Alamir S., Software vulnerability and functionality assessment using llms, (2024); Yu J.; Liang P.; Fu Y.; Tahir A.; Shahin M.; Wang C.; Cai Y., Security code review by llms: A deep dive into responses, (2024); Akuthota V.; Kasula R.; Sumona S.T.; Mohiuddin M.; Reza M.T.; Rahman M.M., Vulnerability detection and monitoring using llm, 2023 IEEE 9th International Women in Engineering (WIE) Conference on Electrical and Computer Engineering (WIECON-ECE), pp. 309-314, (2023); Charalambous Y.; Tihanyi N.; Jain R.; Sun Y.; Ferrag M.A.; Cordeiro L.C., A new era in software security: Towards self-healing software via large language models and formal verification, (2023); Thool A.; Brown D., Llm dast survey supplemental material, (2024); Touvron H.; Lavril T.; Izacard G.; Martinet X.; Lachaux M.-A.; Lacroix T.; Roziere B.; Goyal N.; Hambro E.; Azhar F., Llama: Open and efficient foundation language models, (2023); Roziere B.; Gehring J.; Gloeckle F.; Sootla S.; Gat I.; Tan X.E.; Adi Y.; Liu J.; Remez T.; Rapin J., Code llama: Open foundation models for code, (2023); Mukherjee S.; Mitra A.; Jawahar G.; Agarwal S.; Palangi H.; Awadallah A., Orca: Progressive learning from complex explanation traces of gpt-4, (2023); Jiang A.Q.; Sablayrolles A.; Mensch A.; Bamford C.; Chaplot D.S.; Casas D.D.L.; Bressand F.; Lengyel G.; Lample G.; Saulnier L., Mistral 7b, (2023); Blatt M.; Norman A., Email, communication and more: How software engineers use and reflect upon email at the workplace, (2013); Brown C.; Parnin C., Understanding the impact of github suggested changes on recommendations between developers, Proceedings of the 28th ACM Joint Meeting on European Software Engineering Conference and Symposium on the Foundations of Software Engineering, pp. 1065-1076, (2020); Brown C.; Parnin C., Comparing different developer behavior recommendation styles, Proceedings of the IEEE/ACM 42nd International Conference on Software Engineering Workshops, ser. ICSEW'20, pp. 78-85, (2020); Johnson B.; Song Y.; Murphy-Hill E.; Bowdidge R., Why don't software developers use static analysis tools to find bugs?, 2013 35th International Conference on Software Engineering (ICSE), pp. 672-681, (2013); Smith J.; Do L.N.Q.; Murphy-Hill E., Why can't johnny fix vulnerabilities: A usability evaluation of static analysis tools for security, Sixteenth Symposium on Usable Privacy and Security (SOUPS 2020), pp. 221-238, (2020); Limo F.A.F.; Tiza D.R.H.; Roque M.M.; Herrera E.E.; Murillo J.P.M.; Huallpa J.J.; Flores V.A.A.; Castillo A.G.R.; Pena P.F.P.; Carranza C.P.M., Personalized tutoring: Chatgpt as a virtual tutor for personalized learning experiences, Przestrzén Spoleczna (Social Space), 23, 1, pp. 293-312, (2023); Goyal S.; Rastogi E.; Rajagopal S.P.; Yuan D.; Zhao F.; Chintagunta J.; Naik G.; Ward J., Healai: A healthcare llm for effective medical documentation, Proceedings of the 17th ACM International Conference on Web Search and Data Mining, pp. 1167-1168, (2024)</t>
  </si>
  <si>
    <t>A. Thool; Virginia Tech, Blacksburg, United States; email: arpitthool@vt.edu</t>
  </si>
  <si>
    <t>IEEE Computer Society; IEEE Computer Society Technical Committee on Multimedia Computing (TCMC); University of Liverpool</t>
  </si>
  <si>
    <t>2024 IEEE Symposium on Visual Languages and Human-Centric Computing, VL/HCC 2024</t>
  </si>
  <si>
    <t>2 September 2024 through 6 September 2024</t>
  </si>
  <si>
    <t>Liverpool</t>
  </si>
  <si>
    <t>979-835036613-6</t>
  </si>
  <si>
    <t>Proc. of IEEE Symp. Vis. Lang. Hum.-Cent. Comput., VL/HCC</t>
  </si>
  <si>
    <t>2-s2.0-85207845559</t>
  </si>
  <si>
    <t>Bustos J.P.; Soria L.L.</t>
  </si>
  <si>
    <t>Bustos, Juan Pablo (60203082900); Soria, Luis Lopez (60202894300)</t>
  </si>
  <si>
    <t>60203082900; 60202894300</t>
  </si>
  <si>
    <t>Generative AI Application Integration Patterns: Integrate large language models into your applications</t>
  </si>
  <si>
    <t>https://www.scopus.com/inward/record.uri?eid=2-s2.0-105022389190&amp;partnerID=40&amp;md5=e11e769918836053cd69eb42a82cf937</t>
  </si>
  <si>
    <t>United States; United States</t>
  </si>
  <si>
    <t>Bustos J.P., United States; Soria L.L., United States</t>
  </si>
  <si>
    <t>Explore the transformative potential of GenAI in the application development lifecycle. Through concrete examples, you will go through the process of ideation and integration, understanding the tradeoffs and the decision points when integrating GenAI. With recent advances in models like Google Gemini, Anthropic Claude, DALL-E and GPT-4o, this timely resource will help you harness these technologies through proven design patterns. We then delve into the practical applications of GenAI, identifying common use cases and applying design patterns to address real-world challenges. From summarization and metadata extraction to intent classification and question answering, each chapter offers practical examples and blueprints for leveraging GenAI across diverse domains and tasks. You will learn how to fine-tune models for specific applications, progressing from basic prompting to sophisticated strategies such as retrieval augmented generation (RAG) and chain of thought. Additionally, we provide end-to-end guidance on operationalizing models, including data prep, training, deployment, and monitoring. We also focus on responsible and ethical development techniques for transparency, auditing, and governance as crucial design patterns. © 2024 Packt Publishing All rights reserved.</t>
  </si>
  <si>
    <t>Ethical technology; Human engineering; Information systems; Software design; AI applications; Application development; Application integration; Decision points; Design Patterns; Google+; Integration patterns; Language model; Meta-data extractions; Real-world; Life cycle</t>
  </si>
  <si>
    <t>De Gruyter</t>
  </si>
  <si>
    <t>978-183588761-5</t>
  </si>
  <si>
    <t>2-s2.0-105022389190</t>
  </si>
  <si>
    <t>Liu T.; Mao Z.; Chai J.; Zhou H.; Qu Y.; Xu C.; Chi Y.</t>
  </si>
  <si>
    <t>Liu, Tian (57659198500); Mao, Zhi (55181631800); Chai, Jiake (7202678263); Zhou, Hui (59982404200); Qu, Yirui (58313575900); Xu, Chengfeng (59308192300); Chi, Yunfei (35298615600)</t>
  </si>
  <si>
    <t>57659198500; 55181631800; 7202678263; 59982404200; 58313575900; 59308192300; 35298615600</t>
  </si>
  <si>
    <t>Disulfidptosis-associated gene signatures in sepsis: a diagnostic model based on an LLM-assisted bioinformatics analysis</t>
  </si>
  <si>
    <t>Health Information Science and Systems</t>
  </si>
  <si>
    <t>10.1007/s13755-025-00385-z</t>
  </si>
  <si>
    <t>https://www.scopus.com/inward/record.uri?eid=2-s2.0-105022010408&amp;doi=10.1007%2Fs13755-025-00385-z&amp;partnerID=40&amp;md5=2e9866adccc3ee3da0cb2c4baa4a7e38</t>
  </si>
  <si>
    <t>Department of Outpatient, The Fourth Medical Center of PLA General Hospital, 51 Fucheng Road, Beijing, 100048, China; Senior Department of Burns &amp; Plastic Surgery, The Fourth Medical Center of PLA General Hospital, 51 Fucheng Road, Beijing, 100048, China; Department of Critical Care Medicine, The First Medical Centre, Chinese PLA General Hospital, 28 Fuxing Road, Beijing, 100853, China; Chinese PLA Medical School, Chinese PLA General Hospital, 28 Fuxing Road, Beijing, 100853, China</t>
  </si>
  <si>
    <t>Liu T., Department of Outpatient, The Fourth Medical Center of PLA General Hospital, 51 Fucheng Road, Beijing, 100048, China, Senior Department of Burns &amp; Plastic Surgery, The Fourth Medical Center of PLA General Hospital, 51 Fucheng Road, Beijing, 100048, China; Mao Z., Department of Critical Care Medicine, The First Medical Centre, Chinese PLA General Hospital, 28 Fuxing Road, Beijing, 100853, China; Chai J., Senior Department of Burns &amp; Plastic Surgery, The Fourth Medical Center of PLA General Hospital, 51 Fucheng Road, Beijing, 100048, China; Zhou H., Chinese PLA Medical School, Chinese PLA General Hospital, 28 Fuxing Road, Beijing, 100853, China; Qu Y., Department of Outpatient, The Fourth Medical Center of PLA General Hospital, 51 Fucheng Road, Beijing, 100048, China; Xu C., Department of Outpatient, The Fourth Medical Center of PLA General Hospital, 51 Fucheng Road, Beijing, 100048, China; Chi Y., Department of Outpatient, The Fourth Medical Center of PLA General Hospital, 51 Fucheng Road, Beijing, 100048, China</t>
  </si>
  <si>
    <t>Purpose: This study investigated the involvement of disulfidptosis in the pathophysiology of sepsis by applying a bioinformatics analysis assisted by large language models (LLMs). Methods: Based on DeepSeek R1 and retrieval-augmented generation technology, a deep retrieval architecture was developed for extracting disulfidptosis-related genes. An intersection of genes from LLM extraction, manual extraction, and datasets was included for bioinformatics analyses. Using DeepSeek R1, we synthesized a multi-step bioinformatics protocol from prior publications. The analyses were then performed according to the protocol. Key gene candidates were identified using multiple machine learning models, and validation was performed in a cecal ligation and puncture mouse model of sepsis. Results: A total of 21 disulfidptosis-related genes were included for bioinformatics analyses. Nine bioinformatics techniques were integrated based on the LLM summarization of two key references. Thirteen disulfidptosis-related differentially expressed genes (DEGs) were identified in sepsis. Based on these DEGs, sepsis patients were classified into two molecular subgroups with distinct immune profiles. Among the machine learning models evaluated, the support vector machine achieved the highest classification performance (AUC = 0.989). Five hub genes—FSTL1, SELP, PPBP, ITGA2B, and PF4—were selected as key biomarkers. Experimental validation confirmed significantly elevated expression of these genes in the sepsis mice compared with their sham counterparts. Conclusion: Our study assisted bioinformatics analysis with large language models and revealed a critical role for disulfidptosis in sepsis. A high-performance diagnostic model was developed, and five genes were validated as potential biomarkers for the diagnosis and treatment of sepsis. © The Author(s) 2025.</t>
  </si>
  <si>
    <t>Diagnosis model; Disulfidptosis; Large language model; Machine learning; Sepsis</t>
  </si>
  <si>
    <t>algorithm; animal experiment; animal model; animal tissue; area under the curve; Article; bioinformatics; controlled study; diagnostic procedure; diagnostic test accuracy study; differential gene expression; disulfidptosis; disulfidptosis associated gene signature; functional enrichment analysis; gene expression; gene set variation analysis; histology; immune response; large language model; male; mouse; nomogram; nonhuman; oxidative stress; pathophysiology; RNA purification; sepsis; support vector machine; validation process</t>
  </si>
  <si>
    <t>DeepSeek R1; GraphPad Prism v9.5.1; HiScript III 1st Strand cDNA Synthesis Kit, Vazyme, China; R GSVA package; R software v4.3.1; limma package</t>
  </si>
  <si>
    <t>Vazyme, China</t>
  </si>
  <si>
    <t>Singer M.; Deutschman C.S.; Seymour C.W.; Shankar-Hari M.; Annane D.; Bauer M.; Bellomo R.; Bernard G.R.; Chiche J.D.; Coopersmith C.M., The third international consensus definitions for sepsis and septic shock (Sepsis-3), JAMA, 315, 8, pp. 801-810, (2016); Rudd K.E.; Johnson S.C.; Agesa K.M.; Shackelford K.A.; Tsoi D.; Kievlan D.R.; Colombara D.V.; Ikuta K.S.; Kissoon N.; Finfer S., Global, regional, and national sepsis incidence and mortality, 1990–2017: analysis for the Global Burden of Disease Study, Lancet, 395, pp. 200-211, (2020); Lei S.; Li X.; Zhao H.; Xie Y.; Li J., Prevalence of sepsis among adults in China: a systematic review and meta-analysis, Front Public Health, 10, (2022); Li J.Y.; Yao R.Q.; Xie M.Y.; Zhou Q.Y.; Zhao P.Y.; Tian Y.P.; Yao Y.M., Publication trends of research on sepsis and programmed cell death during 2002–2022: a 20-year bibliometric analysis, Front Cell Infect Microbiol, 12, (2022); Zheng T.; Liu Q.; Xing F.; Zeng C.; Wang W., Disulfidptosis: a new form of programmed cell death, J Exp Clin Cancer Res, 42, 1, (2023); Wang X.; Zheng C.; Yao H.; Guo Y.; Wang Y.; He G.; Fu S.; Deng X., Disulfidptosis: six riddles necessitating solutions, Int J Biol Sci, 20, 3, pp. 1042-1044, (2024); Liu X.; Zhuang L.; Gan B., Disulfidptosis: disulfide stress-induced cell death, Trends Cell Biol, 34, 4, pp. 327-337, (2024); Zheng P.; Zhou C.; Ding Y.; Duan S., Disulfidptosis: a new target for metabolic cancer therapy, J Exp Clin Cancer Res, 42, 1, (2023); Xiao F.; Li H.L.; Yang B.; Che H.; Xu F.; Li G.; Zhou C.H.; Wang S., Disulfidptosis: a new type of cell death, Apoptosis, 29, 9-10, pp. 1309-1329, (2024); Zhang A.; Wang X.; Lin W.; Zhu H.; Pan J., Identification and verification of disulfidptosis-related genes in sepsis-induced acute lung injury, Front Med (Lausanne), 11, (2024); Shool S.; Adimi S.; SabooriAmleshi R.; Bitaraf E.; Golpira R.; Tara M., A systematic review of large language model (LLM) evaluations in clinical medicine, BMC Med Inform Decis Mak, 25, 1, (2025); Bedi S.; Liu Y.; Orr-Ewing L.; Dash D.; Koyejo S.; Callahan A.; Fries J.A.; Wornow M.; Swaminathan A.; Lehmann L.S., Testing and evaluation of health care applications of large language models: a systematic review, JAMA, 333, 4, pp. 319-328, (2025); Wei B.; Wang A.; Liu W.; Yue Q.; Fan Y.; Xue B.; Wang S., Identification of immunological characteristics and cuproptosis-related molecular clusters in primary Sjogren’s syndrome, Int Immunopharmacol, 126, (2024); Xu J.; Zhu M.; Luo P.; Gong Y., Machine learning screening and validation of PANoptosis-related gene signatures in sepsis, J Inflamm Res, 17, pp. 4765-4780, (2024); Ni L.; Yang H.; Wu X.; Zhou K.; Wang S., The expression and prognostic value of disulfidptosis progress in lung adenocarcinoma, Aging (Albany NY), 15, 15, pp. 7741-7759, (2023); Wang J.F.; Wang Y.P.; Xie J.; Zhao Z.Z.; Gupta S.; Guo Y.; Jia S.H.; Parodo J.; Marshall J.C.; Deng X.M., Upregulated PD-L1 delays human neutrophil apoptosis and promotes lung injury in an experimental mouse model of sepsis, Blood, 138, 9, pp. 806-810, (2021); Liu X.; Olszewski K.; Zhang Y.; Lim E.W.; Shi J.; Zhang X.; Zhang J.; Lee H.; Koppula P.; Lei G., Cystine transporter regulation of pentose phosphate pathway dependency and disulfide stress exposes a targetable metabolic vulnerability in cancer, Nat Cell Biol, 22, 4, pp. 476-486, (2020); Liu X.; Nie L.; Zhang Y.; Yan Y.; Wang C.; Colic M.; Olszewski K.; Horbath A.; Chen X.; Lei G., Actin cytoskeleton vulnerability to disulfide stress mediates disulfidptosis, Nat Cell Biol, 25, 3, pp. 404-414, (2023); Zhu Y.; Zhang R.; Ye X.; Liu H.; Wei J., SAPS III is superior to SOFA for predicting 28-day mortality in sepsis patients based on Sepsis 30 criteria, Int J Infect Dis, 114, pp. 135-141, (2022); Mattiotti A.; Prakash S.; Barnett P.; van den Hoff M.J.B., Follistatin-like 1 in development and human diseases, Cell Mol Life Sci, 75, 13, pp. 2339-2354, (2018); Chaly Y.; Fu Y.; Marinov A.; Hostager B.; Yan W.; Campfield B.; Kellum J.A.; Bushnell D.; Wang Y.; Vockley J., Follistatin-like protein 1 enhances NLRP3 inflammasome-mediated IL-1beta secretion from monocytes and macrophages, Eur J Immunol, 44, 5, pp. 1467-1479, (2014); Graca F.A.; Stephan A.; Minden-Birkenmaier B.A.; Shirinifard A.; Wang Y.D.; Demontis F.; Labelle M., Platelet-derived chemokines promote skeletal muscle regeneration by guiding neutrophil recruitment to injured muscles, Nat Commun, 14, 1, (2023); Warkentin T.E., Platelet-activating anti-PF4 disorders: an overview, Semin Hematol, 59, 2, pp. 59-71, (2022); Hoeft K.; Schaefer G.J.L.; Kim H.; Schumacher D.; Bleckwehl T.; Long Q.; Klinkhammer B.M.; Peisker F.; Koch L.; Nagai J., Platelet-instructed SPP1(+) macrophages drive myofibroblast activation in fibrosis in a CXCL4-dependent manner, Cell Rep, 42, 2, (2023); Purdy M.; Obi A.; Myers D.; Wakefield T., P- and E- selectin in venous thrombosis and non-venous pathologies, J Thromb Haemost, 20, 5, pp. 1056-1066, (2022); Leiter O.; Brici D.; Fletcher S.J.; Yong X.L.H.; Widagdo J.; Matigian N.; Schroer A.B.; Bieri G.; Blackmore D.G.; Bartlett P.F., Platelet-derived exerkine CXCL4/platelet factor 4 rejuvenates hippocampal neurogenesis and restores cognitive function in aged mice, Nat Commun, 14, 1, (2023); Middleton E.A.; Rowley J.W.; Campbell R.A.; Grissom C.K.; Brown S.M.; Beesley S.J.; Schwertz H.; Kosaka Y.; Manne B.K.; Krauel K., Sepsis alters the transcriptional and translational landscape of human and murine platelets, Blood, 134, 12, pp. 911-923, (2019)</t>
  </si>
  <si>
    <t>Y. Chi; Department of Outpatient, The Fourth Medical Center of PLA General Hospital, Beijing, 51 Fucheng Road, 100048, China; email: chi_yunfei@126.com; J. Chai; Senior Department of Burns &amp; Plastic Surgery, The Fourth Medical Center of PLA General Hospital, Beijing, 51 Fucheng Road, 100048, China; email: cjk304@126.com</t>
  </si>
  <si>
    <t>Springer</t>
  </si>
  <si>
    <t>Health Inf. Sci. Syst.</t>
  </si>
  <si>
    <t>2-s2.0-105022010408</t>
  </si>
  <si>
    <t>Hamdi A.; Kassab H.; Bahaa M.; Mohamed M.</t>
  </si>
  <si>
    <t>Hamdi, Ali (57218862397); Kassab, Hozaifa (59237083300); Bahaa, Mohamed (59235166600); Mohamed, Marwa (59502577000)</t>
  </si>
  <si>
    <t>57218862397; 59237083300; 59235166600; 59502577000</t>
  </si>
  <si>
    <t>RIRO: Reshaping Inputs, Refining Outputs Unlocking the Potential of Large Language Models in Data-Scarce Contexts</t>
  </si>
  <si>
    <t>Lecture Notes on Data Engineering and Communications Technologies</t>
  </si>
  <si>
    <t>10.1007/978-3-031-91351-8_7</t>
  </si>
  <si>
    <t>https://www.scopus.com/inward/record.uri?eid=2-s2.0-105012136920&amp;doi=10.1007%2F978-3-031-91351-8_7&amp;partnerID=40&amp;md5=db9037f57fd9ce9092cd28cfb2c92e81</t>
  </si>
  <si>
    <t>AiTech AU, Preston, Australia; Faculty of Computer Science, MSA University, Giza, Egypt</t>
  </si>
  <si>
    <t>Hamdi A., AiTech AU, Preston, Australia, Faculty of Computer Science, MSA University, Giza, Egypt; Kassab H., AiTech AU, Preston, Australia; Bahaa M., AiTech AU, Preston, Australia; Mohamed M., Faculty of Computer Science, MSA University, Giza, Egypt</t>
  </si>
  <si>
    <t>Large language models (LLMs) have significantly advanced natural language processing, excelling in areas like text generation, summarization, and question-answering. Despite their capabilities, these models face challenges when fine-tuned on small, domain-specific datasets, often struggling to generalize and deliver accurate results with unfamiliar inputs. To tackle this issue, we introduce RIRO, a novel two-layer architecture designed to improve performance in data-scarce environments. The first layer leverages advanced prompt engineering to reformulate inputs, ensuring better alignment with training data, while the second layer focuses on refining outputs to minimize inconsistencies. Through fine-tuning models like Phi-2, Falcon 7B, and Falcon 1B, with Phi-2 outperforming the others. Additionally, we introduce a benchmark using evaluation metrics such as cosine similarity, Levenshtein distance, BLEU score, ROUGE-1, ROUGE-2, and ROUGE-L. While these advancements improve performance, challenges like computational demands and overfitting persist, limiting the potential of LLMs in data-scarce, high-stakes environments such as healthcare, legal documentation, and software testing. © The Author(s), under exclusive license to Springer Nature Switzerland AG 2025.</t>
  </si>
  <si>
    <t>Benchmarking; Computational linguistics; Natural language processing systems; Question answering; Text processing; Domain specific; Improve performance; Language model; Language processing; Layer architectures; Natural languages; Question Answering; Text generations; Training data; Two-layer; Software testing</t>
  </si>
  <si>
    <t>Raiaan M.A.K.; Mukta M.S.H.; Fatema K.; Fahad N.M.; Sakib S.; Mim M.M.J.; Ahmad J.; Ali M.E.; Azam S., A review on large language models: Architectures, applications, taxonomies, open issues and challenges, IEEE Access, (2024); Pellicer L.F.A.O.; Ferreira T.M.; Costa A.H.R., Data augmentation techniques in natural language processing, Appl. Soft Comput., 132, (2023); Di Zhang E.; Yu S., Investigating the relationship between linguistic changes in l2 writers’ paraphrasing, paraphrasing performance and l2 proficiency, Appl. Ling. Rev., 14, 5, pp. 1451-1473, (2023); Mohamed Y.A.; Khanan A.; Bashir M.; Mohamed A.H.H.; Adiel M.A.; Elsadig M.A., The impact of artificial intelligence on language translation: A review, IEEE Access., 12, pp. 553-625, (2024); McRoy S.W.; Channarukul S.; Ali S.S., An augmented template-based approach to text realization, Nat. Lang. Eng., 9, 4, pp. 381-420, (2003); Xue F.; Fu Y.; Zhou W.; Zheng Z.; You Y., To repeat or not to repeat: Insights from scaling LLM under token-crisis, Adv. Neu. Info. Process. Syst., 36, (2024); Kleppmann M., Designing data-intensive applications: The big ideas behind reliable, scalable, and maintainable systems, O’Reilly Media, Inc., (2017); Saha D.; Tarek S.; Yahyaei K.; Saha S.K.; Zhou J.; Tehranipoor M.; Farahmandi F., LLM for soc security: A paradigm shift, IEEE Access, (2024); Fioretto F.; Pontelli E.; Yeoh W., Distributed constraint optimization problems and applications: A survey, J. Artif. Intell. Res., 61, pp. 623-698, (2018); Yuan L.; Chen Y.; Cui G.; Gao H.; Zou F.; Cheng X.; Ji H.; Liu Z.; Sun M., Revisiting out-of-distribution robustness in NLP: Benchmarks, analysis, and llms evaluations, Adv. Neu. Info. Process. Syst., 36, pp. 478-558, (2023); Garousi V.; Rainer A.; Lauvas P.; Arcuri A., Software-testing education: A systematic literature mapping, J. Syst. Softw., 165, 110, (2020); Tyagi A.K.; Fernandez T.F.; Mishra S.; Kumari S., International Conference on Intelligent Systems Design and Applications, pp. 1-18, (2020); Carroll J.M., Making Use: Scenario-Based Design of Human-Computer Interactions, (2003); Kamalakar S.; Edwards S.H.; Dao T.M., Automatically generating tests from natural language descriptions of software behavior, International Conference on Evaluation of Novel Software Approaches to Software Engineering, 2, pp. 238-245, (2013); Barnum C.M., Usability testing essentials: Ready, set… test!, Morgan Kaufmann, (2020); Hertzum M., Usability Testing: A practitioner’s Guide to Evaluating the User Experience, (2022); Klammer C.; Ramler R., A journey from manual testing to automated test generation in an industry project, 2017 IEEE International Conference on Software Quality, Reliability and Security Companion (QRS-C), pp. 591-592, (2017); Stray V.; Florea R.; Paruch L., Exploring human factors of the agile software tester, Softw. Qual. J., 30, 2, pp. 455-481, (2022); Chinnaswamy A.; Sabarish B.; Deepak Menan R., User story based automated test case generation using NLP, International Conference on Computational Intelligence in Data Science, pp. 156-166, (2024); Ichii M.; Myojin T.; Nakagawa Y.; Chikahisa M.; Ogawa H., A rule-based automated approach for extracting models from source code, 2012 19Th Working Conference on Reverse Engineering, pp. 308-317, (2012); Bhatt S.; Jain R.; Dandapat S.; Sitaram S., A case study of efficacy and challenges in practical human-in-loop evaluation of NLP systems using checklist, Proceedings of the Workshop on Human Evaluation of NLP Systems (Humeval), pp. 120-130, (2021); Hamad O.; Hamdi A.; Shaban K., Attention-based model for accurate stance detection, International Conference on Text, Speech, and Dialogue, pp. 212-224, (2022); Badaro G.; Baly R.; Hajj H.; El-Hajj W.; Shaban K.B.; Habash N.; Al-Sallab A.; Hamdi A., A survey of opinion mining in arabic: A comprehensive system perspective covering challenges and advances in tools, resources, models, applications, and visualizations, ACM Trans. Asian Low Res. Lang. Info. Process. (TALLIP)., 18, 3, pp. 1-52, (2019); Baly R.; Badaro G.; Hamdi A.; Moukalled R.; Aoun R.; El-Khoury G.; Al Sallab A.; Hajj H.; Habash N.; Shaban K., Omam at semeval-2017 task 4: Evaluation of english stateof-the-art sentiment analysis models for arabic and a new topic-based model, Proceedings of the 11Th International Workshop on Semantic Evaluation (SEMEVAL-2017), pp. 603-610, (2017); Hamdi A.; Shaban K.; Zainal A., Clasenti: A class-specific sentiment analysis framework, ACM Trans. Asian Low Res. Lang. Info. Process. (TALLIP)., 17, 4, pp. 1-28, (2018); Hamdi A.; Shaban K.; Zainal A., A review on challenging issues in arabic sentiment analysis, J. Comput. Sci., (2016); Hamad O.; Hamdi A.; Hamdi S.; Shaban K., Steducov: An explored and bench-marked dataset on stance detection in tweets towards online education during covid-19 pandemic, Big Data Cogn. Comput., 6, 3, (2022); Hamad O.; Shaban K.; Hamdi A., Asem: Enhancing empathy in chatbot through attentionbased sentiment and emotion modeling, Proceedings of the 2024 Joint International Conference on Computational Linguistics, Language Resources and Evaluation (LREC-COLING 2024), pp. 1588-1601, (2024); Hamad O.; Hamdi A.; Shaban K., Empathy and persona of English vs. Arabic chatbots: A survey and future directions, International Conference on Text, Speech, and Dialogue, pp. 525-537, (2022); Karmarkar H.; Agrawal S.; Chauhan A.; Shete P., Navigating confidentiality in test automation: A case study in llm driven test data generation, 2024 IEEE International Conference on Software Analysis, Evolution and Reengineering (SANER), pp. 337-348, (2024); Wang Z.; Valdez J.; Basu Mallick D.; Baraniuk R.G., Towards human-like educational question generation with large language models, International Conference on Artificial Intelligence in Education, pp. 153-166, (2022); Chuor P.; Ittoo A.; Heng S., User story classification with machine learning and llms, International Conference on Knowledge Science, Engineering and Management, pp. 161-175, (2024); Schafer M.; Nadi S.; Eghbali A.; Tip F., An empirical evaluation of using large language models for automated unit test generation, IEEE Trans. Softw. Eng., (2023); Alshahwan N.; Chheda J.; Finogenova A.; Gokkaya B.; Harman M.; Harper I.; Marginean A.; Sengupta S.; Wang E., Automated unit test improvement using large language models at meta, Companion Proceedings of the 32Nd ACM International Conference on the Foundations of Software Engineering, pp. 185-196, (2024); Xue Z.; Li L.; Tian S.; Chen X.; Li P.; Chen L.; Jiang T.; Zhang M., Domain knowledge is all you need: A field deployment of llm-powered test case generation in fintech domain, Proceedings of the 2024 IEEE/ACM 46Th International Conference on Software Engineering: Companion Proceedings, pp. 314-315, (2024); Ryan G.; Jain S.; Shang M.; Wang S.; Ma X.; Ramanathan M.K.; Ray B., Code-aware prompting: A study of coverage-guided test generation in regression setting using llm, Proceedings of the ACM on Software Engineering 1 (FSE), pp. 951-971, (2024); Hurani M.; Idris H., Investigating the use of llms for automated test generation, Challenges, Benefits, and Suitability, (2024); Gu S.; Fang C.; Zhang Q.; Tian F.; Chen Z., Testart: Improving Llm-Based Unit Test via Co-Evolution of Automated Generation and Repair Iteration., (2024); Vaswani A.; Shazeer N.; Parmar N.; Uszkoreit J.; Jones L.; Gomez A.N.; Kaiser L.; Polosukhin I., Attention is all you need, Advances in Neural Information Processing Systems (Neurips), 30, (2017); Dettmers T.; Pagnoni A.; Holtzman A.; Zettlemoyer L., Qlora: Efficient Fine-Tuning of Quantized Llms., (2023)</t>
  </si>
  <si>
    <t>H. Kassab; AiTech AU, Preston, Australia; email: hothaifa@aitech.net.au</t>
  </si>
  <si>
    <t>Lecture. Notes. Data Eng. Commun. Tech.</t>
  </si>
  <si>
    <t>Book chapter</t>
  </si>
  <si>
    <t>2-s2.0-105012136920</t>
  </si>
  <si>
    <t>Jain C.; Anish P.R.; Singh A.; Ghaisas S.</t>
  </si>
  <si>
    <t>Jain, Chirag (58254744100); Anish, Preethu Rose (55892550700); Singh, Amrita (58653680100); Ghaisas, Smita (36188418900)</t>
  </si>
  <si>
    <t>58254744100; 55892550700; 58653680100; 36188418900</t>
  </si>
  <si>
    <t>A Transformer-based Approach for Abstractive Summarization of Requirements from Obligations in Software Engineering Contracts</t>
  </si>
  <si>
    <t>Proceedings of the IEEE International Conference on Requirements Engineering</t>
  </si>
  <si>
    <t>2023-September</t>
  </si>
  <si>
    <t>10.1109/RE57278.2023.00025</t>
  </si>
  <si>
    <t>https://www.scopus.com/inward/record.uri?eid=2-s2.0-85174402797&amp;doi=10.1109%2FRE57278.2023.00025&amp;partnerID=40&amp;md5=23fe4ec4b79f151b9b95ed1b739cc7f5</t>
  </si>
  <si>
    <t>Data and Decision Sciences Tcs Research, Pune, India</t>
  </si>
  <si>
    <t>Jain C., Data and Decision Sciences Tcs Research, Pune, India; Anish P.R., Data and Decision Sciences Tcs Research, Pune, India; Singh A., Data and Decision Sciences Tcs Research, Pune, India; Ghaisas S., Data and Decision Sciences Tcs Research, Pune, India</t>
  </si>
  <si>
    <t>Software Engineering (SE) contracts are a valuable source of software requirements. Seed requirements derived from SE contracts can provide a starting point to the Requirements Engineering (RE) phase. To extract such a seed however, a correct interpretation of contracts text is crucial. A major challenge with contracts text interpretation is that the text is lengthy, convoluted, and it incorporates a complex Legalese. If a summary of the high-level requirements from obligations present in SE contracts is available to the requirement analysts in a language that is comprehensible to them, they can use this seed requirements knowledge to ask the right questions to the stakeholders. In this paper, we propose an approach for summarizing the requirements present in obligations in a language comprehensible to requirement analysts. We use the principles of Prompt Engineering to prompt GPT-3 to generate summaries for training Natural Language Generation (NLG) models for generating SE-specific summaries. Experiments using NLG models such as BART, GPT-2, T5, and Pegasus indicate that Pegasus generates the most accurate summaries with the highest ROUGE score as compared to other models.  © 2023 IEEE.</t>
  </si>
  <si>
    <t>Abstractive Summarization; Large Language Models; Prompt Engineering; Requirements Engineering; Software Engineering Contracts; Software Requirements</t>
  </si>
  <si>
    <t>Contracts; High level languages; Natural language processing systems; Software engineering; Abstractive summarization; Engineering contracts; Language model; Large language model; Natural language generation; Prompt engineering; Requirement engineering; Requirements analyst; Software engineering contract; Software requirements; Requirements engineering</t>
  </si>
  <si>
    <t>Nekvi R.; Ferrari R.; Berenbach B.; Madhavji N.H., Towards a compliance meta-model for system requirements in contractual projects, 2011 Fourth International Workshop on Requirements Engineering and Law, pp. 74-77, (2011); Sainani A.; Anish P.R.; Joshi V.; Ghaisas S., Extracting and classifying requirements from software engineering contracts, 2020 IEEE 28th international requirements engineering conference (RE), pp. 147-157, (2020); Atas M.; Samer R.; Felfernig A., Automated Identification of Type-Specific Dependencies between Requirements, 2018 IEEE/WIC/ACM International Conference on Web Intelligence (WI), pp. 688-695, (2018); Abualigah L.; Bashabsheh M.; Alabool Q.H.; Shehab M., Text summarization: a brief review, Recent Advances in NLP: The Case of Arabic Language, pp. 1-15, (2020); Chen Y.; Ma Y.; Mao X.; Li Q., Multi-task learning for abstractive and extractive summarization, Data Science and Engineering, 4, pp. 14-23, (2019); Oppenlaender J., Prompt Engineering for Text-Based Generative Art, (2022); Reynolds L.; McDonell K., Prompt Programming for Large Language Models: Beyond the Few-Shot Paradigm, (2021); Sorensen T.; Robinson J.; Rytting C.; Shaw A.; Rogers K.; Delorey A.; Khalil M.; Fulda N.; Wingate D., An Information-theoretic Approach to Prompt Engineering Without Ground Truth Labels, (2022); Volske M.; Potthast M.; Syed S.; Stein B., Tl; dr: Mining reddit to learn automatic summarization, Proceedings of the Workshop on New Frontiers in Summarization, pp. 59-63, (2017); Singh R.K.; Khetarpaul S.; Gorantla R.; Allada S.G., SHEG: summarization and headline generation of news articles using deep learning, Neural Computing and Applications, 33, pp. 3251-3265, (2021); Gupta A.; Chugh D.; Katarya R., Automated news summarization using transformers, Sustainable Advanced Computing: Select Proceedings of ICSAC 2021, pp. 249-259, (2022); Song S.; Huang H.; Ruan T., Abstractive text summarization using LSTM-CNN based deep learning, Multimedia Tools and Applications, 78, pp. 857-875, (2019); Pandya V., Automatic text summarization of legal cases: A hybrid approach, (2019); Polsley S.; Jhunjhunwala P.; Huang R., Casesummarizer: A system for automated summarization of legal texts, Proceedings of COLING 2016, the 26th international conference on Computational Linguistics: System Demonstrations, pp. 258-262, (2016); Bhattacharya P.; Poddar S.; Rudra K.; Ghosh K.; Ghosh S., Incorporating domain knowledge for extractive summarization of legal case documents, Proceedings of the eighteenth international conference on artificial intelligence and law, pp. 22-31, (2021); Nguyen D.-H.; Nguyen B.-S.; Viet N.; Nghiem D.; Le D.T.; Khatun M.A.; Nguyen M.-T.; Le H., Robust deep reinforcement learning for extractive legal summarization, Neural Information Processing: 28th International Conference, ICONIP 2021, pp. 597-604, (2021); Shukla A.; Bhattacharya P.; Poddar S.; Mukherjee R.; Ghosh K.; Goyal P.; Ghosh S., Legal case document summarization: Extractive and abstractive methods and their evaluation; Schweighofer E., Improving Legal Case Summarization Using Document-Specific Catchphrases, Legal Knowledge and Information Systems: JURIX 2021: The Thirty-fourth Annual Conference, 346, (2022); Bansal N.; Sharma A.; Singh R.K., Fuzzy AHP approach for legal judgement summarization, Journal of Management Analytics, 6, 3, pp. 323-340, (2019); Parikh V.; Mathur V.; Mehta P.; Mittal N.; Majumder P., Lawsum: A weakly supervised approach for indian legal document summarization, (2021); Begum N.; Goyal A., Analysis of Legal Case Document Automated Summarizer, 2021 6th International Conference on Signal Processing, Computing and Control (ISPCC), pp. 533-538, (2021); Deroy A.; Ghosh K.; Ghosh S., Ensemble methods for improving extractive summarization of legal case judgements, Artificial Intelligence and Law, pp. 1-59, (2023); Jain D.; Borah M.D.; Biswas A., Automatic summarization of legal bills: A comparative analysis of classical extractive approaches, 2021 International Conference on Computing, Communication, and Intelligent Systems (ICCCIS), pp. 394-400, (2021); Satwick Gupta M.N.; Siva Narayana N.L.; Sai Charan V.; Reddy K.B.; Borah M.D.; Jain D., Extractive Summarization of Indian Legal Documents, Edge Analytics: Select Proceedings of 26th International Conference—ADCOM 2020, pp. 629-638, (2022); Viswanathan M.; Daleesha; Rajesh R., Automatic Legal Judgment Summarization Using Graph, (2020); Jain D.; Borah M.D.; Biswas A., CAWESumm: A Contextual and Anonymous Walk Embedding Based Extractive Summarization of Legal Bills, Proceedings of the 18th International Conference on Natural Language Processing (ICON), pp. 414-422, (2021); Agarwal A.; Xu S.; Grabmair M., Extractive Summarization of Legal Decisions using Multi-task Learning and Maximal Marginal Relevance; Zhong Y.; Litman D., Computing and Exploiting Document Structure to Improve Unsupervised Extractive Summarization of Legal Case Decisions, (2022); Anand D.; Wagh R., Effective deep learning approaches for summarization of legal texts, Journal of King Saud University-Computer and Information Sciences, 34, 5, pp. 2141-2150, (2022); Jain D.; Borah M.D.; Biswas A., Bayesian Optimization based Score Fusion of Linguistic Approaches for Improving Legal Document Summarization, Knowledge-Based Systems, 264, (2023); Kanapala A.; Jannu S.; Pamula R., Passage-based text summarization for legal information retrieval, Arabian Journal for Science and Engineering, 44, pp. 9159-9169, (2019); Jain D.; Borah M.D.; Biswas A., A sentence is known by the company it keeps: Improving Legal Document Summarization Using Deep Clustering, Artificial Intelligence and Law, pp. 1-36, (2023); Manor L.; Li J.J., Plain English summarization of contracts, (2019); Balachandar K.; Reddy A.S.; Shahina A.; Khan N., Summarization of commercial contracts, (2021); Kubeka S.; Ade-Ibijola A., Automatic Comprehension and Summarisation of Legal Contracts, contract, 9, (2021); Keymanesh M., Adapative Summarization for Low-resource Domains and Algorithmic Fairness, (2022); Aggarwal V.; Garimella A.; Srinivasan B.V.; Jain R., CLAUSEREC: A Clause Recommendation Framework for AI-aided Contract Authoring, (2021); Sancheti A.; Garimella A.; Srinivasan B.V.; Rudinger R., What to Read in a Contract? Party-Specific Summarization of Important Obligations, Entitlements, and Prohibitions in Legal Documents, (2022); Widyassari A.P.; Rustad S.; Shidik G.F.; Noersasongko E.; Syukur A.; Affandy A., Review of automatic text summarization techniques &amp; methods, Journal of King Saud University-Computer and Information Sciences, (2020); Venkataramanan K.; Bhupatiraju S.; Chen D.L., Automated Legal Information Retrieval and Summarization; Ghosh S.; Dutta M.; Das T., Indian Legal Text Summarization: A Text Normalisation-based Approach; Salaun O.; Troussel A.; Longhais S.; Westermann H.; Langlais P.; Benyekhlef K., Conditional Abstractive Summarization of Court Decisions for Laymen and Insights from Human Evaluation, Legal Knowledge and Information Systems, pp. 123-132, (2022); Shen Z.; Lo K.; Yu L.; Dahlberg N.; Schlanger M.; Downey D., Multi-LexSum: Real-World Summaries of Civil Rights Lawsuits at Multiple Granularities; Diego de Vargas F.; Moreira V.P., Improving abstractive summarization of legal rulings through textual entailment, Artificial intelligence and law, 31, 1, pp. 91-113, (2023); Shukla B.; Gupta S.; Yadav A.K.; Yadav D., Text Summarization of Legal Documents Using Reinforcement Learning: A Study, Intelligent Sustainable Systems: Proceedings of ICISS 2022, pp. 403-414, (2022); Ramya R.S.; Shahina Parveen M.; Hiremath S.; Pugalia I.; Manjula S.H.; Venugopal K.R., A Survey on Automatic Text Summarization and its Techniques, International Journal of Intelligent Systems and Applications in Engineering, 11, 1 s, pp. 63-71, (2023); Xue X.; Hou Y.; Zhang J., Automated Construction Contract Summarization Using Natural Language Processing and Deep Learning, ISARC. Proceedings of the International Symposium on Automation and Robotics in Construction, 39, pp. 459-466, (2022); Zhang J.; Zhao Y.; Saleh M.; Liu P.J., PEGASUS: Pre-training with Extracted Gap-sentences for Abstractive Summarization, CoRR, (2019); Dodge J.; Sap M.; Marasovic A.; Agnew W.; Ilharco G.; Groeneveld D.; Mitchell M.; Gardner M., Documenting large webtext corpora: A case study on the colossal clean crawled corpus, (2021); Raffel C.; Shazeer N.; Roberts A.; Lee K.; Narang S.; Matena M.; Zhou Y.; Li W.; Liu P.J., Exploring the Limits of Transfer Learning with a Unified Text-to-Text Transformer, (2019); Lewis M.; Liu Y.; Goyal N.; Ghazvininejad M.; Mohamed A.; Levy O.; Stoyanov V.; Zettlemoyer L., BART: Denoising Sequence-to-Sequence Pre-training for Natural Language Generation, Translation, and Comprehension, pp. 7871-7880, (2020); Radford A.; Wu J.; Child R.; Luan D.; Amodei D.; Sutskever I., Language models are unsupervised multitask learners, OpenAI blog, 1, 8, (2019); Liu P.; Yuan W.; Fu J.; Jiang Z.; Hayashi H.; Neubig G., Pre-train, Prompt, and Predict: A Systematic Survey of Prompting Methods in Natural Language Processing, ACM Computing Surveys, 55, (2022); Lin C.-Y., ROUGE: A Package for Automatic Evaluation of summaries, Proceedings of the ACL Workshop: Text Summarization Braches Out 2004, 10, (2004); Papineni K.; Roukos S.; Ward T.; Zhu W.J., BLEU: a Method for Automatic Evaluation of Machine Translation, (2002); Lavie A.; Agarwal A., METEOR: An Automatic Metric for MT Evaluation with High Levels of Correlation with Human Judgments, WMT@ACL, (2007); Lavie A.; Denkowski M.J., The Meteor metric for automatic evaluation of machine translation, Machine Translation, 23, pp. 105-115, (2009); GPT-4</t>
  </si>
  <si>
    <t>Schneider K.; Dalpiaz F.; Horkoff J.</t>
  </si>
  <si>
    <t>31st IEEE International Requirements Engineering Conference, RE 2023</t>
  </si>
  <si>
    <t>4 September 2023 through 8 September 2023</t>
  </si>
  <si>
    <t>Hannover</t>
  </si>
  <si>
    <t>1090705X</t>
  </si>
  <si>
    <t>979-835032689-5</t>
  </si>
  <si>
    <t>Proc. Int. Conf. Requir. Eng.</t>
  </si>
  <si>
    <t>2-s2.0-85174402797</t>
  </si>
  <si>
    <t>Quinonez C.; Meij E.</t>
  </si>
  <si>
    <t>Quinonez, Claudia (59161710100); Meij, Edgar (23398197500)</t>
  </si>
  <si>
    <t>59161710100; 23398197500</t>
  </si>
  <si>
    <t>A new era of AI-assisted journalism at Bloomberg</t>
  </si>
  <si>
    <t>AI Magazine</t>
  </si>
  <si>
    <t>10.1002/aaai.12181</t>
  </si>
  <si>
    <t>https://www.scopus.com/inward/record.uri?eid=2-s2.0-85195254868&amp;doi=10.1002%2Faaai.12181&amp;partnerID=40&amp;md5=8b7d7cb69fcdda2c3126b5f6ef82d15a</t>
  </si>
  <si>
    <t>Bloomberg, London, United Kingdom</t>
  </si>
  <si>
    <t>Quinonez C., Bloomberg, London, United Kingdom; Meij E., Bloomberg, London, United Kingdom</t>
  </si>
  <si>
    <t>Artificial intelligence (AI) is impacting and has the potential to upend entire business models and structures. The adoption of such new technologies to support newsgathering processes is established practice for newsrooms. For AI specifically, we are seeing a new era of AI-assisted journalism emerge with trust in the AI-driven analyses and accuracy of results as core tenets. In Part I of this position paper, we discuss the contributions of six recently published research papers co-authored by Bloomberg's Artificial Intelligence Engineering team that show the intricacies of training AI models for reliable newsgathering processes. The papers investigate (a) the creation of models for updated headline generation, showing that headline generation models benefit from access to the past state of the article, (b) sequentially controlled text generation, which is a novel task and we show that in general, more structured awareness results in higher control accuracy and grammatical coherence, (c) chart summarization, which looks into identifying the key message and generating sentences that describe salient information in the multimodal documents, (d) a semistructured natural language inference task to develop a framework for data augmentation for tabular inference, (e) the introduction of a human-annotated dataset (ENTSUM) for controllable summarization with a focus on named entities as the aspect to control, and (f) a novel defense mechanism against adversarial attacks (ATINTER). We also examine Bloomberg's research work, building its own internal, not-for-commercial-use large language model, BloombergGPT, and training it with the goal of demonstrating support for a wide range of tasks within the financial industry. In Part II, we analyze the evolution of automation tasks in the Bloomberg newsroom that led to the creation of Bloomberg's News Innovation Lab. Technology-assisted content creation has been a reality at Bloomberg News for nearly a decade and has evolved from rules-based headline generation from structured files to the constant exploration of potential ways to assist story creation and storytelling in the financial domain. The Lab now oversees the operation of hundreds of software bots that create semi- and fully automated stories of financial relevance, providing journalists with depth in terms of data and analysis, speed in terms of reacting to breaking news, and transparency to corners of the financial world where data investigation is a gigantic undertaking. The Lab recently introduced new tools that provide journalists with the ability to explore automation on demand while it continues to experiment with ways to assist story production. In Part III, we conceptually discuss the transformative impact that generative AI can have in any newsroom, along with considerations about the technology's shortcomings in its current state of development. As with any revolutionary new technology, as well as with exciting research opportunities, part of the challenge is balancing any potential positive and negative impacts on society. We offer our principles and guidelines used to inform our approach to experimenting with the new generative AI technologies. Bloomberg News’ style guide reminds us that our “journalism is aimed at possibly the most sophisticated audience in the world, for whom accuracy is essential.”. © 2024 Bloomberg L.P. AI Magazine published by John Wiley &amp; Sons Ltd on behalf of Association for the Advancement of Artificial Intelligence.</t>
  </si>
  <si>
    <t>Artificial intelligence; Automation; Engineering research; Natural language processing systems; Transparency; Bloomberg; Business models; Business structures; Engineering teams; Headline generation; Intelligence models; Newsgathering process; Position papers; Research papers; Text generations; Finance</t>
  </si>
  <si>
    <t>Capponi A.; Lehalle C.-A., Machine Learning and Data Sciences for Financial Markets: A Guide to Contemporary Practices; Gupta A.; Blum C.; Choji T.; Fei Y.; Shah S.; Vempala A.; Srikumar V., Don't Retrain, Just Rewrite: Countering Adversarial Perturbations by Rewriting Text: Proceedings of the 61st Annual Meeting of the Association for Computational Linguistics (Volume 1: Long Papers), pp. 13981-13998, (2023); Kumar D.; Gupta V.; Sharma S.; Zhang S., Realistic Data Augmentation Framework for Enhancing Tabular Reasoning, Findings of the Association for Computational Linguistics: EMNLP 2022, pp. 4440-4458, (2022); Maddela M.; Kulkarni M.; Preotiuc-Pietro D., EntSUM: A Data Set for Entity-Centric Extractive Summarization: Proceedings of the 60th Annual Meeting of the Association for Computational Linguistics (Volume 1: Long Papers), pp. 3355-3366, (2022); Micklethwait J.; Addison P.; Sondag J.; Grueskin B., The Bloomberg Way: A Guide for Journalists, (2017); Panthaplackel S.; Benton A.; Dredze M., Updated Headline Generation: Creating Updated Summaries for Evolving News Stories: Proceedings of the 60th Annual Meeting of the Association for Computational Linguistics (Volume 1: Long Papers), pp. 6438-6461, (2022); Spangher A.; Ming Y.; Hua X.; Peng N., Sequentially Controlled Text Generation, Findings of the Association for Computational Linguistics: EMNLP 2022, pp. 6848-6866, (2022); Tan H.; Tsai C.; He Y.; Bansal M., Scientific Chart Summarization: Datasets and Improved Text Modeling, The Third Workshop on Scientific Document Understanding at the 36th AAAI Conference on Artificial Intelligence, (2022); Wu S.; Irsoy O.; Lu S.; Dabravolski V.; Dredze M.; Gehrmann S.; Kambadur P.; Rosenberg D.; Mann G., BloombergGPT: A Large Language Model for Finance, arXiv, (2023)</t>
  </si>
  <si>
    <t>C. Quinonez; Bloomberg, London, United Kingdom; email: cquinonez1@bloomberg.net; E. Meij; Bloomberg, London, United Kingdom; email: emeij@bloomberg.net</t>
  </si>
  <si>
    <t>John Wiley and Sons Inc</t>
  </si>
  <si>
    <t>AIMAE</t>
  </si>
  <si>
    <t>AI Mag</t>
  </si>
  <si>
    <t>All Open Access; Hybrid Gold Open Access</t>
  </si>
  <si>
    <t>2-s2.0-85195254868</t>
  </si>
  <si>
    <t>Wen B.; Shi S.; Long Y.; Dang Y.; Tian W.</t>
  </si>
  <si>
    <t>Wen, Baole (59931884800); Shi, Sheng (59931280700); Long, Yi (59931280800); Dang, Yanan (59931280900); Tian, Weidong (56937642800)</t>
  </si>
  <si>
    <t>59931884800; 59931280700; 59931280800; 59931280900; 56937642800</t>
  </si>
  <si>
    <t>PhenoDP: leveraging deep learning for phenotype-based case reporting, disease ranking, and symptom recommendation</t>
  </si>
  <si>
    <t>Genome Medicine</t>
  </si>
  <si>
    <t>10.1186/s13073-025-01496-8</t>
  </si>
  <si>
    <t>https://www.scopus.com/inward/record.uri?eid=2-s2.0-105007459631&amp;doi=10.1186%2Fs13073-025-01496-8&amp;partnerID=40&amp;md5=efe0e82e8841f07885f7dcb883388718</t>
  </si>
  <si>
    <t>State Key Laboratory of Genetics and Development of Complex Phenotypes, Department of Computational Biology, School of Life Sciences, Fudan University, 2005 Songhu Road, Shanghai, 200438, China; Children’s Hospital of Fudan University, Shanghai, 201102, China; Children’s Hospital of Shandong University, Shandong, Jinan, 250022, China; School of Medicine, Nankai University, Tianjin, 300071, China</t>
  </si>
  <si>
    <t>Wen B., State Key Laboratory of Genetics and Development of Complex Phenotypes, Department of Computational Biology, School of Life Sciences, Fudan University, 2005 Songhu Road, Shanghai, 200438, China; Shi S., State Key Laboratory of Genetics and Development of Complex Phenotypes, Department of Computational Biology, School of Life Sciences, Fudan University, 2005 Songhu Road, Shanghai, 200438, China; Long Y., School of Medicine, Nankai University, Tianjin, 300071, China; Dang Y., State Key Laboratory of Genetics and Development of Complex Phenotypes, Department of Computational Biology, School of Life Sciences, Fudan University, 2005 Songhu Road, Shanghai, 200438, China; Tian W., State Key Laboratory of Genetics and Development of Complex Phenotypes, Department of Computational Biology, School of Life Sciences, Fudan University, 2005 Songhu Road, Shanghai, 200438, China, Children’s Hospital of Fudan University, Shanghai, 201102, China, Children’s Hospital of Shandong University, Shandong, Jinan, 250022, China</t>
  </si>
  <si>
    <t>Background: Current phenotype-based diagnostic tools often struggle with accurate disease prioritization due to incomplete phenotypic data and the complexity of rare disease presentations. Additionally, they lack the ability to generate patient-centered clinical insights or recommend further symptoms for differential diagnosis. Methods: We developed PhenoDP, a deep learning-based toolkit with three modules: Summarizer, Ranker, and Recommender. The Summarizer fine-tuned a distilled large language model to create clinical summaries from a patient’s Human Phenotype Ontology (HPO) terms. The Ranker prioritizes diseases by combining information content-based, phi-based, and semantic-based similarity measures. The Recommender employs contrastive learning to recommend additional HPO terms for enhanced diagnostic accuracy. Results: PhenoDP’s Summarizer produces more clinically coherent and patient-centered summaries than the general-purpose language model FlanT5. The Ranker achieves state-of-the-art diagnostic performance, consistently outperforming existing phenotype-based methods across both simulated and real-world datasets. The Recommender also outperformed GPT-4o and PhenoTips in improving diagnostic accuracy when its suggested terms were incorporated into different ranking pipelines. Conclusions: PhenoDP enhances Mendelian disease diagnosis through deep learning, offering precise summarization, ranking, and symptom recommendation. Its superior performance and open-source design make it a valuable clinical tool, with potential to accelerate diagnosis and improve patient outcomes. PhenoDP is freely available at https://github.com/TianLab-Bioinfo/PhenoDP. © The Author(s) 2025.</t>
  </si>
  <si>
    <t>Clinical summarization; Contrastive learning; Deep learning; Disease ranking; Human Phenotype Ontology; Large language models; Mendelian disease; Phenotype-driven diagnosis; Symptom recommendation</t>
  </si>
  <si>
    <t>Deep Learning; Humans; Phenotype; Software; Article; ChatGPT; controlled study; deep learning; diagnostic accuracy; diagnostic test accuracy study; disease classification; disease ranking; human; human phenotype ontology; information processing; large language model; major clinical study; medical literature; monogenic disorder; ontology; PhenoDP; phenotype; phenotype driven diagnosis; real world data; semantics; simulation; symptom; symptom recommendation; software</t>
  </si>
  <si>
    <t>National Natural Science Foundation of China, NSFC, (32370719, 32170667); National Natural Science Foundation of China, NSFC</t>
  </si>
  <si>
    <t xml:space="preserve">This work was supported by the National Natural Science Foundation of China (No. 32370719, No. 32170667). </t>
  </si>
  <si>
    <t>McCandless S.E.; Brunger J.W.; Cassidy S.B., The burden of genetic disease on inpatient care in a children’s hospital, Am J Hum Genet, 74, 1, pp. 121-127, (2004); Baird P.A.; Anderson T.W.; Newcombe H.B.; Lowry R.B., Genetic disorders in children and young adults: a population study, Am J Hum Genet, 42, 5, pp. 677-693, (1988); Ferreira C.R., The burden of rare diseases, Am J Med Genet A, 179, 6, pp. 885-892, (2019); Zemojtel T., Effective diagnosis of genetic disease by computational phenotype analysis of the disease-associated genome, Sci Transl Med, 6, 252, (2014); Tan T.Y.; Dillon O.J.; Stark Z., Diagnostic impact and cost-effectiveness of whole-exome sequencing for ambulant children with suspected monogenic conditions[J], JAMA Pediatr, 171, 9, pp. 855-862, (2017); Ewans L.J.; Minoche A.E.; Schofield D., Whole exome and genome sequencing in mendelian disorders: a diagnostic and health economic analysis, Eur J Hum Genet, 30, pp. 1121-1131, (2022); Ewans L.J.; Schofield D.; Shrestha R., Whole-exome sequencing reanalysis at 12 months boosts diagnosis and is cost-effective when applied early in Mendelian disorders, Genet Med, 20, pp. 1564-1574, (2018); Dillon O.J.; Lunke S.; Stark Z., Exome sequencing has higher diagnostic yield compared to simulated disease-specific panels in children with suspected monogenic disorders[J], Eur J Hum Genet, 26, 5, pp. 644-651, (2018); Iglesias A.; Anyane-Yeboa K.; Wynn J., The usefulness of whole-exome sequencing in routine clinical practice[J], Genet Med, 16, 12, pp. 922-931, (2014); Dragojlovic N.; Elliott A.M.; Adam S., The cost and diagnostic yield of exome sequencing for children with suspected genetic disorders: a benchmarking study[J], Genet Med, 20, 9, pp. 1-9, (2018); Smedley D.; Jacobsen J.O.B.; Jager M., Next-generation diagnostics and disease-gene discovery with the Exomiser[J], Nat Protoc, 10, 12, pp. 2004-2015, (2015); Saunders C.J.; Miller N.A.; Soden S.E., Rapid whole-genome sequencing for genetic disease diagnosis in neonatal intensive care units[J], Science translational medicine, 4, 154, (2012); Amberger J.S.; Bocchini C.A.; Schiettecatte F., OMIM.org: Online Mendelian Inheritance in Man (OMIM®), an online catalog of human genes and genetic disorders[J], Nucleic acids research, 43, D1, pp. D789-D798, (2015); Yuan X.; Wang J.; Dai B., Evaluation of phenotype-driven gene prioritization methods for Mendelian diseases[J], Briefings in Bioinformatics, 23, 2, (2022); Jagadeesh K.A.; Paggi J.M.; Ye J.S., S-CAP extends pathogenicity prediction to genetic variants that affect RNA splicing[J], Nat Genet, 51, 4, pp. 755-763, (2019); Kohler S.; Gargano M.; Matentzoglu N., The human phenotype ontology in 2021[J], Nucleic Acids Res, 49, D1, pp. D1207-D1217, (2021); Feng Y.; Qi L.; Tian W., PhenoBERT: a combined deep learning method for automated recognition of human phenotype ontology[J], IEEE/ACM Trans Comput Biol Bioinf, 20, 2, pp. 1269-1277, (2022); Weinreich S.S.; Mangon R.; Sikkens J.J., Orphanet: a European database for rare diseases[J], Ned Tijdschr Geneeskd, 152, 9, pp. 518-519, (2008); Muffels I.J.J.; Wiame E.; Fuchs S.A., NAA80 bi-allelic missense variants result in high-frequency hearing loss, muscle weakness and developmental delay[J], Brain Communications, 3, 4, (2021); Jagadeesh K.A.; Birgmeier J.; Guturu H., Phrank measures phenotype sets similarity to greatly improve Mendelian diagnostic disease prioritization[J], Genet Med, 21, 2, pp. 464-470, (2019); Chen J.; Xu H.; Jegga A., Novel phenotype–disease matching tool for rare genetic diseases[J], Genet Med, 21, 2, pp. 339-346, (2019); Li Z.; Zhang F.; Wang Y., PhenoPro: a novel toolkit for assisting in the diagnosis of Mendelian disease[J], Bioinformatics, 35, 19, pp. 3559-3566, (2019); Zhao M.; Havrilla J.M.; Fang L., Phen2Gene: Rapid phenotype-driven gene prioritization for rare diseases[J], NAR Genomics and Bioinformatics, 2, 2, (2020); Robinson P.N.; Ravanmehr V.; Jacobsen J.O.B., Interpretable clinical genomics with a likelihood ratio paradigm[J], The American Journal of Human Genetics, 107, 3, pp. 403-417, (2020); Zhai W.; Huang X.; Shen N., Phen2Disease: A phenotype-driven model for disease and gene prioritization by bidirectional maximum matching semantic similarities[J], Briefings in Bioinformatics, 24, 4, (2023); Marta G., PhenoTips: patient phenotyping software for clinical and research use, Human mutation, 34, 8, pp. 1057-1065, (2013); Daya G., Deepseek-R1: Incentivizing Reasoning Capability in Llms via Reinforcement Learning, (2025); Bio-Medical-3B-CoT: a high-performance biomedical language model with reasoning capabilities, (2025); Vivek G., SumPubMed: summarization dataset of PubMed scientific articles, Proceedings of the 59th annual meeting of the Association for Computational Linguistics and the 11th international joint conference on natural language processing: student research workshop, (2021); Shilpa D.; Karthikeyan A., LoRa technology-an overview.” 2018 second international conference on electronics, communication and aerospace technology (ICECA), IEEE, (2018); Jiang J.J.; Conrath D.W., Semantic similarity based on corpus statistics and lexical taxonomy[J], arXiv preprint cmp-lg/, (1997); Kipf T.N.; Welling M., Semi-supervised classification with graph convolutional networks[J], (2016); Vaswani A., Attention is all you need[J], Advances in Neural Information Processing Systems, (2017); Oord A.; Li Y.; Vinyals O., Representation learning with contrastive predictive coding[J], (2018); Hyung Won C., Scaling instruction-finetuned language models, Journal of Machine Learning Research 25.70, pp. 1-53, (2024); Jianning L., ChatGPT in healthcare: a taxonomy and systematic review, Computer Methods and Programs in Biomedicine, 245, (2024); He K., A survey of large language models for healthcare: from data, technology, and applications to accountability and ethics, Information Fusion, (2025); Luo L.; Yan S.; Lai P.T., PhenoTagger: a hybrid method for phenotype concept recognition using human phenotype ontology[J], Bioinformatics, 37, 13, pp. 1884-1890, (2021); Deisseroth C.A.; Birgmeier J.; Bodle E.E., ClinPhen extracts and prioritizes patient phenotypes directly from medical records to expedite genetic disease diagnosis[J], Genet Med, 21, 7, pp. 1585-1593, (2019); Daniel D., A corpus of GA4GH Phenopackets: case-level phenotyping for genomic diagnostics and discovery, Human Genetics and Genomics Advances, 6, (2025); Kusner M.; Sun Y.; Kolkin N., From word embeddings to document distances, /International Conference on Machine Learning. PMLR, pp. 957-966, (2015); Yasunaga M.; Leskovec J.; Liang P., Linkbert: Pretraining language models with document links[J], arXiv preprint arXiv:2203, (2022); Gu Y.; Tinn R.; Cheng H., Domain-specific language model pretraining for biomedical natural language processing[J], ACM Transactions on Computing for Healthcare (HEALTH), 3, 1, pp. 1-23, (2021); Kohler S.; Schulz M.H.; Krawitz P., Clinical diagnostics in human genetics with semantic similarity searches in ontologies[J], The American Journal of Human Genetics, 85, 4, pp. 457-464, (2009); Fanny L., Deep dermatophytosis and inherited CARD9 deficiency, New England Journal of Medicine, 369, 18, pp. 1704-1714, (2013); Dinauer M.C., Primary immune deficiencies with defects in neutrophil function, Hematology 2014, the American Society of Hematology education program book, pp. 43-50, (2016); Navabi B.; Upton J.E.M., Primary immunodeficiencies associated with eosinophilia, Allergy Asthma Clin Immunol, 12, pp. 1-12, (2016); Justiz-Vaillant A.A., Severe combined immunodeficiency—classification, microbiology association and treatment, Microorganisms, 11, 6, (2023); Daniel Toshio H., Genotype-dependent differences in age of manifestation and arrhythmia complications in short QT syndrome, International journal of cardiology, 190, pp. 393-402, (2015); Roberts J.D., Loss-of-function KCNE2 variants: True monogenic culprits of long-QT syndrome or proarrhythmic variants requiring secondary provocation?, Circulation: Arrhythmia and Electrophysiology, 10, 8, (2017); Katoh M., Cancer genomics and genetics of FGFR2[J], Int J Oncol, 33, 2, pp. 233-237, (2008); Vanakker O.; Callewaert B.; Malfait F., The genetics of soft connective tissue disorders[J], Annu Rev Genomics Hum Genet, 16, 1, pp. 229-255, (2015); Shorten C.; Khoshgoftaar T.M.; Furht B., Text data augmentation for deep learning[J], Journal of big Data, 8, 1, (2021); Smedley D.; Robinson P.N., Phenotype-driven strategies for exome prioritization of human Mendelian disease genes[J], Genome medicine, 7, pp. 1-11, (2015); Ely J.W.; Graber M.L., Preventing diagnostic errors in primary care[J], Am Fam Physician, 94, 6, pp. 426-432, (2016)</t>
  </si>
  <si>
    <t>W. Tian; State Key Laboratory of Genetics and Development of Complex Phenotypes, Department of Computational Biology, School of Life Sciences, Fudan University, Shanghai, 2005 Songhu Road, 200438, China; email: weidong.tian@fudan.edu.cn</t>
  </si>
  <si>
    <t>BioMed Central Ltd</t>
  </si>
  <si>
    <t>1756994X</t>
  </si>
  <si>
    <t>Genome Med.</t>
  </si>
  <si>
    <t>2-s2.0-105007459631</t>
  </si>
  <si>
    <t>Suresh K.; Kackar N.; Schleck L.; Fanelli C.</t>
  </si>
  <si>
    <t>Suresh, Karthik (57210555594); Kackar, Neeltje (58973775800); Schleck, Luke (58973893000); Fanelli, Cristiano (56855698200)</t>
  </si>
  <si>
    <t>57210555594; 58973775800; 58973893000; 56855698200</t>
  </si>
  <si>
    <t>Towards a RAG-based summarization for the Electron Ion Collider</t>
  </si>
  <si>
    <t>Journal of Instrumentation</t>
  </si>
  <si>
    <t>C07006</t>
  </si>
  <si>
    <t>10.1088/1748-0221/19/07/C07006</t>
  </si>
  <si>
    <t>https://www.scopus.com/inward/record.uri?eid=2-s2.0-85199201270&amp;doi=10.1088%2F1748-0221%2F19%2F07%2FC07006&amp;partnerID=40&amp;md5=63d6f737a5ddeb097675ab721e869cbb</t>
  </si>
  <si>
    <t>Department of Data Science, College of William &amp; Mary, VA, Williamsburg, 23185, United States; Department of Physics, College of William &amp; Mary, VA, Williamsburg, 23185, United States</t>
  </si>
  <si>
    <t>Suresh K., Department of Data Science, College of William &amp; Mary, VA, Williamsburg, 23185, United States; Kackar N., Department of Data Science, College of William &amp; Mary, VA, Williamsburg, 23185, United States; Schleck L., Department of Data Science, College of William &amp; Mary, VA, Williamsburg, 23185, United States; Fanelli C., Department of Data Science, College of William &amp; Mary, VA, Williamsburg, 23185, United States, Department of Physics, College of William &amp; Mary, VA, Williamsburg, 23185, United States</t>
  </si>
  <si>
    <t>The complexity and sheer volume of information — encompassing documents, papers, data, and other resources — from large-scale experiments demand significant time and effort to navigate, making the task of accessing and utilizing these varied forms of information daunting, particularly for new collaborators and early-career scientists. To tackle this issue, a Retrieval Augmented Generation (RAG)-based Summarization AI for EIC (RAGS4EIC) is under development. This AI-Agent not only condenses information but also effectively references relevant responses, offering substantial advantages for collaborators. Our project involves a two-step approach: first, querying a comprehensive vector database containing all pertinent experiment information; second, utilizing a Large Language Model (LLM) to generate concise summaries enriched with citations based on user queries and retrieved data. We describe the evaluation methods that use RAG assessments (RAGAs) scoring mechanisms to assess the effectiveness of responses. Furthermore, we describe the concept of prompt template based instruction-tuning which provides flexibility and accuracy in summarization. Importantly, the implementation relies on LangChain [1], which serves as the foundation of our entire workflow. This integration ensures efficiency and scalability, facilitating smooth deployment and accessibility for various user groups within the Electron Ion Collider (EIC) community. This innovative AI-driven framework not only simplifies the understanding of vast datasets but also encourages collaborative participation, thereby empowering researchers. As a demonstration, a web application has been developed to explain each stage of the RAG Agent development in detail. The application can be accessed at https://rags4eic-ai4eic.streamlit.app.[A tagged version of the source code can be found in https://github.com/ai4eic/EIC-RAG-Project/releases/tag/AI4EIC2023_PROCEEDING.] © 2024 The Author(s)</t>
  </si>
  <si>
    <t>Analysis and statistical methods; Computing (architecture, farms, GRID for recording, storage, archiving, and distribution of data); Software architectures (event data models, frameworks and databases)</t>
  </si>
  <si>
    <t>Computational linguistics; High energy physics; Query processing; Analyse and statistical method; Computing (architecture, farm, GRID for recording, storage, archiving, and distribution of data); Computing architecture; Electron ions; Language model; Large scale experiments; Modelling framework; Software architecture (event data model, framework and database); Two-step approach; User query; Digital storage</t>
  </si>
  <si>
    <t>Harisson C., Langchain, (2022); Abdul Khalek R., Science Requirements and Detector Concepts for the Electron-Ion Collider: EIC Yellow Report, Nucl. Phys. A, 2022; Sun Chi Qiu Xipeng Xu Yige Huang Xuanjing How to Fine-Tune BERT for Text Classification?, (2019); Mosin Vladislav Samenko Igor Kozlovskii Borislav Tikhonov Alexey Yamshchikov Ivan P. Fine-tuning transformers: Vocabulary transfer, Artificial Intelligence, (2023); Brown Tom B., Language Models are Few-Shot Learners 2020; Dong Qingxiu Li Lei Dai Damai Zheng Ce Wu Zhiyong Chang Baobao Sun Xu Xu Jingjing Li Lei Sui Zhifang A Survey on In-context Learning; Lewis Patrick Perez Ethan Piktus Aleksandra Petroni Fabio Karpukhin Vladimir Goyal Naman Küttler Heinrich Lewis Mike Yih Wen-tau Rocktäschel Tim Riedel Sebastian Kiela Douwe Retrieval-Augmented Generation for Knowledge-Intensive NLP Tasks, (2020); Learning to Retrieve, Generate, and Critique through Self-Reflection; Partha Pratim ChatGPT Ray, A comprehensive review on background, applications, key challenges, bias, ethics, limitations and future scope, Internet of Things and Cyber-Physical Systems, 3, pp. 121-154, (2023); Mikolov Tomas Chen Kai Corrado Greg Dean Jeffrey Efficient Estimation of Word Representations in Vector Space, (2013); Automated Evaluation of Retrieval Augmented Generation, (2023)</t>
  </si>
  <si>
    <t>K. Suresh; Department of Data Science, College of William &amp; Mary, Williamsburg, VA, 23185, United States; email: ksuresh@wm.edu</t>
  </si>
  <si>
    <t>Institute of Physics</t>
  </si>
  <si>
    <t>J. Instrum.</t>
  </si>
  <si>
    <t>2-s2.0-85199201270</t>
  </si>
  <si>
    <t>Mao Q.; Dabrowski A.; Wei F.; Olson E.; Neary R.; Yang J.; Qin H.; Huber-Fliflet N.</t>
  </si>
  <si>
    <t>Mao, Qiang (58100916500); Dabrowski, Adam (48661664200); Wei, Fusheng (57207577914); Olson, Eric (59561787300); Neary, Robert (57207572269); Yang, Jingchao (57384316200); Qin, Han (57207582087); Huber-Fliflet, Nathaniel (57193613724)</t>
  </si>
  <si>
    <t>58100916500; 48661664200; 57207577914; 59561787300; 57207572269; 57384316200; 57207582087; 57193613724</t>
  </si>
  <si>
    <t>Comparative Analysis of LLM-Generated Event Timeline Summarization for Legal Investigations</t>
  </si>
  <si>
    <t>Proceedings - 2024 IEEE International Conference on Big Data, BigData 2024</t>
  </si>
  <si>
    <t>10.1109/BigData62323.2024.10826063</t>
  </si>
  <si>
    <t>https://www.scopus.com/inward/record.uri?eid=2-s2.0-85218003351&amp;doi=10.1109%2FBigData62323.2024.10826063&amp;partnerID=40&amp;md5=4d8490f347e6ed41045b868e2d4928f6</t>
  </si>
  <si>
    <t>Ankura Consulting Group, Llc, Washington, DC, United States</t>
  </si>
  <si>
    <t>Mao Q., Ankura Consulting Group, Llc, Washington, DC, United States; Dabrowski A., Ankura Consulting Group, Llc, Washington, DC, United States; Wei F., Ankura Consulting Group, Llc, Washington, DC, United States; Olson E., Ankura Consulting Group, Llc, Washington, DC, United States; Neary R., Ankura Consulting Group, Llc, Washington, DC, United States; Yang J., Ankura Consulting Group, Llc, Washington, DC, United States; Qin H., Ankura Consulting Group, Llc, Washington, DC, United States; Huber-Fliflet N., Ankura Consulting Group, Llc, Washington, DC, United States</t>
  </si>
  <si>
    <t>This paper presents a comparative study evaluating the performance of Large Language Models (LLMs) in generating timeline summaries from construction delay documents. We assessed seven open-source LLMs and two commercial chatbots (ChatGPT and Claude) on their ability to extract, organize, and summarize delay events from twenty-one carefully curated synthetic snippets of text. The evaluation framework combined automatic metrics (BERTScore and ROUGE scores) with expert human assessment across four dimensions: event description accuracy, date accuracy, event capture completeness, and language quality.Results demonstrate that while commercial solutions, particularly Claude, achieved superior performance, several open-source alternatives showed comparable capabilities. Notably, Llama-3.1-70B-Instruct showed robust performance in event capture and source tracking, while Llama-3.1-8B-Instruct offered efficient processing with balanced performance among smaller models. A critical finding was the widespread challenge in temporal information processing, with only Claude achieving complete accuracy in date extraction and event association. The study's findings suggest that open-source LLMs can serve as practical tools for construction document analysis, although model selection is a critical consideration based on specific accuracy and efficiency requirements, and resource constraints. © 2024 IEEE.</t>
  </si>
  <si>
    <t>BERTScore; Construction disputes; Expert Review; GenAI; LLMs; NLP</t>
  </si>
  <si>
    <t>Modeling languages; Open source software; BERTScore; Comparative analyzes; Construction dispute; Expert review; GenAI; Language model; Large language model; Legal investigation; Open-source; Performance; Open systems</t>
  </si>
  <si>
    <t>Huber-Fliflet N.; Zhang J.; Gronvall P.; Wei F.; Spinelli P.; Dabrowski A.; Yang J., Explainable Text Classification for Legal Document Review in Construction Delay Disputes, 2022 IEEE International Conference on Big Data (Big Data), (2022); Brown T.B., Language models are few-shot learners, (2020); Touvron H.; Martin L.; Stone K.; Albert P.; Almahairi A.; Babaei Y.; Scialom T., Llama 2: Open foundation and fine-tuned chat models, (2023); Chowdhery A.; Narang S.; Devlin J.; Bosma M.; Mishra G.; Roberts A.; Fiedel N., Palm: Scaling language modeling with pathways, Journal of Machine Learning Research, 24, 240, pp. 1-113, (2023); Naveed H.; Khan A.U.; Qiu S.; Saqib M.; Anwar S.; Usman M.; Mian A., A comprehensive overview of large language models, (2023); Zhang H.; Yu P.S.; Zhang J., A Systematic Survey of Text Summarization: From Statistical Methods to Large Language Models, (2024); Wei J.; Wang X.; Schuurmans D.; Bosma M.; Xia F.; Chi E.; Zhou D., Chain-of-thought prompting elicits reasoning in large language models, Advances in neural information processing systems, 35, pp. 24824-24837, (2022); Zhang T.; Kishore V.; Wu F.; Weinberger K.Q.; Artzi Y., Bertscore: Evaluating text generation with bert, (2019); Chang Y.; Wang X.; Wang J.; Wu Y.; Yang L.; Zhu K.; Xie X., A survey on evaluation of large language models, ACM Transactions on Intelligent Systems and Technology, 15, 3, pp. 1-45, (2024); Lin C.Y., Rouge: A package for automatic evaluation of summaries, Text summarization branches out, pp. 74-81, (2004); Chang Y.; Wang X.; Wang J.; Wu Y.; Yang L.; Zhu K.; Xie X., A survey on evaluation of large language models, ACM Transactions on Intelligent Systems and Technology, 15, 3, pp. 1-45, (2024); Krippendorff K., Computing Krippendorff's alphareliability, (2011); Van Der Lee C.; Gatt A.; Van Miltenburg E.; Wubben S.; Krahmer E., Best practices for the human evaluation of automatically generated text, Proceedings of the 12th International Conference on Natural Language Generation, pp. 355-368, (2019); Thakur S.; Ahmad B.; Fan Z.; Pearce H.; Tan B.; Karri R.; Garg S., Benchmarking large language models for automatedverilog rtl code generation, 2023 Design, Automation &amp; Test in Europe Conference &amp; Exhibition (DATE), pp. 1-6, (2023); Wang C.; Liu X.; Yue Y.; Tang X.; Zhang T.; Jiayang C.; Zhang Y., Survey on factuality in large language models: Knowledge, retrieval and domain-specificity, (2023)</t>
  </si>
  <si>
    <t>Q. Mao; Ankura Consulting Group, Llc, Washington, United States; email: qiang.mao@ankura.com</t>
  </si>
  <si>
    <t>Ding W.; Lu C.-T.; Wang F.; Di L.; Wu K.; Huan J.; Nambiar R.; Li J.; Ilievski F.; Baeza-Yates R.; Hu X.</t>
  </si>
  <si>
    <t>Ankura; IEEE Computer Society; IEEE Dataport; U.S. National Science Foundation (NSF); Virginia Tech</t>
  </si>
  <si>
    <t>2024 IEEE International Conference on Big Data, BigData 2024</t>
  </si>
  <si>
    <t>15 December 2024 through 18 December 2024</t>
  </si>
  <si>
    <t>Washington</t>
  </si>
  <si>
    <t>979-835036248-0</t>
  </si>
  <si>
    <t>Proc. - IEEE Int. Conf. Big Data, BigData</t>
  </si>
  <si>
    <t>2-s2.0-85218003351</t>
  </si>
  <si>
    <t>Billah M.M.; Rahman M.S.; Roy B.</t>
  </si>
  <si>
    <t>Billah, Md Mustakim (59338355400); Rahman, Md Shamimur (58777789500); Roy, Banani (15064838600)</t>
  </si>
  <si>
    <t>59338355400; 58777789500; 15064838600</t>
  </si>
  <si>
    <t>Do Automatic Comment Generation Techniques Fall Short? Exploring the Influence of Method Dependencies on Code Understanding</t>
  </si>
  <si>
    <t>Proceedings of the 29th International Conference on Evaluation and Assessment in Software Engineering , EASE, 2025 edition, EASE 2025</t>
  </si>
  <si>
    <t>10.1145/3756681.3756977</t>
  </si>
  <si>
    <t>https://www.scopus.com/inward/record.uri?eid=2-s2.0-105027184501&amp;doi=10.1145%2F3756681.3756977&amp;partnerID=40&amp;md5=37a6ef2c016760c96c7d33dc3de2ba61</t>
  </si>
  <si>
    <t>University of Saskatchewan, Saskatoon, Canada</t>
  </si>
  <si>
    <t>Billah M.M., University of Saskatchewan, Saskatoon, Canada; Rahman M.S., University of Saskatchewan, Saskatoon, Canada; Roy B., University of Saskatchewan, Saskatoon, Canada</t>
  </si>
  <si>
    <t>Method-level comments are critical for improving code comprehension and supporting software maintenance. With advancements in large language models (LLMs), automated comment generation has become a major research focus. However, existing approaches often overlook method dependencies, where one method relies on or calls others, affecting comment quality and code understandability. This study investigates the prevalence and impact of dependent methods in software projects and introduces a dependency-aware approach for method-level comment generation. Analyzing a dataset of 10 popular Java GitHub projects, we found that dependent methods account for 69.25% of all methods and exhibit higher engagement and change proneness compared to independent methods. Across 448K dependent and 199K independent methods, we observed that state-of-the-art fine-tuned models (e.g., CodeT5+, CodeBERT) struggle to generate comprehensive comments for dependent methods, a trend also reflected in LLM-based approaches like ASAP. To address this, we propose HelpCOM, a novel dependency-aware technique that incorporates helper method information to improve comment clarity, comprehensiveness, and relevance. Experiments show that HelpCOM outperforms baseline methods by 5.6% to 50.4% across syntactic (e.g., BLEU), semantic (e.g., SentenceBERT), and LLM-based evaluation metrics. A survey of 156 software practitioners further confirms that HelpCOM significantly improves the comprehensibility of code involving dependent methods, highlighting its potential to enhance documentation, maintainability, and developer productivity in large-scale systems. © 2025 Copyright held by the owner/author(s).</t>
  </si>
  <si>
    <t>Code Comment Generation; Code Summarization; Code Understanding; Large Language Models; Method Coupling</t>
  </si>
  <si>
    <t>Automatic programming; Computer programming languages; Computer software; Computer software maintenance; Large scale systems; Object oriented programming; Semantics; Code comment generation; Code comprehension; Code summarization; Code understanding; Generation techniques; Language model; Large language model; Method coupling; Research focus; Understandability; Codes (symbols)</t>
  </si>
  <si>
    <t>Natural Sciences and Engineering Research Council of Canada, CRSNG; Canada Foundation for Innovation, FCI</t>
  </si>
  <si>
    <t>This research is supported in part by the Natural Sciences and Engineering Research Council of Canada (NSERC) Discovery Grants program, the Canada Foundation for Innovation's John R. Evans Leaders Fund (CFI-JELF), and by the industry-stream NSERC CREATE in Software Analytics Research (SOAR).</t>
  </si>
  <si>
    <t>Uddin Ahmad W.; Chakraborty S.; Ray B.; Chang K., Unified pre-training for program understanding and generation, (2021); Ahmed T.; Devanbu P., Multilingual training for software engineering, Proceedings of the 44th International Conference on Software Engineering, pp. 1443-1455, (2022); Ahmed T.; Devanbu P.; Treude C.; Pradel M., Can LLMs Replace Manual Annotation of Software Engineering Artifacts?, (2024); Ahmed T.; Suresh Pai K.; Devanbu P.; Barr E., Automatic semantic augmentation of language model prompts (for code summarization), Proceedings of the IEEE/ACM 46th International Conference on Software Engineering, pp. 1-13, (2024); Banerjee S.; Lavie A., METEOR: An automatic metric for MT evaluation with improved correlation with human judgments, Proceedings of the acl workshop on intrinsic and extrinsic evaluation measures for machine translation and/or summarization, pp. 65-72, (2005); Bansal A.; Haque S.; McMillan C., Project-level encoding for neural source code summarization of subroutines, 2021IEEE/ACM 29th International Conference on Program Comprehension (ICPC), pp. 253-264, (2021); Mustakim Billah M.; Ranjan Roy P.; Codabux Z.; Roy B., Are Large Language Models a Threat to Programming Platforms? An Exploratory Study, Proceedings of the 18th ACM/IEEE International Symposium on Empirical Software Engineering and Measurement (Barcelona, Spain) (ESEM '24), pp. 292-301, (2024); Brown T.B.; Mann B.; Ryder N.; Subbiah M.; Kaplan J.; Dhariwal P.; Neelakantan A.; Shyam P.; Sastry G.; Askell A., Language models are few-shot learners, Proceedings of the 34th International Conference on Neural Information Processing Systems, pp. 1877-1901, (2020); Basili V.R.; Caldiera G.; Dieter Rombach H., The goal question metric approach, Encyclopedia of software engineering, pp. 528-532, (1994); Cer D.; Yang Y.; Kong S.; Hua N.; Limtiaco N.; Rhomni S.J.; Constant N.; Guajardo-Cespedes M.; Yuan S.; Tar C.; Sung Y.; Strope B.; Kurzweil R., Universal Sentence Encoder, (2018); Chen M.; Tworek J.; Jun H.; Yuan Q.; De Oliveira Pinto H.P.; Kaplan J.; Edwards H.; Burda Y.; Joseph N.; Brockman G., Evaluating large language models trained on code, (2021); Conneau A.; Kiela D.; Schwenk H.; Barrault L.; Bordes A., Supervised Learning of Universal Sentence Representations from Natural Language Inference Data, (2018); De Souza S.C.B.; Anquetil N.; Oliveira De K.M., A study of the documentation essential to software maintenance, Proceedings of the 23rd annual international conference on Design of communication: Documenting &amp; designing for pervasive information, pp. 68-75, (2005); Dong Q.; Li L.; Dai D.; Zheng C.; Ma J.; Li R.; Xia H.; Xu J.; Wu Tianyu Liu Z., A survey on in-context learning, (2022); Eddy B.P.; Robinson J.A.; Kraft N.A.; Carver J.C., Evaluating source code summarization techniques: Replication and expansion, 2013 21st International Conference on Program Comprehension (ICPC), pp. 13-22, (2013); Feng Z.; Guo D.; Tang D.; Duan N.; Feng X.; Gong M.; Shou L.; Qin B.; Liu T.; Jiang D., Codebert: A pre-trained model for programming and natural languages, (2020); Fleiss J.L.; Levin B.; Cho Paik M., The measurement of interrater agreement, Statistical methods for rates and proportions, 2, 212-236, pp. 22-23, (1981); Fluri B.; Wursch M.; Gall H.C., Do code and comments co-evolve? on the relation between source code and comment changes, 14th Working conference on reverse engineering (WCRE, pp. 70-79, (2007); Fluri B.; Wursch M.; Giger E.; Gall H.C., Analyzing the co-evolution of comments and source code, Software Quality Journal, 17, pp. 367-394, (2009); Geng M.; Wang S.; Dong D.; Wang H.; Li G.; Jin Z.; Mao X.; Liao X., Large language models are fewshot summarizers: Multi-intent comment generation via in-context learning, Proceedings of the 46th IEEE/ACM International Conference on Software Engineering, pp. 1-13, (2024); Grund F.; Alam Chowdhury S.; Bradley N.C.; Hall B.; Holmes R., CodeShovel: Constructing method-level source code histories, 2021 IEEE/ACM 43rd International Conference on Software Engineering (ICSE), pp. 1510-1522, (2021); Gu Q., Llm-based code generation method for golang compiler testing, Proceedings of the 31st ACM Joint European Software Engineering Conference and Symposium on the Foundations of Software Engineering, pp. 2201-2203, (2023); Guo D.; Ren S.; Lu S.; Feng Z.; Tang D.; Liu S.; Zhou L.; Duan N.; Svyatkovskiy A.; Fu S., Graphcodebert: Pre-training code representations with data flow, (2020); Haiduc S.; Aponte J.; Marcus A., Supporting program comprehension with source code summarization, Proceedings of the 32nd ACM/IEEE International Conference on Software Engineering, 2, pp. 223-226, (2010); Haiduc S.; Aponte J.; Moreno L.; Marcus A., On the use of automated text summarization techniques for summarizing source code, 2010 17th Working conference on reverse engineering, pp. 35-44, (2010); Haque S.; Eberhart Z.; Bansal A.; McMillan C., Semantic similarity metrics for evaluating source code summarization, Proceedings of the 30th IEEE/ACM International Conference on Program Comprehension, pp. 36-47, (2022); Higo Y.; Hayashi S.; Kusumoto S., On tracking Java methods with Git mechanisms, Journal of Systems and Software, 165, (2020); Hu X.; Li G.; Xia X.; Lo D.; Jin Z., Deep code comment generation, Proceedings of the 26th conference on program comprehension, pp. 200-210, (2018); Hu X.; Li G.; Xia X.; Lo D.; Jin Z., Deep code comment generation with hybrid lexical and syntactical information, Empirical Software Engineering, 25, pp. 2179-2217, (2020); Hu X.; Li G.; Xia X.; Lo D.; Lu S.; Jin Z., Summarizing source code with transferred API knowledge, Proceedings of the 27th International Joint Conference on Artificial Intelligence, pp. 2269-2275, (2018); Husain H.; Wu H.; Gazit T.; Allamanis M.; Brockschmidt M., CodeSearchNet challenge: Evaluating the state of semantic code search, (2019); Iyer S.; Konstas I.; Cheung A.; Zettlemoyer L., Summarizing source code using a neural attention model, 54th Annual Meeting of the Association for Computational Linguistics 2016, pp. 2073-2083, (2016); Kojima T.; Shane Gu S.; Reid M.; Matsuo Y.; Iwasawa Y., Large language models are zero-shot reasoners, Advances in neural information processing systems, 35, pp. 22199-22213, (2022); Krishna M.; Gaur B.; Verma A.; Jalote P., Using LLMs in Software Requirements Specifications: An Empirical Evaluation, (2024); Kumar A.; Haiduc S.; Pratim Das P.; Pratim Chakrabarti P., LLMs as Evaluators: A Novel Approach to Evaluate Bug Report Summarization, (2024); Kumar J.; Chimalakonda S., Code summarization without direct access to code-towards exploring federated llms for software engineering, Proceedings of the 28th International Conference on Evaluation and Assessment in Software Engineering, pp. 100-109, (2024); LeClair A.; Jiang S.; McMillan C., A neural model for generating natural language summaries of program subroutines, 2019 IEEE/ACM 41st International Conference on Software Engineering (ICSE), pp. 795-806, (2019); Li H.; Hao Y.; Zhai Y.; Qian Z., Enhancing Static Analysis for Practical Bug Detection: An LLM-Integrated Approach, Proceedings of the ACM on Programming Languages, 8, pp. 474-499, (2024); Lin C.; Ouyang Z.; Zhuang J.; Chen J.; Li H.; Wu R., Improving code summarization with block-wise abstract syntax tree splitting, 2021 IEEE/ACM 29th International Conference on Program Comprehension (ICPC), pp. 184-195, (2021); Lin C., Rouge: A package for automatic evaluation of summaries, Text summarization branches out, pp. 74-81, (2004); Yi Lin H.; Thongtanunam P.; Treude C.; Charoenwet W., Improving automated code reviews: Learning from experience, Proceedings of the 21st International Conference on Mining Software Repositories, pp. 278-283, (2024); Linares-Vasquez M.; Li B.; Vendome C.; Poshyvanyk D., How do developers document database usages in source code?(n), 2015 30th IEEE/ACM International Conference on Automated Software Engineering (ASE), pp. 36-41, (2015); Liu K.; Liu Y.; Chen Z.; Zhang J.M.; Han Y.; Ma Y.; Li G.; Huang G., LLM-Powered Test Case Generation for Detecting Tricky Bugs, (2024); Liu Y.; Iter D.; Xu Y.; Wang S.; Xu R.; Zhu C., G-eval: Nlg evaluation using gpt-4 with better human alignment, (2023); Lu J.; Yu L.; Li X.; Yang L.; Zuo C., LLaMA-Reviewer: Advancing code review automation with large language models through parameterefficient fine-tuning, 2023 IEEE 34th International Symposium on Software Reliability Engineering (ISSRE), pp. 647-658, (2023); Luong M., Effective approaches to attention-based neural machine translation, (2015); Mann H.B.; Whitney D.R., On a test of whether one of two random variables is stochastically larger than the other, The annals of mathematical statistics, pp. 50-60, (1947); Marques N.; Rocha Silva R.; Bernardino J., Using ChatGPT in Software Requirements Engineering: A Comprehensive Review, Future Internet, 16, 6, (2024); Martin R.C., Clean code: A handbook of agile software craftsmanship, (2009); Mastropaolo A.; Ciniselli M.; Di Penta M.; Bavota G., Evaluating Code Summarization Techniques: A New Metric and an Empirical Characterization, Proceedings of the IEEE/ACM 46th International Conference on Software Engineering, pp. 1-13, (2024); Moore D.S.; McCabe G.P., Introduction to the practice of statistics, (1989); Mu F.; Chen X.; Shi L.; Wang S.; Wang Q., Developerintent driven code comment generation, 2023 IEEE/ACM 45th International Conference on Software Engineering (ICSE), pp. 768-780, (2023); Nijkamp E.; Pang B.; Hayashi H.; Tu L.; Wang H.; Zhou Y.; Savarese S.; Xiong C., Codegen: An open large language model for code with multi-turn program synthesis, (2022); Ouyang S.; Zhang J.M.; Harman M.; Wang M., LLM is Like a Box of Chocolates: The Non-determinism of ChatGPT in Code Generation, (2023); Papineni K.; Roukos S.; Ward T.; Zhu W., Bleu: A method for automatic evaluation of machine translation, Proceedings of the 40th annual meeting of the Association for Computational Linguistics, pp. 311-318, (2002); Qiao S.; Ou Y.; Zhang N.; Chen X.; Yao Y.; Deng S.; Tan C.; Huang F.; Chen H., Reasoning with language model prompting: A survey, (2022); Reimers N., Sentence-BERT: Sentence Embeddings using Siamese BERTNetworks, (2019); Reynolds L.; McDonell K., Prompt programming for large language models: Beyond the few-shot paradigm, Extended abstracts of the 2021 CHI conference on human factors in computing systems, pp. 1-7, (2021); Rodeghero P.; McMillan C.; McBurney P.W.; Bosch N.; D'Mello S., Improving automated source code summarization via an eyetracking study of programmers, Proceedings of the 36th international conference on Software engineering, pp. 390-401, (2014); Roy D.; Fakhoury S.; Arnaoudova V., Reassessing automatic evaluation metrics for code summarization tasks, Proceedings of the 29th ACM Joint Meeting on European Software Engineering Conference and Symposium on the Foundations of Software Engineering, pp. 1105-1116, (2021); Roziere B.; Gehring J.; Gloeckle F.; Sootla S.; Gat I.; Ellen Tan X.; Adi Y.; Liu J.; Sauvestre R.; Remez T., Code llama: Open foundation models for code, (2023); Runeson P.; Host M., Guidelines for conducting and reporting case study research in software engineering, Empirical software engineering, 14, pp. 131-164, (2009); Shi F.; Suzgun M.; Freitag M.; Wang X.; Srivats S.; Vosoughi S.; Won Chung H.; Tay Y.; Ruder S.; Zhou D., Language models are multilingual chain-of-thought reasoners, (2022); Spinellis D., Code documentation, IEEE software, 27, 4, pp. 18-19, (2010); Sridhara G.; Hill E.; Muppaneni D.; Pollock L.; Vijay-Shanker K., Towards automatically generating summary comments for java methods, Proceedings of the 25th IEEE/ACM international conference on Automated software engineering, pp. 43-52, (2010); Steidl D.; Hummel B.; Juergens E., Quality analysis of source code comments, 2013 21st international conference on program comprehension (icpc), pp. 83-92, (2013); Sun W.; Miao Y.; Li Y.; Zhang H.; Fang C.; Liu Y.; Deng G.; Liu Y.; Chen Z., Source Code Summarization in the Era of Large Language Models, 2025 IEEE/ACM 47th International Conference on Software Engineering (ICSE), pp. 419-431, (2024); Sutskever I., Sequence to Sequence Learning with Neural Networks, (2014); Tang Z.; Shen X.; Li C.; Ge J.; Huang L.; Zhu Z.; Luo B., Ast-trans: Code summarization with efficient tree-structured attention, Proceedings of the 44th International Conference on Software Engineering, pp. 150-162, (2022); Tenny T., Program readability: Procedures versus comments, IEEE Transactions on Software Engineering, 14, 9, pp. 1271-1279, (1988); Vaswani A.; Shazeer N.; Parmar N.; Uszkoreit J.; Jones L.; Gomez A.N.; Kaiser L.; Polosukhin I., Attention is all you need, Advances in neural information processing systems, 30, (2017); Vedantam R.; Lawrence Zitnick C.; Parikh D., Cider: Consensus-based image description evaluation, Proceedings of the IEEE conference on computer vision and pattern recognition, pp. 4566-4575, (2015); Wan Y.; Zhao Z.; Yang M.; Xu G.; Ying H.; Wu J.; Yu P.S., Improving automatic source code summarization via deep reinforcement learning, Proceedings of the 33rd ACM/IEEE international conference on automated software engineering, pp. 397-407, (2018); Wang J.; Liang Y.; Meng F.; Sun Z.; Shi H.; Li Z.; Xu J.; Qu J.; Zhou J., Is chatgpt a good nlg evaluator? a preliminary study, (2023); Wang W.; Zhang Y.; Sui Y.; Wan Y.; Zhao Z.; Wu J.; Yu Philip S.; Xu G., Reinforcement-learning-guided source code summarization using hierarchical attention, IEEE Transactions on software Engineering, 48, 1, pp. 102-119, (2020); Wang Y.; Le Akhilesh Deepak Gotmare H.; Bui N.D.Q.; Li J.; Ch Hoi S., Codet5+: Open code large language models for code understanding and generation, (2023); Wang Y.; Wang W.; Joty S.; Ch Hoi S., Codet5: Identifieraware unified pre-trained encoder-decoder models for code understanding and generation, (2021); Wen F.; Nagy C.; Bavota G.; Lanza M., A largescale empirical study on code-comment inconsistencies, 2019 IEEE/ACM 27th International Conference on Program Comprehension (ICPC), pp. 53-64, (2019); Wilcoxon F., Individual comparisons by ranking methods, Breakthroughs in statistics: Methodology and distribution, pp. 196-202, (1992); Woodfield S.N.; Dunsmore H.E.; Shen V.Y., The effect of modularization and comments on program comprehension, Proceedings of the 5th international conference on Software engineering, pp. 215-223, (1981); Wu Y.; Wan Y.; Chu Z.; Zhao W.; Liu Y.; Zhang H.; Shi X.; Yu P.S., Can Large Language Models Serve as Evaluators for Code Summarization?, (2024); Steven Xia C.; Wei Y.; Zhang L., Automated program repair in the era of large pre-trained language models, 2023 IEEE/ACM 45th International Conference on Software Engineering (ICSE), pp. 1482-1494, (2023); Steven Xia C.; Zhang L., Conversational automated program repair, (2023); Xia X.; Bao L.; Lo D.; Xing Z.; Hassan A.E.; Li S., Measuring program comprehension: A large-scale field study with professionals, IEEE Transactions on Software Engineering, 44, 10, pp. 951-976, (2017); Xu F.F.; Alon U.; Neubig G.; Josua Hellendoorn V., A systematic evaluation of large language models of code, Proceedings of the 6th ACM SIGPLAN International Symposium on Machine Programming, pp. 1-10, (2022); Zhang J.; Wang X.; Zhang H.; Sun H.; Liu X., Retrieval-based neural source code summarization, Proceedings of the ACM/IEEE 42nd International Conference on Software Engineering, pp. 1385-1397, (2020); Zhang T.; Kishore V.; Wu F.; Weinberger K.Q.; Artzi Y., Bertscore: Evaluating text generation with bert, (2019)</t>
  </si>
  <si>
    <t>M.M. Billah; University of Saskatchewan, Saskatoon, Canada; email: mustakim.billah@usask.ca</t>
  </si>
  <si>
    <t>Babar M.A.; Tosun A.; Wagner S.; Stray V.</t>
  </si>
  <si>
    <t>Aselsan; Istanbul Technical University (ITU); Paycell</t>
  </si>
  <si>
    <t>29th International Conference on Evaluation and Assessment of Software Engineering, EASE 2025</t>
  </si>
  <si>
    <t>17 June 2025 through 20 June 2025</t>
  </si>
  <si>
    <t>Istanbul</t>
  </si>
  <si>
    <t>979-840071385-9</t>
  </si>
  <si>
    <t>Proc. Int. Conf. Eval. Assess. Softw. Eng. EASE, ed., EASE</t>
  </si>
  <si>
    <t>2-s2.0-105027184501</t>
  </si>
  <si>
    <t>Cao L.; He H.; Huang H.; Wang J.; Cai Y.</t>
  </si>
  <si>
    <t>Cao, Liuwen (57386927400); He, Hongkui (58929165100); Huang, Hailin (59171593600); Wang, Jiexin (57216583611); Cai, Yi (55538918200)</t>
  </si>
  <si>
    <t>57386927400; 58929165100; 59171593600; 57216583611; 55538918200</t>
  </si>
  <si>
    <t>Rethinking-based Code Summarization with Chain of Comments</t>
  </si>
  <si>
    <t>Proceedings - International Conference on Computational Linguistics, COLING</t>
  </si>
  <si>
    <t>https://www.scopus.com/inward/record.uri?eid=2-s2.0-85218501405&amp;partnerID=40&amp;md5=38731bb3ad35228ace9d0c068d8bacea</t>
  </si>
  <si>
    <t>School of Software Engineering, South China University of Technology, China; Key Laboratory of Big Data and Intelligent Robot, South China University of Technology, Ministry of Education, China</t>
  </si>
  <si>
    <t>Cao L., School of Software Engineering, South China University of Technology, China, Key Laboratory of Big Data and Intelligent Robot, South China University of Technology, Ministry of Education, China; He H., School of Software Engineering, South China University of Technology, China, Key Laboratory of Big Data and Intelligent Robot, South China University of Technology, Ministry of Education, China; Huang H., School of Software Engineering, South China University of Technology, China, Key Laboratory of Big Data and Intelligent Robot, South China University of Technology, Ministry of Education, China; Wang J., School of Software Engineering, South China University of Technology, China, Key Laboratory of Big Data and Intelligent Robot, South China University of Technology, Ministry of Education, China; Cai Y., School of Software Engineering, South China University of Technology, China, Key Laboratory of Big Data and Intelligent Robot, South China University of Technology, Ministry of Education, China</t>
  </si>
  <si>
    <t>Automatic code summarization aims to generate concise natural language descriptions (summary) for source code, which can free software developers from the heavy burden of manual commenting and software maintenance. Existing methods focus on learning a direct mapping from pure code to summaries, overlooking the significant heterogeneity gap between code and summary. Moreover, existing methods lack a human-like re-check process to evaluate whether the generated summaries match well with the code. To address these two limitations, we introduce RBCoSum, a novel framework that incorporates the generated Chain Of Comments (COC) as auxiliary intermediate information for the model to bridge the gap between code and summaries. Also, we propose a rethinking process where a learned ranker trained on our constructed ranking dataset scores the extent of matching between the generated summary and the code, selecting the highest-scoring summary to achieve a re-check process. We conduct extensive experiments to evaluate our approach and compare it with other automatic code summarization models as well as multiple code Large Language Models (LLMs). The experimental results show that RBCoSum is effective and outperforms baselines by a large margin. The human evaluation also proves the summaries generated with RBCoSum are more natural, informative, useful, and truthful. © 2025 Association for Computational Linguistics.</t>
  </si>
  <si>
    <t>Automatic programming; C (programming language); Computer software maintenance; Natural language processing systems; Automatic codes; Direct mapping; Free software; Human like; Language description; Matchings; Natural languages; Software developer; Source codes; Summarization models; Computational linguistics</t>
  </si>
  <si>
    <t>China Computer Federation, CCF; Fundamental Research Funds for the Central Universities; Guangdong Provincial Natural Science Foundation for Outstanding Youth Team Project, (2024B1515040010); National Natural Science Foundation of China, NSFC, (62076100, 62402185, 62476097); National Natural Science Foundation of China, NSFC; South China University of Technology, SCUT, (x2rjD2240100); South China University of Technology, SCUT; Science and Technology Planning Project of Guangdong Province, (2020B0101100002); Science and Technology Planning Project of Guangdong Province; Guangdong Provincial Fund for Basic and Applied Basic Research-Regional Joint Fund Project, (2023B1515120078)</t>
  </si>
  <si>
    <t>This research is supported by the Science and Technology Planning Project of Guangdong Province (2020B0101100002), the National Natural Science Foundation of China (62076100, 62476097, 62402185), the Fundamental Research Funds for the Central Universities, South China University of Technology (x2rjD2240100), Guangdong Provincial Fund for Basic and Applied Basic Research-Regional Joint Fund Project (Key Project) (2023B1515120078), Guangdong Provincial Natural Science Foundation for Outstanding Youth Team Project (2024B1515040010), the China Computer Federation (CCF)-Zhipu AI Large Model Fund.</t>
  </si>
  <si>
    <t>Ahmad Wasi; Chakraborty Saikat; Ray Baishakhi; Chang Kai-Wei, A transformer-based approach for source code summarization, Proceedings of the 58th Annual Meeting of the Association for Computational Linguistics, pp. 4998-5007, (2020); Ahmad Wasi; Chakraborty Saikat; Ray Baishakhi; Chang Kai-Wei, Unified pre-training for program understanding and generation, Proceedings of the 2021 Conference of the North American Chapter of the Association for Computational Linguistics: Human Language Technologies, pp. 2655-2668, (2021); Alon Uri; Brody Shaked; Levy Omer; Yahav Eran, code2seq: Generating sequences from structured representations of code, International Conference on Learning Representations, (2018); Bahdanau Dzmitry; Cho Kyung Hyun; Bengio Yoshua, Neural machine translation by jointly learning to align and translate, 3rd International Conference on Learning Representations, ICLR 2015, (2015); Brown Tom; Mann Benjamin; Ryder Nick; Subbiah Melanie; Kaplan Jared D; Dhariwal Prafulla; Neelakantan Arvind; Shyam Pranav; Sastry Girish; Askell Amanda, Language models are few-shot learners, Advances in neural information processing systems, 33, pp. 1877-1901, (2020); Choi YunSeok; Bak JinYeong; Na CheolWon; Lee Jee-Hyong, Learning sequential and structural information for source code summarization, Findings of the Association for Computational Linguistics: ACL-IJCNLP 2021, pp. 2842-2851, (2021); Cobbe Karl; Kosaraju Vineet; Bavarian Mohammad; Chen Mark; Jun Heewoo; Kaiser Lukasz; Plappert Matthias; Tworek Jerry; Hilton Jacob; Nakano Reiichiro, Training verifiers to solve math word problems, (2021); Feng Zhangyin; Guo Daya; Tang Duyu; Duan Nan; Feng Xi-aocheng; Gong Ming; Shou Linjun; Qin Bing; Liu Ting; Jiang Daxin, Codebert: A pre-trained model for programming and natural languages, Findings of the Association for Computational Linguistics: EMNLP 2020, pp. 1536-1547, (2020); Fried Daniel; Aghajanyan Armen; Lin Jessy; Wang Sida; Wallace Eric; Shi Freda; Zhong Ruiqi; Yih Scott; Zettlemoyer Luke; Lewis Mike, Incoder: A generative model for code infilling and synthesis, The Eleventh International Conference on Learning Representations, (2022); Gunasekar Suriya; Zhang Yi; Aneja Jyoti; Mendes Caio Cesar Teodoro; Giorno Allie Del; Gopi Sivakanth; Javaheripi Mojan; Kauffmann Piero; de Rosa Gustavo; Saarikivi Olli, Textbooks are all you need, (2023); Guo Daya; Ren Shuo; Lu Shuai; Feng Zhangyin; Tang Duyu; Shujie LIU; Zhou Long; Duan Nan; Svyatkovskiy Alexey; Fu Shengyu, Graphcodebert: Pre-training code representations with data flow, International Conference on Learning Representations, (2020); Guo Daya; Zhu Qihao; Yang Dejian; Xie Zhenda; Dong Kai; Zhang Wentao; Chen Guanting; Bi Xiao; Wu Y; Li YK, Deepseek-coder: When the large language model meets programming-the rise of code intelligence, (2024); Holtzman Ari; Buys Jan; Du Li; Forbes Maxwell; Choi Yejin, The curious case of neural text degeneration, International Conference on Learning Representations, (2019); Hu Xing; Li Ge; Xia Xin; Lo David; Jin Zhi, Deep code comment generation, 2018 IEEE/ACM 26th International Conference on Program Comprehension (ICPC), pp. 200-20010, (2018); Hu Xing; Li Ge; Xia Xin; Lo David; Lu Shuai; Jin Zhi, Summarizing source code with transferred api knowledge, Proceedings of the 27th International Joint Conference on Artificial Intelligence, pp. 2269-2275, (2018); Husain Hamel; Wu Ho-Hsiang; Gazit Tiferet; Allamanis Miltiadis; Brockschmidt Marc, Code-searchnet challenge: Evaluating the state of semantic code search, (2019); Inala Jeevana Priya; Wang Chenglong; Yang Mei; Codas Andres; Encarnacion Mark; Lahiri Shuvendu K; Musuvathi Madanlal; Gao Jianfeng, Fault-aware neural code rankers, Advances in Neural Information Processing Systems, (2022); Iyer Srinivasan; Konstas Ioannis; Cheung Alvin; Zettlemoyer Luke, Summarizing source code using a neural attention model, Proceedings of the 54th Annual Meeting of the Association for Computational Linguistics, pp. 2073-2083, (2016); Kocetkov Denis; Li Raymond; Jia LI; Mou Chenghao; Jernite Yacine; Mitchell Margaret; Fer-randis Carlos Munoz; Hughes Sean; Wolf Thomas; Bahdanau Dzmitry, The stack: 3 tb of permissively licensed source code, Transactions on Machine Learning Research, (2022); Lavie Alon; Agarwal Abhaya, Meteor: An automatic metric for mt evaluation with high levels of correlation with human judgments, Proceedings of the Second Workshop on Statistical Machine Translation, pp. 228-231, (2007); LeClair Alexander; Haque Sakib; Wu Lingfei; McMillan Collin, Improved code summarization via a graph neural network, Proceedings of the 28th international conference on program comprehension, pp. 184-195, (2020); Li Jia Allen; Li Yongmin; Li Ge; Hu Xing; Xia Xin; Jin Zhi, Editsum: A retrieve-and-edit framework for source code summarization, 2021 36th IEEE/ACM International Conference on Automated Software Engineering (ASE), pp. 155-166, (2021); Li Raymond; Zi Yangtian; Muennighoff Niklas; Kocetkov Denis; Mou Chenghao; Marone Marc; Akiki Christopher; Jia LI; Chim Jenny; Liu Qian, Starcoder: may the source be with you!, Transactions on Machine Learning Research, (2023); Lin Chin-Yew, Rouge: A package for automatic evaluation of summaries, Text summarization branches out, pp. 74-81, (2004); Liu Aixin; Feng Bei; Wang Bin; Wang Bingxuan; Liu Bo; Zhao Chenggang; Dengr Chengqi; Ruan Chong; Dai Damai; Guo Daya, Deepseek-v2: A strong, economical, and efficient mixture-of-experts language model, (2024); Liu Hao; Wang Yanlin; Wei Zhao; Xu Yong; Wang Juhong; Li Hui; Ji Rongrong, Refbert: A two-stage pre-trained framework for automatic rename refactoring, Proceedings of the 32nd ACM SIGSOFT International Symposium on Software Testing and Analysis, pp. 740-752, (2023); Liu Shangqing; Chen Yu; Xie Xiaofei; Siow Jing Kai; Liu Yang, Retrieval-augmented generation for code summarization via hybrid gnn, International Conference on Learning Representations, (2020); Loshchilov Ilya; Hutter Frank, Decoupled weight decay regularization, International Conference on Learning Representations, (2018); Miceli-Barone Antonio Valerio; Sennrich Rico, A parallel corpus of python functions and documentation strings for automated code documentation and code generation, Proceedings of the Eighth International Joint Conference on Natural Language Processing (Volume 2: Short Papers), pp. 314-319, (2017); Nijkamp Erik; Pang Bo; Hayashi Hiroaki; Tu Lifu; Wang Huan; Zhou Yingbo; Savarese Silvio; Xiong Caiming, Codegen: An open large language model for code with multi-turn program synthesis, The Eleventh International Conference on Learning Representations, (2022); Ouyang Long; Wu Jeffrey; Jiang Xu; Almeida Diogo; Wainwright Carroll; Mishkin Pamela; Zhang Chong; Agarwal Sandhini; Slama Katarina; Ray Alex, Training language models to follow instructions with human feedback, Advances in neural information processing systems, 35, pp. 27730-27744, (2022); Papineni Kishore; Roukos Salim; Ward Todd; Zhu Wei-Jing, Bleu: a method for automatic evaluation of machine translation, Proceedings of the 40th annual meeting of the Association for Computational Linguistics, pp. 311-318, (2002); Raffel Colin; Shazeer Noam; Roberts Adam; Lee Katherine; Narang Sharan; Matena Michael; Zhou Yanqi; Li Wei; Liu Peter J, Exploring the limits of transfer learning with a unified text-to-text transformer, Journal of machine learning research, 21, 140, pp. 1-67, (2020); Reimers Nils; Gurevych Iryna, Sentence-bert: Sentence embeddings using siamese bert-networks, Proceedings of the 2019 Conference on Empirical Methods in Natural Language Processing and the 9th International Joint Conference on Natural Language Processing (EMNLP-IJCNLP), pp. 3982-3992, (2019); Roziere Baptiste; Gehring Jonas; Gloeckle Fabian; Sootla Sten; Gat Itai; Tan Xiaoqing Ellen; Adi Yossi; Liu Jingyu; Remez Tal; Rapin Jeremy, Code llama: Open foundation models for code, (2023); Shen Jianhao; Yin Yichun; Li Lin; Shang Lifeng; Jiang Xin; Zhang Ming; Liu Qun, Generate &amp; rank: A multi-task framework for math word problems, Findings of the Association for Computational Linguistics: EMNLP 2021, pp. 2269-2279, (2021); Shi Ensheng; Wang Yanlin; Du Lun; Zhang Hongyu; Han Shi; Zhang Dongmei; Sun Hongbin, Cast: Enhancing code summarization with hierarchical splitting and reconstruction of abstract syntax trees, Proceedings of the 2021 Conference on Empirical Methods in Natural Language Processing, pp. 4053-4062, (2021); Shi Freda; Fried Daniel; Ghazvininejad Marjan; Zettlemoyer Luke; Wang Sida I, Natural language to code translation with execution, Proceedings of the 2022 Conference on Empirical Methods in Natural Language Processing, pp. 3533-3546, (2022); Shido Yusuke; Kobayashi Yasuaki; Yamamoto Akihiro; Miyamoto Atsushi; Matsumura Tadayuki, Automatic source code summarization with extended tree-lstm, 2019 International Joint Conference on Neural Networks (IJCNN), pp. 1-8, (2019); Touvron Hugo; Martin Louis; Stone Kevin; Albert Peter; Almahairi Amjad; Babaei Yasmine; Bashlykov Nikolay; Batra Soumya; Bhargava Prajjwal; Bhosale Shruti, Llama 2: Open foundation and fine-tuned chat models, (2023); Vaswani Ashish; Shazeer Noam; Parmar Niki; Uszkoreit Jakob; Jones Llion; Gomez Aidan N; Kaiser Lukasz; Polosukhin Illia, Attention is all you need, Advances in neural information processing systems, (2017); Wan Yao; Zhao Zhou; Yang Min; Xu Guandong; Ying Haochao; Wu Jian; Yu Philip S., Improving automatic source code summarization via deep reinforcement learning, Proceedings of the 33rd ACM/IEEE International Conference on Automated Software Engineering, pp. 397-407, (2018); Wang Yanlin; Shi Ensheng; Du Lun; Yang Xiaodi; Hu Yuxuan; Han Shi; Zhang Hongyu; Zhang Dongmei, Cocosum: Contextual code summarization with multi-relational graph neural network, (2021); Wang Yu; Dong Yu; Lu Xuesong; Zhou Aoying, Gypsum: learning hybrid representations for code summarization, Proceedings of the 30th IEEE/ACM International Conference on Program Comprehension, pp. 12-23, (2022); Wang Yue; Le Hung; Gotmare Akhilesh Deepak; Bui Nghi DQ; Li Junnan; Hoi Steven, Codet5+: Open code large language models for code understanding and generation, The 2023 Conference on Empirical Methods in Natural Language Processing, (2023); Wang Yue; Wang Weishi; Joty Shafiq; Hoi Steven CH, Codet5: Identifier-aware unified pre-trained encoder-decoder models for code understanding and generation, Proceedings of the 2021 Conference on Empirical Methods in Natural Language Processing, pp. 8696-8708, (2021); Wei Bolin; Li Ge; Xia Xin; Fu Zhiyi; Jin Zhi, Code generation as a dual task of code summarization, Advances in Neural Information Processing Systems, (2019); Wu Hongqiu; Zhao Hai; Zhang Min, Code summarization with structure-induced transformer, Findings of the Association for Computational Linguistics: ACL-IJCNLP 2021, pp. 1078-1090, (2021); Yin Pengcheng; Neubig Graham, Reranking for neural semantic parsing, Proceedings of the 57th Annual Meeting of the Association for Computational Linguistics, pp. 4553-4559, (2019); Yu Zhaojian; Zhang Xin; Shang Ning; Huang Yangyu; Xu Can; Zhao Yishujie; Hu Wenxiang; Yin Qiufeng, Wavecoder: Widespread and versatile enhanced instruction tuning with refined data generation, (2023); Zhang Jian; Wang Xu; Zhang Hongyu; Sun Hailong; Wang Kaixuan; Liu Xudong, A novel neural source code representation based on abstract syntax tree, 2019 IEEE/ACM 41st International Conference on Software Engineering (ICSE), pp. 783-794, (2019); Zhang Tianyi; Yu Tao; Hashimoto Tatsunori B; Lewis Mike; Yih Wen-tau; Fried Daniel; Wang Sida I, Coder reviewer reranking for code generation, Proceedings of the 40th International Conference on Machine Learning, pp. 41832-41846, (2023); Zhou Yu; Shen Juanjuan; Zhang Xiaoqing; Yang Wenhua; Han Tingting; Chen Taolue, Automatic source code summarization with graph attention networks, Journal of Systems and Software, 188, (2022); Zhu Ming; Jain Aneesh; Suresh Karthik; Ravindran Roshan; Tipirneni Sindhu; Reddy Chandan K, Xlcost: A benchmark dataset for cross-lingual code intelligence, Deep Learning for Code Workshop, (2022)</t>
  </si>
  <si>
    <t>Y. Cai; School of Software Engineering, South China University of Technology, China; email: ycai@scut.edu.cn</t>
  </si>
  <si>
    <t>Rambow O.; Wanner L.; Apidianaki M.; Al-Khalifa H.; Di Eugenio B.; Schockaert S.</t>
  </si>
  <si>
    <t>Baidu; Google; Inception; Technology Innovation Institute (TII); Toloka</t>
  </si>
  <si>
    <t>31st International Conference on Computational Linguistics, COLING 2025</t>
  </si>
  <si>
    <t>19 January 2025 through 24 January 2025</t>
  </si>
  <si>
    <t>979-889176196-4</t>
  </si>
  <si>
    <t>Proc. Main Conf. Int. Conf. Comput. Linguist., COLING</t>
  </si>
  <si>
    <t>2-s2.0-85218501405</t>
  </si>
  <si>
    <t>30th International Conference on Natural Language and Information Systems, NLDB 2025</t>
  </si>
  <si>
    <t>Lecture Notes in Computer Science</t>
  </si>
  <si>
    <t>15837 LNCS</t>
  </si>
  <si>
    <t>https://www.scopus.com/inward/record.uri?eid=2-s2.0-105011056316&amp;partnerID=40&amp;md5=022ab35efd24184f624620e139129fbb</t>
  </si>
  <si>
    <t>The proceedings contain 54 papers. The special focus in this conference is on Natural Language and Information Systems. The topics include: Accelerating End-to-End PDF to Markdown Conversion Through Assisted Generation; Comparison of Pipelines, Seq2seq Models, and LLMs for Rare Disease Information Extraction; a Multiple Graphical Convolution Networks Approach for Aspect-Based Sentiment Classification; how Important is Domain-Specific Language Model Pretraining and Instruction Finetuning for Biomedical Relation Extraction?; ShortPathQA: A Dataset for Controllable Fusion of Large Language Models with Knowledge Graphs; explaining Bias in Internal Representations of Large Language Models via Concept Activation Vectors; duplicate Bug Report Retrieval for New Bug Reports; Context is the Key for LLM-Based Text Segmentation; MultiProSE: A Multi-label Arabic Dataset for Propaganda, Sentiment, and Emotion Detection; CLIP-Driven Deep Hashing for Cross-Modal Retrieval; WIP: Iterative Post-training Pruning with Weighted Importance Estimation for Large Language Models; A Comparative Study on the Development of a Thai Legal QA Framework Using Large Language Models and Mixed Legal Datasets; Leveraging Generative AI for Chronic Kidney Disease Prediction: A Comparative Study of Open-Source LLMs; LADDER: Latent Attention and Decomposition for Deep Enhanced Retrieval in Medical Question-Answering Systems; test It Before You Trust It: Applying Software Testing for Trustworthy In-Context Learning; CAFE: Context-Aware Applicability-Weighted Fairness Evaluation; A Survey of LoRA Algorithm Variations for Language Models; ViMRHP: A Vietnamese Benchmark Dataset for Multimodal Review Helpfulness Prediction via Human-AI Collaborative Annotation; towards an Ontological Approach to Browser Fingerprinting Detection and Privacy Risk Assessment; dual-Style Transcription of Historical Manuscripts Based on Multimodal Small Language Models with Switchable Adapters; semantic Reasoning for Device Identification in Dynamic Internet of Things Environments with Large Language Models; Instruction Tuning TextFlow Semi-automatic RFCs Generation; news Timeline Summarization: Recent Methods; QA2HALL: A Framework for Generating Non-trivial Hallucination Detection Datasets from KGQA Datasets.</t>
  </si>
  <si>
    <t>Ichise R.</t>
  </si>
  <si>
    <t>4 July 2025 through 6 July 2025</t>
  </si>
  <si>
    <t>Kanazawa</t>
  </si>
  <si>
    <t>978-303197143-3</t>
  </si>
  <si>
    <t>2-s2.0-105011056316</t>
  </si>
  <si>
    <t>Shen Y.; Singhal A.; Breaux T.</t>
  </si>
  <si>
    <t>Shen, Yuchen (57971525000); Singhal, Anmol (57226611182); Breaux, Travis (9134075300)</t>
  </si>
  <si>
    <t>57971525000; 57226611182; 9134075300</t>
  </si>
  <si>
    <t>Requirements Elicitation Follow-Up Question Generation</t>
  </si>
  <si>
    <t>10.1109/RE63999.2025.00021</t>
  </si>
  <si>
    <t>https://www.scopus.com/inward/record.uri?eid=2-s2.0-105020025195&amp;doi=10.1109%2FRE63999.2025.00021&amp;partnerID=40&amp;md5=9c96fdb1a1797b2dac25a05fa13b1993</t>
  </si>
  <si>
    <t>Carnegie Mellon University, Pittsburgh, United States</t>
  </si>
  <si>
    <t>Shen Y., Carnegie Mellon University, Pittsburgh, United States; Singhal A., Carnegie Mellon University, Pittsburgh, United States; Breaux T., Carnegie Mellon University, Pittsburgh, United States</t>
  </si>
  <si>
    <t>Interviews are a widely used technique in eliciting requirements to gather stakeholder needs, preferences, and expectations for a software system. Effective interviewing requires skilled interviewers to formulate appropriate interview questions in real time while facing multiple challenges, including lack of familiarity with the domain, excessive cognitive load, and information overload that hinders how humans process stakeholders' speech. Recently, large language models (LLMs) have exhibited state-of-the-art performance in multiple natural language processing tasks, including text summarization and entailment. To support interviewers, we investigate the application of GPT-4o to generate follow-up interview questions during requirements elicitation by building on a framework of common interviewer mistake types. In addition, we describe methods to generate questions based on interviewee speech. We report a controlled experiment to evaluate LLM-generated and human-authored questions with minimal guidance, and a second controlled experiment to evaluate the LLM-generated questions when generation is guided by interviewer mistake types. Our findings demonstrate that, for both experiments, the LLM-generated questions are no worse than the human-authored questions with respect to clarity, relevancy, and informativeness. In addition, LLM-generated questions outperform human-authored questions when guided by common mistakes types. This highlights the potential of using LLMs to help interviewers improve the quality and ease of requirements elicitation interviews in real time.  © 2025 IEEE.</t>
  </si>
  <si>
    <t>question generation; requirements elicitation; textual entailment</t>
  </si>
  <si>
    <t>Computational linguistics; Question answering; Requirements engineering; Text processing; Cognitive information; Cognitive loads; Controlled experiment; Follow up; Language model; Question generation; Real- time; Requirements elicitation; Software-systems; Textual entailment; Natural language processing systems</t>
  </si>
  <si>
    <t>Ataei M.; Cheong H.; Grandi D.; Wang Y., Elicitron: An LLM Agent-Based Simulation Framework for Design Requirements Elicitation, (2024); Ahmed T.; Devanbu P.; Treude C.; Pradel M., Can LLMs replace manual annotation of software engineering artifacts?, 22nd International Conference on Missing Software Reporistories (MSR25), (2025); Androutsopoulos I.; Malakasiotis P., A survey of paraphrasing and textual entailment methods, Journal of Artificial Intelligence Research, 38, pp. 135-187, (2010); Alshehri T.; Kirkham R.; Olivier P., Scenario Co-Creation Cards: A Culturally Sensitive Tool for Eliciting Values, Proceedings of the 2020 CHI Conference on Human Factors in Computing Systems (CHI '20), pp. 1-14, (2020); Aljukhadar M.; Senecal S.; Daoust C., Using recommendation agents to cope with information overload, International Journal of Electronic Commerce, 17, 2, pp. 41-70, (2012); Agarwal R.; Tanniru M.R., Knowledge Acquisition Using Structured Interviewing: An Empirical Investigation, Journal of Management Information Systems, 7, 1, pp. 123-140, (1990); Barton K., Elicitation Techniques: Getting People to Talk About Ideas They Don't usually talk about, Theory and Research in Social Education, 43, 2, pp. 179-205, (2015); Bajaj D.; Goel A.; Gupta S.; Batra H., MUCE: a multilingual use case model extractor using GPT-3, International Journal of Information Technology, 14, 3, pp. 1543-1554, (2022); Brown T.; Mann B.; Ryder N.; Subbiah M.; Kaplan J.D.; Dhariwal P.; Neelakantan A., Language models are few-shot learners, Advances in neural information processing systems, 33, pp. 1877-1901, (2020); Bradley R.A.; Terry M.E., Rank Analysis of Incomplete Block Designs: I. The Method of Paired Comparisons, Biometrika, 39, 3-4, pp. 324-345, (1952); Brandon S.; Wells S.; Seale C., Science-based interviewing: Information elicitation, Journal of Investigative Psychology and Offender Profiling, 15, 2, pp. 133-148, (2018); Bano M.; Zowghi D.; Ferrari A.; Spoletini P.; Donati B., Learning from mistakes: An empirical study of elicitation interviews performed by novices, 2018 IEEE 26th International Requirements Engineering Conference (RE), pp. 182-193, (2018); Chen B.; Chen K.; Hassani S.; Yang Y., On the use of GPT-4 for creating goal models: an exploratory study, 2023 IEEE 31st International Requirements Engineering Conference Workshops (REW), pp. 262-271, (2023); Carrizo D.; Dieste O.; Juristo N., Systematizing requirements elicitation technique selection, Inf. Softw. Technol., 56, 6, pp. 644-669, (2014); Cacioppo J.T.; Von Hippel W.; Ernst J.M., Mapping cognitive structures and processes through verbal content: The thought-listing technique, Journal of Consulting and Clinical Psychology, 65, 6, pp. 928-940, (1997); Douglas B.; Ewell P.J.; Brauer M., Data quality in online human-subjects research: Comparisons between MTurk, Prolific, CloudResearch, Qualtrics, and SONA, PLoS ONE, 18, 3, (2023); Donati B.; Ferrari A.; Spoletini P.; Gnesi S., Common mistakes of student analysts in requirements elicitation interviews, International Working Conference on Requirements Engineering: Foundation for Software Quality, pp. 148-164, (2017); Dagan I.; Roth D.; Zanzotto F.; Sammons M., Recognizing textual entailment: Models and applications, Springer Nature, (2022); Duhigg C., Smarter faster better: The transformative power of real productivity, (2016); Farquhar S.; Kossen J.; Kuhn L., Detecting hallucinations in large language models using semantic entropy, Nature, 630, pp. 625-630, (2024); Ferrari A.; Spoletini P.; Bano M.; Zowghi D., Learning Requirements Elicitation Interviews with Role-Playing, Self-Assessment and Peer-Review, 2019 IEEE 27th International Requirements Engineering Conference (RE), (2019); Ferrari A.; Spoletini P.; Debnath S., How do requirements evolve during elicitation? An empirical study combining interviews and app store analysis, Requirements Engineering, 27, 4, pp. 489-519, (2022); Ferrari A.; Spoletini P.; Gnesi S., Ambiguity and tacit knowledge in requirements elicitation interviews, Requirements Engineering, 21, 3, pp. 333-355, (2016); Gorer B.; Aydemir F.B., Generating Requirements Elicitation Interview Scripts with Large Language Models, 2023 IEEE 31st International Requirements Engi-neering Conference Workshops (REW), pp. 44-51, (2023); Gorer B.; Aydemir F.B., GPT-Powered Elicitation Interview Script Generator for Requirements Engineering Training, (2024); Ge Y.; Hua W.; Mei K.; Tan J.; Xu S.; Li Z.; Zhang Y., Openagi: When llm meets domain experts, Advances in Neural Information Processing Systems, (2023); Glinz M., On Non-Functional Requirements, 15th IEEE International Requirements Engineering Conference (RE 2007), pp. 21-26, (2007); Grudin J.; Pruitt J., Personas, Participatory Design and Product Development: An Infrastructure for Engagement, Proceedings of Participation and Design Conference (PDC2002), pp. 144-161, (2002); Groen E.; Seyff N.; Ali R.; Dalpiaz F., The Crowd in Requirements Engineering: The Landscape and Challenges, IEEE Software, 34, 2, (2017); Hanway P., The effects of cognitive load for investigative interviewers, (2020); Hickey A.; Davis A., Elicitation technique selection: how do experts do it?, Proceedings. 11th IEEE International Requirements Engineering Conference, 2003., pp. 169-178, (2003); Hadar I.; Soffer P.; Kenzi K., The role of domain knowledge in requirements elicitation via interviews: an exploratory study, Requirements Engineering, 19, pp. 143-159, (2014); Han X.; Zhou M.; Turner M.J.; Yeh T., Designing Effective Interview Chatbots: Automatic Chatbot Profiling and Design Suggestion Generation for Chatbot Debugging, Proceedings of the 2021 CHI Conference on Human Factors in Computing Systems (CHI '21), pp. 1-15, (2021); Jackson M., The World and the Machine, Proc. 17th International Conference on Software Engineering, pp. 283-292, (1995); Johnson J.; Weller S., Elicitation Techniques for Interviewing, Handbook of Interview Research, pp. 491-514, (2011); Kallio H.; Pietila A.M.; Johnson M.; Kangasniemi M., Systematic methodological review: developing a framework for a qualitative semi-structured interview guide, Journal of advanced nursing, 72, 12, pp. 2954-2965, (2016); Kassner N.; Schutze H., Negated and Misprimed Probes for Pretrained Language Models: Birds Can Talk, But Cannot Fly, Proceedings of the 58th Annual Meeting of the Association for Computational Linguistics, pp. 7811-7818, (2020); Lewis P.; Perez E.; Piktus A., Retrieval-augmented generation for knowledge-intensive nlp tasks, Advances in neural information processing systems, 33, pp. 9459-9474, (2020); Matsumoto T.; Hasegawa K.; Yamakawa Y.; Mitamura T., Textual Entailment based Question Generation, Workshop on Intelligent Interactive Systems and Language Generation (2IS&amp;NLG), pp. 15-19, (2018); Murukannaiah P.K.; Ajmeri N.; Singh M.P., Acquiring Creative Requirements from the Crowd, IEEE 24th Int'l Reqts. Engr. Conf., pp. 176-185, (2016); Maalej W.; Happel H.; Rashid A., When Users Become Collaborators: Towards Continuous and Context-Aware User Input, Proc. 24th ACM SIGPLAN Conf. Object-Oriented Programming Systems Languages and Applications (OOPSLA 09), pp. 981-990, (2009); Maalej W.; Nabil H., Bug report, feature request, or simply praise? On automatically classifying app reviews, 2015 IEEE 23rd International Requirements Engineering Conference (RE), pp. 116-125, (2015); Ouyang L.; Wu J.; Jiang X., Training language models to follow instructions with human feedback, Advances in neural information processing systems, 35, pp. 27730-27744, (2022); Palomares C.; Franch Z.; Quer C., The state-of-practice in requirements elicitation: an extended interview study at 12 companies, Requirements Eng, 26, pp. 273-299, (2021); Poliak A., A survey on Recognizing Textual Entailment as an NLP Evaluation, 1st Workshop on Evaluation and Comparison of NLP Systems, pp. 92-109, (2020); Potts C.; Takahashi K.; Anton A.I., Inquiry-based requirements analysis, IEEE Software, 11, 2, pp. 21-32, (1994); Saldana J., The Coding Manual for Qualitative Researchers, (2012); Sharfuddin A.; Breaux T.D., Generative goal modeling, IEEE 33rd International Conference on Requirements Engineering, (2025); Shen Y.; Breaux T., Stakeholder Preference Extraction From Scenarios, IEEE Transactions on Software Engineering, 50, 1, pp. 69-84, (2024); Sclar M.; Choi Y.; Tsvetkov Y.; Suhr A., Quantifying language models' sensitivity to spurious features in prompt design or: How I learned to start worrying about prompt formatting, (2023); Spoletini P.; Ferrari A.; Bano M.; Zowghi D.; Gnesi S., Interview review: An empirical study on detecting ambiguities in requirements elicitation interviews, Requirements Engineering: Foundation for Software Quality: 24th International Working Conference, REFSQ 2018, pp. 101-118, (2018); Singh S.; Jiang K.; Bhasin K., RACER: An LLM-powered Methodology for Scalable Analysis of Semi-structured Mental Health Interviews, (2024); Stewart D.; Shamdasani P., Focus groups: Theory and practice, 20, (2014); Van Lamsweerde A., Requirements Engineering: From System Goals to UML Models to Software Specifications, (2009); Valmeekam K.; Olmo A.; Sreedharan S.; Kambhampati S., Large Language Models Still Can't Plan (A Benchmark for LLMs on Planning and Reasoning about Change), NeurIPS 2022 Foundation Models for Decision Making Workshop, (2022); White J.; Fu Q.; Hays S.; Sandborn M.; Olea C.; Gilbert H.; Elnashar A.; Spencer-Smith J.; Schmidt D.C., A Prompt Pattern Catalog to Enhance Prompt Engineering with ChatGPT, (2023); Xie Y.; Aggarwal K.; Ahmad A., Efficient continual pre-training for building domain specific large language models, Findings of the Association for Computational Linguistics ACL 2024 2024, pp. 10184-10201, (2024); Yin R.K., Case study research: Design and methods, 5, (2009); Zowghi D.; Coulin C., Requirements Elicitation: A Survey of Techniques, Approaches, and Tools, Engineering and Managing Software Requirements, (2005); Zheng L.; Chiang W.; Sheng Y., Judging llm-as-a-judge with mtbench and chatbot arena, Advances in Neural Information Processing Systems, 36, pp. 46595-46623, (2023); Shen Y.; Singhal A.; Breaux T., Requirements Elicitation Follow-Up Question Generation, IEEE International Requirements Engineering Conference. IEEE International Requirements Engineering Conference 2025 (RE), (2025)</t>
  </si>
  <si>
    <t>Y. Shen; Carnegie Mellon University, Pittsburgh, United States; email: yuchens2@andrew.cmu.edu</t>
  </si>
  <si>
    <t>Generalitat Valenciana, Conselleria d'Educacio Cultura, Universitats i Ocupacio; IEEE Computer Society; Universitat de Valencia (UV); Universitat de Valencia (UV), Jardi Botanic; Universitat Politecnica de Valencia (UPV)</t>
  </si>
  <si>
    <t>33rd IEEE International Requirements Engineering Conference, RE 2025</t>
  </si>
  <si>
    <t>1 September 2025 through 5 September 2025</t>
  </si>
  <si>
    <t>Valencia</t>
  </si>
  <si>
    <t>979-833152413-5</t>
  </si>
  <si>
    <t>2-s2.0-105020025195</t>
  </si>
  <si>
    <t>Woodring J.; Perez K.; Ali-Gombe A.</t>
  </si>
  <si>
    <t>Woodring, Justin (59181575600); Perez, Katherine (59181328200); Ali-Gombe, Aisha (57189036515)</t>
  </si>
  <si>
    <t>59181575600; 59181328200; 57189036515</t>
  </si>
  <si>
    <t>Enhancing privacy policy comprehension through Privacify: A user-centric approach using advanced language models</t>
  </si>
  <si>
    <t>Computers and Security</t>
  </si>
  <si>
    <t>10.1016/j.cose.2024.103997</t>
  </si>
  <si>
    <t>https://www.scopus.com/inward/record.uri?eid=2-s2.0-85199395303&amp;doi=10.1016%2Fj.cose.2024.103997&amp;partnerID=40&amp;md5=bb3d022cc97d1ec54ce6857366ddb941</t>
  </si>
  <si>
    <t>Division of Computer Science and Engineering, Louisiana State University, United States</t>
  </si>
  <si>
    <t>Woodring J., Division of Computer Science and Engineering, Louisiana State University, United States; Perez K., Division of Computer Science and Engineering, Louisiana State University, United States; Ali-Gombe A., Division of Computer Science and Engineering, Louisiana State University, United States</t>
  </si>
  <si>
    <t>As the digital age advances, the collection, usage, and dissemination of personal data have become critical concerns for users, regulators, and the cybersecurity community. Questions surrounding the extent of identifiable data collection, its usage, sharing, selling, and the mechanisms of consent are increasingly central to discussions on user data privacy. These issues highlight the need for effective management and comprehension of privacy policies. To this end, this paper introduces Privacify— a production-ready web application designed to enhance the accessibility and understandability of privacy policies, thus empowering users to make more informed decisions about their data. At its backend, Privacify leverages a combination of text segmentation, summarization using Large Language Model (LLM), and map-reduce technologies to facilitate BASE analysis for single-document insights and WRT and REV for comprehensive cross-document analysis. Designed with a user-centric approach, Privacify features an intuitive interface that presents all relevant user privacy information in easy-to-understand language, complete with a detailed explainability component. This design not only simplifies privacy policies but also aids users in effortlessly navigating complex privacy terms, significantly boosting their ability to protect and manage their personal information. Our evaluation employs robust methodologies, including reliability and accuracy assessments, alongside rigorous functionality verification through ROUGE metrics and human analysis, validating the system's efficacy and performance. Privacify's architecture promotes scalability, replicability, and seamless deployment, advancing the domain of user data protection through improved privacy comprehension. © 2024 Elsevier Ltd</t>
  </si>
  <si>
    <t>GPT; LLM; Machine learning; NLP; Privacy; Privacy policy; Software development; Summarization</t>
  </si>
  <si>
    <t>Computational linguistics; Data privacy; Natural language processing systems; Reliability analysis; Software design; Digital age; GPT; Language model; Large language model; Machine-learning; Privacy; Privacy policies; Summarization; User data; User-centric; Machine learning</t>
  </si>
  <si>
    <t>Amir O., Quantifying Privacy and Security of Forwarded Messages in Chat Applications, (2019); Andow B.; Mahmud S.Y.; Wang W.; Whitaker J.; Enck W.; Reaves B.; Singh K.; Xie T., {PolicyLint}: Investigating internal privacy policy contradictions on google play, pp. 585-602, (2019); Balebako R.; Marsh A.; Lin J.; Hong J.I.; Cranor L.F., The impact of vendor customizations on Android user privacy, (2014); Bhatia J.; Breaux T.D.; Schaub F., Automating privacy compliance using natural language processing, J. Legal Technol. Risk Manage., (2016); Brunotte W., Development of privacy browser extensions, (2022); Casas S.; Cruz D.; Vidal G.; Constanzo M., Uses and applications of the OpenAPI/Swagger specification: a systematic mapping of the literature, 2021 40th International Conference of the Chilean Computer Science Society, SCCC, pp. 1-8, (2021); Choi C., Extractive text summarisation of privacy policy documents using machine learning approaches, (2024); Costante E., A machine learning approach to privacy policy analysis, J. Priv. Secur., (2012); Earp J.; Anton A.; Aiman-Smith L.; Stufflebeam W., Examining internet privacy policies within the context of user privacy values, Eng. Manage. IEEE Trans., 52, pp. 227-237, (2005); European Parliament J., General data protection regulation (GDPR), Official J. Eur. Union, (2016); Harding E.L.; Vanto J.J.; Clark R.; Hannah Ji L.; Ainsworth S.C., Understanding the scope and impact of the california consumer privacy act of 2018, J. Data Prot. Priv., 2, 3, pp. 234-253, (2019); Harkous H., Polisis: Automated Analysis and Presentation of Privacy Policies Using Deep Learning, (2018); Ho F.N.; Ho-Dac N.; Huang J.S., The effects of privacy and data breaches on consumers’ online self-disclosure, protection behavior, and message valence, Sage Open, 13, 3, (2023); Huang L.; Yu W.; Ma W.; Zhong W.; Feng Z.; Wang H.; Chen Q.; Peng W.; Feng X.; Qin B.; Liu T., A survey on hallucination in large language models: Principles, taxonomy, challenges, and open questions, (2023); Jiang A.Q.; Sablayrolles A.; Mensch A.; Bamford C.; Chaplot D.S.; de las Casas D.; Bressand F.; Lengyel G.; Lample G.; Saulnier L.; Lavaud L.R.; Lachaux M.-A.; Stock P.; Scao T.L.; Lavril T.; Wang T.; Lacroix T.; Sayed W.E., Mistral 7B, (2023); Kelley P.G.; Bresee J.; Cranor L.F.; Reeder R.W., A ”Nutrition Label” for Privacy, (2010); Levi P.; Neumann C.P., Vocabulary attack to hijack large language model applications, (2024); Liu B., A Personalized Privacy Assistant for Mobile Devices, (2016); Liu F., Towards automated privacy policy annotations, J. Priv. Technol., (2018); Martin K., The paradox of privacy: Reconsidering the role of the individual in data protection regulation, Bus. Horiz., 63, 6, pp. 703-712, (2020); McDonald A.M.; Cranor L.F., The cost of reading privacy policies, I/S: A J. Law Policy Inf. Soc., 4, 3, pp. 543-568, (2008); Nokhbeh Zaeem R.; Anya S.; Issa A.; Nimergood J.; Rogers I.; Shah V.; Srivastava A.; Barber K.S., PrivacyCheck v2: A tool that recaps privacy policies for you, Proceedings of the 29th ACM International Conference on Information &amp; Knowledge Management, CIKM ’20, pp. 3441-3444, (2020); Sadeh N., The usable privacy policy project: Using crowdsourcing to annotate privacy policies, J. Priv. Technol., (2013); Shvartzshnaider Y., (2020); Tang C.; Liu Z.; Ma C.; Wu Z.; Li Y.; Liu W.; Zhu D.; Li Q.; Li X.; Liu T.; Fan L., PolicyGPT: Automated analysis of privacy policies with large language models, (2023); Tesfay W.B., PrivacyGuide: Implementation of the EU GDPR on internet privacy policy evaluation, (2018); Torre I., Natural language processing and supervised machine learning in privacy policy analysis, J. Priv. Technol., (2020); Touvron H.; Martin L.; Stone K.; Albert P.; Almahairi A.; Babaei Y.; Bashlykov N.; Batra S.; Bhargava P.; Bhosale S.; Bikel D.; Blecher L.; Ferrer C.C.; Chen M.; Cucurull G.; Esiobu D.; Fernandes J.; Fu J.; Fu W.; Fuller B.; Gao C.; Goswami V.; Goyal N.; Hartshorn A.; Hosseini S.; Hou R.; Inan H.; Kardas M.; Kerkez V.; Khabsa M.; Kloumann I.; Korenev A.; Koura P.S.; Lachaux M.-A.; Lavril T.; Lee J.; Liskovich D.; Lu Y.; Mao Y.; Martinet X.; Mihaylov T.; Mishra P.; Molybog I.; Nie Y.; Poulton A.; Reizenstein J.; Rungta R.; Saladi K.; Schelten A.; Silva R.; Smith E.M.; Subramanian R.; Tan X.E.; Tang B.; Taylor R.; Williams A.; Kuan J.X.; Xu P.; Yan Z.; Zarov I.; Zhang Y.; Fan A.; Kambadur M.; Narang S.; Rodriguez A.; Stojnic R.; Edunov S.; Scialom T., Llama 2: Open foundation and fine-tuned chat models, (2023); Trad F.; Chehab A., Prompt engineering or fine-tuning? A case study on phishing detection with large language models, Mach. Learn. Knowl. Extr., 6, 1, pp. 367-384, (2024); Ur B.; Leon P.G.; Cranor L.F.; Shay R.; Wang Y., Smart, Useful, Scary, Creepy: Perceptions of Online Behavioral Advertising, (2012); Wagner I., Privacy policies across the ages: Content and readability of privacy policies 1996–2021, (2022); Wang J.; Ma W.; Sun P.; Zhang M.; Nie J.-Y., Understanding user experience in large language model interactions, (2024); Wilson S., (2016); Wu Y.; Iso H.; Pezeshkpour P.; Bhutani N.; Hruschka E., Less is more for long document summary evaluation by LLMs, (2024); Wu T.; Terry M.; Cai C.J., AI chains: Transparent and controllable human-AI interaction by chaining large language model prompts, Proceedings of the 2022 CHI Conference on Human Factors in Computing Systems, CHI ’22, (2022); Zaeem R.N.; Barber K.S.; Zhanikeev M., Data mining for privacy policy analysis, J. Internet Serv. Appl., (2018); Zimmeck S.; Bellovin S.M., Privee: An architecture for automatically analyzing web privacy policies, J. Priv. Confidentiality, (2014)</t>
  </si>
  <si>
    <t>J. Woodring; Division of Computer Science and Engineering, Louisiana State University, United States; email: jwoodr7@lsu.edu</t>
  </si>
  <si>
    <t>CPSED</t>
  </si>
  <si>
    <t>Comput Secur</t>
  </si>
  <si>
    <t>2-s2.0-85199395303</t>
  </si>
  <si>
    <t>Sallou J.; Durieux T.; Panichella A.</t>
  </si>
  <si>
    <t>Sallou, June (57216885417); Durieux, Thomas (57189692747); Panichella, Annibale (35095519000)</t>
  </si>
  <si>
    <t>57216885417; 57189692747; 35095519000</t>
  </si>
  <si>
    <t>Breaking the Silence: the Threats of Using LLMs in Software Engineering</t>
  </si>
  <si>
    <t>10.1145/3639476.3639764</t>
  </si>
  <si>
    <t>https://www.scopus.com/inward/record.uri?eid=2-s2.0-85195123710&amp;doi=10.1145%2F3639476.3639764&amp;partnerID=40&amp;md5=11c92c6d8c77fe14dc0455afbcb4195e</t>
  </si>
  <si>
    <t>Tu Delft, Netherlands</t>
  </si>
  <si>
    <t>Sallou J., Tu Delft, Netherlands; Durieux T., Tu Delft, Netherlands; Panichella A., Tu Delft, Netherlands</t>
  </si>
  <si>
    <t>Large Language Models (LLMs) have gained considerable traction within the Software Engineering (SE) community, impacting various SE tasks from code completion to test generation, from program repair to code summarization. Despite their promise, researchers must still be careful as numerous intricate factors can influence the outcomes of experiments involving LLMs. This paper initiates an open discussion on potential threats to the validity of LLM-based research including issues such as closed-source models, possible data leakage between LLM training data and research evaluation, and the reproducibility of LLM-based findings. In response, this paper proposes a set of guidelines tailored for SE researchers and Language Model (LM) providers to mitigate these concerns. The implications of the guidelines are illustrated using existing good practices followed by LLM providers and a practical example for SE researchers in the context of test case generation.  © 2024 Copyright held by the owner/author(s).</t>
  </si>
  <si>
    <t>Computational linguistics; Breakings; Closed source; Code completions; Engineering community; Engineering tasks; Language model; Model-based OPC; On potentials; Potential threats; Test generations; Software testing</t>
  </si>
  <si>
    <t>Hugging Face - The AI community building the future, (2023); LeetCode - The World's Leading Online Programming Learning Platform, (2023); Zenodo, (2023); Ul Ain Q.; Haider Butt W.; Waseem Anwar M.; Azam F.; Maqbool B., A systematic review on code clone detection, IEEE access, 7, pp. 86121-86144, (2019); Al-Kaswan A.; Izadi M., The (ab)use of Open Source Code to Train Large Language Models, 2023 IEEE/ACM 2nd International Workshop on Natural Language-Based Software Engineering (NLBSE), (2023); Alagarsamy S.; Tantithamthavorn C.; Aleti A., A3Test: Assertion-Augmented Automated Test Case Generation, (2023); Almazrouei E.; Alobeidli H.; Alshamsi A.; Cappelli A.; Cojocaru R.; Alhammadi M.; Daniele M.; Heslow D.; Launay J.; Malartic Q.; Noune B.; Pannier B.; Penedo G., The Falcon Series of Language Models: Towards Open Frontier Models, (2023); Applis L.; Panichella A.; Marang R., Searching for Quality: Genetic Algorithms and Metamorphic Testing for Software Engineering ML, Proc. of the Genetic and Evolutionary Computation Conference, pp. 1490-1498; Applis L.; Panichella A.; Van Deursen A., Assessing Robustness of ML-Based Program Analysis Tools using Metamorphic Program Transformations, 2021 36th IEEE/ACM International Conference on Automated Software Engineering (ASE, pp. 1377-1381, (2021); Arcuri A.; Briand L., A hitchhiker's guide to statistical tests for assessing randomized algorithms in software engineering, Software Testing, Verification and Reliability, 24, 3, pp. 219-250, (2014); Asare O.; Nagappan M.; Asokan N., Is github's copilot as bad as humans at introducing vulnerabilities in code, (2022); Athiwaratkun B.; Krishna Gouda S.; Wang Z.; Li X.; Tian Y.; Tan M.; Uddin Ahmad W.; Wang S.; Sun Q.; Shang M., Multi-lingual evaluation of code generation models, (2022); (2023); Chen L.; Zaharia M.; Zou J., How is ChatGPT's behavior changing over time?, (2023); Chen M.; Tworek J.; Jun H.; Yuan Q.; De Oliveira Pinto H.P.; Kaplan J.; Edwards H.; Burda Y.; Joseph N.; Brockman G., Evaluating large language models trained on code, (2021); Cito J.; Dillig I.; Murali V.; Chandra S., Counterfactual explanations for models of code, Proceedings of the 44th International Conference on Software Engineering: Software Engineering in Practice, pp. 125-134, (2022); Compton R.; Frank E.; Patros P.; Koay A., Embedding Java Classes with code2vec: Improvements from Variable Obfuscation, 2020 IEEE/ACM 17th International Conference on Mining Software Repositories (MSR, pp. 243-253, (2020); Devroey X.; Gambi A.; Pablo Galeotti J.; Just R.; Kifetew F.; Panichella A.; Panichella S., JUGE: An infrastructure for benchmarking Java unit test generators. Software Testing, Verification and Reliability 33, 3, (2023); Epstein R.H.; Dexter F., Variability in Large Language Models' Responses to Medical Licensing and Certification Examinations. Comment on How Does ChatGPT Perform on the United States Medical Licensing Examination? The Implications of Large Language Models for Medical Education and Knowledge Assessment, JMIR Medical Education, 9, 1, (2023); Fan Z.; Gao X.; Mirchev M.; Roychoudhury A.; Hwei Tan S., Automated Repair of Programs from Large Language Models, 2023 IEEE/ACM 45th International Conference on Software Engineering (ICSE, pp. 1469-1481; Fraser G.; Arcuri A., EvoSuite: Automatic Test Suite Generation for Object-Oriented Software, Proceedings of the 19th ACM SIGSOFT ESEC/FSE (Szeged, Hungary) (ESEC/FSE '11, pp. 416-419, (2011); Atahan Inan H.; Ramadan O.; Wutschitz L.; Jones D.; Ruhle V.; Withers J.; Sim R., Training Data Leakage Analysis in Language Models, (2021); Jesse K.; Ahmed T.; Devanbu P.T.; Morgan E., Large Language Models and Simple, Stupid Bugs, (2023); Just R.; Jalali D.; Ernst M.D., Defects4J: A Database of Existing Faults to Enable Controlled Testing Studies for Java Programs, Proceedings of the 2014 International Symposium on Software Testing and Analysis (San Jose, CA, USA) (ISSTA, pp. 437-440, (2014); Karmakar A.; Aron Prenner J.; D'Ambros M.; Robbes R., Codex Hacks HackerRank: Memorization Issues and a Framework for Code Synthesis Evaluation, (2022); Lemieux C.; Priya Inala J.; Lahiri S.K.; Sen S., CodaMosa: Escaping Coverage Plateaus in Test Generation with Pre- Trained Large Language Models, Proc. of the 45th International Conference on Software Engineering (ICSE '23, pp. 919-931; Nijkamp E.; Pang B.; Hayashi H.; Tu L.; Wang H.; Zhou Y.; Savarese S.; Xiong C., Codegen: An open large language model for code with multi-turn program synthesis, (2022); OpenAI, (2023); Ozkaya I., Application of Large Language Models to Software Engineering Tasks: Opportunities Risks and Implications, IEEE Software, 40, 3, pp. 4-8, (2023); Panichella A.; Meshesha Kifetew F.; Tonella P., Reformulating branch coverage as a many-objective optimization problem, 2015 IEEE 8th international conference on software testing, verification and validation (ICST, pp. 1-10, (2015); Panichella S.; Gambi A.; Zampetti F.; Riccio V., Sbst tool competition 2021, 2021 IEEE/ACM 14th International Workshop on Search-Based Software Testing (SBST, pp. 20-27, (2021); Pearce H.; Tan B.; Ahmad B.; Karri R.; Dolan-Gavitt B., Examining Zero- Shot Vulnerability Repair with Large Language Models, 2023 IEEE Symposium on Security and Privacy (SP, pp. 2339-2356; Pozzobon L.; Ermis B.; Lewis P.; Hooker S., On the Challenges of Using Black-Box APIs for Toxicity Evaluation in Research, (2023); Latif Siddiq M.; Santos J.; Hasan Tanvir R.; Ulfat N.; Al Rifat F.; Carvalho Lopes V., Exploring the Effectiveness of Large Language Models in Generating Unit Tests, (2023); Tang Y.; Liu Z.; Zhou Z.; Luo X., ChatGPT vs SBST: A Comparative Assessment of Unit Test Suite Generation, (2023); Touvron H.; Lavril T.; Izacard G.; Martinet X.; Lachaux M.; Lacroix T.; Roziere B.; Goyal N.; Hambro E.; Azhar F., Llama: Open and efficient foundation language models; Touvron H.; Martin L.; Stone K.; Albert P.; Almahairi A.; Babaei Y.; Bashlykov N.; Batra S.; Bhargava P.; Bhosale S., Llama 2: Open foundation and fine-tuned chat models, (2023); Tufano M.; Drain D.; Svyatkovskiy A.; Kun Deng S.; Sundaresan N., Unit test case generation with transformers and focal context, (2020); Verdecchia R.; Sallou J.; Cruz L., A systematic review of Green AI, WIREs Data Mining and Knowledge Discovery, 13, 4, (2023); Wu Y.; Li Z.; Zhang J.M.; Papadakis M.; Harman M.; Liu Y., Large Language Models in Fault Localisation, (2023); Steven Xia C.; Wei Y.; Zhang L., Automated program repair in the era of large pre-trained language models, Proceedings of the 45th International Conference on Software Engineering (ICSE 2023). Association for Computing Machinery, (2023); Steven Xia C.; Zhang L., Keep the Conversation Going: Fixing 162 out of 337 bugs for $0.42 each using ChatGPT, (2023); Yang Z.; Shi J.; He J.; Lo D., Natural attack for pre-trained models of code, Proceedings of the 44th International Conference on Software Engineering, pp. 1482-1493, (2022); Ye W.; Ou M.; Li T.; Ma X.; Yanggong Y.; Wu S.; Fu J.; Chen G.; Zhao J., Assessing Hidden Risks of LLMs: An Empirical Study on Robustness, Consistency, and Credibility, (2023); Yefet N.; Alon U.; Yahav E., Adversarial examples for models of code, Proc. of the ACM on Programming Languages, 4, pp. 1-30, (2020); Zhang Y.; Li Y.; Cui L.; Cai D.; Liu L.; Fu T.; Huang X.; Zhao E.; Zhang Y.; Chen Y., Siren's Song in the AI Ocean: A Survey on Hallucination in Large Language Models, (2023)</t>
  </si>
  <si>
    <t>Faculty of Engineering of University of Porto; IEEE CS; SIGSOFT</t>
  </si>
  <si>
    <t>46th International Conference on Software Engineering: New Ideas and Emerging Results, ICSE-NIER 2024</t>
  </si>
  <si>
    <t>14 April 2024 through 20 April 2024</t>
  </si>
  <si>
    <t>979-840070500-7</t>
  </si>
  <si>
    <t>2-s2.0-85195123710</t>
  </si>
  <si>
    <t>Qu Y.; Huang S.; Yao Y.; Nie P.</t>
  </si>
  <si>
    <t>Qu, Yubin (57203360707); Huang, Song (55608828500); Yao, Yongming (57197745146); Nie, Peng (59671458200)</t>
  </si>
  <si>
    <t>57203360707; 55608828500; 57197745146; 59671458200</t>
  </si>
  <si>
    <t>A Simple Yet Practical Backdoor Prompt Attack Against Black-Box Code Summarization Engines</t>
  </si>
  <si>
    <t>Journal of Software: Evolution and Process</t>
  </si>
  <si>
    <t>e70032</t>
  </si>
  <si>
    <t>10.1002/smr.70032</t>
  </si>
  <si>
    <t>https://www.scopus.com/inward/record.uri?eid=2-s2.0-105012459072&amp;doi=10.1002%2Fsmr.70032&amp;partnerID=40&amp;md5=d6839a6c1be81e59714b13cac009ba3d</t>
  </si>
  <si>
    <t>College of Command and Control Engineering, Army Engineering University of PLA, Nanjing, China; School of Information Engineering, Jiangsu College of Engineering and Technology, Nantong, China</t>
  </si>
  <si>
    <t>Qu Y., College of Command and Control Engineering, Army Engineering University of PLA, Nanjing, China, School of Information Engineering, Jiangsu College of Engineering and Technology, Nantong, China; Huang S., College of Command and Control Engineering, Army Engineering University of PLA, Nanjing, China; Yao Y., College of Command and Control Engineering, Army Engineering University of PLA, Nanjing, China; Nie P., College of Command and Control Engineering, Army Engineering University of PLA, Nanjing, China</t>
  </si>
  <si>
    <t>A code summarization engine based on large language models (LLMs) can describe code functionality from different perspectives according to programmers' needs. However, these engines are at risk of black-box backdoor attacks. We propose a simple yet practical method called Bad Prompt Attack (BPA), specifically designed to investigate such black-box backdoor attacks. This innovative attack method aims to induce the code summarization engine to generate summarizations that conceal security vulnerabilities in source code. Consistent with most commercial code summarization engines, BPA only assumes black-box query access to the target engine without requiring knowledge of its internal structure. This attack targets in-context learning by injecting adversarial demonstrations into user input prompts. We validated our method on the SOTA black-box commercial service, OpenAI API. In security-critical test cases covering seven types of CWE, BPA significantly increased the likelihood that the code summarization engine would generate the attacker-desired code summarization targets, achieving an average attack success rate (ASR) of 91.4%. This result underscores the potential threat of backdoor attacks on code summarization tasks while providing essential reference points for future defense research. © 2025 John Wiley &amp; Sons Ltd.</t>
  </si>
  <si>
    <t>backdoor attack; code summarization; large language models; software engineering</t>
  </si>
  <si>
    <t>Application programming interfaces (API); Codes (symbols); Engines; Network security; Attack methods; Backdoor attack; Backdoors; Black boxes; Code summarization; Language model; Large language model; Practical method; Security vulnerabilities; Simple++; Software engineering</t>
  </si>
  <si>
    <t>Cultivation of Young and Middle-aged Academic Leaders in Qing Lan Project of Jiangsu Province; Cultivation of Young and Middle-aged Academic Leaders in Qing Lan Project of Jiangsu; Cultivation of Young and Middle‐aged Academic Leaders in Qing Lan Project of Jiangsu Province; Science and Technology Project of Nantong City, (JC2023070); Science and Technology Project of Nantong City; Open Fund of Advanced Cryptography and System Security Key Laboratory of Sichuan Province, (SKLACSS‐202407)</t>
  </si>
  <si>
    <t xml:space="preserve">Funding text 1: This work was supported by the Nantong Science and Technology Project (no. JC2023070) and the Open Fund of Advanced Cryptography and System Security Key Laboratory of Sichuan Province (grant no. SKLACSS-202407). This work is sponsored by the Cultivation of Young and Middle-aged Academic Leaders in Qing Lan Project of Jiangsu Province.This work was supported by the Nantong Science and Technology Project (no. JC2023070) and the Open Fund of Advanced Cryptography and System Security Key Laboratory of Sichuan Province (grant no. SKLACSS-202407). This work is sponsored by the Cultivation of Young and Middle-aged Academic Leaders in Qing Lan Project of Jiangsu Province.; Funding text 2: This work was supported by the Nantong Science and Technology Project (no. JC2023070) and the Open Fund of Advanced Cryptography and System Security Key Laboratory of Sichuan Province (grant no. SKLACSS\u2010202407). This work is sponsored by the Cultivation of Young and Middle\u2010aged Academic Leaders in Qing Lan Project of Jiangsu Province. </t>
  </si>
  <si>
    <t>Hu X.; Li G.; Xia X.; Lo D.; Lu S.; Jin Z., Summarizing Source Code With Transferred API Knowledge, (2018); Wang W.; Zhang Y.; Sui Y., Reinforcement-Learning-Guided Source Code Summarization Using Hierarchical Attention, IEEE Transactions on software Engineering, 48, 1, pp. 102-119, (2020); Wang Y.; Wang W.; Joty S.; Hoi S.C.H., Codet5: Identifier-Aware Unified Pre-Trained Encoder-Decoder Models for Code Understanding and Generation, (2021); Geng M.; Wang S.; Dong D., Fine-Grained Code-Comment Semantic Interaction Analysis, Proceedings of the 30th IEEE/ACM International Conference on Program Comprehension, pp. 585-596, (2022); Lin B.; Wang S.; Liu Z.; Xia X.; Mao X., Predictive Comment Updating With Heuristics and AST-Path-Based Neural Learning: A Two-Phase Approach, IEEE Transactions on Software Engineering, 49, 4, pp. 1640-1660, (2022); Gu T.; Liu K.; Dolan-Gavitt B.; Garg S., BadNets: Evaluating Backdooring Attacks on Deep Neural Networks, IEEE Access: Practical Innovations, Open Solutions, 7, pp. 47230-47244, (2019); Cai H.; Zhang P.; Dong H.; Xiao Y.; Koffas S.; Li Y., Towards Stealthy Backdoor Attacks Against Speech Recognition via Elements of Sound, (2023); Zhao S.; Ma X.; Zheng X.; Bailey J.; Chen J.; Jiang Y.-G., Clean-Label Backdoor Attacks on Video Recognition Models, (2020); Lou Q.; Liu Y.; Feng B., TrojText: Test-Time Invisible Textual Trojan Insertion, (2023); Hossen M.I.; Zhang J.; Cao Y.; Hei X., Assessing Cybersecurity Vulnerabilities in Code Large Language Models, (2024); Wu F.; Liu X.; Xiao C., DeceptPrompt: Exploiting LLM-Driven Code Generation via Adversarial Natural Language Instructions, (2023); Yi X.; Li G.; Huang W.; Lin X.; Li J.; Liu Y., LateBA: Latent Backdoor Attack on Deep Bug Search via Infrequent Execution Codes, Proceedings of the 15th Asia-Pacific Symposium on Internetware, pp. 427-436, (2024); Yan S.; Wang S.; Duan Y., An LLM-Assisted Easy-to-Trigger Backdoor Attack on Code Completion Models: Injecting Disguised Vulnerabilities Against Strong Detection, (2024); Iyer S.; Konstas I.; Cheung A.; Zettlemoyer L., Summarizing Source Code Using a Neural Attention Model, pp. 2073-2083, (2016); Zhai J.; Xu X.; Shi Y., CPC: Automatically Classifying and Propagating Natural Language Comments via Program Analysis, Proceedings of the ACM/IEEE 42nd International conference on software engineering, pp. 1359-1371, (2020); Chen Q.; Xia X.; Hu H.; Lo D.; Li S., Why My Code Summarization Model Does Not Work: Code Comment Improvement With Category Prediction, ACM Transactions on Software Engineering and Methodology (TOSEM), 30, 2, pp. 1-29, (2021); Mu F.; Chen X.; Shi L.; Wang S.; Wang Q., Developer-Intent Driven Code Comment Generation, pp. 768-780, (2023); Geng M.; Wang S.; Dong D., Large Language Models Are Few-Shot Summarizers: Multi-Intent Comment Generation via In-Context Learning, (2023); Devlin J.; Chang M.-W.; Lee K.; Toutanova K., BERT: Pre-Training of Deep Bidirectional Transformers for Language Understanding, (2019); Li L.; Yang L.; Jiang H., AUGER: Automatically Generating Review Comments With Pre-Training Models, Proceedings of the 30th ACM Joint European Software Engineering Conference and Symposium on the Foundations of Software Engineering, pp. 1009-1021, (2022); Wang C.; Yang Y.; Gao C.; Peng Y.; Zhang H.; Lyu M.R., No More Fine-Tuning? An Experimental Evaluation of Prompt Tuning in Code Intelligence, Proceedings of the 30th ACM Joint European Software Engineering Conference and Symposium on the Foundations of Software Engineering, pp. 382-394, (2022); Brown T.; Mann B.; Ryder N., Language Models Are Few-Shot Learners, (2020); Miller D.J.; Xiang Z.; Kesidis G., Adversarial Learning in Statistical Classification: A Comprehensive Review of Defenses Against Attacks, Proceedings of the IEEE, 108, pp. 402-433, (2020); Achiam J.; Adler S.; Agarwal S., GPT-4 Technical Report, (2023); Yubin Q.; Huang S.; Chen X., A Stealthy Backdoor Attack for Code Models, (2024); Aghakhani H.; Dai W.; Manoel A., TrojanPuzzle: Covertly Poisoning Code-Suggestion Models, (2024); Qu Y.; Huang S.; Li Y., Badcodeprompt: Backdoor Attacks Against Prompt Engineering of Large Language Models for Code Generation, Automated Software Engineering, 32, 1, (2025); Wang B.; Chen W.; Pei H., DecodingTrust: A Comprehensive Assessment of Trustworthiness in GPT Models, (2023); Xiang Z.; Jiang F.; Xiong Z.; Ramasubramanian B.; Poovendran R.; Li B., BadChain: Backdoor Chain-of-Thought Prompting for Large Language Models, (2024); Wu Z.; Wu Y.; Mou L., Zero-Shot Continuous Prompt Transfer: Generalizing Task Semantics Across Language Models, (2024); Zhang R.; Li H.; Wen R., Rapid Adoption, Hidden Risks: The Dual Impact of Large Language Model Customization, (2024); Hua W.; Yang X.; Jin M., Trustagent: Towards Safe and Trustworthy LLM-Based Agents Through Agent Constitution, (2024); Mohamed N.; Ahmed A.A., AI in Combatting Man-in-the-Middle Attacks: A Comprehensive Review, pp. 1-6, (2024); Piggott B.; Patil S.; Feng G., NET-GPT: A LLM-Empowered Man-in-the-Middle Chatbot for Unmanned Aerial Vehicle, Proceedings of the Eighth ACM/IEEE Symposium on Edge Computing, pp. 287-293, (2023); Xu L.; Chen Y.; Cui G.; Gao H.; Liu Z., Exploring the Universal Vulnerability of Prompt-Based Learning Paradigm, (2022); Cai X.; Xu H.; Xu S.; Zhang Y.; Yuan X., BadPrompt: Backdoor Attacks on Continuous Prompts, (2022); Kandpal N.; Jagielski M.; Tramr F.; Carlini N., Backdoor Attacks for in-Context Learning With Language Models, (2023); Conti M.; Dragoni N.; Lesyk V., A Survey of Man in the Middle Attacks, IEEE Communications Surveys &amp; Tutorials, 18, 3, pp. 2027-2051, (2016); Zhang K.; Li J.; Li G.; Shi X.; Jin Z., CodeAgent: Enhancing Code Generation With Tool-Integrated Agent Systems for Real-World Repo-Level Coding Challenges, (2024); Pearce H.; Ahmad B.; Tan B.; Dolan-Gavitt B.; Karri R., Asleep at the Keyboard? Assessing the Security of GitHub Copilot's Code Contributions, (2022); Zhou X.; Cao S.; Sun X.; Lo D., Large Language Model for Vulnerability Detection and Repair: Literature Review and the Road Ahead, ACM Transactions on Software Engineering and Methodology, (2024); Zhou Y.; Liu S.; Siow J.; Du X.; Liu Y., Devign: Effective Vulnerability Identification by Learning Comprehensive Program Semantics via Graph Neural Networks, (2019); GPT-4 Technical Report, (2023); Huang K.; Lu C.; Cao Y.; Chen B.; Peng X., Vmud: Detecting Recurring Vulnerabilities With Multiple Fixing Functions via Function Selection and Semantic Equivalent Statement Matching, Proceedings of the 2024 on ACM SIGSAC Conference on Computer and Communications Security, pp. 3958-3972, (2024); Zhou Z.; Yang Y.; Wu S.; Huang Y.; Chen B.; Peng X., Magneto: A Step-Wise Approach to Exploit Vulnerabilities in Dependent Libraries via LLM-Empowered Directed Fuzzing, Proceedings of the 39th IEEE/ACM International Conference on Automated Software Engineering, pp. 1633-1644, (2024); Zhao S.; Jia M.; Tuan L.A.; Pan F.; Wen J., Universal Vulnerabilities in Large Language Models: Backdoor Attacks for In-Context Learning, (2024); Yasunaga M.; Chen X.; Li Y., Large Language Models as Analogical Reasoners, (2024); Kojima T.; Gu S.S.; Reid M.; Matsuo Y.; Iwasawa Y., Large Language Models Are Zero-Shot Reasoners, (2022); Papineni K.; Roukos S.; Ward T.; Zhu W.-J., BLEU: A Method for Automatic Evaluation of Machine Translation, Proceedings of the 40th Annual Meeting of the Association for Computational Linguistics, pp. 311-318, (2002); Lin C.-Y., Rouge: A Package for Automatic Evaluation of Summaries, pp. 74-81, (2004); Banerjee S.; Lavie A., METEOR: An Automatic Metric for MT Evaluation With Improved Correlation With Human Judgments, Proceedings of the ACL Workshop on Intrinsic and Extrinsic Evaluation Measures for Machine Translation and/or Summarization, pp. 65-72, (2005); Bansal A.; Haque S.; McMillan C., Project-Level Encoding for Neural Source Code Summarization of Subroutines, pp. 253-264, (2021); Qu Y.; Huang S.; Chen X.; Wang X.; Yao Y., Detection of Backdoor Attacks Using Targeted Universal Adversarial Perturbations for Deep Neural Networks, Journal of Systems and Software, 207, (2024); Qu Y.; Huang S.; Yao Y., A Survey on Robustness Attacks for Deep Code Models, Automated Software Engineering, 31, 2, (2024); Huang K.; Li Y.; Wu B.; Qin Z.; Ren K., Backdoor Defense via Decoupling the Training Process, (2022); Xiang Z.; Xiong Z.; Li B., UMD: Unsupervised Model Detection for X2X Backdoor Attacks, (2023); Qi F.; Li M.; Chen Y., Hidden Killer: Invisible Textual Backdoor Attacks With Syntactic Trigger, (2021); Zhao S.; Gan L.; Tuan L.A., Defending Against Weight-Poisoning Backdoor Attacks for Parameter-Efficient Fine-Tuning, (2024)</t>
  </si>
  <si>
    <t>S. Huang; College of Command and Control Engineering, Army Engineering University of PLA, Nanjing, China; email: huangsong@aeu.edu.cn</t>
  </si>
  <si>
    <t>John Wiley and Sons Ltd</t>
  </si>
  <si>
    <t>J. Softw. Evol. Process</t>
  </si>
  <si>
    <t>2-s2.0-105012459072</t>
  </si>
  <si>
    <t>Miskell C.; Slhoub K.; Mensi N.</t>
  </si>
  <si>
    <t>Miskell, Cameron (58934451200); Slhoub, Khaled (55330658400); Mensi, Neji (57194550396)</t>
  </si>
  <si>
    <t>58934451200; 55330658400; 57194550396</t>
  </si>
  <si>
    <t>Performance and Self-evaluation of Free-Access Large Language Model Chatbots: A Multi-metric Comparative Study</t>
  </si>
  <si>
    <t>Lecture Notes in Networks and Systems</t>
  </si>
  <si>
    <t>1678 LNNS</t>
  </si>
  <si>
    <t>10.1007/978-3-032-07992-3_17</t>
  </si>
  <si>
    <t>https://www.scopus.com/inward/record.uri?eid=2-s2.0-105021827557&amp;doi=10.1007%2F978-3-032-07992-3_17&amp;partnerID=40&amp;md5=8a0ce5ba6435d6f918a553d67086eb74</t>
  </si>
  <si>
    <t>Florida Institute of Technology, Melbourne, 32901, FL, United States</t>
  </si>
  <si>
    <t>Miskell C., Florida Institute of Technology, Melbourne, 32901, FL, United States; Slhoub K., Florida Institute of Technology, Melbourne, 32901, FL, United States; Mensi N., Florida Institute of Technology, Melbourne, 32901, FL, United States</t>
  </si>
  <si>
    <t>Recently, the widespread adoption of Large Language Model (LLM) technologies has drawn significant attention. Both enterprises and individuals increasingly leverage these Artificial Intelligence (AI) systems across various services, particularly through chatbot interfaces. This study evaluates the current landscape of publicly accessible AI chatbots by comparing their performance and ability to assess the quality of their own generated content. We examine five widely used free-access chatbots: ChatGPT-3.5, Jamba, Phind, Perplexity, and Coral, using three question-answering datasets and one text summarization dataset. These chatbots are evaluated across nine metrics, four of which are assessed manually, while the remaining five employ AI-assisted evaluation using ChatGPT-3.5, Jamba, Microsoft Copilot, and Google Gemini. Our findings position ChatGPT-3.5 as the leading general-purpose model, a result that reflects its advanced development and maturity. AI-assisted metrics demonstrate strong performance across text comprehension and knowledge-based tasks, though results in mathematical reasoning tasks were inconsistent. Human analysis indicates that AI-assisted evaluations may inflate ratings, which reveals their potential bias favoring positive sentiment in current Large Language Models. This observed bias highlights well-documented limitations in text-based AI systems, warranting further research. © The Author(s), under exclusive license to Springer Nature Switzerland AG 2026.</t>
  </si>
  <si>
    <t>Chatbots; ChatGPT; Large language models; LLMs; Performance evaluation; Software metrics</t>
  </si>
  <si>
    <t>Knowledge based systems; Knowledge management; Large datasets; Sentiment analysis; 'current; Artificial intelligence systems; Chatbots; ChatGPT; Free access; Language model; Large language model; LLM; Performances evaluation; Software metrics; Chatbots</t>
  </si>
  <si>
    <t>Cohere C., Introducing Coral, the Knowledge Assistant for Enterprises, (2023); Abbas R.; Hinz A.; Smith C., Chatgpt in Academia: How Scholars Integrate Artificial Intelligence into Their Daily Work, (2023); Amini A.; Gabriel S.; Lin S.; Koncel-Kedziorski R.; Choi Y.; Hajishirzi H., MathQA: Towards interpretable math word problem solving with operation-based formalisms, In: Proceedings of the 2019 Conference of the North American Chapter of the Association for Computational Linguistics: Human Language Technologies, Vol. 1, Pp. 2357–2367, Minneapolis, Minnesota. Association for Computational Linguistics, (2019); Bahrini A., ChatGPT: Applications, opportunities, and threats, Systems and Information Engineering Design Symposium (SIEDS), pp. 274-279, (2023); Bandi A.; Ramesh Adapa P.V.S.; Kumar Kuchi Y.E.V.P., The power of generative AI: A review of requirements, models, input–output formats, evaluation metrics, and challenges, Future Internet, 15, 8, (2023); Barak L.; Opher L.; Alan A., Jamba: Hybrid transformer-mamba language models, The Thirteenth International Conference on Learning Representations, (2025); Basili V.R.; Caldiera G.; Dieter Rombach H., The Goal Question Metric Approach, (1994); Bender E.M.; Gebru T.; McMillan-Major A.; Shmitchell S., On the dangers of stochastic parrots: Can language models be too big?, Proceedings of the 2021 ACM Conference on Fairness, Accountability, and Transparency, pp. 610-623, (2021); Bommasani R.; Liang P.; Lee T., Holistic evaluation of language models, Ann. N. Y. Acad. Sci., 1525, 1, pp. 140-146, (2023); Branscombe M., 6 generative AI hazards it leaders should avoid, CIO, (2023); Brown T.B.; Mann B.; Ryder N., Language models are few-shot learners, Advances in Neural Information Processing Systems, 33, pp. 1877-1901, (2020); Caren C., AI Writing: The Challenge and Opportunity in front of Education Now, (2022); Chaka C., Detecting AI content in responses generated by ChatGPT, YouChat, and Chatsonic: The case of five AI content detection tools, J. Appl. Learn. Teach., 6, 2, (2023); Yupeng Chang X., A survey on evaluation of large language models, ACM Trans. Intell. Syst. Technol., 15, 3, pp. 1-45, (2024); Chen J., Stager checklist: Standardized testing and assessment guidelines for evaluating generative, Artificial Intelligence Reliability. Imetaomics, 1, 1, (2024); Devlin J.; Chang M.-W.; Lee K.; Toutanova K., BERT: Pre-training of deep bidirectional transformers for language understanding, Proceedings of the 2019 Conference of the North American Chapter of the Association for Computational Linguistics: Human Language Technologies, 1, pp. 4171-4186, (2019); Drapkin A., 13 Best AI Chatbots in 2024: Chatgpt, Bard &amp; More Tested, (2024); Dreibelbis E.; Duffy J., The Best AI Chatbots For, (2024); Elkhatat A.M.; Elsaid K.; Almeer S., Evaluating the efficacy of AI content detection tools in differentiating between human and AI-generated text, Int. J. Educ. Integrity, 19, 1, (2023); Evgeniou T.; Puranam P., How Will Chatgpt Shape Business, Society and Employ-Ment? INSEAD Knowl, (2023); Hendrycks D., Measuring massive multitask language understanding, International Conference on Learning Representations, (2021); Hoffmann J.; Borgeaud S., Training compute-optimal large language models, NIPS 2022, (2022); Humble N.; Boustedt J.; Holmgren H.; Milutinovic G.; Seipel S.; Ostberg A.S., Cheaters or AI-enhanced learners: Consequences of ChatGPT for programming education, Electron. J. E-Learning, (2023); Harlin T.; Rova G.B.; Singla A.; Sokolov O.; Sukharevsky A., Exploring Opportunities in the Generative AI Value Chain, (2023); Jamba K., A Hybrid Transformer-Mamba Language Model, (2024); Loos E.; Radicke J., Using ChatGPT-3 as a writing tool: An educational assistant or a moral hazard? Current ChatGPT-3 media representations compared to Plato’s critical stance on writing in, Phaedrus. AI and Ethics, pp. 1-14, (2024); Marcus G.; Davis E., Rebooting AI: Building Artificial Intelligence We Can Trust, (2023); Meyer J.G., ChatGPT and large language models in academia: Opportunities and challenges, Biodata Mining, 16, 1, (2023); Microsoft Learn: Evaluation and Monitoring Metrics for Generative AI, (2025); Miskell C.; Diaz R.; Ganeriwala P.; Slhoub K.; Nembhard F., Automated framework to extract software requirements from source code, Proceedings of the 2023 7Th International Conference on Natural Language Processing and Information Retrieval, pp. 130-134, (2023); Nazir A.; Wang Z., A comprehensive survey of ChatGPT: Advancements, applications, prospects, and challenges, Meta-Radiology, 1, 2, (2023); Ortiz S., The Best AI Chatbots of 2024: Chatgpt and Alternatives, (2024); Perplexity A.I., Getting Started with Perplexity, (2025); Radford A.; Jeffrey W.; Child R.; Luan D.; Amodei D.; Sutskever I., Language models are unsupervised multitask learners, Openai Blog, 1, 8, (2019); Raffel C., Exploring the limits of transfer learning with a unified text-to-text transformer, J. Mach. Learn. Res., 21, 140, pp. 1-67, (2020); Rajpurkar P.; Jia R.; Liang P.; Rajpurkar P.; Zhang J.; Lopyrev K.; Liang P.; Ray P.P., ChatGPT: A comprehensive review on background, applications, key challenges, bias, ethics, limitations and future scope, Internet Things Cyber Phys. Syst., 3, pp. 121-154, (2023); Rebelo M., The Best AI Chatbots in 2024, (2023); Reddy S., Generative AI in healthcare: An implementation science informed translational path on application, integration and governance, Implementation Sci, 19, 1, (2024); Roller S., Recipes for building an open-domain chatbot, Proceedings of the 16Th Conference of the European Chapter of the Association for Computational Linguistics: Main Volume, pp. 300-325, (2021); Royzen M., Phind Model Beats GPT-4 at Coding, with Gpt-3.5-Like Speed and 16K Context, (2023); Royzen M.; Coleman R.; Schmid P.; Wei J., Phind-Codellama-34B-V2, (2023); Schaeffer R.; Miranda B.; Koyejo S., Are emergent abilities of large language models a mirage?, Advances in Neural Information Processing Systems, 36, pp. 55565-55581, (2023); Srivastava A., Beyond the imitation game: Quantifying and extrapolating the capabilities of language models, Trans. Mach. Learn. Res., (2023); Talmor A.; Herzig J.; Lourie N.; Berant J.; Tuckute G.; Satariano M.; Brennan J.; Srikant S.; Fedorenko E., Language models approach human-like performance on a comprehensive battery of challenging sentence understanding tasks, Nat. Mach. Intell., 6, 9, pp. 1041-1053, (2024); Vavekanand R.; Kumar S., LLMEra: Impact of large language models, SSRN Electron. J., (2024); Wang A.; Singh A.; Michael J.; Hill F.; Levy O.; Bowman S.R., Glue: A multitask benchmark and analysis platform for natural language understanding, International Conference on Learning Representations, (2019); Wang F.; Siau K.; Fedorowicz J., Trust in health chatbots, MIS Q. Exec., 18, 4, pp. 265-279, (2023); Zhang Q.; Kang Y.; Roth R., The ethics of AI-generated maps: Dall· e 2 and AI’s implications for cartography (short paper), In: 12Th International Conference on Geographic Information Science (Giscience 2023), pp. 93-101, (2023); Zhou L.; Gao J.; Li D.; Shum H.-Y., The design and implementation of xiaoice, an empathetic social chatbot, Comput. Linguist., 46, 1, pp. 53-93, (2020)</t>
  </si>
  <si>
    <t>K. Slhoub; Florida Institute of Technology, Melbourne, 32901, United States; email: kslhoub@fit.edu</t>
  </si>
  <si>
    <t>Arai K.</t>
  </si>
  <si>
    <t>Future Technologies Conference, FTC 2025</t>
  </si>
  <si>
    <t>6 November 2025 through 7 November 2025</t>
  </si>
  <si>
    <t>Munich</t>
  </si>
  <si>
    <t>978-303207991-6</t>
  </si>
  <si>
    <t>Lect. Notes Networks Syst.</t>
  </si>
  <si>
    <t>2-s2.0-105021827557</t>
  </si>
  <si>
    <t>Shang X.; Fu Z.; Cheng S.; Chen G.; Li G.; Hu L.; Zhang W.; Yu N.</t>
  </si>
  <si>
    <t>Shang, Xiuwei (58073419700); Fu, Zhenkan (59935105400); Cheng, Shaoyin (35195428300); Chen, Guoqiang (58313391900); Li, Gangyang (59006209900); Hu, Li (59005803800); Zhang, Weiming (34769199700); Yu, Nenghai (7201981769)</t>
  </si>
  <si>
    <t>58073419700; 59935105400; 35195428300; 58313391900; 59006209900; 59005803800; 34769199700; 7201981769</t>
  </si>
  <si>
    <t>An empirical study on the effectiveness of large language models for binary code understanding</t>
  </si>
  <si>
    <t>Empirical Software Engineering</t>
  </si>
  <si>
    <t>10.1007/s10664-025-10748-5</t>
  </si>
  <si>
    <t>https://www.scopus.com/inward/record.uri?eid=2-s2.0-105021466479&amp;doi=10.1007%2Fs10664-025-10748-5&amp;partnerID=40&amp;md5=9f553458646d01449833be1ac2d730e2</t>
  </si>
  <si>
    <t>University of Science and Technology of China, Hefei, China; QI-ANXIN Technology Research Institute, Beijing, China</t>
  </si>
  <si>
    <t>Shang X., University of Science and Technology of China, Hefei, China; Fu Z., University of Science and Technology of China, Hefei, China; Cheng S., University of Science and Technology of China, Hefei, China; Chen G., QI-ANXIN Technology Research Institute, Beijing, China; Li G., University of Science and Technology of China, Hefei, China; Hu L., University of Science and Technology of China, Hefei, China; Zhang W., University of Science and Technology of China, Hefei, China; Yu N., University of Science and Technology of China, Hefei, China</t>
  </si>
  <si>
    <t>Binary code analysis plays a pivotal role in the field of software security and is widely used in tasks such as software maintenance, malware detection, software vulnerability discovery, patch analysis, etc. However, unlike source code, reverse engineers face significant challenges in understanding binary code due to the lack of intuitive semantic information. Although traditional reverse tools can convert binary code into C-like pseudo code, the lack of code comments and symbolic information such as function names still makes code understanding difficult. In recent years, two groups of techniques have shown promising prospects: (1) Deep learning-based techniques have demonstrated competitive results in tasks related to binary code understanding, furthermore, (2) Large Language Models (LLMs) have been extensively pre-trained at the source-code level for tasks such as code understanding and generation. This has left participants wondering about the capabilities of LLMs in binary code understanding. To this end, this work proposes a benchmark to evaluate the effectiveness of LLMs in real-world reverse engineering scenarios, which covers two key binary code understanding tasks, i.e., function name recovery and binary code summarization. To more comprehensively evaluate, we include binaries with multiple target architectures as well as different optimization options. We gain valuable insights into the capabilities and limitations through extensive empirical studies of popular LLMs using our benchmark. Our evaluations reveal that existing LLMs can understand binary code to a certain extent, thereby improving the efficiency of binary code analysis. Our results highlight the great potential of the LLMs in advancing the field of binary code understanding, and provide new directions for binary code analysis techniques. © The Author(s), under exclusive licence to Springer Science+Business Media, LLC, part of Springer Nature 2025.</t>
  </si>
  <si>
    <t>Binary code understanding; Empirical study; Large language models; Program comprehension; Reverse engineering</t>
  </si>
  <si>
    <t>Binary codes; C (programming language); Computer software maintenance; Deep learning; Function evaluation; Malware; Network security; Semantics; Binary code analysis; Binary code understanding; Code understanding; Empirical studies; Language model; Large language model; Malware detection; Program comprehension; Software security; Source codes; Reverse engineering</t>
  </si>
  <si>
    <t>National Natural Science Foundation of China, NSFC, (62072421, U20B2047, 62102386, 62121002, 62002334); National Natural Science Foundation of China, NSFC; Open Fund of Anhui Province Key Laboratory of Cyberspace Security Situation Awareness and Evaluation, (CSSAE-2021-007)</t>
  </si>
  <si>
    <t xml:space="preserve">This study is supported in part by the Natural Science Foundation of China under Grant U20B2047, 62072421, 62002334, 62102386 and 62121002, and by Open Fund of Anhui Province Key Laboratory of Cyberspace Security Situation Awareness and Evaluation under Grant CSSAE-2021-007. </t>
  </si>
  <si>
    <t>Al-Kaswan A.; Ahmed T.; Izadi M.; Sawant A.A.; Devanbu P.; van Deursen A., Extending source code pre-trained language models to summarise decompiled binaries, 2023 IEEE International Conference on Software Analysis, pp. 260-271, (2023); Black S.; Biderman S.; Hallahan E.; Anthony Q.; Gao L.; Golding L.; He H.; Leahy C.; McDonell K.; Phang J., Gpt-Neox-20B: An Open-Source Autoregressive Language Model, (2022); Brown T.; Mann B.; Ryder N.; Subbiah M.; Kaplan J.D.; Dhariwal P.; Neelakantan A.; Shyam P.; Sastry G.; Askell A., Language models are few-shot learners, Adv Neural Inf Process Syst, 33, pp. 1877-1901, (2020); Bzdok D.; Thieme A.; Levkovskyy O.; Wren P.; Ray T.; Reddy S., Data science opportunities of large language models for neuroscience and biomedicine, Neuron, 112, 5, pp. 698-717, (2024); Canfora G.; Di Penta M.; Cerulo L., Achievements and challenges in software reverse engineering, Commun ACM, 54, 4, pp. 142-151, (2011); Chen B.; Zhang Z.; Langrene N., Unleashing the potential of prompt engineering in large language models: A comprehensive review.; Chen G.; Gao H.; Zhang J.; He Y.; Cheng S.; Zhang W., Investigating neural-based function name reassignment from the perspective of binary code representation, 2023 20th Annual International Conference on Privacy, pp. 1-11, (2023); Chen M.; Tworek J.; Jun H.; Yuan Q.; Pinto H.P.D.O.; Kaplan J.; Edwards H.; Burda Y.; Joseph N.; Brockman G., Evaluating Large Language Models Trained on Code., (2021); Curl, (2024); Dagdelen J.; Dunn A.; Lee S.; Walker N.; Rosen A.S.; Ceder G.; Persson K.A.; Jain A., Structured information extraction from scientific text with large language models, Nat Commun, 15, 1, (2024); Dai D.; Sun Y.; Dong L.; Hao Y.; Ma S.; Sui Z.; Wei F., Why Can Gpt Learn In-Context? Language Models Implicitly Perform Gradient Descent as Meta-Optimizers, (2022); David Y.; Alon U.; Yahav E., Neural reverse engineering of stripped binaries using augmented control flow graphs, Proc ACM Program Languages, 4, OOPSLA, pp. 1-28, (2020); David Y.; Alon U.; Yahav E., Neural reverse engineering of stripped binaries using augmented control flow graphs, Proc ACM Program Languages, 4, OOPSLA, pp. 1-28, (2020); (2024); Feng Z.; Guo D.; Tang D.; Duan N.; Feng X.; Gong M.; Shou L.; Qin B.; Liu T.; Jiang D., Codebert: A Pre-Trained Model for Programming and Natural Languages, (2020); (2024); Fried D.; Aghajanyan A.; Lin J.; Wang S.; Wallace E.; Shi F.; Zhong R.; Wt Y.; Zettlemoyer L.; Lewis M., Incoder: a generative model for code infilling and synthesis, (2022); Gao H.; Cheng S.; Xue Y.; Zhang W., A lightweight framework for function name reassignment based on large-scale stripped binaries, Proceedings of the 30th ACM SIGSOFT international symposium on software testing and analysis, pp. 607-619, (2021); Gellenbeck E.M.; Cook C.R., An investigation of procedure and variable names as beacons during program comprehension, (1991); Giffin J.T.; Jha S.; Miller B.P., Efficient context-sensitive intrusion detection, Network and distributed system security symposium, (2004); Guo D.; Zhu Q.; Yang D.; Xie Z.; Dong K.; Zhang W.; Chen G.; Bi X.; Wu Y.; Li Y., Deepseek-Coder: When the Large Language Model Meets programming–the Rise of Code Intelligence, (2024); He J.; Ivanov P.; Tsankov P.; Raychev V.; Vechev M., Debin: Predicting debug information in stripped binaries, Proceedings of the 2018 ACM SIGSAC conference on computer and communications security, pp.  1667-1680, (2018); Hex Rays S.A., "Ida Pro"., (2024); Hou X.; Zhao Y.; Liu Y.; Yang Z.; Wang K.; Li L.; Luo X.; Lo D.; Grundy J.; Wang H., Large language models for software engineering: a systematic literature review, ACM Trans Softw Eng Method, 33, 8, pp. 1-79, (2024); Hu E.J.; Shen Y.; Wallis P.; Allen-Zhu Z.; Li Y.; Wang S.; Wang L.; Chen W., Lora: low-rank adaptation of large language models, ICLR, 1, 2, (2022); (2024); Husain H.; Wu H.H.; Gazit T.; Allamanis M.; Brockschmidt M., Codesearchnet challenge: evaluating the state of semantic code search, (2019); (2024); International I.U., Dwarf debugging information format version 4, (2010); Jain H.; Prabhu Y.; Varma M., Extreme multi-label loss functions for recommendation, tagging, ranking &amp; other missing label applications, In:, Pp Proceedings of the 22Nd ACM SIGKDD International Conference on Knowledge Discovery and Data Mining, pp. 935-944, (2016); Jiang A.Q.; Sablayrolles A.; Roux A.; Mensch A.; Savary B.; Bamford C.; Chaplot D.; Ddlhanna E.B.; Bressand F., Mixtral of Experts, (2024); Jin X.; Pei K.; Won J.Y.; Lin Z., Symlm: predicting function names in stripped binaries via context-sensitive execution-aware code embeddings, Proceedings of the 2022 ACM SIGSAC conference on computer and communications security, pp.  1631-1645, (2022); Junod P.; Rinaldini J.; Wehrli J.; Michielin J., Obfuscator-llvm–software protection for the masses, 2015 IEEE/ACM 1st international workshop on software protection, IEEE, pp. 3-9, (2015); Kim D.; Kim E.; Cha S.K.; Son S.; Kim Y., Revisiting binary code similarity analysis using interpretable feature engineering and lessons learned, IEEE Trans Software Eng, 49, 4, pp. 1661-1682, (2022); Kong A.; Zhao S.; Chen H.; Li Q.; Qin Y.; Sun R.; Zhou X.; Wang E., Better zero-shot reasoning with role-play prompting, (2023); Kudo T., Subword regularization: improving neural network translation models with multiple subword candidates, Proceedings of the 56th annual meeting of the association for computational linguistics, 1, pp. 66-75, (2018); Lavie A.; Denkowski M.J., The meteor metric for automatic evaluation of machine translation, Mach Transl, 23, pp. 105-115, (2009); Li X.; Qu Y.; Yin H., Palmtree: learning an assembly language model for instruction embedding, Proceedings of the 2021 ACM SIGSAC conference on computer and communications security, pp. 3236-3251, (2021); Li Z.; Guo S.; Zhang L.; Li H.; Yang Z.; Ning Q.; Ma Q., Cross domain few-shot line-level defect prediction in open software development via meta learning, IEEE Trans Consumer Electron, (2025); (2024); (2024); Lin C.Y., Rouge: a package for automatic evaluation of summaries, Text summarization branches out, pp.  74-81, (2004); (2024); Lu H.; Peng H.; Nan G.; Cui J.; Wang C.; Jin W.; Wang S.; Pan S., Malsight: Exploring malicious source code and benign pseudocode for iterative binary malware summarization; Luo Z.; Xu C.; Zhao P.; Sun Q.; Geng X.; Hu W.; Tao C.; Ma J.; Lin Q.; Jiang D., Wizardcoder: Empowering Code Large Language Models with Evol-Instruct, (2023); Maletic J.I.; Collard M.L., Exploration, analysis, and manipulation of source code using srcml, In: 2015 IEEE/ACM 37Th IEEE International Conference on Software Engineering, IEEE, 2, pp. 951-952, (2015); (2024); Naeem M.R.; Amin R.; Alshamrani S.S.; Alshehri A., Digital forensics for malware classification: an approach for binary code to pixel vector transition, Comput Intell Neurosci, 1, (2022); (2024); Nijkamp E.; Hayashi H.; Xiong C.; Savarese S.; Zhou Y., Codegen2: Lessons for Training Llms on Programming and Natural Languages, (2023); (2024); Ouyang L.; Wu J.; Jiang X.; Almeida D.; Wainwright C.; Mishkin P.; Zhang C.; Agarwal S.; Slama K.; Ray A., Training language models to follow instructions with human feedback, Adv Neural Inf Process Syst, 35, pp. 27730-27744, (2022); Papineni K.; Roukos S.; Ward T.; Zhu W.J., Bleu: a method for automatic evaluation of machine translation, Proceedings of the 40th annual meeting of the association for computational linguistics, pp. 311-318, (2002); Patrick-Evans J.; Dannehl M.; Kinder J., Xfl: naming functions in binaries with extreme multi-label learning, 2023 IEEE symposium on Security and Privacy (SP), IEEE, pp. 2375-2390, (2023); Pei K.; Xuan Z.; Yang J.; Jana S.; Ray B., Trex: learning execution semantics from micro-traces for binary similarity, (2020); (2024); (2024); Roziere B.; Gehring J.; Gloeckle F.; Sootla S.; Gat I.; Tan X.E.; Adi Y.; Liu J.; Sauvestre R.; Remez T., Code Llama: Open Foundation Models for Code, (2023); Sha Z.; Wang H.; Gao Z.; Shu H.; Zhang B.; Wang Z.; Zhang C., Llasm: Naming functions in binaries by fusing encoder-only and decoder-only llms, ACM Trans Softw Eng Method, (2024); Shang X.; Cheng S.; Chen G.; Zhang Y.; Hu L.; Yu X.; Li G.; Zhang W.; Yu N., How far have we gone in binary code understanding using large language models, 2024 IEEE International Conference on Software Maintenance and Evolution (ICSME), IEEE, pp. 1-12, (2024); Song Z.; Chen J.; Zhang K., Bin2summary: beyond function name prediction in stripped binaries with functionality-specific code embeddings, Proc ACM Softw Eng, 1, FSE, pp. 47-69, (2024); Sridhara G.; Hill E.; Muppaneni D.; Pollock L.; Vijay-Shanker K., Towards automatically generating summary comments for java methods, Proceedings of the 25th IEEE/ACM international conference on Automated software engineering, pp. 43-52, (2010); Tan Z.; Li D.; Wang S.; Beigi A.; Jiang B.; Bhattacharjee A.; Karami M.; Li J.; Cheng L.; Liu H., Large language models for data annotation and synthesis: a survey, Proceedings of the 2024 conference on empirical methods in natural language processing, pp. 930-957, (2024); Touvron H.; Lavril T.; Izacard G.; Martinet X.; Lachaux M.A.; Lacroix T.; Roziere B.; Goyal N.; Hambro E.; Azhar F., Llama: Open and Efficient Foundation Language Models, (2023); Touvron H.; Martin L.; Stone K.; Albert P.; Almahairi A.; Babaei Y.; Bashlykov N.; Batra S.; Bhargava P.; Bhosale S., Llama 2: Open Foundation and Fine-Tuned Chat Models, (2023); (2024); Ultrajson, (2024); (2024); Wang H.; Qu W.; Katz G.; Zhu W.; Gao Z.; Qiu H.; Zhuge J.; Zhang C., Jtrans: jump-aware transformer for binary code similarity detection, Proceedings of the 31st ACM SIGSOFT international symposium on software testing and analysis, pp.  1-13, (2022); Wang Y.; Wang W.; Joty S.; Hoi S.C., Codet5: identifier-aware unified pre-trained encoder-decoder models for code understanding and generation, (2021); Wang Y.; Le H.; Gotmare A.; Bui N.; Li J.; Hoi S., Codet5+: Open code large language models for code understanding and generation, Proceedings of the 2023 conference on empirical methods in natural language processing, pp.  1069-1088, (2023); (2024); Wu Y.; Jiang N.; Pham H.V.; Lutellier T.; Davis J.; Tan L.; Babkin P.; Shah S., How effective are neural networks for fixing security vulnerabilities, Proceedings of the 32nd ACM SIGSOFT international symposium on software testing and analysis, pp. 1282-1294, (2023); Xiong J.; Chen G.; Chen K.; Gao H.; Cheng S.; Zhang W., Hext5: unified pre-training for stripped binary code information inference, 2023 38th IEEE/ACM international conference on Automated Software Engineering (ASE), IEEE, pp. 774-786, (2023); Xu F.F.; Alon U.; Neubig G.; Hellendoorn V.J., A systematic evaluation of large language models of code, Proceedings of the 6th ACM SIGPLAN international symposium on machine programming, pp. 1-10, (2022); Xu Z.; Chen B.; Chandramohan M.; Liu Y.; Song F., Spain: security patch analysis for binaries towards understanding the pain and pills, 2017 IEEE/ACM 39th International Conference on Software Engineering (ICSE), IEEE, pp. 462-472, (2017); Ye T.; Wu L.; Ma T.; Zhang X.; Du Y.; Liu P.; Ji S.; Wang W., Cp-bcs: binary code summarization guided by control flow graph and pseudo code, (2023); Zaremski A.M.; Wing J.M., Signature matching: a tool for using software libraries, ACM Transactions on Software Engineering and Methodology (TOSEM), 4, 2, pp. 146-170, (1995); Zeng A.; Liu X.; Du Z.; Wang Z.; Lai H.; Ding M.; Yang Z.; Xu Y.; Zheng W.; Xia X., Glm-130B: An Open Bilingual Pre-Trained Model, (2022); Zhang Y., Leveraging artificial intelligence on binary code comprehension, Proceedings of the 37th IEEE/ACM international conference on automated software engineering, pp.  1-3, (2022); Zhang Y.; Song W.; Ji Z.; Meng N., How Well Does Llm Generate Security Tests?, (2023); Zhang Z.; You W.; Tao G.; Aafer Y.; Liu X.; Zhang X., Stochfuzz: sound and cost-effective fuzzing of stripped binaries by incremental and stochastic rewriting, 2021 IEEE symposium on Security and Privacy (SP), IEEE, pp. 659-676, (2021); Zheng L.; Chiang W.L.; Sheng Y.; Zhuang S.; Wu Z.; Zhuang Y.; Lin Z.; Li Z.; Li D.; Xing E., Judging llm-as-a-judge with mt-bench and chatbot arena, Adv Neural Inf Process Syst, 36, pp. 46595-46623, (2023); Zheng Y.; Zhang R.; Zhang J.; Ye Y.; Luo Z.; Feng Z.; Ma Y., Llamafactory: Unified efficient fine-tuning of 100+ language models, (2024); Zhu K.; Tian Z.; Wang S.; Chen W.; Dong Z.; Leng M.; Mao X., Misum: multi-modality heterogeneous code graph learning for multi-intent binary code summarization, Companion proceedings of the 33nd ACM international conference on the foundations of software engineering, (2025); (2024)</t>
  </si>
  <si>
    <t>S. Cheng; University of Science and Technology of China, Hefei, China; email: sycheng@ustc.edu.cn; G. Chen; QI-ANXIN Technology Research Institute, Beijing, China; email: guoqiangchen@qianxin.com</t>
  </si>
  <si>
    <t>ESENF</t>
  </si>
  <si>
    <t>Empir Software Eng</t>
  </si>
  <si>
    <t>2-s2.0-105021466479</t>
  </si>
  <si>
    <t>Dipongkor A.K.; Moran K.</t>
  </si>
  <si>
    <t>Dipongkor, Atish Kumar (57207908475); Moran, Kevin (57095532500)</t>
  </si>
  <si>
    <t>57207908475; 57095532500</t>
  </si>
  <si>
    <t>Towards Interpreting the Behavior of Large Language Models on Software Engineering Tasks</t>
  </si>
  <si>
    <t>10.1145/3639478.3639798</t>
  </si>
  <si>
    <t>https://www.scopus.com/inward/record.uri?eid=2-s2.0-85194833451&amp;doi=10.1145%2F3639478.3639798&amp;partnerID=40&amp;md5=56d301e0727147bed1eea5eca6dded53</t>
  </si>
  <si>
    <t>University of Central Florida, Orlando, FL, United States</t>
  </si>
  <si>
    <t>Dipongkor A.K., University of Central Florida, Orlando, FL, United States; Moran K., University of Central Florida, Orlando, FL, United States</t>
  </si>
  <si>
    <t>Large Language Models (LLMs) have ushered in a significant breakthrough within the field of Natural Language Processing. Building upon this achievement, analogous language models have been developed specifically for code-related tasks, commonly referred to as Large Language Models for Code (LLMsC). Notable examples of LLMsC include CodeBERT, UnixCoder, CoPilot, among others. These models have demonstrated exceptional performance across various Software Engineering (SE) tasks, encompassing code summarization, test case generation, natural language to code conversion, bug triaging, malware detection, program repair, and more. Despite the promising results achieved by LLMsC in SE tasks, there remains fundamental questions regarding their decision-making processes. Understanding these model decision mechanisms is crucial for further enhancing the performance of LLMsC. In pursuit of this objective, my PhD dissertation aims to pioneer novel methodologies for interpreting and comprehending the behavior of LLMsC. © 2024 IEEE Computer Society. All rights reserved.</t>
  </si>
  <si>
    <t>Computational linguistics; Decision making; Natural language processing systems; Code conversion; Decision-making process; Engineering tasks; Language model; Language processing; Malware detection; Modeling decisions; Natural languages; Performance; Test case generation; Software testing</t>
  </si>
  <si>
    <t>National Science Foundation, NSF, (CCF-2311468); National Science Foundation, NSF</t>
  </si>
  <si>
    <t>This work is supported by the U.S. NSF under grant CCF-2311468. Any opinions, findings, and conclusions expressed herein are the authors and do not necessarily reflect those of the sponsors.</t>
  </si>
  <si>
    <t>Austin J.; Odena A.; Nye M.; Bosma M.; Michalewski H.; Dohan D.; Jiang E.; Cai C.; Terry M.; Le Q., Program synthesis with large language models, (2021); Bird C.; Ford D.; Zimmermann T.; Forsgren N.; Kalliamvakou E.; Lowdermilk T.; Gazit I., Taking Flight with Copilot: Early insights and opportunities of AI-powered pair-programming tools, Queue, 20, 6, pp. 35-57, (2022); Bommasani R.; Hudson D.A.; Adeli E.; Altman R.; Arora S.; Von Arx S.; Bernstein M.S.; Bohg J.; Bosselut A.; Brunskill E., On the opportunities and risks of foundation models, (2021); Camburu O.-M.; Rocktaschel T.; Lukasiewicz T.; Blunsom P., e-SNLI: Natural Language Inference with Natural Language Explanations, Advances in Neural Information Processing Systems, 31, pp. 9539-9549, (2018); Chang Y.; Wang X.; Wang J.; Wu Y.; Yang L.; Zhu K.; Chen H.; Yi X.; Wang C.; Wang Y.; Ye W.; Zhang Y.; Chang Y.; Yu P.S.; Yang Q.; Xie X., A Survey on Evaluation of Large Language Models, (2023); Devlin J.; Chang M.-W.; Lee K.; Toutanova K., Bert: Pre-training of deep bidirectional transformers for language understanding, (2018); Dipongkor A.K.; Moran K., A Comparative Study of Transformer-based Neural Text Representation Techniques on Bug Triaging, (2023); Doshi-Velez F.; Kim B., Towards A Rigorous Science of Interpretable Machine Learning, Ml, pp. 1-13, (2017); Fan A.; Gokkaya B.; Harman M.; Lyubarskiy M.; Sengupta S.; Yoo S.; Zhang J.M., Large Language Models for Software Engineering: Survey and Open Problems, (2023); Feng Z.; Guo D.; Tang D.; Duan N.; Feng X.; Gong M.; Shou L.; Qin B.; Liu T.; Jiang D.; Zhou M., CodeBERT: A Pre-Trained Model for Programming and Natural Languages, (2020); Feng Z.; Ma W.; Yu W.; Huang L.; Wang H.; Chen Q.; Peng W.; Feng X.; Qin B.; Liu T., Trends in Integration of Knowledge and Large Language Models: A Survey and Taxonomy of Methods, Benchmarks, and Applications, (2023); Fried D.; Aghajanyan A.; Lin J.; Wang S.; Wallace E.; Shi F.; Zhong R.; Yih W.-T.; Zettlemoyer L.; Lewis M., Incoder: A generative model for code infilling and synthesis, (2022); Guo Z.; Jin R.; Liu C.; Huang Y.; Shi D.; Yu S.L.; Liu Y.; Li J.; Xiong B.; Xiong D., Evaluating Large Language Models: A Comprehensive Survey, (2023); Hashtroudi S.; Shin J.; Hemmati H.; Wang S., Automated Test Case Generation Using Code Models and Domain Adaptation, (2023); He P.; Liu X.; Gao J.; Chen W., Deberta: Decoding-enhanced bert with disentangled attention, (2020); Hendricks L.A.; Akata Z.; Rohrbach M.; Donahue J.; Schiele B.; Darrell T., Generating visual explanations, European conference on computer vision. Springer, pp. 3-19, (2016); Hendrycks D.; Basart S.; Kadavath S.; Mazeika M.; Arora A.; Guo E.; Burns C.; Puranik S.; He H.; Song D., Measuring Coding Challenge Competence With APPS, (2021); Hou X.; Zhao Y.; Liu Y.; Yang Z.; Wang K.; Li L.; Luo X.; Lo D.; Grundy J.; Wang H., Large Language Models for Software Engineering: A Systematic Literature Review, (2023); Jelodar H.; Wang Y.; Yuan C.; Feng X.; Jiang X.; Li Y.; Zhao L., Latent Dirichlet allocation (LDA) and topic modeling: Models, applications, a survey, Multimedia Tools and Applications, 78, pp. 15169-15211, (2019); Lan Z.; Chen M.; Goodman S.; Gimpel K.; Sharma P.; Soricut R., Albert: A lite bert for self-supervised learning of language representations, (2019); Lee S.-R.; Heo M.-J.; Lee C.-G.; Kim M.; Jeong G., Applying deep learning based automatic bug triager to industrial projects, Proceedings of the 2017 11th Joint Meeting on foundations of software engineering, pp. 926-931, (2017); Li T.-O.; Zong W.; Wang Y.; Tian H.; Wang Y.; Cheung S.-C., Finding Failure-Inducing Test Cases with ChatGPT, (2023); Liu Y.; Ott M.; Goyal N.; Du J.; Joshi M.; Chen D.; Levy O.; Lewis M.; Zettlemoyer L.; Stoyanov V., Roberta: A robustly optimized bert pretraining approach, (2019); Lundberg S.M.; Lee S.-I., A unified approach to interpreting model predictions, Advances in neural information processing systems, 30, (2017); Mani S.; Sankaran A.; Aralikatte R., Deeptriage: Exploring the effectiveness of deep learning for bug triaging, Proceedings of the ACM India Joint International Conference on Data Science and Management of Data, pp. 171-179, (2019); Noever D.; Williams K., Chatbots As Fluent Polyglots: Revisiting Breakthrough Code Snippets, (2023); Palacio D.N.; Cooper N.; Rodriguez A.; Moran K.; Poshyvanyk D., Toward a Theory of Causation for Interpreting Neural Code Models, (2023); Poldrack R.A.; Lu T.; Begus G., AI-assisted coding: Experiments with GPT-4, (2023); Ribeiro M.T.; Singh S.; Guestrin C., Why should i trust you Explaining the predictions of any classifier, Proceedings of the 22nd ACM SIGKDD international conference on knowledge discovery and data mining, pp. 1135-1144, (2016); Ribeiro M.T.; Singh S.; Guestrin C., Why Should I Trust You.": Explaining the Predictions of Any Classifier, Proceedings of the 22nd ACM SIGKDD International Conference on Knowledge Discovery and Data Mining (San Francisco, California, USA) (KDD '16), pp. 1135-1144, (2016); Sanh V.; Debut L.; Chaumond J.; Wolf T., DistilBERT, a distilled version of BERT: Smaller, faster, cheaper and lighter, (2019); Sundararajan M.; Taly A.; Yan Q., Axiomatic attribution for deep networks, International conference on machine learning. PMLR, pp. 3319-3328, (2017); Vaswani A.; Shazeer N.; Parmar N.; Uszkoreit J.; Jones L.; Gomez A.N.; Kaiser U.; Polosukhin I., Attention is all you need, Advances in neural information processing systems, 30, (2017); Wu H.; Liu H.; Ma Y., Empirical study on developer factors affecting tossing path length of bug reports, IET Software, 12, 3, pp. 258-270, (2018); Xuan J.; Jiang H.; Ren Z.; Yan J.; Luo Z., Automatic bug triage using semi-supervised text classification, (2017); Yang G.; Zhang T.; Lee B., Towards semi-automatic bug triage and severity prediction based on topic model and multi-feature of bug reports, 2014 IEEE 38th Annual Computer Software and Applications Conference. IEEE, pp. 97-106, (2014); Zhu X.; Li J.; Liu Y.; Ma C.; Wang W., A Survey on Model Compression for Large Language Models, (2023)</t>
  </si>
  <si>
    <t>A.K. Dipongkor; University of Central Florida, Orlando, United States; email: akd@knights.ucf.edu</t>
  </si>
  <si>
    <t>ACM and ACM Special Interest Group on Software Engineering; Centro Cultural de Belem; et al.; Faculty of Engineering of University of Porto; IEEE Computer Society and IEEE Technical Council on Software Engineering; INESC-ID</t>
  </si>
  <si>
    <t>46th International Conference on Software Engineering: Companion, ICSE-Companion 2024</t>
  </si>
  <si>
    <t>979-840070502-1</t>
  </si>
  <si>
    <t>2-s2.0-85194833451</t>
  </si>
  <si>
    <t>Nazar N.; Sikka S.; Treude C.</t>
  </si>
  <si>
    <t>Nazar, Najam (57140861200); Sikka, Sameer (59754244700); Treude, Christoph (23135531900)</t>
  </si>
  <si>
    <t>57140861200; 59754244700; 23135531900</t>
  </si>
  <si>
    <t>DPS: Design pattern summarisation using code features</t>
  </si>
  <si>
    <t>10.1007/s10664-025-10788-x</t>
  </si>
  <si>
    <t>https://www.scopus.com/inward/record.uri?eid=2-s2.0-105026129709&amp;doi=10.1007%2Fs10664-025-10788-x&amp;partnerID=40&amp;md5=d9b5aaabafa2a25a145b3dc9b7ab3293</t>
  </si>
  <si>
    <t>School of Computer and Mathematical Sciences, The University of Adelaide, Adelaide, Australia; Department of Software Systems &amp; Cybersecurity, Monash University, Melbourne, Australia; School of Computing and Information Systems, The University of Melbourne, Melbourne, Australia; School of Computing and Information Systems, Singapore Management University, Singapore, Singapore</t>
  </si>
  <si>
    <t>Nazar N., School of Computer and Mathematical Sciences, The University of Adelaide, Adelaide, Australia, Department of Software Systems &amp; Cybersecurity, Monash University, Melbourne, Australia; Sikka S., School of Computing and Information Systems, The University of Melbourne, Melbourne, Australia; Treude C., School of Computing and Information Systems, Singapore Management University, Singapore, Singapore</t>
  </si>
  <si>
    <t>Automatic summarisation has been used effectively in recent years to condense texts, conversations, audio, code, and various other artefacts. A range of methods, from simple template-based summaries to complex machine learning techniques—and more recently, large language models—have been employed to generate these summaries. Summarising software design patterns is important because it helps developers quickly understand and reuse complex design concepts, thereby improving software maintainability and development efficiency. However, the generation of summaries for software design patterns has not yet been explored. Our approach utilises code features and JavaParser to parse the code and create a JSON representation. Using an NLG library on this JSON representation, we convert it into natural language text that acts as a summary of the code, capturing the contextual information of the design pattern. Our empirical results indicate that the summaries generated by our approach capture the context in which patterns are applied in the codebase. Statistical evaluations demonstrate that our summaries closely align with human-written summaries, as evident from high values in the ROUGE-L, BLEU-4, NIST and FrugalScore metrics. A follow-up survey further shows that DPS summaries were rated as capturing context better than human-generated summaries. Additionally, a time‑based task shows that the summaries reduce the time required for developers to understand design patterns compared with their absence. To our knowledge, this work presents the first automated approach to summarising software design patterns by linking pattern-detection features with natural-language generation. Unlike existing design-pattern detection or code summarisation methods that address these tasks separately, DPS introduces a feature-driven integration that converts detected pattern structures into contextual summaries describing the roles, relationships, and usage intent of each pattern instance. © The Author(s), under exclusive licence to Springer Science+Business Media, LLC, part of Springer Nature 2025.</t>
  </si>
  <si>
    <t>Code features; Design patterns; JavaParser; JSON; Summarisation</t>
  </si>
  <si>
    <t>Feature extraction; Learning systems; Natural language processing systems; Pattern matching; Pattern recognition systems; Software design; Audio code; Automatic summarization; Code feature; Design Patterns; Javaparser; JSON; Pattern summarizations; Simple++; Software design patterns; Summarization; Codes (symbols)</t>
  </si>
  <si>
    <t>Allamanis M.; Peng H.; Sutton C., A convolutional attention network for extreme summarization of source code, International conference on machine learning, pp. 2091-2100, (2016); Baumgartner G.; Laufer K.; Russo V.F., On the Interaction of Object-Oriented Design Patterns and Programming Languages, (2019); Blagec K.; Dorffner G.; Moradi M.; Ott S.; Samwald M., A global analysis of metrics used for measuring performance in natural language processing, (2022); Brown K., Design reverse-engineering and automated design-pattern detection in smalltalk, (1996); Buse R.P.; Weimer W.R., Automatically documenting program changes, Proceedings of the 25th IEEE/ACM international conference on automated software engineering, pp. 33-42, (2010); Carletta J., Assessing Agreement on Classification Tasks: The Kappa Statistic, (1996); Chauhan S.; Daniel P., A comprehensive survey on various fully automatic machine translation evaluation metrics, Neural Process Lett, 55, 9, pp. 12663-12717, (2023); Chihada A.; Jalili S.; Hasheminejad S.M.H.; Zangooei M.H., Source code and design conformance, design pattern detection from source code by classification approach, Appl Soft Comput, 26, pp. 357-367, (2015); Danilova A.; Naiakshina A.; Horstmann S.; Smith M., Do you really code? designing and evaluating screening questions for online surveys with programmers, 2021 IEEE/ACM 43rd International Conference on Software Engineering (ICSE), pp. 537-548, (2021); De Lucia A.; Deufemia V.; Gravino C.; Risi M.; Tortora G., An eclipse plug-in for the identification of design pattern variants, Proceedings of the Sixth Italian Workshop of the Italian Eclipse Community, pp. 40-51, (2011); Doddington G., Automatic evaluation of machine translation quality using n-gram co-occurrence statistics, Proceedings of the second international conference on Human Language Technology Research, pp. 138-145, (2002); Dong J.; Sun Y.; Zhao Y., Compound record clustering algorithm for design pattern detection by decision tree learning, 2008 IEEE International Conference on Information Reuse and Integration, pp. 226-231, (2008); Eddine M.K.; Shang G.; Tixier A.; Vazirgiannis M., Frugalscore: Learning cheaper, lighter and faster evaluation metrics for automatic text generation, Proceedings of the 60th Annual Meeting of the Association for Computational Linguistics, 1, pp. 1305-1318, (2022); Eddy B.P.; Robinson J.A.; Kraft N.A.; Carver J.C., Evaluating source code summarization techniques: Replication and expansion, 2013 21st International Conference on Program Comprehension (ICPC), pp. 13-22, (2013); Ferenc R.; Beszedes A.; Fulop L.; Lele J., Design pattern mining enhanced by machine learning, 21st IEEE International Conference on Software Maintenance (ICSM’05), pp. 295-304, (2005); Fontana F.A.; Maggioni S.; Raibulet C., Understanding the relevance of micro-structures for design patterns detection, J Syst Softw, 84, 12, pp. 2334-2347, (2011); Gamma E.; Helm R.; Johnson R.; Vlissides J., Design Patterns: Elements of Reusable Object-oriented Software, (1995); Haiduc S.; Aponte J.; Marcus A., Supporting program comprehension with source code summarization, Proceedings of the 32nd ACM/IEEE International Conference on Software Engineering, 2, pp. 223-226, (2010); Haiduc S.; Aponte J.; Moreno L.; Marcus A., On the use of automated text summarization techniques for summarizing source code, 2010 17th Working conference on reverse engineering, pp. 35-44, (2010); Hautamaki J., Pattern-Based Tool Support for Frameworks Towards Architecture-Oriented Software Development Environment, (2005); Hu X.; Li G.; Xia X.; Lo D.; Lu S.; Jin Z., Summarizing source code with transferred api knowledge, (2018); Hussain S.; Keung J.; Khan A.A.; Ahmad A.; Cuomo S.; Piccialli F.; Jeon G.; Akhunzada A., Implications of deep learning for the automation of design patterns organization, Journal of Parallel and Distributed Computing, 117, pp. 256-266, (2018); Iyer S.; Konstas I.; Cheung A.; Zettlemoyer L., Summarizing source code using a neural attention model, 54Th Annual Meeting of the Association for Computational Linguistics, 2016, pp. 2073-2083, (2016); Jiang S.; Armaly A.; McMillan C., Automatically generating commit messages from diffs using neural machine translation, 2017 32nd IEEE/ACM International Conference on Automated Software Engineering (ASE), pp. 135-146, (2017); Kermansaravi Z.A.; Rahman M.S.; Khomh F.; Jaafar F.; Gueheneuc Y.G., Investigating design anti-pattern and design pattern mutations and their change-and fault-proneness, Empir Softw Eng, 26, pp. 1-47, (2021); Kuchana P., Software Architecture Design Patterns in Java, (2004); Lanza M.; Marinescu R., Object-oriented metrics in practice: using software metrics to characterize, evaluate, and improve the design of object-oriented systems, (2007); Liu Z.; Xia X.; Treude C.; Lo D.; Li S., Automatic generation of pull request descriptions, 34Th IEEE/ACM International Conference on Automated Software Engineering (ASE), pp. 176-188, (2019); Makharev V.; Ivanov V., Code summarization beyond function level, 2025 IEEE/ACM International Workshop on Large Language Models for Code (LLM4Code), pp. 153-160, (2025); McBurney P.W.; McMillan C., Automatic documentation generation via source code summarization of method context, Proceedings of the 22nd International Conference on Program Comprehension, pp. 279-290, (2014); Moreno L.; Marcus A., Jstereocode: automatically identifying method and class stereotypes in java code, Proceedings of the 27th IEEE/ACM International Conference on Automated Software Engineering, pp. 358-361, (2012); Moreno L.; Marcus A.; Pollock L.; Vijay-Shanker K., Jsummarizer: An automatic generator of natural language summaries for java classes, 2013 21st International Conference on Program Comprehension (ICPC), pp. 230-232, (2013); Movshovitz-Attias D.; Cohen W., Natural language models for predicting programming comments, Proceedings of the 51st Annual Meeting of the Association for Computational Linguistics, 2, pp. 35-40, (2013); Nazar N.; Jiang H.; Gao G.; Zhang T.; Li X.; Ren Z., Source code fragment summarization with small-scale crowdsourcing based features, Front Comp Sci, 10, pp. 504-517, (2016); Nazar N.; Aleti A.; Zheng Y., Feature-based software design pattern detection, J Syst Softw, 185, (2022); Nazar N.; Chen N.; Chong C.Y., Codelabeller: A web-based code annotation tool for java design patterns and summaries, Int J Software Eng Knowl Eng, 33, 7, pp. 993-1009, (2023); Niere J.; Schafer W.; Wadsack J.P.; Wendehals L.; Welsh J., Towards pattern-based design recovery, Proceedings of the 24th international conference on Software engineering, pp. 338-348, (2002); Panich A.; Vatanawood W., Detection of design patterns from class diagram and sequence diagrams using ontology, 2016 IEEE/ACIS 15th International Conference on Computer and Information Science (ICIS), pp. 1-6, (2016); Phillips J.; Bowes D.; El-Haj M.; Hall T., Improved evaluation of automatic source code summarisation, Proceedings of the 2nd Workshop on Natural Language Generation, Evaluation, and Metrics (GEM), pp. 326-335, (2022); The over-engineering problem and how to avoid it, Profocus Technology (2025), (2025); Shi N.; Olsson R.A., Reverse engineering of design patterns from java source code, 21st IEEE/ACM International Conference on Automated Software Engineering (ASE’06), pp. 123-134, (2006); Shvets A.; Sridhara G.; Hill E.; Muppaneni D.; Pollock L.; Vijay-Shanker K., Towards automatically generating summary comments for java methods, Proceedings of the 25th IEEE/ACM international conference on Automated software engineering, pp. 43-52, (2010); Sridhara G.; Pollock L.; Vijay-Shanker K., Automatically detecting and describing high level actions within methods, Proceedings of the 33rd International Conference on Software Engineering, pp. 101-110, (2011); Thaller H.; Linsbauer L.; Egyed A., Feature maps: A comprehensible software representation for design pattern detection, 2019 IEEE 26th international conference on software analysis, evolution and reengineering (SANER), pp. 207-217, (2019); Thongrak M.; Vatanawood W., Detection of design pattern in class diagram using ontology, 2014 International Computer Science and Engineering Conference (ICSEC), pp. 97-102, (2014); Tosi C.; Zanoni M.; Maggioni S., A design pattern detection plugin for eclipse, Eclipse-IT, 2009, (2009); Uchiyama S.; Washizaki H.; Fukazawa Y.; Kubo A., Design pattern detection using software metrics and machine learning, First International Workshop on Model-Driven Software Migration (MDSM 2011), P., (2011); Wedyan F.; Abufakher S., Impact of design patterns on software quality: a systematic literature review, IET Software, 14, 1, pp. 1-17, (2020); Wong E.; Liu T.; Tan L., Clocom: Mining existing source code for automatic comment generation, 2015 IEEE 22nd International conference on software analysis, evolution, and reengineering (SANER), pp. 380-389, (2015); Wong E.; Yang J.; Tan L., Autocomment: Mining question and answer sites for automatic comment generation, 2013 28Th IEEE/ACM International Conference on Automated Software Engineering (ASE), pp. 562-567, (2013); Ying A.T.; Robillard M.P., Code fragment summarization, Proceedings of the 2013 9th Joint Meeting on Foundations of Software Engineering, pp. 655-658, (2013); Zanoni M.; Arcelli Fontana F.; Stella F., On applying machine learning techniques for design pattern detection, J Syst Softw, 103, pp. 102-117, (2015); Zhang H.; Liu S., Java source code static check eclipse plug-in based on common design pattern, 2013 Fourth World Congress on Software Engineering, pp. 165-170, (2013); Zhang S.; Zhang C.; Ernst M.D., Automated documentation inference to explain failed tests, 2011 26Th IEEE/ACM International Conference on Automated Software Engineering (ASE 2011), pp. 63-72, (2011)</t>
  </si>
  <si>
    <t>N. Nazar; School of Computer and Mathematical Sciences, The University of Adelaide, Adelaide, Australia; email: najam.nazar@monash.edu</t>
  </si>
  <si>
    <t>2-s2.0-105026129709</t>
  </si>
  <si>
    <t>Devmane S.; Rana O.; Perera C.</t>
  </si>
  <si>
    <t>Devmane, Suhas (60342453100); Rana, Omer (7003659610); Perera, Charith (55293491900)</t>
  </si>
  <si>
    <t>60342453100; 7003659610; 55293491900</t>
  </si>
  <si>
    <t>OntoSage: Intelligent Human-Building Smartbot for Semantic Smart Building Question Answering</t>
  </si>
  <si>
    <t>World Wide Web</t>
  </si>
  <si>
    <t>10.1007/s11280-026-01403-0</t>
  </si>
  <si>
    <t>https://www.scopus.com/inward/record.uri?eid=2-s2.0-105028066091&amp;doi=10.1007%2Fs11280-026-01403-0&amp;partnerID=40&amp;md5=d15321b9d226d8e84a8f56ab937ebe27</t>
  </si>
  <si>
    <t>School of Computer Science and Informatic, Cardiff University, Cathays, Wales, Cardiff, CF24 4AG, United Kingdom</t>
  </si>
  <si>
    <t>Devmane S., School of Computer Science and Informatic, Cardiff University, Cathays, Wales, Cardiff, CF24 4AG, United Kingdom; Rana O., School of Computer Science and Informatic, Cardiff University, Cathays, Wales, Cardiff, CF24 4AG, United Kingdom; Perera C., School of Computer Science and Informatic, Cardiff University, Cathays, Wales, Cardiff, CF24 4AG, United Kingdom</t>
  </si>
  <si>
    <t>Smart buildings remain heterogeneous across sensing infrastructure, metadata quality, legacy protocols, and analytics requirements, hindering reusable human–building natural language interfaces. We present OntoSage, a modular framework for ontologically grounded question answering (QA) and fulfillment of analytic intents over smart building data. The framework (i) leverages Brick Schema-based RDF model with reasoning capabilities, (ii) translates natural language (NL) questions into executable SPARQL via a fine-tuned seq2seq model (T5-Base), and (iii) orchestrates portable analytics microservices that operate on time-series sensor data referenced through ontology-linked UUIDs. A summarization component (open-weights Mistral-7B, zero-shot) converts structured SPARQL/SQL/analytic outputs into concise stakeholder-aware responses without requiring task-specific fine-tuning. We categorize QA complexity into four reasoning classes and report component-level execution metrics supporting these categories. To address portability, we formalize a lightweight adaptation workflow (ontology ingestionentity enrichment for NLUNL2SPARQL validity checksanalytics binding) designed to minimize per-building retraining. Reproducibility is enabled through public source code, synthetic and ontology-derived datasets, Docker/Compose service descriptors, and documented supporting scripts “(https://github.com/suhasdevmane/OntoBot)”. The developers’ documentation is publicly accessible “(https://ontosage-docs.github.io)”. © The Author(s) 2026.</t>
  </si>
  <si>
    <t>Human-Building Interaction (HBI); Internet of Things (IoT); Large Language Models(LLMs); Ontologies; Semantic Web; Smart Buildings</t>
  </si>
  <si>
    <t>Building components; Computer software reusability; Human computer interaction; Intelligent buildings; Knowledge management; Natural language processing systems; Semantic Web; Smart homes; Human-building interaction; Internet of thing; Language model; Large language model; Legacy protocol; Metadata quality; Natural language interfaces; Ontology's; Question Answering; Semantic-Web; Ontology</t>
  </si>
  <si>
    <t>ARCCA; Cardiff University; Engineering and Physical Sciences Research Council, SERC, (EP/S035362/1); Engineering and Physical Sciences Research Council, SERC</t>
  </si>
  <si>
    <t xml:space="preserve">This work is supported in part by the EPSRC PETRAS (Grant No. EP/S035362/1), the GCHQ National Resilience Fellowship, and ARCCA at Cardiff University. </t>
  </si>
  <si>
    <t>Alavi H.S.; Churchill E.F.; Wiberg M.; Lalanne D.; Dalsgaard P.; Schieck A.F.G.; Rogers Y., Introduction to human-building interaction (HBI): Interfacing HCI with architecture and urban design, ACM Trans. Comput. Interact, 26, 2, (2019); Alavi H.S.; Churchill E.; Kirk D.; Nembrini J.; Lalanne D., Deconstructing human-building interaction, Interactions, 23, 6, pp. 60-62, (2016); Balaji B.; Bhattacharya A.; Fierro G.; Gao J.; Gluck J.; Hong D.; Johansen A.; Koh J.; Ploennigs J.; Agarwal Y.; Berges M.; Culler D.; Gupta R.; Kjaergaard M.B.; Srivastava M.; Whitehouse K., Brick: Towards a unified metadata schema for buildings, Proceedings of the 3Rd ACM Conference on Systems for Energy-Efficient Built Environments, pp. 41-50, (2016); Nageeb A.A.; Mahmoud A.S.; Omar Y.K., An approach for building a framework for applying natural language queries on rdf database, Proceedings of the 8th International Conference on Advanced Intelligent Systems and Informatics 2022, pp. 627-638, (2023); Reif J.; Jeleniewski T.; Gill M.S.; Gehlhoff F.; Fay A., Chatbot-based ontology interaction using large language models and domain-specific standards, (2024); Yao Y.; Huang L.; He Y.; Ma Z.; Xu X.; Mi H., Reviewing and reflecting on smart home research from the human-centered perspective, Proceedings of the 2023 CHI Conference on Human Factors in Computing Systems. CHI ’23, (2023); Lecorve G.; Veyret M.; Brabant Q.; Rojas Barahona L.M., SPARQL-to-text question generation for knowledge-based conversational applications, Proceedings of the 2nd Conference of the Asia-Pacific Chapter of the Association for Computational Linguistics and the 12th International Joint Conference on NLP, 1, pp. 131-147, (2022); Tran H.; Phan L.; Anibal J.; Nguyen B.T.; Nguyen T.-S., SPBERT: An Efficient Pre-training BERT on SPARQL Queries for Question Answering over Knowledge Graphs, (2021); Tran H.; Phan L.; Anibal J.; Nguyen B.T.; Nguyen T.-S., Spbert: An efficient pre-training bert on sparql queries for question answering over knowledge graphs, (2021); Diomedi D.; Hogan A., Entity linking and filling for question answering over knowledge graphs, (2022); Diomedi D.; Hogan A., Question answering over knowledge graphs with neural machine translation and entity linking, (2021); Rony M.R.A.H.; Kumar U.; Teucher R.; Kovriguina L.; Lehmann J., Sgpt: A generative approach for sparql query generation from natural language questions, IEEE Access, 10, pp. 70712-70723, (2022); Avila C.V.S.; Vidal V.M.P.; Franco W.; Casanova M.A., Experiments with text-to-sparql based on chatgpt, Proceedings - IEEE International Conference on Semantic Computing, ICSC, pp. 277-284, (2024); Rangel J.C.; Farias T.M.D.; Sima A.C.; Kobayashi N., Sparql generation: an analysis on fine-tuning openllama for question answering over a life science knowledge graph, (2024); Xu S.; Liu S.; Culhane T.; Pertseva E.; Wu M.-H.; Semnani S.; Lam M., Fine-tuned LLMs know more, hallucinate less with few-shot sequence-to-sequence semantic parsing over Wikidata, Proceedings of the 2023 Conference on Empirical Methods in Natural Language Processing, pp. 5778-5791, (2023); Brei F.; Frey J.; Meyer L.-P., Leveraging small language models for text2sparql tasks to improve the resilience of ai assistance, (2024); Wang R.; Zhang Z.; Rossetto L.; Ruosch F.; Bernstein A., NLQxform: A Language Model-based Question to SPARQL Transformer, (2023); Diallo P.A.K.K.; Reyd S.; Zouaq A., A comprehensive evaluation of neural sparql query generation from natural language questions, (2023); Lin J.H.; Lu E.J.L., Sparql generation with an nmt-based approach, J. Web Eng, 21, pp. 1471-1490, (2022); Yin X.; Gromann D.; Rudolph S., Neural machine translating from natural language to sparql, (2019); Green Building XML (gbXML): gbXML. Accessed on, 7, (2026); Building Energy Data Exchange Specification (BEDES): BEDES. Accessed on, 7, (2026); Jia J.; Ma H.; Zhang Z., Integration of industry foundation classes and ontology: Data, applications, modes, challenges, and opportunities, Buildings, 14, 4, (2024); Project Haystack: Project Haystack. Accessed on, 7, (2026); Borrmann A.; Konig M.; Koch C.; Beetz J., Building Information Modeling: Why? What? How?, pp. 1-24, (2018); ETSI: Smart Applications Reference Ontology (SAREF) and Extensions, (2026); Moreno-Munoz A.; Giacomini N., Energy Smart Appliances: Applications, Methodologies, and Challenges, (2023); Daniele L.; Hartog F.; Roes J., Created in close interaction with the industry: The smart appliances reference (saref) ontology, Formal Ontologies Meet Industry, pp. 100-112, (2015); Hwerbi K., An Ontology-Based Chatbot for Crises Management: Use Case Coronavirus, (2020); Janowicz K.; Rasmussen M.H.; Lefrancois M.; Schneider G.F.; Pauwels P., BOT: The building topology ontology of the W3C linked building data group, Semant. Web, 12, 1, pp. 143-161, (2020); World Wide Web Consortium (W3C): Semantic Sensor Network Ontology. Accessed on, 7, (2026); Haller A.; Janowicz K.; Cox S.J.D.; Lefrancois M.; Taylor K.; Le Phuoc D.; Lieberman J.; Garcia-Castro R.; Atkinson R.; Stadler C., The modular SSN ontology: A joint W3C and OGC standard specifying the semantics of sensors, observations, sampling, and actuation, Semant. Web, 10, 1, pp. 9-32, (2018); Balaji B.; Bhattacharya A.; Fierro G.; Gao J.; Gluck J.; Hong D.; Johansen A.; Koh J.; Ploennigs J.; Agarwal Y.; Berges M.; Culler D.; Gupta R.K.; Kjaergaard M.B.; Srivastava M.; Whitehouse K., Brick: Metadata schema for portable smart building applications, Appl. Energy, 226, pp. 1273-1292, (2018); BuildingSync: BuildingSync. Accessed on, 7, (2026); Augello A.; Pilato G.; Vassallo G.; Gaglio S., Chatbots as Interface to Ontologies, pp. 285-299, (2014); Gallo S.; Paterno F.; Malizia A., Conversational interfaces in iot ecosystems: Where we are, what is still missing, ACM International Conference Proceeding Series, pp. 273-287, (2023); Bocklisch T.; Faulkner J.; Pawlowski N.; Nichol A., Rasa: Open source language understanding and dialogue management, (2017); Mishra D.S.; Agarwal A.; Swathi B.P.; Akshay K.C., Natural language query formalization to sparql for querying knowledge bases using rasa, Prog. Artif. Intell, 11, pp. 193-206, (2022); Rajosoa M.; Hantach R.; Abbes S.B.; Calvez P.; Calvez P., Hybrid question answering system based on natural language processing and sparql query, (2019); Saini A.; Verma A.; Arora A.; Gupta C., Linguistic rule-based ontology-driven chatbot system, Advances in Computer Communication and Computational Sciences, pp. 47-57, (2019); Patient smart home monitoring using vision neural network transformers, . In: Proceedings of the 6Th International Conference on Networking, Intelligent Systems &amp; Security. NISS ’23., (2023); Lee T.-H.; Kim H.; Lee D., Transformer based early classification for real-time human activity recognition in smart homes, Proceedings of the 38th ACM/SIGASymposium on Applied Computing. SAC ’23, pp. 410-417, (2023); Huang X.; Zhang S., Human activity recognition based on transformer in smart home, Proceedings of the 2023 2nd Asia Conference on Algorithms, Computing and Machine Learning. CACML ’23, pp. 520-525, (2023); Wang M.; Yang N.; Weng N., Securing a smart home with a transformer-based iot intrusion detection system, Electronics, 12, 9, (2023); Gokhale G.; van Gompel J.; Claessens B.; Develder C., Transfer learning in transformer-based demand forecasting for home energy management system, Proceedings of the 10Th ACM International Conference on Systems for Energy-Efficient Buildings, 23, pp. 458-462, (2023); Nguyen H.D.; Tran T.V.; Pham X.T.; Huynh A.T.; Do N.V., Ontology-based integration of knowledge base for building an intelligent searching chatbot, Sensors Mater, 33, 9, pp. 3101-3123, (2021); Vegesna A.; Jain P.; Porwal D., Ontology based Chatbot (For E-commerce Website), Int. J. Comput. Appl, 179, 14, pp. 51-55, (2018); Avila C.V.S.; Calixto A.B.; Rolim T.V.; Franco W.; Venceslau A.D.P.; Vidal V.M.P.; Pequeno V.M.; de Moura F.F., Medibot: An ontology based chatbot for Portuguese speakers drug’s users, ICEIS 2019, 1, pp. 25-36, (2019); Jung H.; Kim W., Automated conversion from natural language query to sparql query, J. Intell. Inf. Syst, 55, pp. 501-520, (2020); Ait-Mlouk A.; Jiang L., Kbot: A knowledge graph based chatbot for natural language understanding over linked data, IEEE Access, 8, pp. 149220-149230, (2020); Cho E., Hey google, can i ask you something in private?, Proceedings of the 2019 CHI Conference on Human Factors in Computing Systems. CHI ’19, pp. 1-9, (2019); Folstad A.; Araujo T.; Law E.L.C.; Brandtzaeg P.B.; Papadopoulos S.; Reis L.; Baez M.; Laban G.; McAllister P.; Ischen C.; Wald R.; Catania F.; Meyer von Wolff R.; Hobert S.; Luger E., Future directions for chatbot research: an interdisciplinary research agenda, Computing, 103, 12, pp. 2915-2942, (2021); Fitton D.; Read J.C.; Sim G.; Cassidy B., Co-designing voice user interfaces with teenagers in the context of smart homes, Proceedings of the 17th ACM Conference on Interaction Design and Children. IDC ’18, pp. 55-66, (2018); Frens J.; Funk M.; Hout B.; Le Blanc J., Designing the iot sandbox, Proceedings of the 2018 Designing Interactive Systems Conference. DIS ’18, pp. 341-354, (2018); Heck M.; Shon S.H.; Becker C., Does using voice authentication in multimodal systems correlate with increased speech interaction during non-critical routine tasks?, 27th International Conference on Intelligent User Interfaces. IUI ’22, pp. 868-877, (2022); Koshy V.; Park J.S.S.; Cheng T.-C.; Karahalios K., we just use what they give us”: Understanding passenger user perspectives in smart homes, Proceedings of the 2021 CHI Conference on Human Factors in Computing Systems. CHI ’21, (2021); Louis J.; Rashid K., Utilizing building information models as operating systems for smart homes, Proceedings of the Workshop on Human-Habitat for Health (H3): Human-Habitat Multimodal Interaction for Promoting Health and Well-Being in the Internet of Things Era. H3 ’18, (2018); Salovaara A.; Bellucci A.; Vianello A.; Jacucci G., Programmable smart home toolkits should better address households’ social needs, Proceedings of the 2021 CHI Conference on Human Factors in Computing Systems. CHI ’21, (2021); Boovaraghavan S.; Patidar P.; Agarwal Y., TAO: Context Detection from Daily Activity Patterns Using Temporal Analysis and Ontology, Proc. ACM Interactive, Mobile, Wearable Ubiquitous Technol, 7, 3, (2023); Suhas D.; Rana O.; Lannon S.; Perera C., Talking buildings: Interactive human-building smart-bot for smart buildings, WISE 2024, pp. 399-415, (2024); Jiang A.Q.; Sablayrolles A.; Mensch A.; Bamford C.; Chaplot D.S.; Casas D.; Bressand F.; Lengyel G.; Lample G.; Saulnier L.; Lavaud L.R.; Lachaux M.-A.; Stock P.; Scao T.L.; Lavril T.; Wang T.; Lacroix T.; Sayed W.E., (2023); Li M.; Yang H.; Liu Z.; Alam M.M.E.; Sackgesese G.A., KGMistral: Towards boosting the performance of large language models for question answering with knowledge graph integration, Workshop on Deep Learning and Large Language Models for Knowledge Graphs, (2024); Gashkov A.; Perevalov A.; Eltsova M.; Both A., SPARQL Query Generation with LLMs: Measuring the Impact of Training Data Memorization and Knowledge Injection, (2025)</t>
  </si>
  <si>
    <t>S. Devmane; School of Computer Science and Informatic, Cardiff University, Cardiff, Cathays, Wales, CF24 4AG, United Kingdom; email: DevmaneSP1@cardiff.ac.uk</t>
  </si>
  <si>
    <t>1386145X</t>
  </si>
  <si>
    <t>2-s2.0-105028066091</t>
  </si>
  <si>
    <t>Alebachew Y.B.</t>
  </si>
  <si>
    <t>Alebachew, Yoseph Berhanu (59797820400)</t>
  </si>
  <si>
    <t>AI-Guided Exploration of Large-Scale Codebases</t>
  </si>
  <si>
    <t>10.1109/VL-HCC65237.2025.00053</t>
  </si>
  <si>
    <t>https://www.scopus.com/inward/record.uri?eid=2-s2.0-105031783496&amp;doi=10.1109%2FVL-HCC65237.2025.00053&amp;partnerID=40&amp;md5=e4604716f9624a82bf49a7424ad4bb9b</t>
  </si>
  <si>
    <t>Virginia Tech, Department of Computer Science, United States</t>
  </si>
  <si>
    <t>Alebachew Y.B., Virginia Tech, Department of Computer Science, United States</t>
  </si>
  <si>
    <t>Modern software systems are large, complex, and continuously evolving. As systems grow in size and interconnectivity, developers face increasing challenges in understanding unfamiliar codebases - whether during onboarding, debugging, refactoring, or feature development. Prior research estimates that professional developers spend up to 70% of their time on program comprehension tasks [1]. This problem is especially pronounced in real-world systems involving layered abstractions, distributed modules, and sparse or inconsistent documentation. © 2025 IEEE.</t>
  </si>
  <si>
    <t>code summarization; cognitive load reduction; collaborative development; developer tooling; human-in-the-loop ai; intent-aware interfaces; interactive code exploration; large language models (llms); multi-modal interaction; program comprehension; reverse engineering; software engineering tools; software visualization; static analysis; uml diagrams</t>
  </si>
  <si>
    <t>Codes (symbols); Computer aided software engineering; Computer software; Computer supported cooperative work; Human computer interaction; Interactive computer systems; Modal analysis; Program documentation; User interfaces; Code summarization; Cognitive load reduction; Cognitive loads; Collaborative development; Developer tooling; Human-in-the-loop; Human-in-the-loop ai; Intent-aware interface; Interactive code exploration; Language model; Large language model; Load reduction; Multimodal Interaction; Program comprehension; Software engineering tools; Software visualization; UML diagrams; Reverse engineering</t>
  </si>
  <si>
    <t>Xia X.; Bao L.; Lo D.; Xing Z.; Hassan A.E.; Li S., Measuring program comprehension: A large-scale field study with professionals, IEEE Transactions on Software Engineering, 44, 10, pp. 951-976, (2018); Storey M.-A.; Best C.; Michand J., Shrimp views: An interactive environment for exploring java programs, Proceedings 9th International Workshop on Program Comprehension. IWPC 2001, pp. 111-112, (2001); Wettel R.; Lanza M., Codecity: 3d visualization of large-scale software, Proceedings of the IEEE International Conference on Software Maintenance. IEEE, pp. 25-34, (2008); Vass J., Codecompass: A tool for visualizing and analyzing large codebases, Proceedings of the IEEE International Conference on Software Analysis, Evolution, and Reengineering. IEEE, pp. 350-354, (2015); Pacione M.; Roper M.; Wood M., A novel software visualisation model to support software comprehension, 11th Working Conference on Reverse Engineering, pp. 70-79, (2004); Nguyen H., Azurite: An eclipse plug-in for fine-grained version control in the ide, Proceedings of the ACM International Symposium on New Ideas, New Paradigms, and Reflections on Programming &amp; Software. ACM, pp. 14-18, (2013); Bragdon A.; Reiss S.P.; Hansen R., Code bubbles: A working setbased interface for code understanding and maintenance, Proceedings of the SIGCHI Conference on Human Factors in Computing Systems. ACM, pp. 2503-2512, (2010); Pirolli P.; Card S., Information foraging, Psychological Review, 106, 4, pp. 643-675, (1999); Sun W.; Fang C.; Miao Y.; You Y.; Yuan M.; Chen Y.; Zhang Q.; Guo A.; Chen X.; Liu Y.; Chen Z., Abstract syntax tree for programming language understanding and representation: How far are we?, ACM Computing Surveys (CSUR), 56, 5, pp. 1-39, (2023)</t>
  </si>
  <si>
    <t>Y.B. Alebachew; Virginia Tech, Department of Computer Science, United States; email: yoseph@vt.edu</t>
  </si>
  <si>
    <t>IEEE; IEEE Advancing Technology for Humanity; IEEE Computer Society; IEEE Computer Society Technical Committee on Multimedia Computing (TCMC); North Carolina State University</t>
  </si>
  <si>
    <t>2025 IEEE Symposium on Visual Languages and Human-Centric Computing, VL-HCC 2025</t>
  </si>
  <si>
    <t>6 October 2025 through 10 October 2025</t>
  </si>
  <si>
    <t>Raleigh</t>
  </si>
  <si>
    <t>979-833150233-1</t>
  </si>
  <si>
    <t>2-s2.0-105031783496</t>
  </si>
  <si>
    <t>Robert J.E.; Ozkaya I.; Schmidt D.C.</t>
  </si>
  <si>
    <t>Robert, John E. (7402719795); Ozkaya, Ipek (22981245900); Schmidt, Douglas C. (57203331566)</t>
  </si>
  <si>
    <t>7402719795; 22981245900; 57203331566</t>
  </si>
  <si>
    <t>Detecting and Correcting Software Assurance Document: Incompleteness, Inconsistencies, and Discrepancies Using LLMs</t>
  </si>
  <si>
    <t>Artificial Intelligence and Large Language Models: A Scientific Perspective</t>
  </si>
  <si>
    <t>10.1201/9781003492252-8</t>
  </si>
  <si>
    <t>https://www.scopus.com/inward/record.uri?eid=2-s2.0-105030427415&amp;doi=10.1201%2F9781003492252-8&amp;partnerID=40&amp;md5=d7af9e78ad9a404e69fcfe6c71a6da86</t>
  </si>
  <si>
    <t>Software Engineering Institute, Carnegie Mellon University, Pittsburgh, PA, United States; Data Sciences &amp; Physics William &amp; Mary, Williamsburg, VA, United States</t>
  </si>
  <si>
    <t>Robert J.E., Software Engineering Institute, Carnegie Mellon University, Pittsburgh, PA, United States; Ozkaya I., Software Engineering Institute, Carnegie Mellon University, Pittsburgh, PA, United States; Schmidt D.C., Data Sciences &amp; Physics William &amp; Mary, Williamsburg, VA, United States</t>
  </si>
  <si>
    <t>Large language models (LLMs) are a form of generative artificial intelligence (AI) that are increasingly being experimented with to improve different levels of efficiency in software engineering tasks. Assessing the limits of applicability of this fast-evolving technology is particularly important when considering the use of LLMs in high-stakes domains (such as healthcare, aerospace, and defense), where incorrect responses from LLMs can lead to catastrophic outcomes if not reviewed carefully by humans. These high-stakes domains also contain significant amounts of assurance-related activities, such as conformance to stringent requirements, demonstrating evidence of how the software meets these requirements, and documenting the relevant standards to ensure consistency. These activities are often captured in different documents, which introduce ample opportunities for errors resulting from inconsistencies. While generative AI is not deterministic, its summarization capabilities and its ability to generate information culled from vast data sources provide opportunities to detect software document incompleteness, inconsistencies, and discrepancies (DIID). This chapter explores LLM-based approaches that enable the detection and ultimately the correction of DIID. It reviews current approaches to DIID detection and demonstrates the use of LLMs through a drone avionics case study example. © 2026 selection and editorial matter.</t>
  </si>
  <si>
    <t>Software engineering; 'current; Case-studies; Data-source; Deterministics; Engineering tasks; Language model; Model based approach; Software assurance; Stringent requirement; Artificial intelligence</t>
  </si>
  <si>
    <t>Arabzadeh N.; Clarke C.L.A., A Comparison of Methods for Evaluating Generative IR, (2024); Barta B.; Lakatos D.; Nagy A.; Nyist M.K.; Acs J., From News to Summaries: Building a Hungarian Corpus for Extractive and Abstractive Summarization, (2024); Bauer E.; Stammbach D.; Gu N.; Ash E., Legal Extractive Summarization of U.S. Court Opinions, (2023); Bellomo S.; Zhang S.; Ivers J.; Cohen J.; Ozkaya I., Assessing Opportunities for LLMs in Software Engineering and Acquisition, (2023); Benedict G.; Zhang R.; Metzler D., Gen-IR @ SIGIR 2023: The First Workshop on Generative Information Retrieval, (2023); Cao T.; Raman N.; Dervovic D.; Tan C., Characterizing Multimodal Long-form Summarization: A Case Study on Financial Reports, (2024); Carleton A.; Klein M.; Robert J.; Harper E., Architecting the Future of Software Engineering: A National Agenda for Software Engineering Research &amp; Development, (2021); Carleton A.; Shull F.; Schmidt D.C.; Harper E.; Robert J.; Ozkaya I., U.S. Leadership in Software Engineering &amp; AI Engineering: Critical Needs &amp; Priorities Workshop-Executive Summary, (2023); Chen S.; Wong S.; Chen L.; Tian Y., Extending Context Window of Large Language Models via Positional Interpolation, (2023); Cohan A.; Dernoncourt F.; Kim D.S.; Bui T.; Kim S.; Chang W.; Goharian N., A Discourse-Aware Attention Model for Abstractive Summarization of Long Documents, Proceedings of the 2018 Conference of the North American Chapter of the Association for Computational Linguistics: Human Language Technologies, Short Papers, 2, pp. 615-621, (2018); Deroy A.; Ghosh K.; Ghosh S., How Ready are Pre-trained Abstractive Models and LLMs for Legal Case Judgement Summarization?, (2023); Ding J.; Ma S.; Dong L.; Zhang X.; Huang S.; Wang W.; Zheng N.; Wei F., LongNet: Scaling Transformers to 1, 000, 000, 000 Tokens, (2023); Fallah P.; Gooran S.; Jafarinasab M.; Sadeghi P.; Farnia R.; Tarabkhah A.; Taghavi Z.S.; Sameti H., SLPL SHROOM at SemEval2024 Task 06: A Comprehensive Study on Models Ability to Detect Hallucination, (2024); Gao Y.; Xiong Y.; Gao X.; Jia K.; Pan J.; Bi Y.; Dai Y.; Sun J.; Wang M.; Wang H., Retrieval-Augmented Generation for Large Language Models: A Survey, (2024); Gargama H.; Chaturvedi S.K., Criticality Assessment Models for Failure Mode Effects and Criticality Analysis Using Fuzzy Logic, IEEE Transactions on Reliability, 60, 1, pp. 102-110, (2011); Goyal T.; Li J.J.; Durrett G., News Summarization and Evaluation in the Era of GPT-3, (2023); Han Y.; Hou J.; Sun Y., Research and Application of GPT-Based Large Language Models in Business and Economics: A Systematic Literature Review in Progress, 2023 IEEE International Conference on Computing (ICOCO), (2023); Hegselmann S.; Shen S.Z.; Gierse F.; Agrawal M.; Sontag D.; Jiang X., A Data-Centric Approach To Generate Faithful and High Quality Patient Summaries with Large Language Models, (2024); Ke Y.; Jin L.; Elangovan K.; Abdullah H.R.; Liu N.; Sia A.T.H.; Soh C.R.; Tung J.Y.M.; Ong J.C.L.; Ting D.S.W., Development and Testing of Retrieval Augmented Generation in Large Language Models-A Case Study Report, (2024); Laban P.; Kryscinski W.; Agarwal D.; Fabbri A.R.; Xiong C.; Joty S.; Wu C.-S., LLMs as Factual Reasoners: Insights from Existing Benchmarks and Beyond, (2023); Laban P.; Schnabel T.; Bennett P.N.; Hearst M.A., SummaC: Re-Visiting NLI-based Models for Inconsistency Detection in Summarization, (2021); Lattimer B.; Chen P.; Zhang X.; Yang Y., Fast and Accurate Factual Inconsistency Detection Over Long Documents, Proceedings of the 2023 Conference on Empirical Methods in Natural Language Processing, pp. 1691-1703, (2023); Li L.; Yang L.; Jiang H.; Yan J.; Luo T.; Hua Z.; Liang G.; Zuo C., AUGER: Automatically generating review comments with pre-training models, Proceedings of the 30th ACM Joint European Software Engineering Conference and Symposium on the Foundations of Software Engineering, pp. 1009-1021, (2022); Liu P.; Zhang L.; Gulla J.A., Pre-train, Prompt and Recommendation: A Comprehensive Survey of Language Modelling Paradigm Adaptations in Recommender Systems, (2023); Luo Z.; Xie Q.; Ananiadou S., ChatGPT as a Factual Inconsistency Evaluator for Text Summarization, (2023); Moilanen T.; Sivonen M.; Hipp K.; Kallio H.; Papinaho O.; Stolt M.; Turjamaa R.; Haggman-Laitila A.; Kangasniemi M., Developing a Feasible and Credible Method for Analyzing Healthcare Documents as Written Data, Global Qualitative Nursing Research, (2022); Ozkaya I.; Carleton A.; Robert J.; Schmidt D.C., Application of Large Language Models (LLMs) in Software Engineering: Overblown Hype or Disruptive Change?, (2023); Pradeep R.; Hui K.; Gupta J.; Lelkes A.D.; Zhuang H.; Lin J.; Metzler D.; Tran V.Q., How Does Generative Retrieval Scale to Millions of Passages?, (2023); Prasad N.; Boughanem M.; Dkaki T., Exploring Large Language Models and Hierarchical Frameworks for Classification of Large Unstructured Legal Documents, (2024); Rawte V.; Tonmoy S.M.T.I.; Rajbangshi K.; Nag S.; Chadha A.; Sheth A.P.; Das A., FACTOID: FACtual enTailment fOr hallucInation Detection, (2024); Saad-Falcon J.; Barrow J.; Siu A.; Nenkova A.; Yoon D.S.; Rossi R.A.; Dernoncourt F., PDFTriage: Question Answering over Long, Structured Documents, (2023); Schoor C.; Rouet J.-F.; Britt M.A., Effects of context and discrepancy when reading multiple documents, Reading and Writing, 36, 5, pp. 1111-1143, (2023); Schwaber-Cohen R., Chunking Strategies for LLM Applications|Pinecone; Shokrollahi Y.; Yarmohammadtoosky S.; Nikahd M.M.; Dong P.; Li X.; Gu L., A Comprehensive Review of Generative AI in Healthcare, (2023); Shukla N.K.; Katikeri R.; Raja M.; Sivam G.; Yadav S.; Vaid A.; Prabhakararao S., Investigating Large Language Models for Financial Causality Detection in Multilingual Setup, 2023 IEEE International Conference on Big Data (BigData), pp. 2866-2871, (2023); Tang L.; Sun Z.; Idnay B.; Nestor J.G.; Soroush A.; Elias P.A.; Xu Z.; Ding Y.; Durrett G.; Rousseau J.; Weng C.; Peng Y., Evaluating Large Language Models on Medical Evidence Summarization, (2023); Wang C.; Duan H.; Zhang S.; Lin D.; Chen K., Ada-LEval: Evaluating long-context LLMs with Length-Adaptable Benchmarks, (2024); White J.; Fu Q.; Hays S.; Sandborn M.; Olea C.; Gilbert H.; Elnashar A.; Spencer-Smith J.; Schmidt D.C., A Prompt Pattern Catalog to Enhance Prompt Engineering with ChatGPT, (2023); White J.; Hays S.; Fu Q.; Spencer-Smith J.; Schmidt D.C., ChatGPT Prompt Patterns for Improving Code Quality, Refactoring, Requirements Elicitation, and Software Design, (2023); Wu S.; Irsoy O.; Lu S.; Dabravolski V.; Dredze M.; Gehrmann S.; Kambadur P.; Rosenberg D.; Mann G., BloombergGPT: A Large Language Model for Finance, (2023); Zhang T.; Yan B.; Jaffri A., Review of How to Improve and Optimize Retrieval-Augmented Generation Systems, (2024); Zhang Y.; Zhang N.; Liu Y.; Fabbri A.; Liu J.; Kamoi R.; Lu X.; Xiong C.; Zhao J.; Radev D.; McKeown K.; Zhang R., Fair Abstractive Summarization of Diverse Perspectives, (2023); Zhao J.; Zu C.; Xu H.; Lu Y.; He W.; Ding Y.; Gui T.; Zhang Q.; Huang X., LongAgent: Scaling Language Models to 128k Context through Multi-Agent Collaboration, (2024); Zhu D.; Chen D.; Li Q.; Chen Z.; Ma L.; Grossklags J.; Fritz M., PoLLMgraph: Unraveling Hallucinations in Large Language Models via State Transition Dynamics, (2024)</t>
  </si>
  <si>
    <t>CRC Press</t>
  </si>
  <si>
    <t>978-104052375-9; 978-103277512-8</t>
  </si>
  <si>
    <t>Artificial intellce. and larg. interlang. Models: A Scientific Perspective</t>
  </si>
  <si>
    <t>2-s2.0-105030427415</t>
  </si>
  <si>
    <t>Shang X.; Cheng S.; Chen G.; Zhang Y.; Hu L.; Yu X.; Li G.; Zhang W.; Yu N.</t>
  </si>
  <si>
    <t>Shang, Xiuwei (58073419700); Cheng, Shaoyin (35195428300); Chen, Guoqiang (58313391900); Zhang, Yanming (58938034700); Hu, Li (59005803800); Yu, Xiao (58313786400); Li, Gangyang (59006209900); Zhang, Weiming (34769199700); Yu, Nenghai (57201634030)</t>
  </si>
  <si>
    <t>58073419700; 35195428300; 58313391900; 58938034700; 59005803800; 58313786400; 59006209900; 34769199700; 57201634030</t>
  </si>
  <si>
    <t>How Far Have We Gone in Binary Code Understanding Using Large Language Models</t>
  </si>
  <si>
    <t>Proceedings - 2024 IEEE International Conference on Software Maintenance and Evolution, ICSME 2024</t>
  </si>
  <si>
    <t>10.1109/ICSME58944.2024.00012</t>
  </si>
  <si>
    <t>https://www.scopus.com/inward/record.uri?eid=2-s2.0-85215506058&amp;doi=10.1109%2FICSME58944.2024.00012&amp;partnerID=40&amp;md5=2a11da6b4bd68c3ecbffedf0353d7dd1</t>
  </si>
  <si>
    <t>University of Science and Technology of China, Hefei, China; Anhui Province Key Laboratory of Digital Security, Hefei, China</t>
  </si>
  <si>
    <t>Shang X., University of Science and Technology of China, Hefei, China; Cheng S., University of Science and Technology of China, Hefei, China, Anhui Province Key Laboratory of Digital Security, Hefei, China; Chen G., University of Science and Technology of China, Hefei, China; Zhang Y., University of Science and Technology of China, Hefei, China; Hu L., University of Science and Technology of China, Hefei, China; Yu X., University of Science and Technology of China, Hefei, China; Li G., University of Science and Technology of China, Hefei, China; Zhang W., University of Science and Technology of China, Hefei, China, Anhui Province Key Laboratory of Digital Security, Hefei, China; Yu N., University of Science and Technology of China, Hefei, China, Anhui Province Key Laboratory of Digital Security, Hefei, China</t>
  </si>
  <si>
    <t>Binary code analysis plays a pivotal role in various software security applications, such as software maintenance, malware detection, software vulnerability discovery, patch analysis, etc. However, unlike source code, understanding binary code is challenging for reverse engineers due to the absence of semantic information. Therefore, automated tools are needed to assist human players in interpreting binary code. In recent years, two groups of technologies have shown promising prospects: (1) Deep learning-based technologies have demonstrated competitive results in tasks related to binary code understanding, furthermore, (2) Large Language Models (LLMs) have been extensively pre-trained at the source-code level for tasks such as code understanding and generation. This makes participants wonder about the ability of LLMs in binary code understanding. In this work, we propose a benchmark to evaluate the effectiveness of LLMs in real-world reverse engineering scenarios. The benchmark covers two key binary code understanding tasks, including function name recovery and binary code summarization. We gain valuable insights into their capabilities and limitations through extensive evaluations of popular LLMs using our benchmark. Our evaluations reveal that existing LLMs can understand binary code to a certain extent, thereby improving the efficiency of binary code analysis. Our results highlight the great potential of the LLMs in advancing the field of binary code understanding.  © 2024 IEEE.</t>
  </si>
  <si>
    <t>Binary Code Understanding; Large Language Models; Program Comprehension; Reverse Engineering</t>
  </si>
  <si>
    <t>Application programs; Benchmarking; Computer software maintenance; Deep learning; Program debugging; Reverse engineering; Binary code analysis; Binary code understanding; Code understanding; Language model; Large language model; Malware detection; Program comprehension; Security application; Software security; Source codes; Semantics</t>
  </si>
  <si>
    <t>National Natural Science Foundation of China, NSFC, (62102386, 62121002, U20B2047, 62002334, 62072421); National Natural Science Foundation of China, NSFC; Open Fund of Anhui Province Key Laboratory of Cyberspace Security Situation Awareness and Evaluation, (CSSAE-2021- 007)</t>
  </si>
  <si>
    <t>We thank the reviewers for their insightful comments and suggestions. This work was supported in part by the Natural Science Foundation of China under Grant U20B2047, 62072421, 62002334, 62102386 and 62121002, and by Open Fund of Anhui Province Key Laboratory of Cyberspace Security Situation Awareness and Evaluation under Grant CSSAE-2021- 007.</t>
  </si>
  <si>
    <t>Canfora G.; Di Penta M.; Cerulo L., Achievements and challenges in software reverse engineering, Commun. ACM, 54, 4, pp. 142-151, (2011); Giffin J.T.; Jha S.; Miller B.P., Efficient context-sensitive intrusion detection, Network and Distributed System Security Symposium, (2004); Alrabaee S.; Debbabi M.; Wang L., A survey of binary code fingerprinting approaches: Taxonomy, methodologies, and features, ACM Comput. Surv., 55, 1, (2022); Zhang Z.; You W.; Tao G.; Aafer Y.; Liu X.; Zhang X., Stochfuzz: Sound and cost-effective fuzzing of stripped binaries by incremental and stochastic rewriting, 2021 IEEE Symposium on Security and Privacy (SP), pp. 659-676, (2021); Meng X.; Miller B.P., Binary code is not easy, Proceedings of the 25th International Symposium on Software Testing and Analysis, ser. ISSTA 2016, pp. 24-35, (2016); Patrick-Evans J.; Cavallaro L.; Kinder J., Probabilistic naming of functions in stripped binaries, Proceedings of the 36th Annual Computer Security Applications Conference, ser. ACSAC '20, pp. 373-385, (2020); (2024); (2024); (2024); Gellenbeck E.M.; Cook C.R., An investigation of procedure and variable names as beacons during program comprehension, (1991); Gao H.; Cheng S.; Xue Y.; Zhang W., A lightweight framework for function name reassignment based on large-scale stripped binaries, Proceedings of the 30th ACM SIGSOFT International Symposium on Software Testing and Analysis, ser. ISSTA 2021, pp. 607-619, (2021); David Y.; Alon U.; Yahav E., Neural reverse engineering of stripped binaries using augmented control flow graphs, Proc. ACM Program. Lang., 4, (2020); Jin X.; Pei K.; Won J.Y.; Lin Z., Symlm: Predicting function names in stripped binaries via context-sensitive execution-aware code embeddings, Proceedings of the 2022 ACM SIGSAC Conference on Computer and Communications Security, ser. CCS '22, pp. 1631-1645, (2022); Chen G.; Gao H.; Zhang J.; He Y.; Cheng S.; Zhang W., Investigating neural-based function name reassignment from the perspective of binary code representation, 2023 20th Annual International Conference on Privacy, Security and Trust (PST), pp. 1-11, (2023); Sridhara G.; Hill E.; Muppaneni D.; Pollock L.; Vijay-Shanker K., Towards automatically generating summary comments for java methods, Proceedings of the 25th IEEE/ACM International Conference on Automated Software Engineering, ser. ASE '10, pp. 43-52, (2010); Al-Kaswan A.; Ahmed T.; Izadi M.; Sawant A.A.; Devanbu P.; Van Deursen A., Extending source code pre-trained language models to summarise decompiled binaries, 2023 IEEE International Conference on Software Analysis, Evolution and Reengineering (SANER), pp. 260-271, (2023); Wang Y.; Wang W.; Joty S.; Hoi S.C., CodeT5: Identifier-aware unified pre-trained encoder-decoder models for code understanding and generation, Proceedings of the 2021 Conference on Empirical Methods in Natural Language Processing, pp. 8696-8708, (2021); Xiong J.; Chen G.; Chen K.; Gao H.; Cheng S.; Zhang W., Hext5: Unified pre-training for stripped binary code information inference, 2023 38th IEEE/ACM International Conference on Automated Software Engineering (ASE), pp. 774-786, (2023); Touvron H.; Martin L.; Stone K.; Albert P.; Almahairi A.; Y.B, Llama 2: Open foundation and fine-tuned chat models, (2023); Ouyang L.; Wu J.; Jiang X.; Almeida D.; Wainwright C.L.; Mishkin P.; C.Z, Training language models to follow instructions with human feedback, (2022); Roziere B.; Gehring J.; Gloeckle F.; Sootla S.; Gat I.; Tan X.E.; Adi Y.; J.L, Code llama: Open foundation models for code, (2023); Luo Z.; Xu C.; Zhao P.; Sun Q.; Geng X.; Hu W.; Tao C.; Ma J.; Lin Q.; Jiang D., Wizardcoder: Empowering code large language models with evol-instruct, (2023); Wu Y.; Jiang N.; Pham H.V.; Lutellier T.; Davis J.; Tan L.; Babkin P.; Shah S., How effective are neural networks for fixing security vulnerabilities, Proceedings of the 32nd ACM SIGSOFT International Symposium on Software Testing and Analysis, ser. ISSTA 2023, pp. 1282-1294, (2023); Zhang Y.; Song W.; Ji Z.; Danfeng Y.; Meng N., How well does llm generate security tests?, (2023); David Y.; Alon U.; Yahav E., Neural reverse engineering of stripped binaries using augmented control flow graphs, Proc. ACM Program. Lang., 4, (2020); Nijkamp E.; Hayashi H.; Xiong C.; Savarese S.; Zhou Y., Codegen2: Lessons for training llms on programming and natural languages, (2023); Guo D.; Zhu Q.; Yang D.; Xie Z.; Dong K.; Zhang W.; Chen G.; Bi X.; Wu Y.; Li Y.K.; Luo F.; Xiong Y.; Liang W., Deepseek-coder: When the large language model meets programming-the rise of code intelligence, (2024); Zeng A.; Liu X.; Du Z.; Wang Z.; Lai H.; Ding M.; Z.Y, Glm-130b: An open bilingual pre-trained model, (2023); Zheng L.; Chiang W.-L.; Sheng Y.; Zhuang S.; Wu Z.; Zhuang Y.; Lin Z.; Li Z.; Li D.; Xing E.P.; Zhang H.; Gonzalez J.E.; Stoica I., Judging llm-as-a-judge with mt-bench and chatbot arena, (2023); Jiang A.Q.; Sablayrolles A.; Roux A.; Mensch A.; Savary B.; Bamford C.; Chaplot D.S.; De Las Casas D.; Hanna E.B.; Bressand F.; Lengyel G.; Bour G.; Lample G.; Lavaud L.R.; Saulnier L.; Lachaux M.-A.; Stock P.; Subramanian S.; Yang S.; Antoniak S.; Scao T.L.; Gervet T.; Lavril T.; Wang T.; Lacroix T.; Sayed W.E., Mixtral of experts, (2024); Pei K.; Xuan Z.; Yang J.; Jana S.; Ray B., Trex: Learning execution semantics from micro-traces for binary similarity, (2021); Hou X.; Zhao Y.; Liu Y.; Yang Z.; Wang K.; Li L.; Luo X.; Lo D.; Grundy J.; Wang H., Large language models for software engineering: A systematic literature review, (2023); Zhang Y., Leveraging artificial intelligence on binary code comprehension, Proceedings of the 37th IEEE/ACM International Conference on Automated Software Engineering, ser. ASE '22, (2023); (2024); (2024); (2024); (2024); (2024); Cpp Whisper., (2024); (2024); (2024); (2024); (2024); (2024); (2024); Dwarf debugging information format version 4, (2010); Maletic J.I.; Collard M.L., Exploration, analysis, and manipulation of source code using srcml, 2015 IEEE/ACM 37th IEEE International Conference on Software Engineering, 2, pp. 951-952, (2015); Dagdelen J.; Dunn A.; Lee S.; Walker N.; Rosen A.S.; Ceder G.; Persson K.A.; Jain A., Structured information extraction from scientific text with large language models, Nature Communications, 15, 1, (2024); Bzdok D.; Thieme A.; Levkovskyy O.; Wren P.; Ray T.; Reddy S., Data science opportunities of large language models for neuroscience and biomedicine, Neuron, 112, 5, pp. 698-717, (2024); Tan Z.; Beigi A.; Wang S.; Guo R.; Bhattacharjee A.; Jiang B.; Karami M.; Li J.; Cheng L.; Liu H., Large language models for data annotation: A survey, (2024); (2024); Chen B.; Zhang Z.; Langrene N.; Zhu S., Unleashing the potential of prompt engineering in large language models: a comprehensive review, (2023); Kong A.; Zhao S.; Chen H.; Li Q.; Qin Y.; Sun R.; Zhou X.; Wang E.; Dong X., Better zero-shot reasoning with role-play prompting, (2024); Feng Z.; Guo D.; Tang D.; Duan N.; Feng X.; Gong M.; Shou L.; Qin B.; Liu T.; Jiang D.; Zhou M., Codebert: A pre-trained model for programming and natural languages, (2020); Fried D.; Aghajanyan A.; Lin J.; Wang S.; Wallace E.; Shi F.; Zhong R.; Tau Yih W.; Zettlemoyer L.; Lewis M., Incoder: A generative model for code infilling and synthesis, (2023); Wang H.; Qu W.; Katz G.; Zhu W.; Gao Z.; Qiu H.; Zhuge J.; Zhang C., jtrans: jump-aware transformer for binary code similarity detection, Proceedings of the 31st ACM SIGSOFT International Symposium on Software Testing and Analysis, ser. ISSTA 2022, pp. 1-13, (2022); Li X.; Qu Y.; Yin H., Palmtree: Learning an assembly language model for instruction embedding, Proceedings of the 2021 ACM SIGSAC Conference on Computer and Communications Security, ser. CCS '21, pp. 3236-3251, (2021); Kim D.; Kim E.; Cha S.K.; Son S.; Kim Y., Revisiting binary code similarity analysis using interpretable feature engineering and lessons learned, IEEE Transactions on Software Engineering, 49, 4, pp. 1661-1682, (2023); (2024); (2024); (2024); Zheng Y.; Zhang R.; Zhang J.; Ye Y.; Luo Z.; Ma Y., Llamafactory: Unified efficient fine-tuning of 100+ language models, (2024); Hu E.J.; Shen Y.; Wallis P.; Allen-Zhu Z.; Li Y.; Wang S.; Wang L.; Chen W., Lora: Low-rank adaptation of large language models, (2021); Papineni K.; Roukos S.; Ward T.; Zhu W.-J., Bleu: a method for automatic evaluation of machine translation, Proceedings of the 40th Annual Meeting of the Association for Computational Linguistics, pp. 311-318, (2002); Lavie A.; Denkowski M.J., The meteor metric for automatic evaluation of machine translation, Machine Translation, 23, 2-3, pp. 105-115, (2009); Lin C.-Y., ROUGE: A package for automatic evaluation of summaries, Text Summarization Branches Out. Barcelona, Spain: Association for Computational Linguistics, pp. 74-81, (2004); Junod P.; Rinaldini J.; Wehrli J.; Michielin J., Obfuscator-llvm-software protection for the masses, Proceedings of the 2015 IEEE/ACM 1st International Workshop on Software Protection, ser. SPRO '15, pp. 3-9, (2015)</t>
  </si>
  <si>
    <t>S. Cheng; University of Science and Technology of China, Hefei, China; email: sycheng@ustc.edu.cn</t>
  </si>
  <si>
    <t>IEEE Computer Society; IEEE Computer Society Technical Community on Software Engineering (TCSE)</t>
  </si>
  <si>
    <t>40th IEEE International Conference on Software Maintenance and Evolution, ICSME 2024</t>
  </si>
  <si>
    <t>6 October 2024 through 11 October 2024</t>
  </si>
  <si>
    <t>Flagstaff</t>
  </si>
  <si>
    <t>979-835039568-6</t>
  </si>
  <si>
    <t>Proc. - IEEE Int. Conf. Softw. Maint. Evol., ICSME</t>
  </si>
  <si>
    <t>2-s2.0-85215506058</t>
  </si>
  <si>
    <t>Ito W.; Obara Y.; Sato M.; Kuramitsu K.</t>
  </si>
  <si>
    <t>Ito, Waka (58988297300); Obara, Yui (58735209200); Sato, Miyu (58123946100); Kuramitsu, Kimio (6603910588)</t>
  </si>
  <si>
    <t>58988297300; 58735209200; 58123946100; 6603910588</t>
  </si>
  <si>
    <t>Hallucination Detection on Code Generation with SelfCheckGPT</t>
  </si>
  <si>
    <t>Journal of Information Processing</t>
  </si>
  <si>
    <t>10.2197/ipsjjip.33.487</t>
  </si>
  <si>
    <t>https://www.scopus.com/inward/record.uri?eid=2-s2.0-105013665935&amp;doi=10.2197%2Fipsjjip.33.487&amp;partnerID=40&amp;md5=4fbeb1e9e1f84f13aed8eebb8cd3d46a</t>
  </si>
  <si>
    <t>Graduate School of Science, Division of Mathematical and Physical Sciences, Japan Women’s University, Tokyo, Bunkyo, 112–8681, Japan; Department of Mathematics, Physics, and Computer Science, Japan Women’s University, Tokyo, Bunkyo, 112–8681, Japan</t>
  </si>
  <si>
    <t>Ito W., Graduate School of Science, Division of Mathematical and Physical Sciences, Japan Women’s University, Tokyo, Bunkyo, 112–8681, Japan; Obara Y., Graduate School of Science, Division of Mathematical and Physical Sciences, Japan Women’s University, Tokyo, Bunkyo, 112–8681, Japan; Sato M., Graduate School of Science, Division of Mathematical and Physical Sciences, Japan Women’s University, Tokyo, Bunkyo, 112–8681, Japan; Kuramitsu K., Department of Mathematics, Physics, and Computer Science, Japan Women’s University, Tokyo, Bunkyo, 112–8681, Japan</t>
  </si>
  <si>
    <t>Large language models (LLMs) are expected to bring automation and efficiency to software development, including programming. However, an LLM encounters a challenge known as “hallucination,” where it produces incorrect content or outputs that deviate from input requirements. SelfCheckGPT is one of the methods designed to detect hallucinations. Its key feature lies in its ability to infer the occurrence of hallucinations without requiring reference data or test cases. Although SelfCheckGPT has been evaluated and applied in natural language processing tasks such as text summarization and question answering, its performance in code generation has not yet been explored. In this study, we applied SelfCheckGPT to the HumanEval dataset, a standard benchmark for code generation, and investigated its evaluation performance by comparing it with execution-based evaluations. The results revealed that calculating similarity using BLEU, ROUGE-L, and EditSim is adequate for predicting the correctness of code or, in other words, hallucinations. © 2025 Information Processing Society of Japan.</t>
  </si>
  <si>
    <t>code generation; evaluation metrics; generative AI; hallucination; LLMs</t>
  </si>
  <si>
    <t>Japan Society for the Promotion of Science, JSPS, (JP23K11374)</t>
  </si>
  <si>
    <t>Acknowledgments This research was supported by JSPS KAKENHI JP23K11374 and the NTT Software Innovation Center. We would like to thank Mr. Toshiyuki Kurabayashi and Ms. Yuka Akinobu for their valuable advice during the course of this study.</t>
  </si>
  <si>
    <t>Chen M.; Tworek J.; Jun H.; Yuan Q.; de Olveira Pinto H.P.; Kaplan J.; Edwards H.; Burda Y.; Joseph N.; Brockman G., Evaluating large language models trained on code, (2021); Kulal S.; Pasupat P.; Chandra K.; Lee M.; Padon O.; Aiken A.; Liang P.S., Spoc: Search-based pseudocode to code, Advances in Neural Information Processing Systems, 32, (2019); Austin J.; Odena A.; Nye M.; Bosma M.; Michalewski H.; Dohan D.; Jiang E.; Cai C.; Terry M.; Le Q., Program synthesis with large language models, (2021); Zhuo T.Y.; Vu M.C.; Chim J.; Hu H.; Yu W.; Widyasari R.; Yusuf I.N.B.; Zhan H.; He J.; Paul I., BigCodeBench: Benchmarking code generation with diverse function calls and complex instructions, (2024); Beller M.; Gousios G.; Panichella A.; Proksch S.; Amann S.; Zaidman A., Developer testing in the IDE: Patterns, beliefs, and behavior, IEEE Trans. Software Engineering, 45, 3, pp. 261-284, (2017); Evtikhiev M.; Bogomolov E.; Sokolov Y.; Bryksin T., Out of the bleu: How should we assess quality of the code generation models?, Journal of Systems and Software, 203, (2023); Tong W.; Zhang T., CodeJudge: Evaluating Code Generation with Large Language Models, (2024); Manakul P.; Liusie A.; Gales M.J., Selfcheckgpt: Zero-resource black-box hallucination detection for generative large language models, (2023); Ji Z.; Lee N.; Frieske R.; Yu T.; Su D.; Xu Y.; Ishii E.; Bang Y.J.; Madotto A.; Fung P., Survey of hallucination in natural language generation, ACM Computing Surveys, 55, 12, pp. 1-38, (2023); Huang L.; Yu W.; Ma W.; Zhong W.; Feng Z.; Wang H.; Chen Q.; Peng W.; Feng X.; Qin B., A survey on hallucination in large language models: Principles, taxonomy, challenges, and open questions, ACM Trans. Information Systems, (2023); Liu F.; Liu Y.; Shi L.; Huang H.; Wang R.; Yang Z.; Zhang L.; Li Z.; Ma Y., Exploring and evaluating hallucinations in llm-powered code generation, (2024); Zhang Z.; Wang Y.; Wang C.; Chen J.; Zheng Z., Llm hallu cinations in practical code generation: Phenomena, mechanism, and mitigation, (2024); Jiang N.; Li Q.; Tan L.; Zhang T., Collu-Bench: A Benchmark for Predicting Language Model Hallucinations in Code, (2024); Svyatkovskiy A.; Deng S.K.; Fu S.; Sundaresan N., Intellicode compose: Code generation using transformer, Proc. 28th ACM Joint Meeting on European Software Engineering Conference and Symposium on the Foundations of Software Engineering, pp. 1433-1443, (2020); Yujian L.; Bo L., A normalized Levenshtein distance metric, IEEE Trans. Pattern Analysis and Machine Intelligence, 29, 6, pp. 1091-1095, (2007); Lin C.-Y., Rouge: A package for automatic evaluation of summaries, Text summarization Branches Out, pp. 74-81, (2004); Zhang T.; Kishore V.; Wu F.; Weinberger K.Q.; Artzi Y., Bertscore: Evaluating text generation with bert, (2019); Devlin J., Bert: Pre-training of deep bidirectional transformers for language understanding, (2018); Zhou S.; Alon U.; Agarwal S.; Neubig G., Codebertscore: Evaluating code generation with pretrained models of code, (2023); Feng Z.; Guo D.; Tang D.; Duan N.; Feng X.; Gong M.; Shou L.; Qin B.; Liu T.; Jiang D., Codebert: A pre-trained model for programming and natural languages, (2020); Papineni K.; Roukos S.; Ward T.; Zhu W.-J., Bleu: A method for automatic evaluation of machine translation, Proc. 40th Annual Meeting of the Association for Computational Linguistics, pp. 311-318, (2002); Zhu Y.; Lu S.; Zheng L.; Guo J.; Zhang W.; Wang J.; Yu Y., Texygen: A benchmarking platform for text generation models, The 41st International ACM SIGIR Conference on Research &amp; Development in Information Retrieval, pp. 1097-1100, (2018); Krishna M.; Gaur B.; Verma A.; Jalote P., Using LLMs in Software Requirements Specifications: An Empirical Evaluation, (2024); Arora C.; Grundy J.; Abdelrazek M., Advancing requirements engineering through generative AI: Assessing the role of llms, Generative AI for Effective Software Development, pp. 129-148, (2024); Chen L.; Guo Q.; Jia H.; Zeng Z.; Wang X.; Xu Y.; Wu J.; Wang Y.; Gao Q.; Wang J., A survey on evaluating large language models in code generation tasks, (2024); Naik A., On the Limitations of Embedding Based Methods for Measuring Functional Correctness for Code Generation, (2024); Pradel M.; Sen K., Deepbugs: A learning approach to name-based bug detection, Proc. ACM on Programming Languages, 2, pp. 1-25, (2018); Vasic M.; Kanade A.; Maniatis P.; Bieber D.; Singh R., Neural program repair by jointly learning to localize and repair, (2019)</t>
  </si>
  <si>
    <t>Information Processing Society of Japan</t>
  </si>
  <si>
    <t>J. Info. Process.</t>
  </si>
  <si>
    <t>2-s2.0-105013665935</t>
  </si>
  <si>
    <t>Wei J.; Courbis A.-L.; Lambolais T.; Xu B.; Bernard P.L.; Dray G.</t>
  </si>
  <si>
    <t>Wei, Jialiang (57790949100); Courbis, Anne-Lise (6506967196); Lambolais, Thomas (6504624867); Xu, Binbin (57212055844); Bernard, Pierre Louis (55419297500); Dray, Gerard (6602972217)</t>
  </si>
  <si>
    <t>57790949100; 6506967196; 6504624867; 57212055844; 55419297500; 6602972217</t>
  </si>
  <si>
    <t>Zero-shot Bilingual App Reviews Mining with Large Language Models</t>
  </si>
  <si>
    <t>Proceedings - International Conference on Tools with Artificial Intelligence, ICTAI</t>
  </si>
  <si>
    <t>10.1109/ICTAI59109.2023.00135</t>
  </si>
  <si>
    <t>https://www.scopus.com/inward/record.uri?eid=2-s2.0-85182397320&amp;doi=10.1109%2FICTAI59109.2023.00135&amp;partnerID=40&amp;md5=62a16b349f94a0a898ce098d472a1cf9</t>
  </si>
  <si>
    <t>Univ Montpellier, Imt Mines Ales, EuroMov Digital Health in Motion, Ales, France; Univ Montpellier, Imt Mines Ales, EuroMov Digital Health in Motion, Montpellier, France</t>
  </si>
  <si>
    <t>Wei J., Univ Montpellier, Imt Mines Ales, EuroMov Digital Health in Motion, Ales, France; Courbis A.-L., Univ Montpellier, Imt Mines Ales, EuroMov Digital Health in Motion, Ales, France; Lambolais T., Univ Montpellier, Imt Mines Ales, EuroMov Digital Health in Motion, Ales, France; Xu B., Univ Montpellier, Imt Mines Ales, EuroMov Digital Health in Motion, Ales, France; Bernard P.L., Univ Montpellier, Imt Mines Ales, EuroMov Digital Health in Motion, Montpellier, France; Dray G., Univ Montpellier, Imt Mines Ales, EuroMov Digital Health in Motion, Ales, France</t>
  </si>
  <si>
    <t>App reviews from app stores are crucial for improving software requirements. A large number of valuable reviews are continually being posted, describing software problems and expected features. Effectively utilizing user reviews necessitates the extraction of relevant information, as well as their subsequent summarization. Due to the substantial volume of user reviews, manual analysis is arduous. Various approaches based on natural language processing (NLP) have been proposed for automatic user review mining. However, the majority of them requires a manually crafted dataset to train their models, which limits their usage in real-world scenarios. In this work, we propose Mini-BAR, a tool that integrates large language models (LLMs) to perform zero-shot mining of user reviews in both English and French. Specifically, Mini-BAR is designed to (i) classify the user reviews, (ii) cluster similar reviews together, (iii) generate an abstractive summary for each cluster and (iv) rank the user review clusters. To evaluate the performance of Mini-BAR, we created a dataset containing 6,000 English and 6,000 French annotated user reviews and conducted extensive experiments. Preliminary results demonstrate the effectiveness and efficiency of Mini-BAR in requirement engineering by analyzing bilingual app reviews. © 2023 IEEE.</t>
  </si>
  <si>
    <t>Large language model; Requirements engineering; User feedback</t>
  </si>
  <si>
    <t>Computational linguistics; Natural language processing systems; Requirements engineering; App stores; Bilinguals; Language model; Large language model; Manual analysis; Requirement engineering; Software problems; Software requirements; User feedback; User reviews; Application programs</t>
  </si>
  <si>
    <t>Pagano D.; Maalej W., User feedback in the appstore: An empirical study, 2013 21st IEEE InteRNAtional Requirements Engineering Conference (RE, pp. 125-134, (2013); Lee G.; Raghu T.S., Determinants of Mobile Apps' Success: Evidence from the App Store Market, JouRNAl of Management Information Systems, 31, 2, pp. 133-170, (2014); Chen N.; Lin J.; Hoi S.C., AR-miner: Mining informative reviews for developers from mobile app marketplace, Proceedings-InteRNAtional Conference on Software Engineering, 1, pp. 767-778, (2014); Maalej W.; Kurtanovic Z.; Nabil H.; Stanik C., On the automatic classification of app reviews, Requirements Engineering, 21, 3, pp. 311-331, (2016); Mekala R.R.; Irfan A.; Groen E.C., Classifying User Requirements from Online Feedback in Small Dataset Environments using Deep Learning, 2021 IEEE 29th InteRNAtional Requirements Engineering Conference (RE, pp. 139-149, (2021); Henao P.R.; Fischbach J.; Spies D., Transfer Learning for Mining Feature Requests and Bug Reports from Tweets and App Store Reviews, 2021 IEEE 29th InteRNAtional Requirements Engineering Conference Workshops (REW, pp. 80-86, (2021); Zhang J.; Chen Y.; Niu N.; Liu C., A Preliminary Evaluation of ChatGPT in Requirements Information Retrieval, pp. 1-16, (2023); Scalabrino S.; Bavota G.; Russo B., Listening to the Crowd for the Release Planning of Mobile Apps, IEEE Transactions on Software Engineering, 45, 1, pp. 68-86, (2019); Stanik C.; Pietz T.; Maalej W., Unsupervised Topic Discovery in User Comments, 2021 IEEE 29th InteRNAtional Requirements Engineering Conference (RE, pp. 150-161, (2021); Devine P.; Tizard J.; Wang H., What's Inside a Cluster of Software User Feedback: A Study of Characterisation Methods, 2022 IEEE 30th InteRNAtional Requirements Engineering Conference (RE, pp. 189-200, (2022); Wang Y.; Wang J.; Zhang H., Where is Your App Frustrating Users?, Proceedings-InteRNAtional Conference on Software Engineering, pp. 2427-2439, (2022); Sorbo A.D.; Panichella S.; Alexandru C.V., What would users change in my App? Summarizing app reviews for recommending software changes, Proceedings of the Acm Sigsoft Symposium on the Foundations of Software Engineering, Vol. 13-18-Nove, pp. 499-510, (2016); Alshangiti M.; Shi W.; Lima E., Hierarchical Bayesian multikernel learning for integrated classification and summarization of app reviews, ESEC/FSE 2022-Proceedings of the 30th Acm Joint Meeting European Software Engineering Conference and Symposium on the Foundations of Software Engineering, pp. 558-569, (2022); Gao C.; Li Y.; Qi S., Listening to Users' Voice: Automatic Summarization of Helpful App Reviews, IEEE Transactions on Reliability, pp. 1-13, (2022); Stanik C.; Haering M.; Maalej W., Classifying Multilingual User Feedback using Traditional Machine Learning and Deep Learning, 2019 IEEE 27th InteRNAtional Requirements Engineering Conference Workshops (REW, pp. 220-226, (2019); Wei J.; Courbis A.-L.; Lambolais T., Towards a Data-Driven Requirements Engineering Approach: Automatic Analysis of User Reviews, 7th National Conference on Practical Applications of Artificial Intelligence, (2022); Zhao W.X.; Zhou K.; Li J., A Survey of Large Language Models, pp. 1-85, (2023); Brown T.; Mann B.; Ryder N., Language Models are Few-Shot Learners, Advances in Neural Information Processing Systems, 33, pp. 1877-1901, (2020); Dettmers T.; Pagnoni A.; Holtzman A.; Zettlemoyer L., QLoRA: Efficient Finetuning of Quantized LLMs, (2023); Touvron H.; Lavril T.; Izacard G., Llama: Open and Efficient Foundation Language Models, (2023); Su H.; Shi W.; Kasai J., One Embedder, Any Task: Instruction-Finetuned Text Embeddings, (2022); McInnes L.; Healy J.; Astels S., Hdbscan: Hierarchical density based clustering, The JouRNAl of Open Source Software, 2, 11, (2017); Wang J.; Liang Y.; Meng F., Cross-Lingual Summarization Via ChatGPT, (2023); Devlin J.; Chang M.W.; Lee K.; Toutanova K., BERT: Pretraining of deep bidirectional transformers for language understanding, Proceedings of the 2019 Conference of the North American Chapter of the Association for Computational Linguistics, 1, pp. 4171-4186, (2019); Martin L.; Muller P J Ortiz Suarez B., CamemBERT: A Tasty French Language Model, Proceedings of the 58th Annual Meeting of the Association for Computational Linguistics, pp. 7203-7219, (2020); Ruder S.; Sogaard A.; Vulic I., Unsupervised cross-lingual representation learning, Acl 2019, pp. 31-38, (2019); Vinh N.X.; Epps J.; Bailey J., Information theoretic measures for clusterings comparison: Is a correction for chance necessary?, Acm InteRNAtional Conference Proceeding Series, 382, pp. 1073-1080, (2009); Hubert L.; Arabie P., Comparing partitions, JouRNAl of Classification, 2, 1, pp. 193-218, (1985); Cer D.; Yang Y., Universal sentence encoder for English, Emnlp 2018-Conference on Empirical Methods in Natural Language Processing: System Demonstrations, Proceedings, pp. 169-174, (2018); Wang W.; Wei F.; Dong L., MINILM: Deep self-attention distillation for task-agnostic compression of pre-trained transformers, Advances in Neural Information Processing Systems, (2020); Song K.; Tan X.; Qin T., MPNet: Masked and permuted pretraining for language understanding, Advances in Neural Information Processing Systems, pp. 1-14, (2020); Wang L.; Yang N.; Huang X., Text Embeddings by Weakly-Supervised Contrastive Pre-training, pp. 1-17, (2022); Fabbri A.R.; Kryscinski W.; McCann B., Summeval: Reevaluating summarization evaluation, Transactions of the Association for Computational Linguistics, 9, pp. 391-409, (2021)</t>
  </si>
  <si>
    <t>J. Wei; Univ Montpellier, Imt Mines Ales, EuroMov Digital Health in Motion, Ales, France; email: jialiang.wei@mines-ales.fr</t>
  </si>
  <si>
    <t>Biological and Artificial Intelligence Foundation (BAIF); IEEE Computer Society</t>
  </si>
  <si>
    <t>35th IEEE International Conference on Tools with Artificial Intelligence, ICTAI 2023</t>
  </si>
  <si>
    <t>6 November 2023 through 8 November 2023</t>
  </si>
  <si>
    <t>Atlanta</t>
  </si>
  <si>
    <t>979-835034273-4</t>
  </si>
  <si>
    <t>PCTIF</t>
  </si>
  <si>
    <t>Proc. Int. Conf. Tools Artif. Intell. ICTAI</t>
  </si>
  <si>
    <t>2-s2.0-85182397320</t>
  </si>
  <si>
    <t>Oda M.</t>
  </si>
  <si>
    <t>Oda, Masahiro (7402781246)</t>
  </si>
  <si>
    <t>Generative AI and foundation models in medical image</t>
  </si>
  <si>
    <t>Radiological Physics and Technology</t>
  </si>
  <si>
    <t>10.1007/s12194-025-00968-1</t>
  </si>
  <si>
    <t>https://www.scopus.com/inward/record.uri?eid=2-s2.0-105017990183&amp;doi=10.1007%2Fs12194-025-00968-1&amp;partnerID=40&amp;md5=4813030e73c06a7825c8a74b3fd56503</t>
  </si>
  <si>
    <t>Data Science Research Division, Information Technology Center, Nagoya University, Furo-cho, Chikusa-ku, Nagoya, 464-8601, Japan; Graduate School of Informatics, Nagoya University, Furo-cho, Chikusa-ku, Nagoya, 464-8601, Japan</t>
  </si>
  <si>
    <t>Oda M., Data Science Research Division, Information Technology Center, Nagoya University, Furo-cho, Chikusa-ku, Nagoya, 464-8601, Japan, Graduate School of Informatics, Nagoya University, Furo-cho, Chikusa-ku, Nagoya, 464-8601, Japan</t>
  </si>
  <si>
    <t>In recent years, generative AI has attracted significant public attention, and its use has been rapidly expanding across a wide range of domains. From creative tasks such as text summarization, idea generation, and source code generation, to the streamlining of medical support tasks like diagnostic report generation and summarization, AI is now deeply involved in many areas. Today’s breadth of AI applications is clearly distinct from what was seen before generative AI gained widespread recognition. Representative generative AI services include DALL·E 3 (OpenAI, California, USA) and Stable Diffusion (Stability AI, London, England, UK) for image generation, ChatGPT (OpenAI, California, USA), and Gemini (Google, California, USA) for text generation. The rise of generative AI has been influenced by advances in deep learning models and the scaling up of data, models, and computational resources based on the Scaling Laws. Moreover, the emergence of foundation models, which are trained on large-scale datasets and possess general-purpose knowledge applicable to various downstream tasks, is creating a new paradigm in AI development. These shifts brought about by generative AI and foundation models also profoundly impact medical image processing, fundamentally changing the framework for AI development in healthcare. This paper provides an overview of diffusion models used in image generation AI and large language models (LLMs) used in text generation AI, and introduces their applications in medical support. This paper also discusses foundation models, which are gaining attention alongside generative AI, including their construction methods and applications in the medical field. Finally, the paper explores how to develop foundation models and high-performance AI for medical support by fully utilizing national data and computational resources. © The Author(s) 2025.</t>
  </si>
  <si>
    <t>Diffusion model; Foundation model; Generative AI; Large language model; National AI model</t>
  </si>
  <si>
    <t>Artificial Intelligence; Diagnostic Imaging; Humans; Image Processing, Computer-Assisted; artificial intelligence software; California; ChatGPT; deep learning; diffusion; England; generative artificial intelligence; human; image processing; large language model; review; scale up; artificial intelligence; diagnostic imaging; image processing; procedures</t>
  </si>
  <si>
    <t>Ministry of Education, Culture, Sports, Science and Technology, MEXT; Nagoya University, NU; Japan Science and Technology Agency, JICST, (JPMJCR20D5); Japan Society for the Promotion of Science, KAKENHI, (24K03262, 24H00720, 24K15206)</t>
  </si>
  <si>
    <t>Funding text 1: Parts of this research were supported by the JST CREST Grant Number JPMJCR20D5, the MEXT/JSPS KAKENHI Grant Numbers 24K03262, 24H00720, and 24K15206. ; Funding text 2: Open Access funding provided by Nagoya University.</t>
  </si>
  <si>
    <t>Krizhevsky A.; Sutskever I.; Hinton G.E., ImageNet classification with deep convolutional neural networks, Proc 26th Int Conf Neural Inf Process Syst (NIPS 12), 1, pp. 1097-1105, (2012); Vaswani A.; Shazeer N.; Parmar N.; Uszkoreit J.; Jones L.; Gomez A.N., Attention is all you need, (2017); Kingma D.P.; Welling M., Auto-encoding variational bayes, International Conference on Learning Representations (ICLR), 2014, (2014); Goodfellow I.; Pouget-Abadie J.; Mirza M.; Xu B.; Warde-Farley D.; Ozair S., Generative adversarial networks, Commun ACM, 63, 11, pp. 139-144, (2020); Karras T.; Laine S.; Aittala M.; Hellsten J.; Lehtinen J.; Aila T., Analyzing and improving the image quality of StyleGAN, IEEE/CVF Conf Comput Vis Pattern Recog (CVPR), 2020, pp. 8107-8116, (2020); Sohl-Dickstein J.; Weiss E.A.; Maheswaranathan N.; Ganguli S., Deep unsupervised learning using nonequilibrium thermodynamics, Proc 32nd Int Conf Int Conf Mach Learn (ICML 15), 37, pp. 2256-2265, (2015); Ho J.; Jain A.; Abbeel P., Denoising Diffusion Probabilistic Models, Proc 34th Int Conf Neural Inf Process Syst (NIPS 20, pp. 6840-6851, (2020); Ronneberger O.; Fischer P.; Brox T., U-Net: convolutional networks for biomedical image segmentation, Med Image Comput Comput Assist Interv (MICCAI 2015), 9351, pp. 234-241, (2015); Pinaya W.H.L.; Tudosiu P.D.; Dafflon J.; Costa P.F.D.; Fernandez V.; Nachev P., Brain imaging generation with latent diffusion models, DGM4MICCAI, pp. 117-126, (2022); Dorjsembe Z.; Odonchimed S.; Xiao F., Three-Dimensional Medical Image Synthesis with Denoising Diffusion Probabilistic Models, (2022); Kim B.; Ye J.C., Diffusion deformable model for 4D temporal medical image generation, Med Image Comput Comput Assist Interv (MICCAI 2022), pp. 539-548, (2022); Zhou Y.; Towning R.; Awad Z.; Giannarou S., Image synthesis with class-aware semantic diffusion models for surgical scene segmentation, Healthc Technol Lett, 12, 1, (2025); Venkatesh D.K.; Rivoir D.; Pfeiffer M.; Kolbinger F.; Speidel S., Synthesizing Multi-Class Surgical Datasets with Anatomy-Aware Diffusion Models; Zhang H.; Cisse M.; Dauphin Y.N.; mixup L.-P.D., Beyond empirical risk minimization, International Conference on Learning Representations (ICLR) 2018, (2018); Abe K.; Takeo H.; Nawano S., Artificial case image generation of breast cancer mass by stable diffusion and its application to differentiation between benign and malignant, Proc JAMIT, 2023, pp. 142-148, (2023); Junde Wu R.F.; Fang H.; Zhang Y.; Yang Y.; Xiong H.; Liu H., MedSegDiff: medical image segmentation with diffusion probabilistic model, Med Imaging Deep Learn, 227, pp. 1623-1639, (2024); Wu J.; Ji W.; Fu H.; Xu M.; Jin Y.; Xu Y., MedSegDiff-V2: Diffusion-based medical image segmentation with transformer, Proceedings of the Thirty-Eighth AAAI Conference on Artificial Intelligence and Thirty-Sixth Conference on Innovative Applications of Artificial Intelligence and Fourteenth Symposium on Educational Advances in Artificial Intelligence (AAAI’24/IAAI’24/EAAI’24), pp. 6030-6038, (2024); Chowdary G.J.; Yin Z., Diffusion transformer U-Net for medical image segmentation, Med Image Comput Comput Assist Interv (MICCAI 2023), pp. 622-631, (2023); Chen T.; Wang C.; Shan H., BerDiff: conditional bernoulli diffusion model for medical image segmentation, Med Image Comput Comput Assist Interv (MICCAI 2023), pp. 491-501, (2023); Feng C.M., Enhancing label-efficient medical image segmentation with text-guided diffusion models, Med Image Comput Comput Assist Interv (MICCAI 2024), pp. 253-262, (2024); Lu Y.; Yang Y.; Xing Z.; Wang Q.; Zhu L., Diff-VPS: video polyp segmentation via a multi-task diffusion network with adversarial temporal reasoning, Med Image Comput Comput Assist Interv (MICCAI 2024), pp. 165-175, (2024); Hochreiter S.; Schmidhuber J., Long short-term memory, Neural Comput, 9, 8, pp. 1735-1780, (1997); Vaswani A.; Shazeer N.; Parmar N.; Uszkoreit J.; Jones L.; Gomez A.N., Attention is all you need, Proceedings of the 31st international conference on neural information processing systems (NIPS 17), pp. 6000-6010, (2017); Dosovitskiy A.; Beyer L.; Kolesnikov A.; Weissenborn D.; Zhai X.; Unterthiner T., An image is worth 16x16 words: transformers for image recognition at scale. ICLR 2021, (2021); Kaplan J.; McCandlish S.; Henighan T.; Brown T.B.; Chess B.; Child R., Scaling laws for neural language models, 2001, (2020); Radford A.; Narasimhan K.; Salimans T.; Sutskever I., Improving language understanding with unsupervised learning; Patterson D.; Gonzalez J.; Holzle U.; Le Q.; Liang C.; Munguia L.M., The carbon footprint of machine learning training will plateau, Then Shrink Comput, 55, 7, pp. 18-28, (2022); Devlin J.; Chang M.W.; Lee K.; Toutanova K., Bert: pre-training of deep bidirectional transformers for language understanding, NAACL-HLT, 2019, 1, pp. 4171-4186, (2019); Zhou H.; Liu F.; Gu B.; Zou X.; Huang J.; Wu J., A Survey of Large Language Models in Medicine: Progress, Application, and Challenge, (2024); Wang S.; Zhao Z.; Ouyang X.; Liu T.; Wang Q.; Shen D., Interactive computer-aided diagnosis on medical image using large language models, Commun Eng, 3, (2024); Zhai X.; Kolesnikov A.; Houlsby N.; Beyer L., Scaling vision transformers, IEEE/CVF Conf Comput Vis Pattern Recog (CVPR), 2022, pp. 1204-1213, (2022); Kirillov A.; Mintun E.; Ravi N.; Mao H.; Rolland C.; Gustafson L., Segment anything, (2023); Alayrac J.B.; Donahue J.; Luc P.; Miech A.; Barr I.; Hasson Y., Flamingo: a visual language model for few-shot learning, Proceedings of the 36th international conference on neural information processing systems (NIPS 22, pp. 23716-23736, (2022); Ravi N.; Gabeur V.; Hu Y.T.; Hu R.; Ryali C.; Ma T., SAM 2: Segment Anything in Images and Videos, (2024); Deng R.; Cui C.; Liu Q.; Yao T.; Remedios L.W.; Bao S., Segment Anything Model (SAM) for Digital Pathology: Assess Zero-Shot Segmentation on Whole Slide Imaging; Ma J.; He Y.; Li F.; Han L.; You C.; Wang B., Segment anything in medical images, Nat Commun, (2024); Li S., Integrating vision and language: revolutionary foundations in medical imaging AI, Proc SPIE Med Imag, 2024, (2024); Jing L.; Tian Y., Self-supervised visual feature learning with deep neural networks: a survey, IEEE Trans Pattern Anal Mach Intell, 43, 11, pp. 4037-4058, (2020); Chen T.; Kornblith S.; Norouzi M.; Hinton G., A simple framework for contrastive learning of visual representations, Proceedings of the 37th International Conference on Machine Learning (ICML 20, pp. 1597-1607, (2020); He K.; Fan H.; Wu Y.; Xie S.; Girshick R., Momentum Contrast for Unsupervised Visual Representation Learning, Proceedings of the IEEE/CVF conference on computer vision and pattern recognition (CVPR, pp. 9729-9738, (2020); Chen X.; He K., Exploring simple siamese representation learning, Proceedings of the IEEE/CVF conference on computer vision and pattern recognition (CVPR, pp. 15750-15758, (2021); Caron M.; Mairal J.; Touvron H.; Misra I.; Bojanowski P.; Jegou H., Emerging properties in self-supervised vision transformers, Proceedings of the IEEE/CVF international conference on computer vision (ICCV, pp. 9650-9660, (2021); Chen T.; Kornblith S.; Swersky K.; Norouzi M.; Hinton G., Big Self-Supervised models are strong semi-supervised learners, Proceedings of the 34th international conference on neural information processing systems (NIPS 20, pp. 22243-22255, (2020); Chen X.; Fan H.; Girshick R.; He K., Improved Baselines with Momentum Contrastive Learning, (2020); Radford A.; Kim J.W.; Hallacy C.; Ramesh A.; Goh G.; Agarwal S., Learning transferable visual models from natural language supervision, Proceedings of the 38th international conference on machine learning, pp. 8748-8763, (2021); He K.; Chen X.; Xie S.; Li Y.; Dollar P.; Girshick R., Masked autoencoders are scalable vision learners, 2022 IEEE/CVF conference on computer vision and pattern recognition (CVPR), (2022); Kakogeorgiou I.; Gidaris S.; Psomas B.; Avrithis Y.; Bursuc A.; Karantzalos K., What to hide from your students: attention-guided masked image modeling, Proc Eur Conf Comput Vis (ECCV), pp. 300-318, (2022); Huang Z.; Jin X.; Lu C.; Hou Q.; Cheng M.M.; Fu D., Contrastive masked autoencoders are stronger vision learners, IEEE Trans Pattern Anal Mach Intell, 46, 4, pp. 2506-2517, (2023); Park N.; Kim W.; Heo B.; Kim T.; Yun S., What Do Self-Supervised Vision Transformers Learn?, (2023); Zhu J.; Hamdi A.; Qi Y.; Jin Y.; Wu J., Medical SAM 2: Segment Medical Images as Video via Segment Anything Model 2, (2024); Zhang S.; Xu Y.; Usuyama N.; Xu H.; Bagga J.; Tinn R., Biomedclip: A Multimodal Biomedical Foundation Model Pretrained from Fifteen Million Scientific Image-Text Pairs, (2023); Gu Y.; Tinn R.; Cheng H.; Lucas M.; Usuyama N.; Liu X., Domain-specific language model pretraining for biomedical natural language processing, ACM Trans Comput Healthc (HEALTH), 3, 1, pp. 1-23, (2021); Bannur S.; Hyland S.; Liu Q.; Perez-Garcia F.; Ilse M.; Castro D.C., Learning to exploit temporal structure for biomedical vision-language processing, Proceedings of the IEEE/CVF conference on computer vision and pattern recognition (CVPR), pp. 15016-15027, (2023); Sun Y.; Zhu C.; Zheng S.; Zhang K.; Sun L.; Shui Z., PathAsst: A generative foundation AI assistant towards artificial general intelligence of pathology, Proceedings of the Thirty-Eighth AAAI Conference on Artificial Intelligence (AAAI-24), pp. 5034-5042, (2024); Xu H.; Usuyama N.; Bagga J.; Zhang S.; Rao R.; Naumann T., A whole-slide foundation model for digital pathology from real-world data, Nature, 630, pp. 181-188, (2024); Zhou Y.; Chia M.A.; Wagner S.K.; Ayhan M.S.; Williamson D.J.; Struyven R.R., A foundation model for generalizable disease detection from retinal images, Nature, 622, pp. 156-163, (2023); Qu C.; Zhang T.; Qiao H.; Liu J.; Tang Y.; Yuille A., AbdomenAtlas-8K: Annotating 8,000 CT volumes for multi-organ segmentation in three weeks, Proceedings of the 37Th International Conference on Neural Information Processing Systems (NIPS 23), pp. 36620-36636, (2023); Segars W.P.; Tsui B.; Cai J.; Yin F.F.; Fung G.S.; Samei E., Application of the 4D XCAT phantoms in biomedical imaging and beyond, IEEE Trans Med Imag, 37, 3, pp. 680-692, (2017); Menten M.J.; Paetzold J.C.; Dima A.; Menze B.H.; Knier B.; Rueckert D., Physiology-based simulation of the retinal vasculature enables annotation-free segmentation of OCT angiographs, pp. 330-340, (2022)</t>
  </si>
  <si>
    <t>M. Oda; Data Science Research Division, Information Technology Center, Nagoya University, Nagoya, Furo-cho, Chikusa-ku, 464-8601, Japan; email: moda@mori.m.is.nagoya-u.ac.jp</t>
  </si>
  <si>
    <t>Radiol. Phys. Technol.</t>
  </si>
  <si>
    <t>2-s2.0-105017990183</t>
  </si>
  <si>
    <t>Lin Y.; Wang X.; Zhan S.; Wei D.; Chen B.</t>
  </si>
  <si>
    <t>Lin, Yangbo (60017865200); Wang, Xingqi (35436328300); Zhan, Shanggui (60017865300); Wei, Dan (55921458100); Chen, Bin (57207736940)</t>
  </si>
  <si>
    <t>60017865200; 35436328300; 60017865300; 55921458100; 57207736940</t>
  </si>
  <si>
    <t>RAPRSUM: Retrieval-Augmented Code Summarization with Advanced Prototype Refinement</t>
  </si>
  <si>
    <t>International Journal of Software Engineering and Knowledge Engineering</t>
  </si>
  <si>
    <t>10.1142/S0218194025500317</t>
  </si>
  <si>
    <t>https://www.scopus.com/inward/record.uri?eid=2-s2.0-105011846847&amp;doi=10.1142%2FS0218194025500317&amp;partnerID=40&amp;md5=aaa14b671b62dbb34abfffeeb7083674</t>
  </si>
  <si>
    <t>School of Computer Science, Hangzhou Dianzi University, Hangzhou, 310018, China; Zhejiang Key Laboratory of New Industrial Internet Control Technology, Zhejiang Province, Hangzhou, 310018, China</t>
  </si>
  <si>
    <t>Lin Y., School of Computer Science, Hangzhou Dianzi University, Hangzhou, 310018, China, Zhejiang Key Laboratory of New Industrial Internet Control Technology, Zhejiang Province, Hangzhou, 310018, China; Wang X., School of Computer Science, Hangzhou Dianzi University, Hangzhou, 310018, China, Zhejiang Key Laboratory of New Industrial Internet Control Technology, Zhejiang Province, Hangzhou, 310018, China; Zhan S., School of Computer Science, Hangzhou Dianzi University, Hangzhou, 310018, China; Wei D., School of Computer Science, Hangzhou Dianzi University, Hangzhou, 310018, China; Chen B., School of Computer Science, Hangzhou Dianzi University, Hangzhou, 310018, China</t>
  </si>
  <si>
    <t>Code summarization aims to automatically generate natural language descriptions for code snippets, thereby enhancing programmers' comprehension of the code and significantly improving code maintainability and development efficiency. Code reuse is a prevalent practice in software development, and information retrieval approaches, which leverage similar summaries from a corpus, have shown promising results. However, these approaches often heavily rely on the quality of the corpus, and discrepancies between retrieved and target summaries may result in inaccuracies or incomplete descriptions. In this paper, we propose RAPRSUM, a retrieval-augmented code summarization framework that integrates information retrieval and deep learning techniques. Specifically, RAPRSUM refines retrieved summary prototypes using a deep learning model to preserve essential information while eliminating redundancy. A pretrained large language model is then employed to generate the final summary by jointly considering the input code and the refined prototype. We evaluated RAPRSUM on three public datasets, demonstrating its significant improvement over existing baseline methods. Additional ablation studies confirm the effectiveness of the proposed modules. Finally, through case analysis and robustness verification, we highlight RAPRSUM's superior performance in generating high-quality code summaries. © 2025 World Scientific Publishing Company.</t>
  </si>
  <si>
    <t>Code summarization; deep learning; information retrieval; large language model</t>
  </si>
  <si>
    <t>Codes (symbols); Computer software reusability; Deep learning; Learning systems; Natural language processing systems; Software design; Code reuse; Code summarization; Deep learning; Information retrieval approach; Language description; Language model; Large language model; Learning models; Learning techniques; Natural languages; Information retrieval</t>
  </si>
  <si>
    <t>Defense Industrial Technology Development Program of China, (JCKY2022415C003)</t>
  </si>
  <si>
    <t>This research has been partially supported by the Defense Industrial Technology Development Program of China under Grant No. JCKY2022415C003.</t>
  </si>
  <si>
    <t>Xia X.; Bao L.; Lo D.; Xing Z.; Hassan A. E.; Li S., Measuring program comprehension: A large-scale field study with professionals, IEEE Trans. Software Eng, 44, 10, pp. 951-976, (2017); de Souza S. C. B.; Anquetil N.; de Oliveira K. M., A study of the documentation essential to software maintenance, Proc. 23rd Annual Int. Conf. Design of Communication: Documenting &amp; Designing for Pervasive Information, pp. 68-75, (2005); Ko A. J.; Myers B. A.; Coblenz M. J.; Aung H. H., An exploratory study of how developers seek, relate, and collect relevant information during software maintenance tasks, IEEE Trans. Software Eng, 32, 12, pp. 971-987, (2006); Tenny T., Program readability: Procedures versus comments, IEEE Trans. Software Eng, 14, 9, pp. 1271-1279, (1988); Woodfield S. N.; Dunsmore H. E.; Shen V. Y., The effect of modularization and comments on program comprehension, Proc. 5th Int. Conf. Software Engineering, pp. 215-223, (1981); Panichella S., Summarization techniques for code, change, testing, and user feedback (invited paper), Proc. IEEE Workshop on Validation, Analysis and Evolution of Software Tests, pp. 1-5, (2018); Forward A.; Lethbridge T. C., The relevance of software documentation, tools and technologies: A survey, Proc. 2002 ACM Symposium on Document Engineering, pp. 26-33, (2002); Eddy B. P.; Robinson J. A.; Kraft N. A.; Carver J. C., Evaluating source code summarization techniques: Replication and expansion, Proc. 21st Int. Conf. Program Comprehension, pp. 13-22, (2013); Haiduc S.; Aponte J.; Moreno L.; Marcus A., On the use of automated text summarization techniques for summarizing source code, Proc. 17th Working Conf. Reverse Engineering, pp. 35-44, (2010); Wong E.; Yang J.; Tan L., Autocomment: Mining question and answer sites for automatic comment generation, Proc. 28th IEEE/ACM Int. Conf. Automated Software Engineering, pp. 562-567, (2013); Gros D.; Sezhiyan H.; Devanbu P.; Yu Z., Code to comment translation data, metrics, baselining &amp; evaluation, Proc. 35th IEEE/ACM Int. Conf. Automated Software Engineering, pp. 746-757, (2020); Yang G.; Liu K.; Chen X.; Zhou Y.; Yu C.; Lin H., Ccgir: Information retrieval-based code comment generation method for smart contracts, Knowl.-Based Syst, 237, (2022); Hill E.; Pollock L.; Vijay-Shanker K., Automatically capturing source code context of nl-queries for software maintenance and reuse, Proc. IEEE 31st Int. Conf. Software Engineering, pp. 232-242, (2009); Sridhara G.; Hill E.; Muppaneni D.; Pollock L.; Vijay-Shanker K., Towards automatically generating summary comments for Java methods, Proc. 25th IEEE/ACM Int. Conf. Automated Software Engineering, pp. 43-52, (2010); Moreno L.; Aponte J.; Sridhara G.; Marcus A.; Pollock L.; Vijay-Shanker K., Automatic generation of natural language summaries for Java classes, Proc. 21st Int. Conf. Program Comprehension, pp. 23-32, (2013); Wang X.; Pollock L.; Vijay-Shanker K., Automatically generating natural language descriptions for object-related statement sequences, Proc. IEEE 24th Int. Conf. Software Analysis, Evolution and Reengineering, pp. 205-216, (2017); Allamanis M.; Barr E. T.; Devanbu P.; Sutton C., A survey of machine learning for big code and naturalness, ACM Comput. Surv, 51, 4, pp. 1-37, (2018); Kamiya T.; Kusumoto S.; Inoue K., Ccfinder: A multilinguistic token-based code clone detection system for large scale source code, IEEE Trans. Software Eng, 28, 7, pp. 654-670, (2002); Panichella S.; Aponte J.; Di Penta M.; Marcus A.; Canfora G., Mining source code descriptions from developer communications, Proc. 20th IEEE Int. Conf. Program Comprehension, pp. 63-72, (2012); Vassallo C.; Panichella S.; Di Penta M.; Canfora G., Codes: Mining source code descriptions from developers discussions, Proc. 22nd Int. Conf. Program Comprehension, pp. 106-109, (2014); Wong E.; Liu T.; Tan L., Clocom: Mining existing source code for automatic comment generation, Proc. IEEE 22nd Int. Conf. Software Analysis, Evolution, and Reengineering, pp. 380-389, (2015); Wang J.; Xue X.; Weng W., Source code summarization technology based on syntactic analysis, J. Comput. Appl, 35, 7, (2015); Sutskever I.; Vinyals O.; Le Q. V., Sequence to sequence learning with neural networks; Iyer S.; Konstas I.; Cheung A.; Zettlemoyer L., Summarizing source code using a neural attention model, Proc. 54th Annual Meeting of the Association for Computational Linguistics, pp. 2073-2083; Zheng W.; Zhou H.-Y.; Li M.; Wu J., Code attention: Translating code to comments by exploiting domain features; Hu X.; Li G.; Xia X.; Lo D.; Jin Z., Deep code comment generation, Proc. 26th Conf. Program Comprehension, pp. 200-210, (2018); Liang Y.; Zhu K. Q., Automatic generation of text descriptive comments for code blocks, Proc. 32nd AAAI Conf. Artificial Intelligence, pp. 5229-5236, (2018); Geng M.; Wang S.; Dong D.; Wang H.; Cao S.; Zhang K.; Jin Z., Interpretation-based code summarization, Proc. IEEE/ACM 31st Int. Conf. Program Comprehension, 2023, pp. 113-124; Shi C.; Cai B.; Zhao Y.; Gao L.; Sood K.; Xiang Y., Coss: Leveraging statement semantics for code summarization, IEEE Trans. Software Eng, 49, 6, pp. 3472-3486, (2023); Li J. A.; Li Y.; Li G.; Hu X.; Xia X.; Jin Z., Editsum: A retrieve-and-edit framework for source code summarization, Proc. 36th IEEE/ACM Int. Conf. Automated Software Engineering, pp. 155-166, (2021); Zhu X.; Sha C.; Niu J., A simple retrieval-based method for code comment generation, Proc. IEEE Int. Conf. Software Analysis, Evolution and Reengineering, pp. 1089-1100, (2022); Zhou Z.; Yu H.; Fan G.; Huang Z.; Yang K., Towards retrieval-based neural code summarization: A meta-learning approach, IEEE Trans. Software Eng, 49, 4, pp. 3008-3031, (2023); Vaswani A.; Shazeer N.; Parmar N.; Uszkoreit J.; Jones L.; Gomez A. N.; Kaiser L.; Polosukhin I., Attention is all you need, Proc. 31st Int. Conf. Neural Information Processing Systems, pp. 6000-6010, (2017); Zhao W. X.; Zhou K.; Li J.; Tang T.; Wang X.; Hou Y.; Min Y.; Zhang B.; Zhang J.; Dong Z.; Du Y.; Yang C.; Chen Y.; Chen Z.; Jiang J.; Ren R.; Li Y.; Tang X.; Liu Z.; Liu P.; Nie J.; rong Wen J., A survey of large language models; Husain H.; Wu H.; Gazit T.; Allamanis M.; Brockschmidt M., Codesearchnet challenge: Evaluating the state of semantic code search; Feng Z.; Guo D.; Tang D.; Duan N.; Feng X.; Gong M.; Shou L.; Qin B.; Liu T.; Jiang D.; Zhou M., Codebert: A pre-trained model for programming and natural languages; Guo D.; Ren S.; Lu S.; Feng Z.; Tang D.; Liu S.; Zhou L.; Duan N.; Yin J.; Jiang D.; Zhou M., Graphcodebert: Pre-training code representations with data flow; Ahmad W. U.; Chakraborty S.; Ray B.; Chang K.-W., Unified pre-training for program understanding and generation; Wang Y.; Wang W.; Joty S. R.; Hoi S. C. H., Codet5: Identifier-aware unified pretrained encoder-decoder models for code understanding and generation; Ahmed T.; Pai K. S.; Devanbu P.; Barr E., Automatic semantic augmentation of language model prompts (for code summarization), Proc. IEEE/ACM 46th Int. Conf. Software Engineering, 2024, pp. 2720-2732; Cao L.; He H.; Huang H.; Wang J.; Cai Y., Rethinking-based code summarization with chain of comments, Proc. 31st Int. Conf. Computational Linguistics, pp. 3043-3056; Zhang J.; Wang X.; Zhang H.; Sun H.; Liu X., Retrieval-based neural source code summarization, Proc. ACM/IEEE 42nd Int. Conf. Software Engineering, pp. 1385-1397, (2020); Su J.; Cao J.; Liu W.; Ou Y., Whitening sentence representations for better semantics and faster retrieval; Niwattanakul S.; Singthongchai J.; Naenudorn E.; Wanapu S., Using of jaccard coefficient for keywords similarity, Proc. Int. Multiconf. Engineers and Computer Scientists, 1, 6, pp. 380-384, (2013); Yang G.; Chen X.; Cao J.; Xu S.; Cui Z.; Yu C.; Liu K., Comformer: Code comment generation via transformer and fusion method-based hybrid code representation, Proc. 8th Int. Conf. Dependable Systems and Their Applications, pp. 30-41, (2021); Yujian L.; Bo L., A normalized levenshtein distance metric, IEEE Trans. Pattern Anal. Mach. Intell, 29, 6, pp. 1091-1095, (2007); Zhuang Y.; Liu Z.; Qian P.; Liu Q.; Wang X.; He Q., Smart contract vulnerability detection using graph neural networks, Proc. 29th Int. Joint Conf. Artificial Intelligence, pp. 3283-3290, (2021); Hu X.; Li G.; Xia X.; Lo D.; Lu S.; Jin Z., Summarizing source code with transferred api knowledge, Proc. 27th Int. Joint Conf. Artificial Intelligence, pp. 2269-2275, (2018); Wan Y.; Zhao Z.; Yang M.; Xu G.; Ying H.; Wu J.; Yu P. S., Improving automatic source code summarization via deep reinforcement learning, Proc. 33rd IEEE/ACM Int. Conf. Automated Software Engineering, pp. 397-407, (2018); Miceli Barone A. V.; Sennrich R., A parallel corpus of Python functions and documentation strings for automated code documentation and code generation, Proc. 8th Int. Joint Conf. Natural Language Processing, pp. 314-319, (2017); Zhu T.; Li Z.; Pan M.; Shi C.; Zhang T.; Pei Y.; Li X., Deep is better? an empirical comparison of information retrieval and deep learning approaches to code summarization, ACM Trans. Software Eng. Methodol, 33, 3, pp. 1-37, (2024); Ahmad W. U.; Chakraborty S.; Ray B.; Chang K.-W., A transformer-based approach for source code summarization; Gao S.; Gao C.; He Y.; Zeng J.; Nie L. Y.; Xia X.; Lyu M. R., Code structure-guided transformer for source code summarization, ACM Trans. Software Eng. Methodol, 32, pp. 1-32, (2021); Papineni K.; Roukos S.; Ward T.; Zhu W.-J., Bleu: A method for automatic evaluation of machine translation, Proc. 40th Annual Meeting of the Association for Computational Linguistics, pp. 311-318; Banerjee S.; Lavie A., Meteor: An automatic metric for MT evaluation with improved correlation with human judgments, Proc. ACL Workshop on Intrinsic and Extrinsic Evaluation Measures for Machine Translation and/or Summarization, pp. 65-72; Lin C.-Y., Rouge: A package for automatic evaluation of summaries, Text Summarization Branches Out, pp. 74-81, (2004); Vedantam R.; Zitnick C. L.; Parikh D., Cider: Consensus-based image description evaluation, Proc. 2015 IEEE Conf. Computer Vision and Pattern Recognition, pp. 4566-4575, (2015); Liu Z.; Xia X.; Hassan A. E.; Lo D.; Xing Z.; Wang X., Neural-machine-translation-based commit message generation: How far are we?, Proc. 33rd ACM/IEEE Int. Conf. Automated Software Engineering, pp. 373-384, (2018); Hu X.; Li G.; Xia X.; Lo D.; Jin Z., Deep code comment generation with hybrid lexical and syntactical information, Empir. Software Eng, 25, pp. 2179-2217, (2020); Roy D.; Fakhoury S.; Arnaoudova V., Reassessing automatic evaluation metrics for code summarization tasks, Proc. 29th ACM Joint Meeting on European Software Engineering Conf. and Symposium on the Foundations of Software Engineering, pp. 1105-1116, (2021); Sharma S.; Asri L. E.; Schulz H.; Zumer J., Relevance of unsupervised metrics in task-oriented dialogue for evaluating natural language generation</t>
  </si>
  <si>
    <t>X. Wang; School of Computer Science, Hangzhou Dianzi University, Hangzhou, 310018, China; email: xqwang@hdu.edu.cn</t>
  </si>
  <si>
    <t>World Scientific</t>
  </si>
  <si>
    <t>ISEKE</t>
  </si>
  <si>
    <t>Int. J. Software Engineer. Knowledge Engineer.</t>
  </si>
  <si>
    <t>2-s2.0-105011846847</t>
  </si>
  <si>
    <t>Urazayev D.; Nurgazina G.; Toktargazin A.; Amirkhanov B.; Sansyzbay Z.; Zorbas D.</t>
  </si>
  <si>
    <t>Urazayev, Dnislam (58614439300); Nurgazina, Gulim (60143999900); Toktargazin, Aidar (60319834800); Amirkhanov, Beket (60319834900); Sansyzbay, Zhalgas (60320248000); Zorbas, Dimitrios (35148628000)</t>
  </si>
  <si>
    <t>58614439300; 60143999900; 60319834800; 60319834900; 60320248000; 35148628000</t>
  </si>
  <si>
    <t>Voice over Low Data Rate Networks Using Speech-to-Text and Semantic Compression</t>
  </si>
  <si>
    <t>2025 IEEE Conference on Standards for Communications and Networking, CSCN 2025</t>
  </si>
  <si>
    <t>10.1109/CSCN67557.2025.11230702</t>
  </si>
  <si>
    <t>https://www.scopus.com/inward/record.uri?eid=2-s2.0-105027110761&amp;doi=10.1109%2FCSCN67557.2025.11230702&amp;partnerID=40&amp;md5=064619388032946526f065e1b3651aeb</t>
  </si>
  <si>
    <t>Nazarbayev University, School of Engineering &amp; Digital Sciences, Astana, Kazakhstan</t>
  </si>
  <si>
    <t>Urazayev D., Nazarbayev University, School of Engineering &amp; Digital Sciences, Astana, Kazakhstan; Nurgazina G., Nazarbayev University, School of Engineering &amp; Digital Sciences, Astana, Kazakhstan; Toktargazin A., Nazarbayev University, School of Engineering &amp; Digital Sciences, Astana, Kazakhstan; Amirkhanov B., Nazarbayev University, School of Engineering &amp; Digital Sciences, Astana, Kazakhstan; Sansyzbay Z., Nazarbayev University, School of Engineering &amp; Digital Sciences, Astana, Kazakhstan; Zorbas D., Nazarbayev University, School of Engineering &amp; Digital Sciences, Astana, Kazakhstan</t>
  </si>
  <si>
    <t>This paper proposes an architecture for transmitting voice over low data-rate and long range networks, such as LoRa networks. Unlike other works in the literature which employ audio compression and transmission of binary audio data, the proposed system comprises speech-to-text (STT), optional semantic summarization by using a large language model (LLM), and text-to-speech (TTS) modules to reduce the transmission time, and thus, the end-to-end latency. The required hardware and software components of such architecture are described along with their implications on performance metrics. Through the development of a proof-of-concept based on the Raspberry Pi 4 platform, we demonstrate that the proposed pipeline provides an effective communication with reduced latency. More specifically, the evaluation results reveal a significant latency reduction compared to the compressed audio approach of up to 94%. Even if no semantic compression is employed for short texts, a 50% reduction of the transmission latency can be achieved. © 2025 IEEE.</t>
  </si>
  <si>
    <t>LoRa; Low-Power Communications; Semantic Compression; Speech-to-Text; Text-to-Speech</t>
  </si>
  <si>
    <t>Audio signal processing; Data communication systems; Data compression; Semantics; Speech communication; Text processing; Audio compression; Audio transmission; Lora; Low data rates; Low-data-rate networks; Low-power communication; Semantic compressions; Speech-to-text; Text compressions; Text to speech; Low power electronics</t>
  </si>
  <si>
    <t>Ministry of Education and Science of the Republic of Kazakhstan, (AP23487072); Ministry of Education and Science of the Republic of Kazakhstan</t>
  </si>
  <si>
    <t>This publication has emanated from research conducted with the financial support of the Ministry of Science and Higher Education of the Republic of Kazakhstan, grant No. AP23487072 for the project \"Leveraging IoT Mesh Networks for Machine Learning Knowledge Transfer\".</t>
  </si>
  <si>
    <t>Sinha A.; Kumar P.; Rana N.P.; Islam R.; Dwivedi Y.K., Impact of internet of things (IoT) in disaster management: A task-technology fit perspective, Annals of Operations Research, 283, pp. 759-794, (2019); Ray P.P.; Mukherjee M.; Shu L., Internet of Things for Disaster Management: State-of-the-Art and Prospects, IEEE Access, 5, pp. 18818-18835, (2017); Jia L., Design of LoRa Communication System Based on Speech Recognition in Emergency Rescue Environment, 2nd International Conference on Signal Processing, Computer Networks and Communications, pp. 215-219, (2023); Eduard A.; Urazayev D.; Sabyrbek A.; Orel D.; Zorbas D., Ad-hoc Train-Arrival Notification System for Railway Safety in Remote Areas, Internet of Things, 25, (2024); Johnsen F.T.; Zielinski Z.; Wrona K.; Suri N.; Fuchs C.; Pradhan M.; Furtak J.; Vasilache B.; Pellegrini V.; Dyk M.; Marks M.; Krzyszton M., Application of IoT in Military Operations in a Smart City, International Conference on Military Communications and Information Systems (ICMCIS), pp. 1-8, (2018); Rajora R.; Rajora A.; Sharma B.; Aggarwal P.; Thapliyal S., The Impact of the IoT on Military Operations: A Study of Challenges, Applications, and Future Prospects, 4th International Conference on Innovative Practices in Technology and Management (ICIPTM), pp. 1-5, (2024); Xu Q.; Yuan X.; Zhu X.; Ouyang M.; Liao G., An Ultra-Low Bitrate Neural Audio Codec Under NB-IoT, 5th International Conference on Electronic Communication and Artificial Intelligence (ICECAI), pp. 259-265, (2024); Backstrom T.; Mansali M.B.; Perez Zarazaga P.; Ranjit M.; Das S.; Lachiri Z., PyAWNeS-Codec: Speech and audio codec for ad-hoc acoustic wireless sensor networks, 29th European Signal Processing Conference (EUSIPCO), pp. 1090-1094, (2021); Rademacher M.; Linka H.; Horstmann T.; Henze M., Path Loss in Urban LoRa Networks: A Large-Scale Measurement Study, 94th Vehicular Technology Conference (VTC), pp. 1-6, (2021); Kagai F.; Branch P.; But J.; Allen R., Voice over LoRa, International Conference on Information Networking (ICOIN), pp. 526-531, (2024); Mekiker B.; Wittie M.P., Evaluating Text-to-Speech and Audio Codec Performance for Voice Communication in Resource-Constrained Networks, 20th International Conference on Wireless and Mobile Computing, Networking and Communications (WiMob), pp. 312-317, (2024); Jamieson P.; Kumar S.S.; Nacif J.A.M.; Ferreira R., Analyzing a Low-bit rate Audio Codec-Codec2-on an FPGA, International Conference on Computational Science and Computational Intelligence (CSCI), pp. 1486-1492, (2021); Cremers K.J., LoRa-Based Bidirectional Voice Communication for the RescueRat Backpacks, (2024); Froiz-Miguez I.; Fraga-Lamas P.; Fernandez-CarameS T.M., Design, Implementation, and Practical Evaluation of a Voice Recognition Based IoT Home Automation System for Low-Resource Languages and Resource-Constrained Edge IoT Devices: A System for Galician and Mobile Opportunistic Scenarios, IEEE Access, 11, pp. 63623-63649, (2023); Lin Y.-W.; Lin Y.-B.; Wu Y.-F.; Shen P.-H., VoiceTalk: A No-Code Approach for Creating Voice-Controlled Smart Home Applications, IEEE Open Journal of the Computer Society, pp. 1-10, (2025); Dey S.; Dutta J., A Low footprint Automatic Speech Recognition System For Resource Constrained Edge Devices, 2nd International Workshop on Challenges in Artificial Intelligence and Machine Learning for Internet of Things, pp. 48-54, (2020); Nassereldine A.; Liu D.; Xu C.; Xiong J., PI-Whisper: An Adaptive and Incremental ASR Framework for Diverse and Evolving Speaker Characteristics, (2024); Gilbert H.; Sandborn M.; Schmidt D.C.; Spencer-Smith J.; White J., Semantic Compression with Large Language Models, 10th International Conference on Social Networks Analysis, Management and Security (SNAMS), pp. 1-8, (2023); Wang J.; Zhang Q., ALCZip: Fully Exploitation of Large models in Lossless Text Compression, 4th International Conference on Electronic Information Engineering and Computer Communication (EIECC), pp. 1007-1012, (2024); An T.; Zhou Y.; Zou H.; Yang J., IoT-LLM: Enhancing Real-World IoT Task Reasoning with Large Language Models, (2024); Wang B.; Wei C.; Liu Z.; Lin G.; Chen N.F., Resilience of Large Language Models for Noisy Instructions, (2024); Han T.; Yang Q.; Shi Z.; He S.; Zhang Z., Semantic-preserved Communication System for Highly Efficient Speech Transmission, IEEE Journal on Selected Areas in Communications, 41, 1, pp. 245-259, (2022); Barjami R.; Miele A.; Mottola L., Intermittent Inference: Trading a 1% Accuracy Loss for a 1.9 x Throughput Speedup, 22nd ACM Conference on Embedded Networked Sensor Systems, pp. 647-660, (2024); Baccour E.; Mhaisen N.; Abdellatif A.A.; Erbad A.; Mohamed A.; Hamdi M.; Guizani M., Pervasive AI for IoT applications: A survey on resource-efficient distributed artificial intelligence, IEEE Communications Surveys &amp; Tutorials, 24, 4, pp. 2366-2418, (2022); Kok I.; Demirci O.; Zdemir S.O., When IoT Meet LLMs: Applications and Challenges, IEEE International Conference on Big Data (BigData), pp. 7075-7084, (2024); Hanafy W.A.; Wu L.; Abdelzaher T.; Diggavi S.; Shenoy P., Failure-Resilient ML Inference at the Edge through Graceful Service Degradation, IEEE Military Communications Conference (MILCOM), pp. 144-149, (2023); Huang R.; Zhang C.; Ren Y.; Zhao Z.; Yu D., Prosody-TTS: Improving prosody with masked autoencoder and conditional diffusion model for expressive text-to-speech, Findings of the Association for Computational Linguistics (ACL), pp. 8018-8034, (2023); LoRaWAN 1.0.4 Specification, (2018)</t>
  </si>
  <si>
    <t>D. Urazayev; Nazarbayev University, School of Engineering &amp; Digital Sciences, Astana, Kazakhstan; email: dnislam.urazayev@nu.edu.kz</t>
  </si>
  <si>
    <t>Huawei; IEEE Standards Association; One6G; Qualcomm; Wilab</t>
  </si>
  <si>
    <t>15 September 2025 through 17 September 2025</t>
  </si>
  <si>
    <t>Bologna</t>
  </si>
  <si>
    <t>979-833155495-8</t>
  </si>
  <si>
    <t>IEEE Conf. Stand. Commun. Netw., CSCN</t>
  </si>
  <si>
    <t>2-s2.0-105027110761</t>
  </si>
  <si>
    <t>6th International Conference on Data Science and Applications, ICDSA 2025</t>
  </si>
  <si>
    <t>1741 LNNS</t>
  </si>
  <si>
    <t>https://www.scopus.com/inward/record.uri?eid=2-s2.0-105027571923&amp;partnerID=40&amp;md5=167274f63b1a13492ffd1b3c236c6144</t>
  </si>
  <si>
    <t>The proceedings contain 174 papers. The special focus in this conference is on Data Science and Applications. The topics include: Heart Disease Prediction Using Machine Learning: A Comparative Approach on CHSLB and Cleveland Datasets with Advanced Modeling Techniques; extensive Analysis of Electric Vehicles: Battery Management Systems, Machine Learning Strategies to Prevent Thermal Runaway for Improved Safety and Performance; Analysis of Security Vulnerabilities in OSS for Predicting Diabetes Using OWASP ZAP; A SEM–Neural Network Approach to Predict Customers Intention to Purchase Battery Electric Vehicles in the Bangalore; automating Court Judgement Prediction and Explanation for Indian Legal Cases; deep Learning-Driven Real Time Video Summarization with Temporal Modeling and Attention Mechanism; integrated Monitoring System for Railway Wagon Coal Load Tracking: Sensor-Based Detection and Real-Time Notification; Emotion Recognition from ECG Signals Using Deep Neural Networks; Brain Tumour Survival Prediction Using MRI Segmentation and Autoencoder Features; analysis of Conventional vs Machine Learning Models for Decision-Making in Logistics Based on Uncertainty Quantification; deep Learning-Based IoT Systems for Early Detection of Neurological Disorders Using Wearable Sensors; Eliciting the Ranking Order of Functional Requirements of Software Using Fuzzy TOPSIS Without Conflictions Among Non-Functional Requirements; benchmarking Large Language Models for Side-by-Side Evaluation of Python Code Synthesis: A Side-by-Side Model Comparison; a Multiclass classification System for Early Detection and Leaf Pathology Classification using Deep Convolutional Networks; understanding Antecedents of Artificial Intelligence adoption–A Machine Learning Approach; Detecting and Preventing Deepfake Phishing Using GAN Fingerprinting; exploring Security Challenges and Framework Gaps in Internet of Medical Things with Blockchain: A Review; A Hybrid XAI Approach to Predict and Interpret Student Outcomes in Education; applications of Various Python Libraries for Data Visualization.</t>
  </si>
  <si>
    <t>Nanda S.; Yadav R.; Prasad M.; Saraswat M.</t>
  </si>
  <si>
    <t>16 July 2025 through 18 July 2025</t>
  </si>
  <si>
    <t>Jaipur</t>
  </si>
  <si>
    <t>978-303212826-3</t>
  </si>
  <si>
    <t>2-s2.0-105027571923</t>
  </si>
  <si>
    <t>Kashyap K.; Sarma S.K.</t>
  </si>
  <si>
    <t>Kashyap, Kishore (57191860594); Sarma, Shikhar Kumar (57211549329)</t>
  </si>
  <si>
    <t>57191860594; 57211549329</t>
  </si>
  <si>
    <t>MDAT: Model and Dictionary Augmented Translation from Indic Language to English using LLM</t>
  </si>
  <si>
    <t>Procedia Computer Science</t>
  </si>
  <si>
    <t>10.1016/j.procs.2025.04.641</t>
  </si>
  <si>
    <t>https://www.scopus.com/inward/record.uri?eid=2-s2.0-105007164941&amp;doi=10.1016%2Fj.procs.2025.04.641&amp;partnerID=40&amp;md5=eadc44fa47adb6dfb6e2ca453c1ca2c8</t>
  </si>
  <si>
    <t>Department of Information Technology, Gauhati University, Guwahati, 781014, India</t>
  </si>
  <si>
    <t>Kashyap K., Department of Information Technology, Gauhati University, Guwahati, 781014, India; Sarma S.K., Department of Information Technology, Gauhati University, Guwahati, 781014, India</t>
  </si>
  <si>
    <t>The recent advent of Large Language Models (LLM) has paved the way for many downstream Natural Language Processing tasks such as Question Answering, Text Summarization, Chatbot applications etc. Recently, the use of LLMs in Machine Translation is also gaining popularity. Some works have shown significant improvement of translation quality with the use of Large Language Models. But, the research in this direction is still in infancy and it demands more extensive studies and careful experiments to establish the fact that LLMs can actually improve the Machine Translation quality. This motivated us to carry out this present work where an open source LLM with different prompting strategies are used to enhance the translation quality of baseline Multilingual Neural Machine Translation (MNMT) system which is capable of translating in 20 different directions involving English and four other low resource Indic languages. With this work, we propose a novel system MDAT (Model and Dictionary Augmented Translation), where translation output of the baseline MNMT model and dictionary words are injected into the prompt to get the translation from Indic language source sentence to English. At the final stage LASER3 scoring helped to get best translation from competing systems. It is found that, this dictionary aided mixed few-shot approach performed better than all other approach in terms of BLEU, TER and chrF evaluation metrics resulting in increase of approximately +9 to +10 (BLEU, chrF++), decrease of approximately -5 (TER) for IN22-GEN test set while translating from Indic language to English. We have not experimented with the translating in the reverse direction, i.e., from English to Indic language. © 2024 The Authors. Published by ELSEVIER B.V.</t>
  </si>
  <si>
    <t>Indic language NMT; Large Language Model; Low Resource Language; Neural Machine Translation; Text Generation</t>
  </si>
  <si>
    <t>Computer aided language translation; Context free grammars; Context sensitive grammars; Natural language processing systems; Open source software; Open systems; Down-stream; Indic language NMT; Language model; Large language model; Low resource languages; Machine translations; Natural languages; Text generations; Translation models; Translation quality; Neural machine translation</t>
  </si>
  <si>
    <t>Ministry of Electronics and Information technology</t>
  </si>
  <si>
    <t>We thank the Ministry of Electronics and Information Technology (MeitY), Government of India for their assis-tance through the Project ISHAAN.</t>
  </si>
  <si>
    <t>Brown T.; Mann B.; Ryder N.; Subbiah M.; Kaplan J.D.; Dhariwal P.; Neelakantan A.; Shyam P.; Sastry G.; Askell A.; Agarwal S.; Herbert-Voss A.; Krueger G.; Henighan T.; Child R.; Ramesh A.; Ziegler D.; Wu J.; Winter C.; Hesse C.; Chen M.; Sigler E.; Litwin M.; Gray S.; Chess B.; Clark J.; Berner C.; McCandlish S.; Radford A.; Sutskever I.; Amodei D., Language Models are Few-Shot Learners, Advances in Neural Information Processing Systems, pp. 1877-1901, (2020); Bahdanau D.; Cho K.; Bengio Y., Neural Machine Translation by Jointly Learning to Align and Translate, 3rd International Conference on Learning Representations, ICLR 2015, (2015); Vaswani A.; Shazeer N.; Parmar N.; Uszkoreit J.; Jones L.; Gomez A.N.; Kaiser L.; Polosukhin I., Attention is All you Need, Advances in Neural Information Processing Systems 30: Annual Conference on Neural Information Processing Systems 2017, pp. 5998-6008, (2017); Batheja A.; Bhattacharyya P., Improving Machine Translation with Phrase Pair Injection and Corpus Filtering, Proceedings of the 2022 Conference on Empirical Methods in Natural Language Processing, pp. 5395-5400, (2022); Kashyap K.; Sarma S.K.; Ma A., Improving translation between English, Assamese bilingual pair with monolingual data, length penalty and model averaging, International Journal of Information Technology, 16, pp. 1539-1549, (2024); Laskar S.R.; Paul B.; Dadure P.; Manna R.; Pakray P.; Bandyopadhyay S., English-Assamese neural machine translation using prior alignment and pre-trained language model, Computer Speech &amp; Language, 82, (2023); Gala J.; Chitale P.A.; Doddapaneni S.; Gumma V.; Kumar A.; Nawale J.; Sujatha A.; Puduppully R.; Raghavan V.; Kumar P.; Khapra M.M.; Dabre R.; Kunchukuttan A., IndicTrans2: Towards High-Quality and Accessible Machine Translation Models for All 22 Scheduled Indian Languages, (2023); Wu Z.; Wang Y.; Ye J.; Wu Z.; Feng J.; Xu J.; Qiao Y., OpenICL: An Open-Source Framework for In-context Learning, Proceedings of the 61st Annual Meeting of the Association for Computational Linguistics (Volume 3: System Demonstrations), pp. 489-498, (2023); Chowdhery A.; Narang S.; Devlin J.; Bosma M.; Mishra G.; Roberts A.; Barham P.; Chung H.W.; Sutton C.; Gehrmann S.; Schuh P.; Shi K.; Tsvyashchenko S.; Maynez J.; Rao A.; Barnes P.; Tay Y.; Shazeer N.; Prabhakaran V.; Reif E.; Du N.; Hutchinson B.; Pope R.; Bradbury J.; Austin J.; Isard M.; Gur-Ari G.; Yin P.; Duke T.; Levskaya A.; Ghemawat S.; Dev S.; Michalewski H.; Garcia X.; Misra V.; Robinson K.; Fedus L.; Zhou D.; Ippolito D.; Luan D.; Lim H.; Zoph B.; Spiridonov A.; Sepassi R.; Dohan D.; Agrawal S.; Omernick M.; Dai A.M.; Pillai T.S.; Pellat M.; Lewkowycz A.; Moreira E.; Child R.; Polozov O.; Lee K.; Zhou Z.; Wang X.; Saeta B.; Diaz M.; Firat O.; Catasta M.; Wei J.; Meier-Hellstern K.; Eck D.; Dean J.; Petrov S.; Fiedel N., PaLM: Scaling Language Modeling with Pathwayss, Journal of Machine Learning Research, 24, pp. 1-113, (2023); Feng Z.; Zhang Y.; Li H.; Liu W.; Lang J.; Feng Y.; Wu J.; Liu Z., Improving LLM-based Machine Translation with Systematic Self-Correction, (2024); Zhang B.; Haddow B.; Birch A., Prompting large language model for machine translation: A case study, International Conference on Machine Learning, pp. 41092-41110, (2023); Brants T.; Popat A.C.; Xu P.; Och F.J.; Dean J., Large Language Models in Machine Translation, Proceedings of the 2007 Joint Conference on Empirical Methods in Natural Language Processing and Computational Natural Language Learning (EMNLP-CoNLL), pp. 858-867, (2007); Aycock S.; Bawden R., Topic-guided Example Selection for Domain Adaptation in LLM-based Machine Translation, Proceedings of the 18th Conference of the European Chapter of the Association for Computational Linguistics: Student Research Workshop, pp. 175-195, (2024); Zhu W.; Liu H.; Dong Q.; Xu J.; Kong L.; Chen J.; Li L.; Huang S., Multilingual Machine Translation with Large Language Models: Empirical Results and Analysis, (2023); Li J.; Cheng S.; Huang S.; Chen J., MT-PATCHER: Selective and Extendable Knowledge Distillation from Large Language Models for Machine Translation, (2024); Moslem Y.; Romani G.; Molaei M.; Kelleher J.D.; Haque R.; Way A., Domain Terminology Integration into Machine Translation: Leveraging Large Language Models, Proceedings of the Eighth Conference on Machine Translation, pp. 902-911, (2023); Moslem Y.; Haque R.; Kelleher J.D.; Way A., Adaptive Machine Translation with Large Language Models, Proceedings of the 24th Annual Conference of the European Association for Machine Translation, pp. 227-237, (2023); Mujadia V.; Urlana A.; Bhaskar Y.; Pavani P.A.; Shravya K.; Krishnamurthy P.; Sharma D.M., Assessing Translation Capabilities of Large Language Models Involving English and Indian Languages, (2023); Gallegos I.O.; Rossi R.A.; Barrow J.; Tanjim M.M.; Kim S.; Dernoncourt F.; Yu T.; Zhang R.; Ahmed N.K., Bias and Fairness in Large Language Models: A Survey, (2023); Singh C.; Inala J.P.; Galley M.; Caruana R.; Gao J., Rethinking Interpretability in the Era of Large Language Models, (2024); Gu A.; Dao T., Mamba: Linear-time Sequence Modeling with Selective State Spaces, (2023); Touvron H.; Lavril T.; Izacard G.; Martinet X.; Lachaux M.-A.; Lacroix T.; Roziere B.; Goyal N.; Hambro E.; Azhar F., Llama: Open and Efficient Foundation Language Models, (2023); Ott M.; Edunov S.; Baevski A.; Fan A.; Gross S.; Ng N.; Grangier D.; Auli M., Fairseq: A Fast, Extensible Toolkit for Sequence Modeling, Proceedings of the 2019 Conference of the North American Chapter of the Association for Computational Linguistics (Demonstrations), pp. 48-53, (2019); Tunstall L.; Beeching E.; Lambert N.; Rajani N.; Rasul K.; Belkada Y.; Huang S.; Von Werra L.; Fourrier C.; Habib N.; Sarrazin N.; Sanseviero O.; Rush A.M.; Wolf T., Zephyr: Direct Distillation of LM Alignment, (2023); Tunstall L.; Schmid P., Zephyr 7B Gemma, (2024); Rafailov R.; Sharma A.; Mitchell E.; Manning C.D.; Ermon S.; Finn C., Direct preference optimization: Your language model is secretly a reward model, Advances in Neural Information Processing Systems, 36, (2024); Heffernan K.; Celebi O.; Schwenk H., Bitext Mining Using Distilled Sentence Representations for Low-Resource Languages, (2022); Kakwani D.; Kunchukuttan A.; Golla S.; Bhattacharyya A.; Khapra M.M.; Kumar P., IndicNLPSuite: Monolingual Corpora, Evaluation Benchmarks and Pre-trained Multilingual Language Models for Indian Languages, Findings of EMNLP, (2020); Papineni K.; Roukos S.; Ward T.; Zhu W.-J., BLEU: A method for automatic evaluation of machine translation, Proceedings of the 40th Annual Meeting on Association for Computational Linguistics, pp. 311-318, (2002); Snover M.; Dorr B.; Schwartz R.; Micciulla L.; Makhoul J., A Study of Translation Edit Rate with Targeted Human Annotation, Proceedings of the 7th Conference of the Association for Machine Translation in the Americas: Technical Papers, pp. 223-231, (2006); Popovic M., ChrF++: Words helping character n-grams, Proceedings of the Second Conference on Machine Translation, pp. 612-618, (2017)</t>
  </si>
  <si>
    <t>K. Kashyap; Department of Information Technology, Gauhati University, Guwahati, 781014, India; email: kb.guwahati@gmail.com</t>
  </si>
  <si>
    <t>Singh V.; Li K.-C.; Asari V.K.; Gonzalez Crespo R.R.G.</t>
  </si>
  <si>
    <t>Elsevier B.V.</t>
  </si>
  <si>
    <t>IBM; Ministry of Electronics and Information Technology</t>
  </si>
  <si>
    <t>3rd International Conference on Machine Learning and Data Engineering, ICMLDE 2024</t>
  </si>
  <si>
    <t>28 November 2024 through 29 November 2024</t>
  </si>
  <si>
    <t>Dehradun</t>
  </si>
  <si>
    <t>Procedia Comput. Sci.</t>
  </si>
  <si>
    <t>2-s2.0-105007164941</t>
  </si>
  <si>
    <t>Zhang Y.; Ruan H.; Fan Z.; Roychoudhury A.</t>
  </si>
  <si>
    <t>Zhang, Yuntong (57572789500); Ruan, Haifeng (57220894302); Fan, Zhiyu (57226180517); Roychoudhury, Abhik (7005260419)</t>
  </si>
  <si>
    <t>57572789500; 57220894302; 57226180517; 7005260419</t>
  </si>
  <si>
    <t>AutoCodeRover: Autonomous Program Improvement</t>
  </si>
  <si>
    <t>ISSTA 2024 - Proceedings of the 33rd ACM SIGSOFT International Symposium on Software Testing and Analysis</t>
  </si>
  <si>
    <t>10.1145/3650212.3680384</t>
  </si>
  <si>
    <t>https://www.scopus.com/inward/record.uri?eid=2-s2.0-85203182652&amp;doi=10.1145%2F3650212.3680384&amp;partnerID=40&amp;md5=310c02174e2875183e70cc48042048fa</t>
  </si>
  <si>
    <t>National University of Singapore, Singapore, Singapore</t>
  </si>
  <si>
    <t>Zhang Y., National University of Singapore, Singapore, Singapore; Ruan H., National University of Singapore, Singapore, Singapore; Fan Z., National University of Singapore, Singapore, Singapore; Roychoudhury A., National University of Singapore, Singapore, Singapore</t>
  </si>
  <si>
    <t>Researchers have made significant progress in automating the software development process in the past decades. Automated techniques for issue summarization, bug reproduction, fault localization, and program repair have been built to ease the workload of developers. Recent progress in Large Language Models (LLMs) has significantly impacted the development process, where developers can use LLM-based programming assistants to achieve automated coding. Nevertheless, software engineering involves the process of program improvement apart from coding, specifically to enable software maintenance (e.g. program repair to fix bugs) and software evolution (e.g. feature additions). In this paper, we propose an automated approach for solving Github issues to autonomously achieve program improvement. In our approach called AutoCodeRover, LLMs are combined with sophisticated code search capabilities, ultimately leading to a program modification or patch. In contrast to recent LLM agent approaches from AI researchers and practitioners, our outlook is more software engineering oriented. We work on a program representation (abstract syntax tree) as opposed to viewing a software project as a mere collection of files. Our code search exploits the program structure in the form of classes/methods to enhance LLM's understanding of the issue's root cause, and effectively retrieve a context via iterative search. The use of spectrum-based fault localization using tests, further sharpens the context, as long as a test-suite is available. Experiments on the recently proposed SWE-bench-lite (300 real-life Github issues) show increased efficacy in solving Github issues (19% on SWE-bench-lite), which is higher than the efficacy of the recently reported Swe-agent. Interestingly, our approach resolved 57 GitHub issues in about 4 minutes each (pass@1), whereas developers spent more than 2.68 days on average. In addition, AutoCodeRover achieved this efficacy with significantly lower cost (on average, $0.43 USD), compared to other baselines. We posit that our workflow enables autonomous software engineering, where, in future, auto-generated code from LLMs can be autonomously improved.  © 2024 Owner/Author.</t>
  </si>
  <si>
    <t>automatic program repair; autonomous software engineering; autonomous software improvement; large language model</t>
  </si>
  <si>
    <t>Computer debugging; Computer software maintenance; Computer software selection and evaluation; Cost engineering; Intelligent agents; Program debugging; Search engines; Software testing; Syntactics; Automatic program repair; Automatic programs; Autonomous software; Autonomous software engineering; Autonomous software improvement; Code search; Fault localization; Language model; Large language model; Software design</t>
  </si>
  <si>
    <t>Ministry of Education - Singapore, MOE, (MOE-MOET32021-0001); Ministry of Education - Singapore, MOE</t>
  </si>
  <si>
    <t>We thank the anonymous reviewers for their suggestions. Thiswork was partially supported by a Singapore Ministry of Education (MoE) Tier 3 grant \"Automated Program Repair\", MOE-MOET32021-0001.</t>
  </si>
  <si>
    <t>GitHub Copilot, your AI pair programmer, (2022); AutoCodeRover, Autonomous Software Engineering, (2024); Abreu R.; Zoeteweij P.; Van Gemund A.J.C., On the accuracy of spectrum-based fault localization, Testing: Academic and Industrial Confer- ence Practice and Research Techniques - MUTATION (TAICPART-MUTATION 2007). IEEE, IEEE, pp. 89-98, (2007); Bader J.; Scott A.; Pradel M.; Chandra S., Getafix: Learning to fix bugs automatically, Proceedings of the ACM on Programming Lan- guages, 3, pp. 1-27, (2019); Bohme M.; Cadar C.; Roychoudhury A., Fuzzing: Challenges and reflections, IEEE Software, 38, 3, (2021); Bohme M.; Pham V.-T.; Nguyen M.-D.; Roychoudhury A., Directed greybox fuzzing, Proceedings of the 2017 ACM SIGSAC conference on computer and communications security., pp. 2329-2344, (2017); Cadar C.; Sen K., Symbolic execution for software testing: Three decades later, Commun. ACM, 56, 2, (2013); Chen M.; Tworek J.; Jun H.; Yuan Q.; De Oliveira P.H.P.; Kaplan J.; Edwards H.; Burda Y.; Joseph N.; Brockman G.; Ray A.; Puri R.; Krueger G.; Petrov M.; Khlaaf H.; Sastry G.; Mishkin P.; Chan B.; Gray S.; Ryder N.; Pavlov M.; Power A.; Kaiser L.; Bavarian M.; Winter C.; Tillet P.; Such F.P.; Cummings D.; Plappert M.; Chantzis F.; Barnes E.; Ariel H.-V.; Guss W.H.; Nichol A.; Paino A.; Tezak N.; Tang J.; Babuschkin I.; Balaji S.; Jain S.; Saunders W.; Hesse C.; Carr A.N.; Leike J.; Achiam J.; Misra V.; Morikawa E.; Radford A.; Knight M.; Brundage M.; Murati M.; Mayer K.; Welinder P.; McGrew B.; Amodei D.; McCandlish S.; Sutskever I.; Zaremba W., Evaluating Large Language Models Trained on Code, (2021); Chow Y.W.; Di Grazia L.; Pradel M., Pyty: Repairing static type errors in python, Proceedings of the IEEE/ACM 46th International Confer- ence on Software Engineering., pp. 1-13, (2024); Fan Z.; Gao X.; Mirchev M.; Roychoudhury A.; Tan S.H., Automated repair of programs from large language models, 45th IEEE/ACM International Conference on Software Engineering, ICSE 2023, pp. 1469-1481, (2023); Fu M.; Tantithamthavorn C.; Le T.; Van Nguyen; Phung D., VulRepair: A T5-based automated software vulnerability repair, Pro- ceedings of the 30th ACM joint european software engineering conference and symposium on the foundations of software engineering., pp. 935-947, (2022); Gao X.; Mechtaev S.; Roychoudhury A., Crash-avoiding program repair, Proceedings of the 28th ACM SIGSOFT International Symposium on Software Testing and Analysis., pp. 8-18, (2019); Le Goues C.; Pradel M.; Roychoudhury A., Automated program repair, Commun. ACM, 62, 12, pp. 56-65, (2019); Gunasinghe N.; Marcus N., Language Server Protocol and Implementation, (2021); Jiang N.; Liu K.; Lutellier T.; Tan L., Impact of code language models on automated program repair, 45th IEEE/ACM International Conference on Software Engineering, ICSE 2023 International Conference on Software Engineering, pp. 1430-1442, (2023); Jimenez C.E.; Yang J.; Wettig A.; Yao S.; Pei K.; Press O.; Narasimhan K., Leaderboard results on SWE-bench, (2024); Jimenez C.E.; Yang J.; Wettig A.; Yao S.; Pei K.; Press O.; Narasimhan K.R., SWE-bench: Can language models resolve real-world github issues?, The Twelfth International Conference on Learning Representations, (2024); Jin M.; Shahriar S.; Tufano M.; Shi X.; Lu S.; Sundaresan N.; Svyatkovskiy A., Inferfix: End-to-end program repair with llms, Proceedings of the 31st ACM Joint European Software Engineering Conference and Symposium on the Foundations of Software Engineering., pp. 1646-1656, (2023); Jin W., PyAnalyzer: An Effective and Practical approach for dependency extraction from python code, International Conference on Software Engineering (ICSE)., (2024); Jin W.; Orso A., BugRedux: Reproducing field failures for in-house debugging, 2012 34th International Conference on Software Engineering (ICSE)., pp. 474-484, (2012); Jones J.A.; Harrold M.J.; Stasko J., Visualization of test information to assist fault localization, Proceedings of the 24th international conference on Software engineering., pp. 467-477, (2002); Keller F.; Grunske L.; Heiden S.; Filieri A.; Van Hoorn A.; Lo D., A critical evaluation of spectrum-based fault localization techniques on a large-scale software system, 2017 IEEE International Conference on Software Quality, Reliability and Security (QRS). IEEE, pp. 114-125, (2017); Koyuncu A.; Liu K.; Bissyande T.F.; Kim D.; Monperrus M.; Klein J.; Le Traon Y., IFixR: Bug report driven program repair, Proceedings of the 2019 27th ACM joint meeting on european software engineering conference and symposium on the foundations of software engineering., pp. 314-325, (2019); Devin, AI software engineer, (2024); Li Y.; Choi D.H.; Chung J.; Kushman N.; Schrittwieser J.; Leblond R.; Eccles T.; Keeling J.; Gimeno F.; Lago A.D.; Hubert T.; Choy P.; De Masson D.C.; Babuschkin I.; Chen X.; Huang P.-S.; Welbl J.; Gowal S.; Cherepanov A.; Molloy J.; Mankowitz D.J.; Robson E.S.; Kohli P.; De Freitas N.; Kavukcuoglu K.; Vinyals O., Competition- Level Code Generation with AlphaCode, 6624, pp. 1092-1097, (2022); Lutellier T.; Pham H.V.; Pang L.; Li Y.; Wei M.; Tan L., CoCoNuT: Combining context-aware neural translation models using ensemble for program repair, ISSTA '20: 29th ACM SIGSOFT International Symposium on Software Testing and Analysis, pp. 101-114, (2020); Marginean A.; Bader J.; Chandra S.; Harman M.; Jia Y.; Mao K.; Mols A.; Scott A., Sapfix: Automated end-toend repair at scale, 2019 IEEE/ACM 41st International Conference on Software Engineering: Software Engineering in Practice (ICSE-SEIP). IEEE, pp. 269-278, (2019); Mechtaev S.; Yi J.; Roychoudhury A., Angelix: Scalable multiline program patch synthesis via symbolic analysis, Proceedings of the 38th International Conference on Software Engineering, ICSE 2016, pp. 691-701, (2016); Motwani M.; Brun Y., Better automatic program repair by using bug reports and tests together, 2023 IEEE/ACM 45th International Conference on Software Engineering (ICSE). IEEE, pp. 1225-1237, (2023); Nguyen H.D.T.; Qi D.; Roychoudhury A.; Chandra S., SemFix: Program repair via semantic analysis, 35th International Conference on Software Engineering, ICSE '13, pp. 772-781, (2013); Noller Y.; Shariffdeen R.; Gao X.; Roychoudhury A., Trust enhancement issues in program repair, IEEE/ACM 44th International Conference on Software Engineering (ICSE)., (2022); Ovalle B.S.T., GitHub Copilot, (2023); Pearce H.; Tan B.; Ahmad B.; Karri R.; Brendan D.-G., Examining zero-shot vulnerability repair with large language models, 2023 IEEE Symposium on Security and Privacy (SP). IEEE, pp. 2339-2356, (2023); Pearce H.; Tan B.; Ahmad B.; Karri R.; Dolan-Gavitt B., Examining zeroshot vulnerability repair with large language models, IEEE Symposium on Security and Privacy (SP)., (2023); Prenner J.A.; Babii H.; Robbes R., Can openai's codex fix bugs? an evaluation on quixbugs, Proceedings of the Third International Workshop on Automated Program Repair., pp. 69-75, (2022); Ryder B.G., Constructing the call graph of a program, IEEE Transac- tions on Software Engineering, 3, pp. 216-226, (1979); Salis V.; Sotiropoulos T.; Louridas P.; Spinellis D.; Mitropoulos D., Pycg: Practical call graph generation in python, 2021 IEEE/ACM 43rd International Conference on Software Engineering (ICSE). IEEE, pp. 1646-1657, (2021); Smith E.K.; Barr E.T.; Le Goues C.; Brun Y., Is the cure worse than the disease? overfitting in automated program repair, Proceedings of the 2015 10th Joint Meeting on Foundations of Software Engineering, ESEC/FSE 2015, pp. 532-543, (2015); Tan S.H.; Li Z.; Yan L., CrossFix: Resolution of github issues via similar bugs recommendation, Journal of Software: Evolution and Process, 36, 4, (2024); SWE-bench technical report (Devin)., (2024); Wang W.; Wang Y.; Joty S.; Hoi S.C.H., Rap-gen: Retrievalaugmented patch generation with codet5 for automatic program repair, Pro- ceedings of the 31st ACM Joint European Software Engineering Conference and Symposium on the Foundations of Software Engineering., pp. 146-158, (2023); Weimer W.; Nguyen T.V.; Le Goues C.; Forrest S., Automatically finding patches using genetic programming, 31st International Conference on Software Engineering, ICSE 2009, Proceedings. 2009 IEEE 31st International Conference on Software Engi- neering, pp. 364-374, (2009); Williams D.; Callan J.; Kirbas S.; Mechtaev S.; Petke J.; Thomas P.-G.; Sarro F., User-Centric Deployment of Automated Program Repair at Bloomberg, (2023); Wong W.E.; Gao R.; Li Y.; Abreu R.; Wotawa F., A survey on software fault localization, IEEE Transactions on Software Engineering (2016), pp. 707-740, (2016); Wong W.E.; Gao R.; Li Y.; Abreu R.; Wotawa F., A survey on software fault localization, IEEE Transactions on Software Engineering, 42, 8, pp. 707-740, (2016); Xia C.S.; Wei Y.; Zhang L., Automated program repair in the era of large pre-trained language models, 2023 IEEE/ACM 45th International Conference on Software Engineering (ICSE). IEEE, pp. 1482-1494, (2023); Yang J.; Jimenez C.E.; Wettig A.; Lieret K.; Yao S.; Narasimhan K.; Press O., SWE-agent: Agent-Computer Interfaces Enable Automated Software Engineering, (2024); Zhu Q.; Sun Z.; Xiao Y.-A.; Zhang W.; Yuan K.; Xiong Y.; Zhang L., A syntax-guided edit decoder for neural program repair, ESEC/FSE '21: 29th ACM Joint European Software Engineering Conference and Symposium on the Foundations of Software Engineering, pp. 341-353, (2021)</t>
  </si>
  <si>
    <t>A. Roychoudhury; National University of Singapore, Singapore, Singapore; email: abhik@comp.nus.edu.sg</t>
  </si>
  <si>
    <t>Christakis M.; Pradel M.</t>
  </si>
  <si>
    <t>ACM SIGSOFT; AITO</t>
  </si>
  <si>
    <t>33rd ACM SIGSOFT International Symposium on Software Testing and Analysis, ISSTA 2024</t>
  </si>
  <si>
    <t>16 September 2024 through 20 September 2024</t>
  </si>
  <si>
    <t>Vienna</t>
  </si>
  <si>
    <t>979-840070612-7</t>
  </si>
  <si>
    <t>ISSTA - Proc. ACM SIGSOFT Int. Symp. Softw. Test. Anal.</t>
  </si>
  <si>
    <t>2-s2.0-85203182652</t>
  </si>
  <si>
    <t>Akalanka I.; Silva S.D.; Ganeshalingam M.; Abeykoon A.; Wijendra D.; Krishara J.</t>
  </si>
  <si>
    <t>Akalanka, Isuru (57889700500); Silva, Sandeepa De (59970524100); Ganeshalingam, Mayuran (59970636300); Abeykoon, Akash (59970415200); Wijendra, Dinuka (57193736232); Krishara, Jenny (57461207200)</t>
  </si>
  <si>
    <t>57889700500; 59970524100; 59970636300; 59970415200; 57193736232; 57461207200</t>
  </si>
  <si>
    <t>AI Powered Integrated Code Repository Analyzer for Efficient Developer Workflow</t>
  </si>
  <si>
    <t>Proceedings - International Research Conference on Smart Computing and Systems Engineering, SCSE 2025</t>
  </si>
  <si>
    <t>10.1109/SCSE65633.2025.11031000</t>
  </si>
  <si>
    <t>https://www.scopus.com/inward/record.uri?eid=2-s2.0-105009458802&amp;doi=10.1109%2FSCSE65633.2025.11031000&amp;partnerID=40&amp;md5=6821c073d6b096a167e8f5e5f29f00f5</t>
  </si>
  <si>
    <t>Sri Lanka Institute of Information Technology, Faculty of Computing, Malabe, Sri Lanka</t>
  </si>
  <si>
    <t>Akalanka I., Sri Lanka Institute of Information Technology, Faculty of Computing, Malabe, Sri Lanka; Silva S.D., Sri Lanka Institute of Information Technology, Faculty of Computing, Malabe, Sri Lanka; Ganeshalingam M., Sri Lanka Institute of Information Technology, Faculty of Computing, Malabe, Sri Lanka; Abeykoon A., Sri Lanka Institute of Information Technology, Faculty of Computing, Malabe, Sri Lanka; Wijendra D., Sri Lanka Institute of Information Technology, Faculty of Computing, Malabe, Sri Lanka; Krishara J., Sri Lanka Institute of Information Technology, Faculty of Computing, Malabe, Sri Lanka</t>
  </si>
  <si>
    <t>Transitioning between new and legacy codebases in diverse project environments poses significant challenges for developers, especially with traditional Knowledge Transfer (KT) methods, which are often resource intensive and prone to obsolescence. These limitations hinder the Software Development Life Cycle (SDLC), particularly in fast-paced industrial settings. This research introduces an AI-driven automation solution that leverages large language models (LLMs) and advanced artificial intelligence technologies to address critical gaps in technical knowledge transfer, with a focus on modern software frameworks. The proposed system reduces development costs, improves team performance, and accelerates adaptation to complex codebases. Key features include a documentation generation tool that cuts manual effort by up to 90%, with an average generation time of 6.8 minutes. Additionally, a virtual knowledge transfer assistant enhances onboarding efficiency, potentially reducing senior developer involvement by 50-60%. The system also includes an automated diagram generator that achieves 97% validation accuracy and a code smell detection tool with 71% accuracy, resulting in better code quality assessments. These findings demonstrate the effectiveness of AI-driven automation in improving developer productivity, streamlining onboarding processes, and optimizing software development workflows.  © 2025 IEEE.</t>
  </si>
  <si>
    <t>AI automation; code summarization; large language model; SDLC; software development</t>
  </si>
  <si>
    <t>Automation; Codes (symbols); Knowledge management; Knowledge transfer; Life cycle; AI automation; Code summarization; Integrated codes; Knowledge transfer; Language model; Large language model; Onboarding; Project environment; Software development life-cycle; Work-flows; Software design</t>
  </si>
  <si>
    <t>Stack Overflow Developer Survey 2024, Stack Overflow, (2024); Yang K.; Wang J.; Song Z., Learning a holistic and comprehensive code representation for code summarization, J. Syst. Softw., 203, (2023); Kapoor D.; Gupta D.; Uppal M., A scientometric review of machine learning and deep learning techniques, 2024 ICCPCT, pp. 1465-1470, (2024); Matsumura T., Automatic source code summarization with extended tree-LSTM, (2019); Bafna P.; Pramod D.; Vaidya A., Document clustering: TF-IDF approach, 2016 International Conference on Electrical, Electronics, and Optimization Techniques (ICEEOT), pp. 61-66, (2016); Hu X.; Li G.; Xia X.; Lo D.; Jin Z., Deep code comment generation, Proc. 26th Conf. Program Comprehension, pp. 200-210, (2018); Takahashi A.; Shiina H.; Kobayashi N., Automatic generation of program comments based on problem statements for computational thinking, Proc. 8th Int. Congr. Adv. Appl. Informat. (IIAI-AAI), pp. 629-634, (2019); Vaswani A., Attention is all you need, Proc. 31st Conf. Neural Inf. Process. Syst. (NeurIPS), pp. 5998-6008, (2017); Shahbazi R.; Sharma R.; Fard F.H., API2Com: On the improvement of automatically generated code comments using API documentations, Proc. IEEE/ACM 29th Int. Conf. Program Comprehension (ICPC), pp. 411-421, (2021); Gill S.S., Transformative effects of ChatGPT on modern education: Emerging era of AI chatbots, Internet Things Cyber-Phys. Syst., 4, pp. 19-23, (2024); Abdulla H.; Eltahir A.M.; Alwahaishi S.; Saghair K.; Platos J.; Snasel V., Chatbot development using natural language processing: a review, Proc. 26th Int. Conf. Circuits, Syst., Commun. Comput. (CSCC), pp. 122-128, (2022); Chen D.-L.; Aaltonen K.; Lampela H.; Kujala J., The design and implementation of an educational chatbot with personalized adaptive learning features for project management training, Technol. Knowl. Learn., (2024); Lanza M.; Ducasse S., Understanding software evolution using a combination of software visualization and software metrics, Proc. 23rd Int. Conf. Softw. Eng., pp. 763-766, (2006); Baxter I.; Pidgeon C.; Mehlich M., DMS®: Program transformation for practical scalable software evolution, Proc. Int. Conf. Softw. Eng., pp. 625-634, (2008); Allamanis M.; Barr E.T.; Devambu P.; Sutton C., A survey of machine learning for big code and naturalness, ACM Comput. Surv., 51, 4, (2018); Poy O.; Moraga M.A.; Garcia F.; Calero C., Impact on energy consumption of design patterns, code smells and refactoring techniques: A systematic mapping study, J. Syst. Softw., 222, (2025); Paiva T.; Damasceno A.; Figueiredo E.; Sant'Anna C., On the evaluation of code smells and detection tools, J. Softw. Eng. Res. Dev., 5, 7, (2017); Sharma T.; Mishra P.; Tiwari R., Designite: A software design quality assessment tool, Proceedings of the 2016 IEEE/ACM International Conference on Software Engineering Companion (ICSE-C), pp. 1-4, (2016); Tufano R.; Pascarella L.; Tufano M.; Poshyvanyk D.; Bavota G., Towards automating code review activities, 2021 IEEE/ACM 43rd International Conference on Software Engineering (ICSE), pp. 163-174, (2021)</t>
  </si>
  <si>
    <t>I. Akalanka; Sri Lanka Institute of Information Technology, Faculty of Computing, Malabe, Sri Lanka; email: it21305900@my.sliit.lk</t>
  </si>
  <si>
    <t>Mahanama T.</t>
  </si>
  <si>
    <t>2025 International Research Conference on Smart Computing and Systems Engineering, SCSE 2025</t>
  </si>
  <si>
    <t>3 April 2025</t>
  </si>
  <si>
    <t>Colombo</t>
  </si>
  <si>
    <t>979-833152326-8</t>
  </si>
  <si>
    <t>Proc. - Int. Res. Conf. Smart Comput. Syst. Eng., SCSE</t>
  </si>
  <si>
    <t>2-s2.0-105009458802</t>
  </si>
  <si>
    <t>Sarkar S.; Kushwaha S.P.; Sharma V.; Mishra N.; Alkhayyat A.</t>
  </si>
  <si>
    <t>Sarkar, Sneha (59553480700); Kushwaha, Suresh Prasad (59724325200); Sharma, Vandana (58957195700); Mishra, Nilamadhab (57220117710); Alkhayyat, Ahmed (59268596900)</t>
  </si>
  <si>
    <t>59553480700; 59724325200; 58957195700; 57220117710; 59268596900</t>
  </si>
  <si>
    <t>A Novel LLM enabled Code Snippet Generation Framework</t>
  </si>
  <si>
    <t>International Conference on Intelligent and Innovative Practices in Engineering and Management 2024, IIPEM 2024</t>
  </si>
  <si>
    <t>10.1109/IIPEM62726.2024.10925748</t>
  </si>
  <si>
    <t>https://www.scopus.com/inward/record.uri?eid=2-s2.0-105001923777&amp;doi=10.1109%2FIIPEM62726.2024.10925748&amp;partnerID=40&amp;md5=27f0f5b60c0254f52785f65e043f28d1</t>
  </si>
  <si>
    <t>Deemed to Be University, Kalinga Institute of Industrial Technology, Odisha, Bhuabneswar, India; CHRIST University, Computer Science Department, Bengaluru, India; VIT Bhopal University, Madhya Pradesh, Sehore, India; The Islamic University, College of Technical Engineering, Najaf, Iraq</t>
  </si>
  <si>
    <t>Sarkar S., Deemed to Be University, Kalinga Institute of Industrial Technology, Odisha, Bhuabneswar, India; Kushwaha S.P., Deemed to Be University, Kalinga Institute of Industrial Technology, Odisha, Bhuabneswar, India; Sharma V., CHRIST University, Computer Science Department, Bengaluru, India; Mishra N., VIT Bhopal University, Madhya Pradesh, Sehore, India; Alkhayyat A., The Islamic University, College of Technical Engineering, Najaf, Iraq</t>
  </si>
  <si>
    <t>Large Language Models (LLMs) represent a breakthrough in natural language processing (NLP), leveraging deep learning techniques to achieve exceptional proficiency in code generation, analysis and modification of human languages. These models, characterized by their vast scale and parameter count, like Bidirectional Encoder Representations from Transformers (BERT by Google) and the Generative Pre-trained Transformer series (by OpenAI's GPT), have revolutionized various applications including text generation, translation, summarization, and question answering. In our paper we investigate the practicality,complications, and significance of using LLMs for code generation. We provide a review analysis of existing LLM models in use and compare their proficiency for code generation. This paper examines the underlying mechanisms of LLMs, specially their ability to grasp the code syntax, semantics, and programming logic from large-scale repositories and their documentations. The models' training techniques include fine-tuning programming-specific datasets and enhancing the models' competency to generate code snippets that are syntactically correct and contextually relevant. © 2024 IEEE.</t>
  </si>
  <si>
    <t>Code Generation; Code Quality; Large Language Models (LLMs); Natural Language Processing (NLP); Software Development</t>
  </si>
  <si>
    <t>Character sets; Computer aided language translation; Computer software selection and evaluation; Deep learning; Natural language processing systems; Program translators; Syntactics; Code modifications; Code quality; Codegeneration; Language model; Language processing; Large language model; Learning techniques; Natural language processing; Natural languages; Snippet generation; Semantics</t>
  </si>
  <si>
    <t>Lin F.; Kim D.J.; Chen T., When LLM-based Code Generation Meets the Software Development Process, (2024); Sarker L.; Downing M.; Desai A.; Bultan T., Syntactic Robustness for LLM-based Code Generation, (2024); Zheng D.; Wang Y.; Shi E.; Zhang R.; Ma Y.; Zhang H.; Zheng Z., Towards More Realistic Evaluation of LLM-based Code Generation: An Experimental Study and beyond, (2024); Fakhoury S.; Naik A.; Sakkas G.; Chakraborty S.; Lahiri S.K., LLM-based Test-driven Interactive Code Generation: User Study and Empirical Evaluation, (2024); Mu F.; Shi L.; Wang S.; Yu Z.; Zhang B.; Wang C.; Liu S.; Wang Q., ClarifyGPT: A Framework for Enhancing LLM-Based Code Generation via Requirements Clarification, Proceedings of the ACM on Software Engineering, (2024); Luthra A.; Dixit S.; Kumar H.; Choubey A.K.; Anchal M., Revolutionizing Industries Navigating the Landscape of Supply Chain in Industry 4.0 Operations, Futuristic Technology for Sustainable Manufacturing, pp. 153-168, (2024); Coignion T.; Quinton C.; Rouvoy R., A Performance Study of LLM-Generated Code on Leetcode, Proceedings of the 28th International Conference on Evaluation and Assessment in Software Engineering, (2024); Nam D.; Macvean A.P.; Hellendoorn V.J.; Vasilescu B.; Myers B.A., Using an LLM to Help with Code Understanding, 2024 IEEE/ACM 46th International Conference on Software Engineering (ICSE), pp. 1184-1196, (2023); Ni A.; Iyer S.; Radev D.R.; Stoyanov V.; Yih W.; Wang S.I.; Lin X.V., LEVER: Learning to Verify Language-to-Code Generation with Execution, (2023); Gu Q., LLM-Based Code Generation Method for Golang Compiler Testing. Proceedings of the 31st, ACM Joint European Software Engineering Conference and Symposium on the Foundations of Software Engineering, (2023); Jiang J.; Wang F.; Shen J.; Kim S.; Kim S., A Survey on Large Language Models for Code Generation, (2024); Liventsev V.; Grishina A.; Harma A.; Moonen L., Fully Autonomous Programming with Large Language Models, Proceedings of the Genetic and Evolutionary Computation Conference, (2023); Nehal N.; Jeet D.; Sharma V.; Mishra S.; Iwendi C.; Osamor J., Twitter sentiment analysis and emotion detection using NLTK and TextBlob, 2023 4th International Conference on Computation, Automation and Knowledge Management (ICCAKM), (2024); Saha A.; Sharma V.; Mondal R.; Mishra S.; Daramola I.; Abbas A., Pixels to Pathogens: A Deep Learning Approach to Plant Pathology Detection, 2024 4th International Conference on Innovative Practices in Technology and Management (ICIPTM), pp. 1-6, (2024); Verma P., The vitality of price comparison and product display for assortment satisfaction: Online footwear purchase, International Journal of E-Business Research, 15, 3, pp. 51-68, (2019); Singh G.; Chaudhary N.; Ather D.; Kler R.; Arora M., Revolutionizing Remote Healthcare: Proposing An IoT &amp; Arduino-Based Integrated Approach for Real-Time Health Monitoring, 2023 4th International Conference on Computation, Automation and Knowledge Management (ICCAKM), pp. 1-5, (2023); Swati Y.; Kapoor S., RETRACTED ARTICLE: Adopting artificial intelligence (AI) for employee recruitment: The influence of contextual factors, International Journal of System Assurance Engineering and Management, 15, 5, pp. 1828-1840, (2024); Sharma V.; Mahanayak S.P.; Thapa T.; Mishra S.; Alkhayyat A., Leveraging the Synergy of Edge Computing and IoT in Supply Chain Management, 2023 10th IEEE Uttar Pradesh Section International Conference on Electrical, Electronics and Computer Engineering (UPCON), 10, pp. 1055-1062, (2023); Hassan M.H.H., Applications of Machine Learning in Mobile Networking, Journal of Smart Internet of Things, 2023, Sciendo, 1, pp. 23-35, (2023)</t>
  </si>
  <si>
    <t>S. Sarkar; Deemed to Be University, Kalinga Institute of Industrial Technology, Bhuabneswar, Odisha, India; email: 2206053@kiit.ac.in</t>
  </si>
  <si>
    <t>2024 International Conference on Intelligent and Innovative Practices in Engineering and Management, IIPEM 2024</t>
  </si>
  <si>
    <t>25 November 2024</t>
  </si>
  <si>
    <t>Singapore</t>
  </si>
  <si>
    <t>979-835039004-9</t>
  </si>
  <si>
    <t>Int. Conf. Intell. Innov. Pract. Eng. Manag., IIPEM</t>
  </si>
  <si>
    <t>2-s2.0-105001923777</t>
  </si>
  <si>
    <t>Gajjar J.; Subramaniakuppusamy K.; El Kachach N.</t>
  </si>
  <si>
    <t>Gajjar, Jugal (59913974600); Subramaniakuppusamy, Kamalasankari (59209817000); El Kachach, Noha (60053394500)</t>
  </si>
  <si>
    <t>59913974600; 59209817000; 60053394500</t>
  </si>
  <si>
    <t>MalCodeAI: Autonomous Vulnerability Detection and Remediation via Language Agnostic Code Reasoning</t>
  </si>
  <si>
    <t>Proceedings - 2025 IEEE International Conference on Information Reuse and Integration and Data Science, IRI 2025</t>
  </si>
  <si>
    <t>10.1109/IRI66576.2025.00014</t>
  </si>
  <si>
    <t>https://www.scopus.com/inward/record.uri?eid=2-s2.0-105017853015&amp;doi=10.1109%2FIRI66576.2025.00014&amp;partnerID=40&amp;md5=3f7a1cd5b29cef70da74530dae5b73b5</t>
  </si>
  <si>
    <t>The George Washington University, Computer Science Department, Washington, DC, United States</t>
  </si>
  <si>
    <t>Gajjar J., The George Washington University, Computer Science Department, Washington, DC, United States; Subramaniakuppusamy K., The George Washington University, Computer Science Department, Washington, DC, United States; El Kachach N., The George Washington University, Computer Science Department, Washington, DC, United States</t>
  </si>
  <si>
    <t>The growing complexity of cyber threats and the limitations of traditional vulnerability detection tools necessitate novel approaches for securing software systems. We introduce MalCodeAI, a language-agnostic, multi-stage AI pipeline for autonomous code security analysis and remediation. MalCodeAI combines code decomposition and semantic reasoning using fine-tuned Qwen2.5-Coder-3B-Instruct models, optimized through Low-Rank Adaptation (LoRA) within the MLX framework, and delivers scalable, accurate results across 14 programming languages. In Phase 1, the model achieved a validation loss as low as 0. 3 9 7 for functional decomposition and summarization of code segments after 200 iterations, 6 trainable layers, and a learning rate of 2 × 10-5. In Phase 2, for vulnerability detection and remediation, it achieved a best validation loss of 0.199 using the same number of iterations and trainable layers but with an increased learning rate of 4 × 10-5, effectively identifying security flaws and suggesting actionable fixes. MalCodeAI supports red-hat-style exploit tracing, CVSS-based risk scoring, and zero-shot generalization to detect complex, zero-day vulnerabilities. In a qualitative evaluation involving 15 developers, the system received high scores in usefulness (mean 8.06/10), interpretability (mean 7.40/10), and readability of outputs (mean 7.53/10), confirming its practical value in real-world development workflows. This work marks a significant advancement toward intelligent, explainable, and developer-centric software security solutions.  © 2025 IEEE.</t>
  </si>
  <si>
    <t>Autonomous Vulnerability Detection; Explainable AI; Exploit Simulation; Large Language Models; Semantic Code Analysis</t>
  </si>
  <si>
    <t>Codes (symbols); Computer simulation languages; Computer software; Network security; Autonomous vulnerability detection; Code analysis; Explainable AI; Exploit simulation; Language model; Large language model; Semantic code analyze; Semantic codes; Vulnerability detection; Vulnerability remediations; Semantics</t>
  </si>
  <si>
    <t>NVD dashboard, (2025); Harzevili N.S.; Shin J.; Wang J.; Wang S.; Nagappan N., Automatic static vulnerability detection for machine learning libraries: Are we there yet?, Proc. IEEE Int. Symp. Softw. Rel. Eng. (ISSRE), pp. 795-806, (2023); Alashjaee A.M.; Duraibi S.; Song J., Dynamic taint analysis tools: A review, Int. J. Comput. Sci. Secur., 13, 6, pp. 231-243, (2019); Feng Z., CodeBERT: A pre-trained model for programming and natural languages, Proc. EMNLP, (2020); Guo D., GraphCodeBERT: Pre-training code representations with data flow, Int. Conf. Learn. Represent. (ICLR), (2021); Chen M., Evaluating large language models trained on code, (2021); Juliet Test Suite, (2023); Zhou Y., Devign: Effective vulnerability identification by learning comprehensive program semantics via graph neural networks, Adv. Neural Inf. Process. Syst. (NeurIPS), 32, (2019); What is signature-based detection?; Kothamali P.R.; Banik S., Limitations of signature-based threat detection, Rev. Intell. Artif. Med., 13, 1, pp. 381-391, (2022); SonarQube: Continuous code quality; Application security testing for modern development; Liu Z., Scalable defect detection via traversal on code graph, (2024); Burp Suite: Web vulnerability scanner; OWASP ZAP: Zed Attack Proxy; Anderson H.; Kharkar A.; Filar B.; Evans D.; Roth P., EMBER: An open dataset for training static PE malware machine learning models, (2018); Kolosnjaji B., Adversarial malware binaries: Evading deep learning for malware detection in executables, Proc. Eur. Signal Process. Conf. (EUSIPCO), pp. 533-537, (2018); Li Z., VulDeePecker: A deep learning-based system for vulnerability detection, Proc. NDSS, (2018); Le T.H.; Chen H.; Babar M.A., Deep learning for source code modeling and generation: Models, applications, and challenges, ACM Comput. Surv., 53, 3, pp. 1-38, (2020); Kipf T.N.; Welling M., Semi-Supervised Classification with Graph Convolutional Networks, (2016); Sikic L., Graph neural network for source code defect prediction, IEEE Access, 10, pp. 10402-10415, (2022); Cao S., BGNN4VD: Constructing bidirectional graph neural-network for vulnerability detection, Inf. Softw. Technol., 136, (2021); Vaswani A., Attention is all you need, Adv. Neural Inf. Process. Syst. (NeurIPS), 30, (2017); Devlin J.; Chang M.-W.; Lee K.; Toutanova K., BERT: Pre-training of deep bidirectional transformers for language understanding, Proc. NAACL-HLT, (2019); Feng Z., CodeBERT: A pre-trained model for programming and natural languages, Findings Assoc. Comput. Linguist.: EMNLP, (2020); Wang Y., CodeT5: Identifier-aware unified pre-trained encoder-decoder models for code understanding and generation, Proc. EMNLP, (2021); Raff H.; McGraw J.; Anderson R., MalBERT: Transformer-based malware detection, (2021); Labib N.; Zaman A.; Namin S., ViT4Mal: A vision transformer for malware classification, Proc. IEEE Secur. Priv. Workshops (SPW), (2022); Hanif H.; Maffeis S., Vulberta: Simplified source code pre-training for vulnerability detection, Proc. Int. Joint Conf. Neural Netw. (IJCNN), pp. 1-8, (2022); Alshomrani M., Survey of transformer-based malicious software detection systems, Electronics, 13, 23, (2024); Hui B., Qwen2.5-coder technical report, (2024); Hannun A.; Digani J.; Katharopoulos A.; Collobert R., MLX: Efficient and flexible machine learning on Apple silicon, (2023); Hu E.J., LoRA: Low-rank adaptation of large language models, (2022); Mell P.; Scarfone K.; Romanosky S., A complete guide to the Common Vulnerability Scoring System version 2.0, Forum Incident Response Secur. Teams (FIRST), 1, (2007); Lozhkov A.; Li R.; Allal L.B.; Cassano F.; Lamy-Poirier J.; Tazi N., StarCoder 2 and The Stack v2: The Next Generation, (2024); Zhu Q.; Guo D.; Shao Z.; Yang D.; Wang P.; Xu R., DeepSeek-Coder-v2: Breaking the Barrier of Closed-Source Models in Code Intelligence, (2024); Grattafiori A.; Dubey A.; Jauhri A.; Pandey A.; Kadian A.; Al-Dahle A., The LLaMA 3 Herd of Models, (2024)</t>
  </si>
  <si>
    <t>IEEE TCMC; Society for Information Reuse and Integration (SIRI)</t>
  </si>
  <si>
    <t>26th IEEE International Conference on Information Reuse and Integration and Data Science, IRI 2025</t>
  </si>
  <si>
    <t>6 August 2025 through 8 August 2025</t>
  </si>
  <si>
    <t>San Jose</t>
  </si>
  <si>
    <t>979-833159944-7</t>
  </si>
  <si>
    <t>Proc. - IEEE Int. Conf. Inf. Reuse Integr. Data Sci., IRI</t>
  </si>
  <si>
    <t>2-s2.0-105017853015</t>
  </si>
  <si>
    <t>Erer E.; Bozanta A.; Aytac T.; Basar A.</t>
  </si>
  <si>
    <t>Erer, Eray (60060042300); Bozanta, Aysun (56108389000); Aytac, Turgay (60510730800); Basar, Ayse (60498075900)</t>
  </si>
  <si>
    <t>60060042300; 56108389000; 60510730800; 60498075900</t>
  </si>
  <si>
    <t>A Fully Automated Agent for End-to-End Code Translation and Validation</t>
  </si>
  <si>
    <t>International Symposium on Empirical Software Engineering and Measurement</t>
  </si>
  <si>
    <t>10.1109/ESEM64174.2025.00058</t>
  </si>
  <si>
    <t>https://www.scopus.com/inward/record.uri?eid=2-s2.0-105032708076&amp;doi=10.1109%2FESEM64174.2025.00058&amp;partnerID=40&amp;md5=cd5cbb9dc611df7f61cddd50c7c0e81e</t>
  </si>
  <si>
    <t>Bogazici University, Computer Engineering, Istanbul, Turkey; Bogazici University, Management Information Systems, Istanbul, Turkey; Data Science, AI4U, Istanbul, Turkey; Toronto Metropolitan University, Data Science Lab, Toronto, Canada</t>
  </si>
  <si>
    <t>Erer E., Bogazici University, Computer Engineering, Istanbul, Turkey; Bozanta A., Bogazici University, Management Information Systems, Istanbul, Turkey; Aytac T., Data Science, AI4U, Istanbul, Turkey; Basar A., Toronto Metropolitan University, Data Science Lab, Toronto, Canada</t>
  </si>
  <si>
    <t>Background: Software migration across programming languages is a critical yet labor-intensive task, often requiring deep code understanding and manual intervention. Aims: In this study, we aim to develop a fully automated agent for end-to-end code translation and validation. Method: First, we generate code comments from Java source code using various large language models (LLMs) to enhance code comprehension and facilitate cross-language translation. Second, leveraging these AI-generated comments, we automatically generate equivalent C# code, demonstrating the potential of AI in software migration and interoperability. Third, we complete both Java and generated C# code and prepare them to execute. Fourth, we apply automated unit testing to assess functional correctness and ensure the reliability of AI-generated code. Results: Our results show that a fully automated LLM agent may effectively bridge programming languages with minimal human input. This approach opens new possibilities for scalable, AIdriven software modernization and cross-platform development. Conclusions: We recommend that such an LLM agent should be used to support human experts during the generation of reliable and correct code. © 2025 IEEE.</t>
  </si>
  <si>
    <t>automated unit testing; code completion; code generation; code summarization; code translation</t>
  </si>
  <si>
    <t>Automatic programming; Automatic test pattern generation; C (programming language); Codes (symbols); Functional programming; Java programming language; Program translators; Software agents; Translation (languages); Automated agents; Automated unit testing; Code completions; Code summarization; Code translation; Code validation; Codegeneration; End to end; Fully automated; Language model; Automation</t>
  </si>
  <si>
    <t>Pan R.; Ibrahimzada A.R.; Krishna R.; Sankar D.; Wassi L.P.; Merler M.; Sobolev B.; Pavuluri R.; Sinha S.; Jabbarvand R., Lost in translation: A study of bugs introduced by large language models while translating code, Proceedings of the IEEE/ACM 46th International Conference on Software Engineering, pp. 1-13, (2024); Nejjar M.; Zacharias L.; Stiehle F.; Weber I., Llms for science: Usage for code generation and data analysis, Journal of Software: Evolution and Process, 37, 1, (2025); Husein R.A.; Aburajouh H.; Catal C., Large language models for code completion: A systematic literature review, Computer Standards &amp; Interfaces, (2024); Yuan Z.; Chen W.; Wang H.; Yu K.; Peng X.; Lou Y., Transagent: An llm-based multi-agent system for code translation, (2024); Liu J.; Zhang F.; Zhang X.; Yu Z.; Wang L.; Zhang Y.; Guo B., hmcodetrans: Human-machine interactive code translation, IEEE Transactions on Software Engineering, (2024); Yan W.; Tian Y.; Li Y.; Chen Q.; Wang W., Codetransocean: A comprehensive multilingual benchmark for code translation, (2023); Zheng W.; Zhou H.; Li M.; Wu J., Codeattention: translating source code to comments by exploiting the code constructs, Frontiers of Computer Science, 13, pp. 565-578, (2019); Papineni K.; Roukos S.; Ward T.; Zhu W.-J., Bleu: a method for automatic evaluation of machine translation, Proceedings of the 40th annual meeting of the Association for Computational Linguistics, pp. 311-318, (2002); Ren S.; Guo D.; Lu S.; Zhou L.; Liu S.; Tang D.; Sundaresan N.; Zhou M.; Blanco A.; Ma S., Codebleu: a method for automatic evaluation of code synthesis, (2020); Hu X.; Niu F.; Chen J.; Zhou X.; Zhang J.; He J.; Xia X.; Lo D., Assessing and advancing benchmarks for evaluating large language models in software engineering tasks, (2025); Chen X.; Xue J.; Xie X.; Liang C.; Ju X., A systematic literature review on neural code translation, (2025); Yetistiren B.; Ozsoy I.; Ayerdem M.; Tuzun E., Evaluating the code quality of ai-assisted code generation tools: An empirical study on github copilot, amazon codewhisperer, and chatgpt, (2023); Karanjai R.; Blackshear S.; Xu L.; Shi W., Collaboration is all you need: Llm assisted safe code translation, (2025); Feng Z.; Guo D.; Tang D.; Duan N.; Feng X.; Gong M.; Shou L.; Qin B.; Liu T.; Jiang D.; Zhou M., Codebert: A pre-trained model for programming and natural languages; Guo D.; Ren S.; Lu S.; Feng Z.; Tang D.; Liu S.; Zhou L.; Duan N.; Svyatkovskiy A.; Fu S., Graphcodebert: Pre-training code representations with data flow, (2020); Sridhara G.; Hill E.; Muppaneni D.; Pollock L.; Vijay-Shanker K., Towards automatically generating summary comments for java methods, Proceedings of the 25th IEEE/ACM International Conference on Automated Software Engineering, ser. ASE’10, pp. 43-52, (2010); Sharma R.; Chen F.; Fard F., Lamner: Code comment generation using character language model and named entity recognition, (2022); Hu X.; Li G.; Xia X.; Lo D.; Lu S.; Jin Z., Summarizing source code with transferred api knowledge, Proceedings of the 27th International Joint Conference on Artificial Intelligence, ser. IJCAI’18, pp. 2269-2275, (2018); Zhang J.; Wang X.; Zhang H.; Sun H.; Liu X., Retrieval-based neural source code summarization, Proceedings of the ACM/IEEE 42nd International Conference on Software Engineering, ser. ICSE’20, pp. 1385-1397, (2020); Khan J.Y.; Uddin G., Automatic code documentation generation using gpt-3, Proceedings of the 37th IEEE/ACM International Conference on Automated Software Engineering, pp. 1-6, (2022); Roziere B.; Gehring J.; Gloeckle F.; Sootla S.; Gat I.; Tan X.E.; Adi Y.; Liu J.; Sauvestre R.; Remez T., Code llama: Open foundation models for code, (2023); Li R.; Allal L.B.; Zi Y.; Muennighoff N.; Kocetkov D.; Mou C.; Marone M.; Akiki C.; Li J.; Chim J., Starcoder: may the source be with you!, (2023); Wong M.-F.; Guo S.; Hang C.-N.; Ho S.-W.; Tan C.-W., Natural language generation and understanding of big code for ai-assisted programming: A review, Entropy, 25, 6, (2023); Hu X.; Li G.; Xia X.; Lo D.; Lu S.; Jin Z., Summarizing source code with transferred api knowledge, Proceedings of the 27th International Joint Conference on Artificial Intelligence, ser. IJCAI’18, pp. 2269-2275, (2018); Insights into the generalizability and robustness of ai-driven code comment generation: A replication study, (2025)</t>
  </si>
  <si>
    <t>2025 ACM/IEEE International Symposium on Empirical Software Engineering and Measurement, ESEM 2025</t>
  </si>
  <si>
    <t>2 October 2025 through 3 October 2025</t>
  </si>
  <si>
    <t>Honolulu</t>
  </si>
  <si>
    <t>979-833159147-2</t>
  </si>
  <si>
    <t>Int. Symp. Empir. Softw. Eng. Meas.</t>
  </si>
  <si>
    <t>2-s2.0-105032708076</t>
  </si>
  <si>
    <t>Jin D.; Jin Z.; Li N.; Yang K.; Li L.; Guan S.</t>
  </si>
  <si>
    <t>Jin, Dongming (58660043100); Jin, Zhi (8961795500); Li, Nianyu (57203278211); Yang, Kai (59975017000); Li, Linyu (57911464800); Guan, Suijing (59974849600)</t>
  </si>
  <si>
    <t>58660043100; 8961795500; 57203278211; 59975017000; 57911464800; 59974849600</t>
  </si>
  <si>
    <t>Automatic Multi-level Feature Tree Construction for Domain-Specific Reusable Artifacts Management</t>
  </si>
  <si>
    <t>10.1109/RE63999.2025.00047</t>
  </si>
  <si>
    <t>https://www.scopus.com/inward/record.uri?eid=2-s2.0-105020018601&amp;doi=10.1109%2FRE63999.2025.00047&amp;partnerID=40&amp;md5=dc40fe22e38756b6cbe729de04c39900</t>
  </si>
  <si>
    <t>Key Laboratory of High Confidence Software Technologies, Peking University, Ministry of Education, China; Peking University, School of Computer Science, China; Zhongguancun Laboratory, China; Beijing Forestry University, School of Information Science and Technology, China</t>
  </si>
  <si>
    <t>Jin D., Key Laboratory of High Confidence Software Technologies, Peking University, Ministry of Education, China, Peking University, School of Computer Science, China; Jin Z., Key Laboratory of High Confidence Software Technologies, Peking University, Ministry of Education, China, Peking University, School of Computer Science, China; Li N., Zhongguancun Laboratory, China; Yang K., Zhongguancun Laboratory, China; Li L., Key Laboratory of High Confidence Software Technologies, Peking University, Ministry of Education, China, Peking University, School of Computer Science, China; Guan S., Beijing Forestry University, School of Information Science and Technology, China</t>
  </si>
  <si>
    <t>With the rapid growth of open-source ecosystems (e.g., Linux) and domain-specific software projects (e.g., aerospace), efficient management of reusable artifacts is becoming increasingly crucial for software reuse. The multi-level feature tree enables semantic management based on functionality and supports requirements-driven artifact selection. However, constructing such a tree heavily relies on domain expertise, which is time-consuming and labor-intensive.To address this issue, this paper proposes an automatic multilevel feature tree construction framework named FTBUILDER, which consists of three stages. It automatically crawls domain-specific software repositories and merges their metadata to construct a structured artifact library. It employs clustering algorithms to identify a set of artifacts with common features. It constructs a prompt and uses LLMs to summarize their common features. FTBUILDER recursively applies the identification and summarization stages to construct a multi-level feature tree from the bottom up. To validate FTBUILDER, we conduct experiments from multiple aspects (e.g., tree quality and time cost) using the Linux distribution ecosystem. Specifically, we first simultaneously develop and evaluate 24 alternative solutions in the FTBUILDER. Then we construct a three-level feature tree using the best solution among them. Compared to the official feature tree, our tree exhibits higher quality, with a 9% improvement in the silhouette coefficient and an 11% increase in GValue. Furthermore, it can save developers more time in selecting artifacts by 26% and improve the accuracy of artifact recommendations with GPT-4 by 235%. FTBUILDER can be extended to other open-source software communities and domain-specific industrial enterprises.1 © 2025 IEEE.</t>
  </si>
  <si>
    <t>Feature Tree; Large Language Models; Software Artifact Management; Software Reuse</t>
  </si>
  <si>
    <t>Clustering algorithms; Forestry; Industrial management; Open source software; Open systems; Project management; Semantics; Artifact management; Common features; Domain specific; Feature tree; Language model; Large language model; Multilevels; Software artifact management; Software-reuse; Tree construction; Computer software reusability</t>
  </si>
  <si>
    <t>National Natural Science Foundation of China, NSFC, (62192731, 62192730)</t>
  </si>
  <si>
    <t>This research is supported by the National Natural Science Foundation of China (62192731, 62192730).</t>
  </si>
  <si>
    <t>Frakes W.B.; Kang K., Software reuse research: Status and future, IEEE transactions on Software Engineering, 31, 7, pp. 529-536, (2005); Lim W.C., Effects of reuse on quality, productivity, and economics, IEEE software, 11, 5, pp. 23-30, (1994); Mohagheghi P.; Conradi R.; Killi O.M.; Schwarz H., An empirical study of software reuse vs. defect-density and stability, Proceedings. 26th International Conference on Software Engineering, pp. 282-291, (2004); Mohagheghi P.; Conradi R., Quality, productivity and economic benefits of software reuse: a review of industrial studies, Empirical Software Engineering, 12, pp. 471-516, (2007); Wittern E.; Suter P.; Rajagopalan S., A look at the dynamics of the javascript package ecosystem, Proceedings of the 13th international conference on mining software repositories, pp. 351-361, (2016); Node package manager for javascript, (2025); Mockus A.; Fielding R.T.; Herbsleb J., A case study of open source software development: the apache server, Proceedings of the 22nd international conference on Software engineering, pp. 263-272, (2000); Jin D.; Li N.; Yang K.; Zhou M.; Jin Z., A first look at package-togroup mechanism: An empirical study of the linux distributions, (2024); Bakar N.H.; Kasirun Z.M.; Salleh N., Feature extraction approaches from natural language requirements for reuse in software product lines: A systematic literature review, Journal of Systems and Software, 106, pp. 132-149, (2015); Reiser M.-O.; Weber M., Multi-level feature trees: A pragmatic approach to managing highly complex product families, Requirements Engineering, 12, pp. 57-75, (2007); Hariri N.; Castro-Herrera C.; Mirakhorli M.; Cleland-Huang J.; Mobasher B., Supporting domain analysis through mining and recommending features from online product listings, IEEE Transactions on Software Engineering, 39, 12, pp. 1736-1752, (2013); Guzman E.; Maalej W., How do users like this feature? a fine grained sentiment analysis of app reviews, 2014 IEEE 22nd international requirements engineering conference (RE), pp. 153-162, (2014); Ferrari A.; Spagnolo G.O.; Dell'Orletta F., Mining commonalities and variabilities from natural language documents, Proceedings of the 17th International Software Product Line Conference, pp. 116-120, (2013); Weston N.; Chitchyan R.; Rashid A., A framework for constructing semantically composable feature models from natural language requirements, Proceedings of the 13th International Software Product Line Conference, pp. 211-220, (2009); Davril J.-M.; Delfosse E.; Hariri N.; Acher M.; Cleland-Huang J.; Heymans P., Feature model extraction from large collections of informal product descriptions, proceedings of the 2013 9th joint meeting on foundations of software engineering, pp. 290-300, (2013); Kumaki K.; Tsuchiya R.; Washizaki H.; Fukazawa Y., Supporting commonality and variability analysis of requirements and structural models, Proceedings of the 16th International Software Product Line Conference-Volume 2, pp. 115-118, (2012); Yu Y.; Wang H.; Yin G.; Liu B., Mining and recommending software features across multiple web repositories, Proceedings of the 5th Asia-Pacific Symposium on Internetware, pp. 1-9, (2013); Acher M.; Cleve A.; Perrouin G.; Heymans P.; Vanbeneden C.; Collet P.; Lahire P., On extracting feature models from product descriptions, Proceedings of the 6th International Workshop on Variability Modeling of Software-Intensive Systems, pp. 45-54, (2012); Kojima T.; Gu S.S.; Reid M.; Matsuo Y.; Iwasawa Y., Large language models are zero-shot reasoners, Advances in neural information processing systems, 35, pp. 22199-22213, (2022); Gorer B.; Aydemir F.B., Generating requirements elicitation interview scripts with large language models, IEEE 31st International Requirements Engineering Conference Workshops, pp. 44-51, (2023); Jin D.; Zhao S.; Jin Z.; Chen X.; Wang C.; Fang Z.; Xiao H., An evaluation of requirements modeling for cyber-physical systems via llms, (2024); Camara J.; Troya J.; Burgueno L.; Vallecillo A., On the assessment of generative ai in modeling tasks: an experience report with chatgpt and uml, Software and Systems Modeling, 22, 3, pp. 781-793, (2023); Lubos S.; Felfernig A.; Tran T.N.T.; Garber D.; El Mansi M.; Erdeniz S.P.; Le V.-M., Leveraging llms for the quality assurance of software requirements, 32nd International Requirements Engineering Conference, pp. 389-397, (2024); Lutze R.; Waldhor K., Generating specifications from requirements documents for smart devices using large language models (llms), International Conference on Human-Computer Interaction, pp. 94-108, (2024); Rezankova H., Different approaches to the silhouette coefficient calculation in cluster evaluation, 21st international scientific conference AMSE applications of mathematics and statistics in economics, pp. 1-10, (2018); https://rpmfind.net/linux/rpm/groups.html, (2025); Our code and constructed trees; Mili H.; Mili F.; Mili A., Reusing software: Issues and research directions, IEEE transactions on Software Engineering, 21, 6, pp. 528-562, (1995); Gill N.S., Importance of software component characterization for better software reusability, ACM SIGSOFT Software Engineering Notes, 31, 1, pp. 1-3, (2006); Isakowitz T.; Kauffman R.J., Supporting search for reusable software objects, IEEE Transactions on Software engineering, 22, 6, pp. 407-423, (1996); Tomer A.; Goldin L.; Kuflik T.; Kimchi E.; Schach S.R., Evaluating software reuse alternatives: a model and its application to an industrial case study, IEEE Transactions on Software Engineering, 30, 9, pp. 601-612, (2004); Rothenberger M.A.; Dooley K.J.; Kulkarni U.R.; Nada N., Strategies for software reuse: A principal component analysis of reuse practices, IEEE Transactions on Software Engineering, 29, 9, pp. 825-837, (2003); Lee N.-Y.; Litecky C.R., An empirical study of software reuse with special attention to ada, IEEE Transactions on Software Engineering, 23, 9, pp. 537-549, (1997); Kazman R.; Abowd G.; Bass L.; Clements P., Scenario-based analysis of software architecture, IEEE software, 13, 6, pp. 47-55, (1996); Khan J.A.; Qayyum S.; Dar H.S., Large language model for requirements engineering: A systematic literature review, (2025); Ren S.; Nakagawa H.; Tsuchiya T., Combining prompts with examples to enhance llm-based requirement elicitation, 2024 IEEE 48th Annual Computers, Software, and Applications Conference, pp. 1376-1381, (2024); Jin D.; Jin Z.; Chen X.; Wang C., Mare: Multi-agents collaboration framework for requirements engineering, (2024); Jin D.; Jin Z.; Chen X.; Wang C., Chatmodeler: a human-machine collaborative and iterative requirements elicitation and modeling approach via large language models, J Comput Res Develop, 61, 2, pp. 338-350, (2024); Metapackage in linux distributions; Requests library: Http for humans, (2025); Ramos J., Using tf-idf to determine word relevance in document queries, Proceedings of the first instructional conference on machine learning, 242, 1, pp. 29-48, (2003); Reimers N.; Gurevych I., Making monolingual sentence embeddings multilingual using knowledge distillation, Proceedings of the 2020 Conference on Empirical Methods in Natural Language Processing, (2020); Text-embedding-ada-002, (2025); Hartigan J.A.; Wong M.A., Algorithm as 136: A k-means clustering algorithm, Journal of the royal statistical society. series c (applied statistics), 28, 1, pp. 100-108, (1979); Reynolds D.A., Gaussian mixture models, Encyclopedia of biometrics, 741, 659-663, (2009); Murtagh F.; Contreras P., Methods of hierarchical clustering, (2011); Tan J.; Zhang L.; Meng J.; Xue H.; Liu Z.; Ding Z.; Jing Q., A case study of an automatic package layering algorithm for linux distributions, Proceedings of the 2023 4th International Conference on Computing, Networks and Internet of Things, pp. 67-74, (2023)</t>
  </si>
  <si>
    <t>Z. Jin; Key Laboratory of High Confidence Software Technologies, Peking University, Ministry of Education, China; email: zhijin@pku.edu.cn</t>
  </si>
  <si>
    <t>2-s2.0-105020018601</t>
  </si>
  <si>
    <t>Lavanya K.; Aravind K.; Dixit V.; Arockia Sachin A.</t>
  </si>
  <si>
    <t>Lavanya, K. (59179937700); Aravind, K. (59158188600); Dixit, Vishal (59092656500); Arockia Sachin, A. (59090961100)</t>
  </si>
  <si>
    <t>59179937700; 59158188600; 59092656500; 59090961100</t>
  </si>
  <si>
    <t>Advanced Video Transcription And Summarization A Synergy of Langchain, Language Models, And VectorDB with Mozilla Deep Speech</t>
  </si>
  <si>
    <t>2nd International Conference on Emerging Trends in Information Technology and Engineering, ic-ETITE 2024</t>
  </si>
  <si>
    <t>10.1109/ic-ETITE58242.2024.10493791</t>
  </si>
  <si>
    <t>https://www.scopus.com/inward/record.uri?eid=2-s2.0-85192517174&amp;doi=10.1109%2Fic-ETITE58242.2024.10493791&amp;partnerID=40&amp;md5=2895e7c93a125a804b235250444899d5</t>
  </si>
  <si>
    <t>Vellore Institute of Technology-vellore, Vellore, India</t>
  </si>
  <si>
    <t>Lavanya K., Vellore Institute of Technology-vellore, Vellore, India; Aravind K., Vellore Institute of Technology-vellore, Vellore, India; Dixit V., Vellore Institute of Technology-vellore, Vellore, India; Arockia Sachin A., Vellore Institute of Technology-vellore, Vellore, India</t>
  </si>
  <si>
    <t>This paper introduces an advanced automated information management system, addressing the critical need for effective transcription and summarization in the face of the burgeoning volume of video data. The study's objective is to overcome the limitations of existing methods, primarily in handling vast video transcriptions and enhancing information retrieval. We propose an innovative integration of Mozilla Deep Speech, LangChain, VectorDB, and Large Language Models (LLMs), aiming to significantly improve the efficiency and accuracy of document-oriented processes in various sectors. Our approach leverages generative AI to transform the way organizations process video content, offering a solution to the lengthy and often challenging transcription tasks that current technologies struggle with. We highlight the potential economic impact, as underscored by a McKinsey study, indicating a substantial contribution of these technologies to various industries, particularly in customer service, sales, marketing, and software development. The methodology encompasses a comprehensive system architecture, utilizing NLP techniques and models like BERT, GPT, and spaCy, addressing the shortcomings of existing approaches with enhanced precision and adaptability. Initial findings demonstrate a transformative improvement in video summarization, providing significant benefits in education, journalism, and accessibility for the hearing impaired. This research not only offers a novel solution to existing challenges in data management but also sets a new standard for the application of generative AI and LLMs in automated information processing.  © 2024 IEEE.</t>
  </si>
  <si>
    <t>Audio Content Transcription; Audio-to-Text Translation; Context-Aware Summarization; Document-Oriented Agents; LangChain; Large Language Models; Mozilla Deep Speech; VectorDB; Video Analysis; Video Transcription Summarization; Workflow Transformation</t>
  </si>
  <si>
    <t>Audition; Computational linguistics; Economic and social effects; Software design; Speech recognition; Video recording; Audio content; Audio content transcription; Audio-to-text translation; Context-aware summarization; Document-oriented agent; Langchain; Language model; Large language model; Mozilla; Mozillum deep speech; Vectordb; Video analysis; Video transcription summarization; Work-flows; Workflow transformation; Information management</t>
  </si>
  <si>
    <t>Ilagan J.; Benjamin R.; Ramon Ilagan J., A prototype of a chatbot for evaluating and refining student startup ideas using a large language model, (2023); Topsakal O.; Cetin Akinci T., Creating large language model applications utilizing langchain: A primer on developing llm apps fast, Proceedings of the International Conference on Applied Engineering and Natural Sciences, pp. 10-12, (2023); Pesaru A.; Singh Gill T.; Reddy Tangella A., AI assistant for document management Using Lang Chain and Pinecone, International Research Journal of Modernization in Engineering Technology and Science, (2023); Chen L.; Lin P.; Vanderbruggen T.; Liao C.; Emani M.; De Supinski B., Lm4hpc: Towards effective language model application in high-performance computing, International Workshop on OpenMP, pp. 18-33, (2023); Vanderbruggen T.; Liao C.; Pirkelbauer P.; Lin P., Structured Thoughts Automaton: First Formalized Execution Model for Auto-Regressive Languag Models., (2023); Pedro R.; Castro D.; Carreira P.; Santos N., From Prompt Injections to SQL Injection Attacks: How Protected is Your LLM-Integrated Web Application, (2023); Shah V.; Haridas V.; Shekhar A.; Bhatt R.; Pawar R., Using GPT-3 to Create General Purpose Assistance Model for mit World Peace University, (2023); Cleary D., Can Large Language Models Replace the Role of an Executive During an Oil &amp; Gas Company's Earnings Call?, (2023); Lobentanzer S.; Saez-Rodriguez J., A Platform for the Biomedical Application of Large Language Models., (2023); Zhou W.; Eleanor Jiang Y.; Li L.; Wu J.; Wang T.; Qiu S.; Zhang J., Agents: An open-source framework for autonomous language agents., (2023); Zhu A.; Dugan L.; Hwang A.; Callison-Burch C., Kani: A Lightweight and Highly Hackable Framework for Building Language Model Applications., (2023); Megahed F.M.; Chen Y.; Zwetsloot I.; Knoth S.; Montgomery D.C.; Allison Jones-Farmer L., AI and the Future of Work in Statistical Quality Control: Insights from a First Attempt to Augmenting ChatGPT with an SQC Knowledge Base (ChatSQC)., (2023); Yang J.; Chen X.; Qian S.; Madaan N.; Iyengar M.; Fouhey D.F.; Chai J., LLMGrounder: Open-Vocabulary 3D Visual Grounding with Large Language Model as an Agent., (2023); Dhiyanesh B.; Rajkumar S.; Radha R., Improved object detection in video surveillance using deep convolutional neural network learning, 2021 Fifth International Conference on ISMAC (IoT in Social, Mobile, Analytics and Cloud) (I-SMAC), pp. 1-8, (2021); Vinodhini M.; Rajkumar S.; Vamsi Kalyan Reddy M.; Janesh V., Detection of Post COVID-Pneumonia Using Histogram Equalization, CLAHE Deep Learning Techniques, Inteligencia Artificial, 26, 72, pp. 137-145, (2023); Liao H.; McDermott E.; Senior A., Large scale deep neural network acoustic modeling with semi-supervised training data for YouTube video transcription, 2013 IEEE Workshop on Automatic Speech Recognition and Understanding, pp. 368-373, (2013)</t>
  </si>
  <si>
    <t>22 February 2024 through 23 February 2024</t>
  </si>
  <si>
    <t>Vellore</t>
  </si>
  <si>
    <t>979-835032820-2</t>
  </si>
  <si>
    <t>Int. Conf. Emerg. Trends Inf. Technol. Eng., ic-ETITE</t>
  </si>
  <si>
    <t>2-s2.0-85192517174</t>
  </si>
  <si>
    <t>Tomic S.; Alegroth E.; Isaac M.</t>
  </si>
  <si>
    <t>Tomic, Stevan (57204163903); Alegroth, Emil (55843479600); Isaac, Maycel (57545825900)</t>
  </si>
  <si>
    <t>57204163903; 55843479600; 57545825900</t>
  </si>
  <si>
    <t>Evaluation of the Choice of LLM in a Multi-Agent Solution for GUI-Test Generation</t>
  </si>
  <si>
    <t>2025 IEEE Conference on Software Testing, Verification and Validation, ICST 2025</t>
  </si>
  <si>
    <t>10.1109/ICST62969.2025.10989038</t>
  </si>
  <si>
    <t>https://www.scopus.com/inward/record.uri?eid=2-s2.0-105007519090&amp;doi=10.1109%2FICST62969.2025.10989038&amp;partnerID=40&amp;md5=a9c1278607d06e5157ef49503bf355f4</t>
  </si>
  <si>
    <t>Blekinge Institute of Technology, Karlskrona, Sweden; Synteda, Gothenburg, Sweden</t>
  </si>
  <si>
    <t>Tomic S., Blekinge Institute of Technology, Karlskrona, Sweden; Alegroth E., Blekinge Institute of Technology, Karlskrona, Sweden; Isaac M., Synteda, Gothenburg, Sweden</t>
  </si>
  <si>
    <t>Automated testing, particularly for GUI-based systems, remains a costly and labor-intensive process and prone to errors. Despite advancements in automation, manual testing still dominates in industrial practice, resulting in delays, higher costs, and increased error rates. Large Language Models (LLMs) have shown great potential to automate tasks traditionally requiring human intervention, leveraging their cognitive-like abilities for test generation and evaluation. In this study, we present PathFinder, a Multi-Agent LLM (MALLM) framework that incorporates four agents responsible for (a) perception and summarization, (b) decision-making, (c) input handling and extraction, and (d) validation, which work collaboratively to automate exploratory web-based GUI testing. The goal of this study is to assess how different LLMs, applied to different agents, affect the efficacy of automated exploratory GUI testing. We evaluate PathFinder with three models, Mistral-Nemo, Gemma2, and Llama3.1, on four e-commerce websites. Thus, 27 permutations of the LLMs, across three agents (excluding the validation agent), to test the hypothesis that a solution with multiple agents, each using different LLMs, is more efficacious (efficient and effective) than a multi-agent solution where all agents use the same LLM. The results indicate that the choice of LLM constellation (combination of LLMs) significantly impacts efficacy, suggesting that a single LLM across agents may yield the best balance of efficacy (measured by F1-score). Hypothesis to explain this result include, but are not limited to: improved decision-making consistency and reduced task coordination discrepancies. The contributions of this study are an architecture for MALLM-based GUI testing, empirical results on its performance, and novel insights into how LLM selection impacts the efficacy of automated testing. © 2025 IEEE.</t>
  </si>
  <si>
    <t>AI-Assisted Software Testing; Automated Testing; Large Language Models (LLMs); MALLM; Multi-Agent Systems</t>
  </si>
  <si>
    <t>Ability testing; Autonomous agents; C (programming language); Intelligent agents; Model checking; Software testing; AI-assisted software testing; Automated testing; GUI testing; Language model; Large language model; Multi agent; Multi-agent LLM; Multiagent systems (MASs); Software testings; Test generations; Automatic test pattern generation</t>
  </si>
  <si>
    <t>VINNOVA, VINNOVA, (2024- 00242, 2018-01-22); VINNOVA, VINNOVA</t>
  </si>
  <si>
    <t>This project was financed by Vinnova (T.A.R.G.E.T. (2024- 00242)), Kunskapsstiftelsen (KKS) (SERT research profile (2018-01-22)), and our research partner Synteda.</t>
  </si>
  <si>
    <t>Garousi V.; Mantyla M.V., A systematic literature review of literature reviews in software testing, Information and Software Technology, 80, pp. 195-216, (2016); Amalfitano D.; Faralli S.; Hauck J.C.R.; Matalonga S.; Distante D., Artificial intelligence applied to software testing: A tertiary study, ACM Computing Surveys, 56, 3, pp. 1-38, (2023); Bauer A.; Frattini J.; Alegroth E., Augmented testing to support manual gui-based regression testing: An empirical study, Empirical Software Engineering, 29, 6, (2024); Nass M.; Alegroth E.; Feldt R., Why many challenges with gui test automation (will) remain, Information and Software Technology, 138, (2021); Yoon J.; Feldt R.; Yoo S., Intent-driven mobile gui testing with autonomous large language model agents, 2024 IEEE Conference on Software Testing, Verification and Validation (ICST). IEEE, pp. 129-139, (2024); Liu Z.; Chen C.; Wang J.; Chen M.; Wu B.; Che X.; Wang D.; Wang Q., Make llm a testing expert: Bringing human-like interaction to mobile gui testing via functionality-aware decisions, Proceedings of the IEEE/ACM 46th International Conference on Software Engineering, pp. 1-13, (2024); Pavlovic M.; Poesio M., The effectiveness of llms as annotators: A comparative overview and empirical analysis of direct representation, (2024); Shah C., From prompt engineering to prompt science with human in the loop, (2024); Wu K.; Wu E.; Zou J., How faithful are rag models? quantifying the tug-of-war between rag and llms' internal prior, (2024); Ahmed T.; Devanbu P., Few-shot training llms for project-specific code-summarization, Proceedings of the 37th IEEE/ACM International Conference on Automated Software Engineering, pp. 1-5, (2022); Sami M.A.; Waseem M.; Rasheed Z.; Saari M.; Systa K.; Abrahamsson P., Experimenting with multi-agent software development: Towards a unified platform, (2024); Kirk R.; Mediratta I.; Nalmpantis C.; Luketina J.; Hambro E.; Grefenstette E.; Raileanu R., Understanding the effects of rlhf on llm generalisation and diversity, (2023); Liang P.; Bommasani R.; Lee T.; Tsipras D.; Soylu D.; Yasunaga M.; Zhang Y.; Narayanan D.; Wu Y.; Kumar A., Holistic evaluation of language models, (2022); De Zarza I.; De Curto J.; Roig G.; Manzoni P.; Calafate C.T., Emergent cooperation and strategy adaptation in multi-agent systems: An extended coevolutionary theory with llms, Electronics, 12, 12, (2023); Hu T.; Zhou X.-H., Unveiling llm evaluation focused on metrics: Challenges and solutions, (2024); Liu Z.; Zhang Y.; Li P.; Liu Y.; Yang D., A dynamic llm-powered agent network for task-oriented agent collaboration, First Conference on Language Modeling, (2024); Xie J.; Zhang K.; Chen J.; Zhu T.; Lou R.; Tian Y.; Xiao Y.; Su Y., Travelplanner: A benchmark for real-world planning with language agents, (2024); Wu Y.; Tang X.; Mitchell T.M.; Li Y., Smartplay: A benchmark for llms as intelligent agents, (2023); Shao M.; Chen B.; Jancheska S.; Dolan-Gavitt B.; Garg S.; Karri R.; Shafique M., An empirical evaluation of llms for solving offensive security challenges, (2024); Yuan Z.; Chen W.; Wang H.; Yu K.; Peng X.; Lou Y., Transagent: An llm-based multi-agent system for code translation, (2024); Wang Q.; Wang Z.; Su Y.; Tong H.; Song Y., Rethinking the bounds of llm reasoning: Are multi-agent discussions the key?, (2024); Hou X.; Zhao Y.; Liu Y.; Yang Z.; Wang K.; Li L.; Luo X.; Lo D.; Grundy J.; Wang H., Large language models for software engineering: A systematic literature review, ACM Transactions on Software Engineering and Methodology, (2023); Jin H.; Huang L.; Cai H.; Yan J.; Li B.; Chen H., From llms to llmbased agents for software engineering: A survey of current, challenges and future, (2024); Python Standard Library Documentation, (2024); Tomic S., Pathfinder software package, (2024); Bao G.; Zhang H.; Yang L.; Wang C.; Zhang Y., Llms with chainof-thought are non-causal reasoners, (2024); Team G.; Riviere M.; Pathak S.; Sessa P.G.; Hardin C.; Bhupatiraju S.; Hussenot L.; Mesnard T.; Shahriari B.; Rame A., Gemma 2: Improving open language models at a practical size, (2024); Llama 3. 1: Large language model meta ai, (2024); Mistral-nemo model, (2024); Ollama: Lightweight language models for local inference, (2024); Wohlin C.; Runeson P.; Host M.; Ohlsson M.C.; Regnell B.; Wesslen A., Experimentation in software engineering, 236, (2012); Arvidsson S.; Axell J., Prompt engineering guidelines for llms in requirements engineering, (2023); Wang Z.J.; Chakravarthy A.; Munechika D.; Chau D.H., Wordflow: Social prompt engineering for large language models, (2024)</t>
  </si>
  <si>
    <t>Fasolino A.R.; Panichella S.; Aleti A.; Mesbah A.</t>
  </si>
  <si>
    <t>CeR ICT; et al.; Federico II University of Naples; Hitachi; IEEE Computer Society; University of Bern</t>
  </si>
  <si>
    <t>18th IEEE Conference on Software Testing, Verification and Validation, ICST 2025</t>
  </si>
  <si>
    <t>31 March 2025 through 4 April 2025</t>
  </si>
  <si>
    <t>Naples</t>
  </si>
  <si>
    <t>979-833150814-2</t>
  </si>
  <si>
    <t>IEEE Conf. Softw. Test., Verif. Valid., ICST</t>
  </si>
  <si>
    <t>2-s2.0-105007519090</t>
  </si>
  <si>
    <t>Wu Y.; Wan Y.; Chu Z.; Zhao W.; Liu Y.; Zhang H.; Shi X.; Jin H.; Yu P.S.</t>
  </si>
  <si>
    <t>Wu, Yang (59125664600); Wan, Yao (57089582400); Chu, Zhaoyang (57565334100); Zhao, Wenting (57222115359); Liu, Ye (58872166600); Zhang, Hongyu (55685668500); Shi, Xuanhua (8935128100); Jin, Hai (59729670600); Yu, Philip S. (7402366049)</t>
  </si>
  <si>
    <t>59125664600; 57089582400; 57565334100; 57222115359; 58872166600; 55685668500; 8935128100; 59729670600; 7402366049</t>
  </si>
  <si>
    <t>Can Large Language Models Serve as Evaluators for Code Summarization?</t>
  </si>
  <si>
    <t>IEEE Transactions on Software Engineering</t>
  </si>
  <si>
    <t>10.1109/TSE.2025.3595283</t>
  </si>
  <si>
    <t>https://www.scopus.com/inward/record.uri?eid=2-s2.0-105013799928&amp;doi=10.1109%2FTSE.2025.3595283&amp;partnerID=40&amp;md5=447458a0be0cd632a438fcef1127aa7b</t>
  </si>
  <si>
    <t>Huazhong University of Science and Technology, National Engineering Research Center for Big Data Technology and System, Services Computing Technology and System Lab, Cluster and Grid Computing Lab, School of Computer Science and Technology, Wuhan, 430074, China; Salesforce Research, Palo Alto, 94301, CA, United States; Chongqing University, School of Big Data and Software Engineering, Chongqing, 400044, China; University of Illinois Chicago, Department of Computer Science, Chicago, 60607, IL, United States</t>
  </si>
  <si>
    <t>Wu Y., Huazhong University of Science and Technology, National Engineering Research Center for Big Data Technology and System, Services Computing Technology and System Lab, Cluster and Grid Computing Lab, School of Computer Science and Technology, Wuhan, 430074, China; Wan Y., Huazhong University of Science and Technology, National Engineering Research Center for Big Data Technology and System, Services Computing Technology and System Lab, Cluster and Grid Computing Lab, School of Computer Science and Technology, Wuhan, 430074, China; Chu Z., Huazhong University of Science and Technology, National Engineering Research Center for Big Data Technology and System, Services Computing Technology and System Lab, Cluster and Grid Computing Lab, School of Computer Science and Technology, Wuhan, 430074, China; Zhao W., Salesforce Research, Palo Alto, 94301, CA, United States; Liu Y., Salesforce Research, Palo Alto, 94301, CA, United States; Zhang H., Chongqing University, School of Big Data and Software Engineering, Chongqing, 400044, China; Shi X., Huazhong University of Science and Technology, National Engineering Research Center for Big Data Technology and System, Services Computing Technology and System Lab, Cluster and Grid Computing Lab, School of Computer Science and Technology, Wuhan, 430074, China; Jin H., Huazhong University of Science and Technology, National Engineering Research Center for Big Data Technology and System, Services Computing Technology and System Lab, Cluster and Grid Computing Lab, School of Computer Science and Technology, Wuhan, 430074, China; Yu P.S., University of Illinois Chicago, Department of Computer Science, Chicago, 60607, IL, United States</t>
  </si>
  <si>
    <t>Code summarization facilitates program comprehension and software maintenance by converting code snippets into natural-language descriptions. Over the years, numerous methods have been developed for this task, but a key challenge remains: effectively evaluating the quality of generated summaries. While human evaluation is effective for assessing code summary quality, it is labor-intensive and difficult to scale. Commonly used automatic metrics, such as BLEU, ROUGE-L, METEOR, and BERTScore, often fail to align closely with human judgments. In this paper, we explore the potential of Large Language Models (LLMs) for evaluating code summarization. We propose CodeRPE (Role-Player for Code Summarization Evaluation), a novel method that leverages role-player prompting to assess the quality of generated summaries. Specifically, we prompt LLM-based evaluators to take on diverse roles, such as code reviewer, code author, code editor, and system analyst. Each role evaluates the quality of code summaries across key dimensions, including coherence, consistency, fluency, and relevance. We further explore the robustness of LLMs as evaluators by employing various prompting strategies, including chain-of-thought reasoning, in-context learning, and tailored rating form designs. The results demonstrate that LLMs serve as effective evaluators for code summarization. Notably, our LLM-based evaluator, CodeRPE, achieves an 80.18% Spearman correlation with human evaluations, outperforming the existing BERTScore metric by 10.39%. © 1976-2012 IEEE.</t>
  </si>
  <si>
    <t>Code summarization; large language models; model evaluation; role player</t>
  </si>
  <si>
    <t>Computational linguistics; Natural language processing systems; Code summarization; Human evaluation; Language description; Language model; Large language model; Model evaluation; Model-based OPC; Natural languages; Program comprehension; Role player; Codes (symbols)</t>
  </si>
  <si>
    <t>Hubei Province, (2023BAA024)</t>
  </si>
  <si>
    <t>Received 29 November 2024; revised 7 July 2025; accepted 17 July 2025. Date of publication 19 August 2025; date of current version 12 December 2025. This work was supported by the Major Program (JD) of Hubei Province under Grant 2023BAA024. Recommended for acceptance by C. McMillan. (Corresponding author: Yao Wan.) Yang Wu, Yao Wan, Zhaoyang Chu, Xuanhua Shi, and Hai Jin are with the National Engineering Research Center for Big Data Technology and System, Services Computing Technology and System Lab, Cluster and Grid Computing Lab, School of Computer Science and Technology, Huazhong University of Science and Technology, Wuhan 430074, China (e-mail: wuyang_emily@hust.edu.cn; wanyao@hust.edu.cn; chuzhaoyang@hust.edu.cn; xhshi@hust.edu.cn; hjin@hust.edu.cn).</t>
  </si>
  <si>
    <t>Iyer S.; Konstas I.; Cheung A.; Zettlemoyer L., Summarizing source code using a neural attention model, Proc. 54th Annu. Meeting Assoc. Comput. Linguistics Assoc. Comput. Linguistics, pp. 2073-2083, (2016); LeClair A.; Jiang S.; McMillan C., A neural model for generating natural language summaries of program subroutines, Proc. IEEE/ACM 41st Int. Conf. Softw. Eng. (ICSE), pp. 795-806, (2019); Geng M., Large language models are few-shot summarizers: Multi-intent comment generation via in-context learning, Proc. 46th IEEE/ACM Int. Conf. Softw. Eng., pp. 1-13, (2024); Gpt-4 technical report, (2023); Team G., Gemini: A family of highly capable multimodal models, (2023); Touvron H., LLaMA: Open and efficient foundation language models, (2023); Papineni K.; Roukos S.; Ward T.; Zhu W.-J., BLEU: A method for automatic evaluation of machine translation, Proc. 40th Annu. Meeting Assoc. Comput. Linguistics, pp. 311-318, (2002); Lin C.-Y., ROUGE: A package for automatic evaluation of summaries, Proc. Text Summarization Branches Out, pp. 74-81, (2004); Banerjee S.; Lavie A., METEOR: An automatic metric for MT evaluation with improved correlation with human judgments, Proc. ACL Workshop Intrinsic Extrinsic Eval. Measures Mach. Transl. Summarization, pp. 65-72, (2005); Zhang T.; Kishore V.; Wu F.; Weinberger K.Q.; Artzi Y., BERTScore: Evaluating text generation with BERT, (2019); Shi E., On the evaluation of neural code summarization, Proc. 44th Int. Conf. Softw. Eng., pp. 1597-1608, (2022); Roy D.; Fakhoury S.; Arnaoudova V., Reassessing automatic evaluation metrics for code summarization tasks, Proc. 29th ACM Joint Meeting Eur. Softw. Eng. Conf. Symp. Found. Softw. Eng., pp. 1105-1116, (2021); Wang J., Is ChatGPT a good NLG evaluator? A preliminary study, (2023); Liu Y.; Iter D.; Xu Y.; Wang S.; Xu R.; Zhu C., G-Eval: NLG evaluation using Gpt-4 with better human alignment, (2023); Chiang C.-H.; Lee H.-Y., Can large language models be an alternative to human evaluations?; Chiang C.; Lee H., A closer look into automatic evaluation using large language models, (2023); Chan C.-M., ChatEval: Towards better LLM-based evaluators through multi-agent debate, (2023); Kocmi T.; Federmann C., Large language models are state-of-the-art evaluators of translation quality, (2023); Zeng Z.; Yu J.; Gao T.; Meng Y.; Goyal T.; Chen D., Evaluating large language models at evaluating instruction following, (2023); Zhuo T.Y., ICE-score: Instructing large language models to evaluate code, Proc. Findings Assoc. Comput. Linguistics (EACL), pp. 2232-2242, (2024); OpenAI; GPT-4o-mini model documentation, OpenAI, (2025); GPT-4o model documentation, OpenAI, (2025); DeepSeek A.I., Deepseek-v3 technical report, (2024); Hu X.; Li G.; Xia X.; Lo D.; Jin Z., Deep code comment generation, Proc. 26th Conf. Program Comprehension (ICPC), pp. 200-210, (2018); Zhang J.; Wang X.; Zhang H.; Sun H.; Liu X., Retrieval-based neural source code summarization, Proc. ACM/IEEE 42nd Int. Conf. Softw. Eng., pp. 1385-1397, (2020); Ahmad W.U.; Chakraborty S.; Ray B.; Chang K.-W., A transformer-based approach for source code summarization, (2020); Chen M., Evaluating large language models trained on code, (2021); Wang Y.; Wang W.; Joty S.; Hoi S.C., CodeT5: Identifier-aware unified pre-trained encoder-decoder models for code understanding and generation, (2021); Wu Y.; Li Y.; Yu S., Commit message generation via ChatGPT: How far are we?, Proc. IEEE/ACM 1st Int. Conf. AI Found. Models Softw. Eng. (FORGE), pp. 124-129, (2024); Chen S.F.; Goodman J., An empirical study of smoothing techniques for language modeling, Comput. Speech Lang., 13, 4, pp. 359-394, (1999); Wei B.; Li Y.; Li G.; Xia X.; Jin Z., Retrieve and refine: exemplar-based neural comment generation, Proc. 35th IEEE/ACM Int. Conf. Automated Softw. Eng., pp. 349-360, (2020); Bansal A.; Haque S.; McMillan C., Project-level encoding for neural source code summarization of subroutines, Proc. IEEE/ACM 29th Int. Conf. Program Comprehension (ICPC), pp. 253-264, (2021); Lin C.; Ouyang Z.; Zhuang J.; Chen J.; Li H.; Wu R., Improving code summarization with block-wise abstract syntax tree splitting, Proc. IEEE/ACM 29th Int. Conf. Program Comprehension (ICPC), pp. 184-195, (2021); Shahbazi R.; Sharma R.; Fard F.H., API2Com: On the improvement of automatically generated code comments using API documentations, Proc. IEEE/ACM 29th Int. Conf. Program Comprehension (ICPC), pp. 411-421, (2021); Liu Y., RoBERTa: A robustly optimized BERT pretraining approach, (2019); Wei J., Chain-of-thought prompting elicits reasoning in large language models, Proc. 36th Int. Conf. Neural Inf. Process. Syst. (NIPS), pp. 24824-24837, (2022); Park J.S.; O'Brien J.; Cai C.J.; Morris M.R.; Liang P.; Bernstein M.S., Generative agents: Interactive simulacra of human behavior, Proc. 36th Annu. ACM Symp. User Interface Softw. Technol., pp. 1-22, (2023); Chen H.; Ji W.; Xu L.; Zhao S., Multi-agent consensus seeking via large language models, (2023); Gpt-3.5 turbo model documentation, OpenAI, (2025); Qwen3, GitHub; Fabbri A.R.; Krys W.; McCann B.; Xiong C.; Socher R.; Radev D., SummEval: Re-evaluating summarization evaluation, Trans. Assoc. Comput. Linguistics, 9, 1, pp. 391-409, (2021); Kendall M.G., The treatment of ties in ranking problems, Biometrika, 33, 3, pp. 239-251, (1945); Ziegel E.R., Standard probability and statistics tables and formulae, Technometrics, 43, 2, (2001); Briand L.C., Software documentation: how much is enough?, Proc. 7th Eur. Conf. Softw. Maintenance Reeng., pp. 13-15, (2003); Forward A.; Lethbridge T.C., The relevance of software documentation, tools and technologies: a survey, Proc. ACM Symp. Document Engineering, pp. 26-33, (2002); Tilley S.R.; Muller H.A.; Orgun M.A., Documenting software systems with views, Proc. 10th Annu. Int. Conf. Syst. Documentation, pp. 211-219, (1992); Wang W., Reinforcement-learning-guided source code summarization using hierarchical attention, IEEE Trans. Softw. Eng., 48, 1, pp. 102-119, (2022); Guo J.; Liu J.; Wan Y.; Li L.; Zhou P., Modeling hierarchical syntax structure with triplet position for source code summarization, Proc. 60th Annu. Meeting Assoc. Comput. Linguistics (Volume 1: Long Papers), pp. 486-500, (2022); Wan Y., Improving automatic source code summarization via deep reinforcement learning, Proc. 33rd ACM/IEEE Int. Conf. Autom. Softw. Eng., pp. 397-407, (2018); Wan Y., Deep learning for code intelligence: Survey, benchmark and toolkit, ACM Comput. Surv., 56, 11, (2024); Huangzhao Z., Deep learning for code generation: A survey, Sci. China Inf. Sci., 67, 9, (2024); Wu H.; Zhao H.; Zhang M., Code summarization with structure-induced transformer, (2020); Alon U.; Brody S.; Levy O.; Yahav E., code2seq: Generating sequences from structured representations of code, (2018); Gros D.; Sezhiyan H.; Devanbu P.; Yu Z., Code to comment ‘translation’ data, metrics, baselining &amp; evaluation, Proc. 35th IEEE/ACM Int. Conf. Autom. Softw. Eng., pp. 746-757, (2020); Feng Z., CodeBERT: A pre-trained model for programming and natural languages, Proc. Findings Assoc. Comput. Linguistics (EMNLP), pp. 1536-1547, (2020); Gao S., Code structure–Guided transformer for source code summarization, ACM Trans. Softw. Eng. Methodol., 32, 1, (2023); Li J.A.; Li Y.; Li G.; Hu X.; Xia X.; Jin Z., EDITSUM: A retrieve-and-edit framework for source code summarization, Proc. 36th IEEE/ACM Int. Conf. Autom. Softw. Eng. (ASE), pp. 155-166, (2021); Khan J.Y.; Uddin G., Automatic code documentation generation using GPT-3, Proc. 37th IEEE/ACM Int. Conf. Autom. Softw. Eng., pp. 1-6, (2022); Ahmed T.; Pai K.S.; Devanbu P.; Barr E., Automatic semantic augmentation of language model prompts (for code summarization), Proc. IEEE/ACM 46th Int. Conf. Softw. Eng., pp. 1-13, (2024); Cai Y., On-the-fly adapting code summarization on trainable cost-effective language models, Proc. Adv. Neural Inf. Process. Syst., 36, pp. 56660-56672, (2024); Su C.-Y.; McMillan C., Distilled gpt for source code summarization, Autom. Softw. Eng., 31, 1, (2024); Sun W., Source code summarization in the era of large language models, Proc. IEEE/ACM 47th Int. Conf. Softw. Eng. (ICSE), pp. 419-431, (2024); Stapleton S., A human study of comprehension and code summarization, Proc. 28th Int. Conf. Program Comprehension, pp. 2-13, (2020); Mastropaolo A.; Ciniselli M.; Di Penta M.; Bavota G., Evaluating code summarization techniques: A new metric and an empirical characterization, Proc. IEEE/ACM 46th Int. Conf. Softw. Eng. (ICSE), pp. 1-13, (2024); Fu J.; Ng S.-K.; Jiang Z.; Liu P., GPTScore: Evaluate as you desire, (2023); Chen D., MLLM-as-a-judge: Assessing multimodal LLM-as-a-judge with vision-language benchmark, Proc. 41st Int. Conf. Mach. Learn, pp. 6562-6595, (2024); Wu N.; Gong M.; Shou L.; Liang S.; Jiang D., Large language models are diverse role-players for summarization evaluation, (2023); Liu Y., Calibrating LLM-based evaluator, Proc. Joint Int. Conf. Comput. Linguistics, Lang. Resources Eval. (LREC-COLING), pp. 2638-2656, (2024); Doostmohammadi E.; Holmstrom O.; Kuhlmann M., How reliable are automatic evaluation methods for instruction-tuned LLMs?, (2024); Shankar S.; Zamfirescu-Pereira J.; Hartmann B.; Parameswaran A.; Arawjo I., Who validates the validators? Aligning LLM-assisted evaluation of LLM outputs with human preferences, Proc. 37th Annu. ACM Symp. User Interface Softw. Technol. (UIST), pp. 1-14, (2024); Wan Y., NaturalCC: An open-source toolkit for code intelligence, Proc. ACM/IEEE 44th Int. Conf. Softw. Eng., Companion (ICSE), pp. 149-153, (2022)</t>
  </si>
  <si>
    <t>Y. Wan; Huazhong University of Science and Technology, National Engineering Research Center for Big Data Technology and System, Services Computing Technology and System Lab, Cluster and Grid Computing Lab, School of Computer Science and Technology, Wuhan, 430074, China; email: wanyao@hust.edu.cn</t>
  </si>
  <si>
    <t>IESED</t>
  </si>
  <si>
    <t>IEEE Trans Software Eng</t>
  </si>
  <si>
    <t>2-s2.0-105013799928</t>
  </si>
  <si>
    <t>Li M.; Tan G.; Chen P.; Zhang C.</t>
  </si>
  <si>
    <t>Li, Min (58605457100); Tan, Gou (58815465100); Chen, Pengfei (55490244700); Zhang, Chuanfu (57274547400)</t>
  </si>
  <si>
    <t>58605457100; 58815465100; 55490244700; 57274547400</t>
  </si>
  <si>
    <t>LogGen: Integrating traditional model and LLM with code analysis for precise log generation</t>
  </si>
  <si>
    <t>10.1016/j.jss.2026.112816</t>
  </si>
  <si>
    <t>https://www.scopus.com/inward/record.uri?eid=2-s2.0-105030053211&amp;doi=10.1016%2Fj.jss.2026.112816&amp;partnerID=40&amp;md5=f48502dca381f6c8315003167a8427f7</t>
  </si>
  <si>
    <t>School of Systems Science and Engineering, Sun Yat-sen University, Guangzhou, 510006, China; School of Computer Science and Engineering, Sun Yat-sen University, Guangzhou, 510006, China</t>
  </si>
  <si>
    <t>Li M., School of Systems Science and Engineering, Sun Yat-sen University, Guangzhou, 510006, China; Tan G., School of Systems Science and Engineering, Sun Yat-sen University, Guangzhou, 510006, China; Chen P., School of Computer Science and Engineering, Sun Yat-sen University, Guangzhou, 510006, China; Zhang C., School of Systems Science and Engineering, Sun Yat-sen University, Guangzhou, 510006, China</t>
  </si>
  <si>
    <t>Logging is a crucial method for the runtime monitoring and measurement of program states. However, in large-scale projects, variations in developer experience lead to significant differences in the key information within log statements, making it challenging to maintain uniform log formats. Therefore, we propose LogGen, a log generation framework that combines a traditional model with Large Language Models (LLMs). It learns from existing projects and automatically inserts log statements into new code, addressing the challenge of LLMs struggling to pinpoint accurate log positions. By leveraging LLM code summarization and integrating function-level semantic information, LogGen constructs more robust features, enabling the traditional model to achieve high accuracy in log positioning. Additionally, LogGen extracts log styles and function call chains from projects to create a knowledge database. LLMs can produce more precise log statements by combining our knowledge with the Retrieval-Augmented Generation (RAG) framework. We evaluate LogGen on long-term developed Java and C++ projects, showing that it surpasses the state-of-the-art log generation methods by 41.6% in F1 of log position and 36.2% in text BLEU-4 score, exhibiting stronger robustness against code and knowledge changes. © 2026 Elsevier Inc.</t>
  </si>
  <si>
    <t>Large language model; Log generation; Software maintenance</t>
  </si>
  <si>
    <t>C++ (programming language); Computer software; Computer software maintenance; Semantics; Code analysis; Language model; Large language model; Log generation; Measurements of; Monitoring and measurements; Program state; Run-time measurement; Runtime Monitoring; Traditional models; Codes (symbols)</t>
  </si>
  <si>
    <t>National Key Research and Development Program of China, NKRDPC, (2024YFB4505904); National Natural Science Foundation of China, NNSFC, (62272495); Basic and Applied Basic Research Foundation of Guangdong Province, (2023B1515020054)</t>
  </si>
  <si>
    <t>We greatly appreciate the insightful feedback from the anonymous reviewers. This work was supported in part by National Key Research and Development Program of China (Grant Number: 2024YFB4505904), the National Natural Science Foundation of China under Grant 62272495 and the Guangdong Basic and Applied Basic Research Foundation under Grant 2023B1515020054. This work was also sponsored by Tencent. The corresponding author is Pengfei Chen.</t>
  </si>
  <si>
    <t>(2025); (2025); Anu H.; Chen J.; Shi W.; Hou J.; Liang B.; Qin B., An approach to recommendation of verbosity log levels based on logging intention, 2019 IEEE International Conference on Software Maintenance and Evolution (ICSME), pp. 125-134, (2019); (2024); Batoun M.A.; Sayagh M.; Aghili R.; Ouni A.; Li H., A literature review and existing challenges on software logging practices: from the creation to the analysis of software logs, Empirical Software Eng., 29, 4, (2024); Chen B.; Jiang Z.M., Characterizing and detecting anti-patterns in the logging code, 2017 IEEE/ACM 39th International Conference on Software Engineering (ICSE), pp. 71-81, (2017); Chen B.; Jiang Z.M., A survey of software log instrumentation, ACM Comput. Surv. (CSUR), 54, 4, pp. 1-34, (2021); De Boer P.-T.; Kroese D.P.; Mannor S.; Rubinstein R.Y., A tutorial on the cross-entropy method, Ann. Oper. Res., 134, pp. 19-67, (2005); (2025); Ding R.; Zhou H.; Lou J.-G.; Zhang H.; Lin Q.; Fu Q.; Zhang D.; Xie T., Log2: a {cost-aware} logging mechanism for performance diagnosis, 2015 USENIX Annual Technical Conference (USENIX ATC 15), pp. 139-150, (2015); Ding Z.; Li H.; Shang W., LogenText: automatically generating logging texts using neural machine translation, 2022 IEEE International Conference on Software Analysis, Evolution and Reengineering (SANER), pp. 349-360, (2022); Ding Z.; Tang Y.; Cheng X.; Li H.; Shang W., LogenText-plus: improving neural machine translation based logging texts generation with syntactic templates, ACM Trans. Software Eng. Method., 33, 2, pp. 1-45, (2023); Ding Z.; Tang Y.; Li Y.; Li H.; Shang W., On the temporal relations between logging and code, 2023 IEEE/ACM 45th International Conference on Software Engineering (ICSE), pp. 843-854, (2023); Du M.; Li F.; Zheng G.; Srikumar V., DeepLog: anomaly detection and diagnosis from system logs through deep learning, Proceedings of the 2017 ACM SIGSAC Conference on Computer and Communications Security, pp. 1285-1298, (2017); Ester M.; Kriegel H.-P.; Sander J.; Xu X., Density-based spatial clustering of applications with noise, Int. Conf. Knowledge Discovery and Data Mining, pp. 226-231, (1996); Fu Q.; Zhu J.; Hu W.; Lou J.-G.; Ding R.; Lin Q.; Zhang D.; Xie T., Where do developers log? an empirical study on logging practices in industry, Companion Proceedings of the 36th International Conference on Software Engineering, pp. 24-33, (2014); Fu Y.; Yan M.; He P.; Liu C.; Zhang X.; Yang D., End-to-end log statement generation at block-level, J. Syst. Software, 216, (2024); Gulcu C., (2024); He P.; Chen Z.; He S.; Lyu M.R., Characterizing the natural language descriptions in software logging statements, Proceedings of the 33rd ACM/IEEE International Conference on Automated Software Engineering, pp. 178-189, (2018); Kabinna S.; Bezemer C.-P.; Shang W.; Syer M.D.; Hassan A.E., Examining the stability of logging statements, Empirical Software Eng., 23, pp. 290-333, (2018); Kingma D.P.; Ba J.A., (2017); Lewis P.; Perez E.; Piktus A.; Petroni F.; Karpukhin V.; Goyal N.; Kuttler H.; Lewis M.; Yih W.-T.; Rocktaschel T., Retrieval-augmented generation for knowledge-intensive NLP tasks, Adv. Neural Inf. Process. Syst., 33, pp. 9459-9474, (2020); Li H.; Shang W.; Zou Y.; Ahmed E.H., Towards just-in-time suggestions for log changes, Empirical Software Eng., 22, pp. 1831-1865, (2017); Li H., A qualitative study of the benefits and costs of logging from developers’ perspectives, IEEE Trans. Software Eng., 47, 12, pp. 2858-2873, (2020); Li Y.; Huo Y.; Jiang Z.; Zhong R.; He P.; Su Y.; Briand L.C.; Lyu M.R., Exploring the effectiveness of LLMs in automated logging statement generation: an empirical study, IEEE Trans. Software Eng., 50, 12, pp. 3188-3207, (2024); Li Y.; Huo Y.; Zhong R.; Jiang Z.; Liu J.; Huang J.; Gu J.; He P.; Lyu M.R., Go static: contextualized logging statement generation, Proc. ACM Software Eng., 1, FSE, pp. 609-630, (2024); Li Z.; Li H.; Chen T.-H.; Shang W., DeepLV: suggesting log levels using ordinal based neural networks, 2021 IEEE/ACM 43rd International Conference on Software Engineering (ICSE), pp. 1461-1472, (2021); Li Z., Where shall we log? Studying and suggesting logging locations in code blocks, Proceedings of the 35th IEEE/ACM International Conference on Automated Software Engineering, pp. 361-372, (2020); Lin C.-Y., Rouge: a package for automatic evaluation of summaries, Text Summarization Branches Out, pp. 74-81, (2004); Liu J.; Huang J.; Huo Y.; Jiang Z.; Gu J.; Chen Z.; Feng C.; Yan M.; Lyu M.R., Scalable and adaptive log-based anomaly detection with expert in the loop, (2023); Liu J.; Zeng J.; Wang X.; Ji K.; Liang Z., TeLL: log level suggestions via modeling multi-level code block information, Proceedings of the 31st ACM SIGSOFT International Symposium on Software Testing and Analysis, pp. 27-38, (2022); Martinez Toro I.; Gallego Vico D.; Orgaz P., (2023); Mastropaolo A., (2025); Mastropaolo A.; Ferrari V.; Pascarella L.; Bavota G., Log statements generation via deep learning: widening the support provided to developers, J. Syst. Software, 210, (2024); Mastropaolo A.; Pascarella L.; Bavota G., Using deep learning to generate complete log statements, Proceedings of the 44th International Conference on Software Engineering, pp. 2279-2290, (2022); Mikolov T.; Grave E.; Bojanowski P.; Puhrsch C.; Joulin A., (2017); (2025); Papineni K.; Roukos S.; Ward T.; Zhu W.-J., BLEU: a method for automatic evaluation of machine translation, Proceedings of the 40th Annual Meeting of the Association for Computational Linguistics, pp. 311-318, (2002); Pecchia A.; Cinque M.; Carrozza G.; Cotroneo D., Industry practices and event logging: assessment of a critical software development process, 2015 IEEE/ACM 37th IEEE International Conference on Software Engineering, pp. 169-178, (2015); Raffel C.; Shazeer N.; Roberts A.; Lee K.; Narang S.; Matena M.; Zhou Y.; Li W.; Liu P.J., Exploring the limits of transfer learning with a unified text-to-text transformer, J. Mach. Learn. Res., 21, 140, pp. 1-67, (2020); Rajan A.P., A review on serverless architectures-function as a service (faas) in cloud computing, Telkomnika (Telecommun. Comput. Electron. Control), 18, 1, pp. 530-537, (2020); Ramos-Gutierrez B.; Varela-Vaca A.J.; Ortega F.J.; Gomez-Lopez M.T.; Wynn M.T., A NLP-oriented methodology to enhance event log quality, International Conference on Business Process Modeling, Development and Support, pp. 19-35, (2021); Shang W.; Jiang Z.M.; Adams B.; Hassan A.E.; Godfrey M.W.; Nasser M.; Flora P., An exploratory study of the evolution of communicated information about the execution of large software systems, J. Software Evol. Process, 26, 1, pp. 3-26, (2014); Tan B.; Xu J.; Zhu Z.; He P., AL-bench: a benchmark for automatic logging, (2025); (2020); Wei J.; Wang X.; Schuurmans D.; Bosma M.; Xia F.; Chi E.; Le Q.V.; Zhou D., Chain-of-thought prompting elicits reasoning in large language models, Adv. Neural Inf. Process. Syst., 35, pp. 24824-24837, (2022); Xie X.; Cai Z.; Chen S.; Xuan J., FastLog: an end-to-end method to efficiently generate and insert logging statements, Proceedings of the 33rd ACM SIGSOFT International Symposium on Software Testing and Analysis, pp. 26-37, (2024); Xu J.; Cui Z.; Zhao Y.; Zhang X.; He S.; He P.; Li L.; Kang Y.; Lin Q.; Dang Y., UNILog: automatic logging via llm and in-context learning, Proceedings of the 46th IEEE/ACM International Conference on Software Engineering, pp. 1-12, (2024); Yuan D.; Park S.; Huang P.; Liu Y.; Lee M.M.; Tang X.; Zhou Y.; Savage S., Be conservative: enhancing failure diagnosis with proactive logging, 10th USENIX Symposium on Operating Systems Design and Implementation (OSDI 12), pp. 293-306, (2012); Yuan D.; Zheng J.; Park S.; Zhou Y.; Savage S., Improving software diagnosability via log enhancement, ACM Trans. Comput. Syst. (TOCS), 30, 1, pp. 1-28, (2012); Zhang H.; Tang Y.; Lamothe M.; Li H.; Shang W., Studying logging practice in test code, Empirical Software Eng., 27, 4, (2022); Zhang Y.; Makarov S.; Ren X.; Lion D.; Yuan D., Pensieve: non-intrusive failure reproduction for distributed systems using the event chaining approach, Proceedings of the 26th Symposium on Operating Systems Principles, pp. 19-33, (2017); Zhao J.; Tang Y.; Sunil S.; Shang W., Studying and complementing the use of identifiers in logs, 2023 IEEE International Conference on Software Analysis, Evolution and Reengineering (SANER), pp. 97-107, (2023); Zhao X.; Rodrigues K.; Luo Y.; Stumm M.; Yuan D.; Zhou Y., Log20: fully automated optimal placement of log printing statements under specified overhead threshold, Proceedings of the 26th Symposium on Operating Systems Principles, pp. 565-581, (2017); Zheng Q.; Xia X.; Zou X.; Dong Y.; Wang S.; Xue Y.; Wang Z.; Shen L.; Wang A.; Li Y.; Su T.; Yang Z.; Tang J., CodeGeeX: a pre-trained model for code generation with multilingual benchmarking on humaneval-X, Proceedings of the 29th ACM SIGKDD Conference on Knowledge Discovery and Data Mining, pp. 5673-5684, (2023); Zhu J.; He P.; Fu Q.; Zhang H.; Lyu M.R.; Zhang D., Learning to log: helping developers make informed logging decisions, 2015 IEEE/ACM 37th IEEE International Conference on Software Engineering, pp. 415-425, (2015); Zhu Q.; Guo D.; Shao Z.; Yang D.; Wang P.; Xu R.; Wu Y.; Li Y.; Gao H.; Ma S., (2024)</t>
  </si>
  <si>
    <t>P. Chen; School of Computer Science and Engineering, Sun Yat-sen University, Guangzhou, 510006, China; email: chenpf7@mail.sysu.edu.cn</t>
  </si>
  <si>
    <t>2-s2.0-105030053211</t>
  </si>
  <si>
    <t>Shao Y.; Xiang B.</t>
  </si>
  <si>
    <t>Shao, Yunna (58907787300); Xiang, Bangmeng (58908543600)</t>
  </si>
  <si>
    <t>58907787300; 58908543600</t>
  </si>
  <si>
    <t>Enhancing Bug Report Summaries Through Knowledge-Specific and Contrastive Learning Pre-Training</t>
  </si>
  <si>
    <t>10.1109/ACCESS.2024.3368915</t>
  </si>
  <si>
    <t>https://www.scopus.com/inward/record.uri?eid=2-s2.0-85186085829&amp;doi=10.1109%2FACCESS.2024.3368915&amp;partnerID=40&amp;md5=5ee7547929cb3bab99179f011d044192</t>
  </si>
  <si>
    <t>Zhejiang College of Security Technology, Wenzhou, 325000, China</t>
  </si>
  <si>
    <t>Shao Y., Zhejiang College of Security Technology, Wenzhou, 325000, China; Xiang B., Zhejiang College of Security Technology, Wenzhou, 325000, China</t>
  </si>
  <si>
    <t>Bug reports are crucial in software maintenance, with concise summaries significantly enhancing the efficiency of bug triagers and ultimately contributing to the development of high-quality software products. Contemporary methods for automatic bug report summarization primarily utilize neural networks' robust learning capabilities. However, these approaches often produce suboptimal summaries due to two primary limitations: 1) the difficulty in assimilating the domain-specific knowledge inherent in bug reports, and 2) the limitations of purely supervised learning in comprehending the comprehensive context of bug reports. To address the above two problems, in this paper, we propose a new approach for bug report summarization, namely KSCLP, which leverages large language models and domain-specific pre-training strategies, i.e., Knowledge-Specific and Contrastive Learning Pre-training. Specifically, the Knowledge-Specific strategy allows to pre-train KSCLP on project-specific bug reports corpus, by which the model can fully learn internal knowledge of bug reports, learning bug report-aware representation. As for the Contrastive Learning strategy, it performs a sequence-level pre-training for KSCLP, helping it capture the semantic information of bug reports on a global level. Upon completion of the pre-training phase, KSCLP undergoes further refinement through a Sequence-to-Sequence framework specifically tailored for bug report summarization. The efficacy of KSCLP is rigorously evaluated against five baseline models using a publicly available dataset. The empirical results demonstrate that KSCLP outperforms all baselines, achieving remarkable improvements by up to 23.73, 13.97, and 20.89 points in ROUGE-1, ROUGE-2, and ROUGE-L metrics, thereby setting new benchmarks in the field of bug report summarization.  © 2013 IEEE.</t>
  </si>
  <si>
    <t>Bug report summarization; domain-specific pre-training; representation learning; software maintenance</t>
  </si>
  <si>
    <t>Computer software maintenance; Domain Knowledge; Job analysis; Quality control; Supervised learning; Bug report summarization; Bug reports; Code; Computer bugs; Domain specific; Domain-specific pre-training; Pre-training; Representation learning; Self-supervised learning; Software; Task analysis; Semantics</t>
  </si>
  <si>
    <t>Wenzhou Municipal Science and Technology Bureau, WMSTB, (2023R0016); Wenzhou Municipal Science and Technology Bureau, WMSTB; Wenzhou Philosophy and Social Sciences Planning Annual Topic, (23WSK208YBM)</t>
  </si>
  <si>
    <t>This work was supported in part by Wenzhou Municipal Science and Technology Plan Project under Grant 2023R0016, and in part by Wenzhou Philosophy and Social Sciences Planning Annual Topic under Grant 23WSK208YBM.</t>
  </si>
  <si>
    <t>Fang S.; Zhang T.; Tan Y.; Jiang H.; Xia X.; Sun X., Represent-ThemAll: A universal learning representation of bug reports, Proc. IEEE/ACM 45th Int. Conf. Softw. Eng. (ICSE), pp. 602-614, (2023); Fang S.; Tan Y.-S.; Zhang T.; Xu Z.; Liu H., Effective prediction of bug-fixing priority via weighted graph convolutional networks, IEEE Trans. Rel., 70, 2, pp. 563-574, (2021); Jindal S.G.; Kaur A., Automatic keyword and sentence-based text summarization for software bug reports, IEEE Access, 8, pp. 65352-65370, (2020); Li X.; Jiang H.; Liu D.; Ren Z.; Li G., Unsupervised deep bug report summarization, Proc. IEEE/ACM 26th Int. Conf. Program Comprehension (ICPC), (2018); Mikolov T.; Sutskever I.; Chen K.; Corrado G.; Dean J., Distributed representations of words and phrases and their compositionality, Proc. Adv. Neural Inf. Process. Syst., pp. 1-9, (2013); Sutskever I.; Vinyals O.; Le Q.V., Sequence to sequence learning with neural networks, Proc. Annu. Conf. Neural Inf. Process. Syst., pp. 3104-3112, (2014); Liu H.; Yu Y.; Li S.; Guo Y.; Wang D.; Mao X., BugSum: Deep context understanding for bug report summarization, Proc. 28th Int. Conf. Program Comprehension, pp. 94-105, (2020); Fang S.; Zhang T.; Tan Y.-S.; Xu Z.; Yuan Z.-X.; Meng L.-Z., PRHAN: Automated pull request description generation based on hybrid attention network, J. Syst. Softw., 185, (2022); Vaswani A.; Shazeer N.; Parmar N.; Uszkoreit J.; Jones L.; Gomez A.N.; Kaiser L.; Polosukhin I., Attention is all you need, Proc. Adv. Neural Inform. Process. Syst. (NIPS), pp. 5998-6008, (2017); Gu X.; Zhang H.; Kim S., Deep code search, Proc. IEEE/ACM 40th Int. Conf. Softw. Eng. (ICSE), pp. 933-944, (2018); Devlin J.; Chang M.-W.; Lee K.; Toutanova K., BERT: Pretraining of deep bidirectional transformers for language understanding, Proc. Conf. North Amer. Chapter Assoc. Comput. Linguistics, Hum. Lang. Technol., 1, pp. 4171-4186, (2019); Liu Y.; Ott M.; Goyal N.; Du J.; Joshi M.; Chen D.; Levy O.; Lewis M.; Zettlemoyer L.; Stoyanov V., RoBERTa: A Robustly Optimized BERT Pretraining Approach, (2019); Feng Z.; Guo D.; Tang D.; Duan N.; Feng X.; Gong M.; Shou L.; Qin B.; Liu T.; Jiang D.; Zhou M., CodeBERT: A Pre-trained Model for Programming and Natural Languages, (2020); Khan J.A.; Yasin A.; Fatima R.; Vasan D.; Khan A.A.; Khan A.W., Valuating requirements arguments in the online user's forum for requirements decision-making: The CrowdRE-VArg framework, Softw., Pract. Exper., 52, 12, pp. 2537-2573, (2022); Ullah T.; Khan J.A.; Khan N.D.; Yasin A.; Arshad H., Exploring and mining rationale information for low-rating software applications, Soft Comput., 2023, pp. 1-26, (2023); Li Y.; Zhang T.; Luo X.; Cai H.; Fang S.; Yuan D., Do Pre-trained Language Models Indeed Understand Software Engineering Tasks?, (2022); Zhang L.; Wang S.; Liu B., Deep learning for sentiment analysis: A survey, Wiley Interdiscipl. Rev., Data Mining Knowl. Discovery, 8, 4, (2018); Liu Y.; Lapata M., Text summarization with pretrained encoders, Proc. Conf. Empirical Methods Natural Lang. Process. 9th Int. Joint Conf. Natural Lang. Process. (EMNLP-IJCNLP), pp. 3728-3738, (2019); Luong T.; Pham H.; Manning C.D., Effective approaches to attentionbased neural machine translation, Proc. Conf. Empirical Methods Natural Lang. Process., pp. 1412-1421, (2015); Guo D.; Ren S.; Lu S.; Feng Z.; Tang D.; Liu S.; Zhou L.; Duan N.; Svyatkovskiy A.; Fu S.; Tufano M.; Deng S.K.; Clement C.; Drain D.; Sundaresan N.; Yin J.; Jiang D.; Zhou M., GraphCodeBERT: Pretraining Code Representations with Data Flow, (2020); Fang S.; Tan Y.-S.; Zhang T.; Liu Y., Self-attention networks for code search, Inf. Softw. Technol., 134, (2021); Yuan D.; Fang S.; Zhang T.; Xu Z.; Luo X., Java code clone detection by exploiting semantic and syntax information from intermediate codebased graph, IEEE Trans. Rel., 72, 2, pp. 511-526, (2022); Hu X.; Li G.; Xia X.; Lo D.; Jin Z., Deep code comment generation, Proc. 26th Conf. Program Comprehension, (2018); Chen Z.; Fang S.; Monperrus M., Supersonic: Learning to Generate Source Code Optimizations in C/C++, (2023); Li D.; Wong W.E.; Jian M.; Geng Y.; Chau M., Improving searchbased automatic program repair with neural machine translation, IEEE Access, 10, pp. 51167-51175, (2022); Rastkar S.; Murphy G.C.; Murray G., Automatic summarization of bug reports, IEEE Trans. Softw. Eng., 40, 4, pp. 366-380, (2014); Jiang H.; Zhang J.; Ma H.; Nazar N.; Ren Z., Mining authorship characteristics in bug repositories, Sci. China Inf. Sci., 60, 1, (2017); Lotufo R.; Malik Z.; Czarnecki K., Modelling the 'hurried' bug report reading process to summarize bug reports, Empirical Softw. Eng., 20, pp. 516-548, (2015); Arya D.; Wang W.; Guo J.L.C.; Cheng J., Analysis and detection of information types of open source software issue discussions, Proc. IEEE/ACM 41st Int. Conf. Softw. Eng. (ICSE), pp. 454-464, (2019); Radev D.R.; Jing H.; Stys M.; Tam D., Centroid-based summarization of multiple documents, Inf. Process. Manage., 40, 6, pp. 919-938, (2004); Zhu X.; Goldberg A.B.; Van Gael J.; Andrzejewski D., Improving diversity in ranking using absorbing random walks, Proc. Conf. North Amer. Chapter Assoc. Comput. Linguistics, pp. 97-104, (2007); Mei Q.; Guo J.; Radev D., DivRank: The interplay of prestige and diversity in information networks, Proc. 16th ACM SIGKDD Int. Conf. Knowl. Discovery Data Mining, pp. 1009-1018, (2010); Mani S.; Catherine R.; Sinha V.S.; Dubey A., AUSUM: Approach for unsupervised bug report summarization, Proc. ACMSIGSOFT 20th Int. Symp. Found. Softw. Eng., pp. 1-11, (2012); Shaw P.; Uszkoreit J.; Vaswani A., Self-attention with relative position representations, Proc. Conf. North Amer. Chapter Assoc. Comput. Linguistics, Hum. Lang. Technol., pp. 464-468, (2018); Loshchilov I.; Hutter F., Decoupled Weight Decay Regularization, (2017); Srivastava N.; Hinton G.; Krizhevsky A.; Sutskever I.; Salakhutdinov R., Dropout: A simple way to prevent neural networks from overfitting, J. Mach. Learn. Res., 15, pp. 1929-1958, (2014); Chen X.; Liu C.; Song D., Tree-to-tree neural networks for program translation, Proc. Adv. Neural Inf. Process. Syst., 31, pp. 1-11, (2018); Wolf T., Transformers: State-of-The-Art natural language processing, Proc. Conf. Empirical Methods Natural Lang. Process., Syst. Demonstrations, pp. 38-45, (2020); Weiss K.; Khoshgoftaar T.M.; Wang D., A survey of transfer learning, J. Big Data, 3, 1, pp. 1-40, (2016)</t>
  </si>
  <si>
    <t>B. Xiang; Zhejiang College of Security Technology, Wenzhou, 325000, China; email: 13957787633@163.com</t>
  </si>
  <si>
    <t>2-s2.0-85186085829</t>
  </si>
  <si>
    <t>Qiao Y.; Rojas J.M.</t>
  </si>
  <si>
    <t>Qiao, Yining (59326133100); Rojas, Jose Miguel (35103141400)</t>
  </si>
  <si>
    <t>59326133100; 35103141400</t>
  </si>
  <si>
    <t>What's in a Display Name? An Empirical Study on the Use of Display Names in Open-Source JUnit Tests</t>
  </si>
  <si>
    <t>Proceedings - 2024 ACM/IEEE International Workshop on NL-Based Software Engineering, NLBSE 2024</t>
  </si>
  <si>
    <t>10.1145/3643787.3648037</t>
  </si>
  <si>
    <t>https://www.scopus.com/inward/record.uri?eid=2-s2.0-85203837506&amp;doi=10.1145%2F3643787.3648037&amp;partnerID=40&amp;md5=282c2902e8b115828d2c26febf7a54b7</t>
  </si>
  <si>
    <t>University of Sheffield, United Kingdom</t>
  </si>
  <si>
    <t>Qiao Y., University of Sheffield, United Kingdom; Rojas J.M., University of Sheffield, United Kingdom</t>
  </si>
  <si>
    <t>Readability is an important aspect of any production or test code artefact. During development, testing and maintenance, the readability of a unit test can be a key contributor to its usefulness for a range of tasks, including refactoring, debugging, and test augmentation. Several strategies have been proposed both in academia and in industry to build readability into unit tests, e.g., test code summarisation and test naming conventions. Display names constitute an industry-led effort to incorporate natural language descriptions into unit tests. In this paper, we investigate the use of display names in a large dataset of open-source Java projects. Our study reveals that despite being a stable feature of the JUnit framework for at least five years, display names are not widely used in open-source projects yet. We analyse existing display names in terms of length, language and grammatical structure, explore the use of a large language model to generate display names similar to those open-source developers write, and develop a taxonomy of display name smells aimed at fostering a more cohesive and coherent use of the feature by developers.  © 2024 ACM.</t>
  </si>
  <si>
    <t>Display names; Java; JUnit; LLM; Readability; Test smells</t>
  </si>
  <si>
    <t>Computer debugging; Natural language processing systems; Open source software; Program debugging; Display name; Empirical studies; Java; Junit; LLM; Open-source; Readability; Test code; Test smell; Unit tests; Java programming language</t>
  </si>
  <si>
    <t>The Open Catalog of Test Smells; Software Unit Test Smells; Achananuparp P.; Hu X.; Shen X., The evaluation of sentence similarity measures, Intl. Conf. in DataWarehousing and Knowledge Discovery DaWaK, pp. 305-316, (2008); Alsuhaibani R.; Newman C.; Decker M.; Collard M.; Maletic J., On the naming of methods: A survey of professional developers, Intl. Conference on Software Engineering (ICSE, pp. 587-599, (2021); Aniche M.; Treude C.; Zaidman A., 2022. How Developers Engineer Test Cases: An Observational Study, IEEE Trans. on Soft. Eng., 48, 12, pp. 4925-4946, (2022); Choi J.D.; Tetreault J.; Stent A., It Depends: Dependency Parser Comparison Using A Web-based Evaluation Tool, Proc. 53rd Meeting of the ACL and the 7th Intl. Joint Conf. on NLP, 1, pp. 387-396, (2015); Daka E.; Miguel Rojas J.; Fraser G., Generating unit tests with descriptive names or: Would you name your children thing1 and thing2?, Intl. Symposium on Software Testing and Analysis (ISSTA, pp. 57-67, (2017); Devlin J.; Chang M.; Lee K.; Toutanova K., 2018. Bert: Pre-Training of deep bidirectional transformers for language understanding, (2018); Fowler M.; Beck K.; Brant J.; Opdyke W.; Roberts D., Refactoring: Improving the Design of Existing Code, (1999); Garousi V.; Kocok B., 2018. Smells in software test code: A survey of knowledge in industry and academia, J. of Systems and Software, 138, pp. 52-81, (2018); Hu C.; Gong H.; He Y., 2022. Data driven identification of international cutting edge science and technologies using SpaCy, PLOS ONE, 17, 10, pp. 1-24, (2022); Jauhiainen T.; Lui M.; Zampieri M.; Baldwin T.; Linden K., 2019. Automatic Language Identification in Texts: A Survey, J. Artif. Int. Res., 65, 1, pp. 675-682, (2019); Kalliamvakou E.; Gousios G.; Blincoe K.; Singer L.; German D.M.; Damian D., The promises and perils of mining GitHub, Intl. Conf. on Mining Software Repositories MSR, pp. 92-101, (2014); Singh Kochhar P.; Bissyande T.F.; Lo D.; Jiang L., An empirical study of adoption of software testing in open source projects, Intl. Conference on Quality Software (QSIC, pp. 103-112, (2013); Koskela L., Effective unit testing: A guide for Java developers, Manning, (2013); Liu Y.; Han T.; Ma S.; Zhang J.; Yang Y.; Tian J.; He H.; Li A.; He M.; Liu Z., 2023. Summary of chatgpt-related research and perspective towards the future of large language models, Meta-Radiology, (2023); Liu Y.; Nie P.; Legunsen O.; Gligoric M., Inline Tests. IEEE/ACM Intl. Conf. on Automated Software Engineering (ASE). ACM, (2023); Madeja M.; Poruban J., Tracing Naming Semantics in Unit Tests of Popular GitHub Android Projects, 8th Symposium on Languages, Applications and Technologies (SLATE) (OASIcs 74). Schloss Dagstuhl-Leibniz-Zentrum för Informatik, 3, pp. 1-13, (2019); Matthews N.; Folivi F., 2023. Omit needless words: Sentence length perception, PLOS ONE, 18, 2, pp. 1-26, (2023); Reimers N., Pretrained Models-Sentence-Transformers Documentation, (2022); Reimers N.; Gurevych I., 2019. Sentence-bert: Sentence Embeddings Using Siamese Bert-networks, (2019); Runeson P., 2006. A survey of unit testing practices, IEEE Software, 23, 4, pp. 22-29, (2006); Shuyo N., Language Detection Library for Java, (2010); Ulziit B.; Akhtar Warraich Z.; Gencel C.; Petersen K., 2015. A conceptual framework of challenges and solutions for managing global software maintenance, J. of Software: Evolution and Process, 27, 10, pp. 763-792, (2015); Vasiliev Y., Natural Language Processing with Python and SpaCy: A Practical Introduction, (2020); Wachs J.; Nitecki M.; Schueller W.; Polleres A., 2022 the Geography of Open Source Software: Evidence from GitHub, Technological Forecasting and Social Change, 176, (2022); Winkler D.; Urbanke P.; Ramler R., 2022. What Do We Know about Readability of Test Code?-A Systematic Mapping Study, Intl. Conf. on Software Analysis, Evolution and Reengineering (SANER, pp. 1167-1174; Yang Y.; Hu X.; Xia X.; Yang X., 2023. the Lost World: Characterizing and Detecting Undiscovered Test Smells, ACM Trans. Softw. Eng. Methodol, (2023)</t>
  </si>
  <si>
    <t>Y. Qiao; University of Sheffield, United Kingdom; email: yqiao7@sheffield.ac.uk</t>
  </si>
  <si>
    <t>3rd ACM/IEEE International Workshop on NL-Based Software Engineering, NLBSE 2024</t>
  </si>
  <si>
    <t>20 April 2024 through 20 April 2024</t>
  </si>
  <si>
    <t>979-840070576-2</t>
  </si>
  <si>
    <t>Proc. - ACM/IEEE Int. Workshop NL-Based Softw. Eng., NLBSE</t>
  </si>
  <si>
    <t>2-s2.0-85203837506</t>
  </si>
  <si>
    <t>Wang Y.; Liu X.; Lu X.; Zhou A.</t>
  </si>
  <si>
    <t>Wang, Yu (58855466200); Liu, Xin (58388474700); Lu, Xuesong (57198505018); Zhou, Aoying (55183487900)</t>
  </si>
  <si>
    <t>58855466200; 58388474700; 57198505018; 55183487900</t>
  </si>
  <si>
    <t>IiPCS: Intent-Based In-Context Learning for Project-Specific Code Summarization</t>
  </si>
  <si>
    <t>Proceedings of the International Joint Conference on Neural Networks</t>
  </si>
  <si>
    <t>10.1109/IJCNN60899.2024.10650776</t>
  </si>
  <si>
    <t>https://www.scopus.com/inward/record.uri?eid=2-s2.0-85205001127&amp;doi=10.1109%2FIJCNN60899.2024.10650776&amp;partnerID=40&amp;md5=6913bb308da65acd9175d3c1ce1d6042</t>
  </si>
  <si>
    <t>East China Normal University, Shanghai, China</t>
  </si>
  <si>
    <t>Wang Y., East China Normal University, Shanghai, China; Liu X., East China Normal University, Shanghai, China; Lu X., East China Normal University, Shanghai, China; Zhou A., East China Normal University, Shanghai, China</t>
  </si>
  <si>
    <t>Recent years have witnessed growing research interest in automatic source code summarization due to its beneficial potential in software development and maintenance tasks. In the past few years, various deep learning models have been developed to leverage structural and textual features in the code for generating meaningful and succinct summaries. However, the summaries generated by traditional deep learning models often have syntax errors or are meaningless. The emergence of large language models provides an opportunity to overcome the problem. However, the quality of the summaries largely depends on the in-context learning examples of code-summary pairs. In this work, we develop iiPCS, an LLM-based method for code summarization. We retrieve relevant code-summary pairs as in-context learning examples from the same project of the target code, which ensures to generate more project-specific summaries, and use the predicted intent of the target code to pick few-shot examples, which ensures to generate summaries with the correct intent. Experimental results show that iiPCS can generate code summaries with higher quality compared to traditional methods using deep learning and recent methods using LLMs. © 2024 IEEE.</t>
  </si>
  <si>
    <t>Code Summarization; Developer Intent; In-context Learning; Large Language Models; Project-specific Summaries</t>
  </si>
  <si>
    <t>Coding errors; Computer software maintenance; Software design; Code summarization; Context learning; Developer intent; In contexts; In-context learning; Language model; Large language model; Learning models; Project-specific summary; Target codes; Deep learning</t>
  </si>
  <si>
    <t>National Natural Science Foundation of China, NSFC, (62277017); National Natural Science Foundation of China, NSFC</t>
  </si>
  <si>
    <t>This work is supported by the grant from the National Natural Science Foundation of China (Grant No. 62277017).</t>
  </si>
  <si>
    <t>Wei B.; Li G.; Xia X.; Fu Z.; Jin Z., Code generation as a dual task of code summarization, Advances in Neural Information Processing Systems 2019. Neural Information Processing Systems (NIPS), (2019); Hu X.; Li G.; Xia X.; Lo D.; Jin Z., Deep code comment generation with hybrid lexical and syntactical information, Empirical Software Engineering, 25, pp. 2179-2217, (2020); Ahmad W.; Chakraborty S.; Ray B.; Chang K.-W., A transformerbased approach for source code summarization, Proceedings of the 58th Annual Meeting of the Association for Computational Linguistics, pp. 4998-5007, (2020); Gong Z.; Gao C.; Wang Y.; Gu W.; Peng Y.; Xu Z., Source code summarization with structural relative position guided transformer, 2022 IEEE International Conference on Software Analysis, Evolution and Reengineering (SANER). IEEE, pp. 13-24, (2022); Hu X.; Li G.; Xia X.; Lo D.; Jin Z., Deep code comment generation, Proceedings of the 26th conference on program comprehension, pp. 200-210, (2018); Alon U.; Brody S.; Levy O.; Yahav E., Code2seq: Generating sequences from structured representations of code, 7th International Conference on Learning Representations, ICLR 2019, (2019); LeClair A.; Haque S.; Wu L.; McMillan C., Improved code summarization via a graph neural network, Proceedings of the 28th international conference on program comprehension, pp. 184-195, (2020); Wu H.; Zhao H.; Zhang M., Code summarization with structureinduced transformer, Findings of the Association for Computational Linguistics: ACL-IJCNLP 2021, pp. 1078-1090, (2021); Wang Y.; Dong Y.; Lu X.; Zhou A., Gypsum: Learning hybrid representations for code summarization, Proceedings of the 30th IEEE/ACM International Conference on Program Comprehension, ICPC 2022, pp. 12-23, (2022); Ahmed T.; Devanbu P., Few-shot training llms for project-specific code-summarization, Proceedings of the 37th IEEE/ACM International Conference on Automated Software Engineering, pp. 1-5, (2022); Geng M.; Wang S.; Dong D.; Wang H.; Li G.; Jin Z.; Mao X.; Liao X., Large language models are few-shot summarizers: Multi-intent comment generation via in-context learning, (2024); Chang Y.; Wang X.; Wang J.; Wu Y.; Yang L.; Zhu K.; Chen H.; Yi X.; Wang C.; Wang Y., A survey on evaluation of large language models, ACM Transactions on Intelligent Systems and Technology, (2023); Chen M.; Tworek J.; Jun H.; Yuan Q.; Pinto H.P.D.O.; Kaplan J.; Edwards H.; Burda Y.; Joseph N.; Brockman G., Evaluating large language models trained on code, (2021); Xie R.; Hu T.; Ye W.; Zhang S., Low-resources project-specific code summarization, Proceedings of the 37th IEEE/ACM International Conference on Automated Software Engineering, pp. 1-12, (2022); Zhai J.; Xu X.; Shi Y.; Tao G.; Pan M.; Ma S.; Xu L.; Zhang W.; Tan L.; Zhang X., Cpc: Automatically classifying and propagating natural language comments via program analysis, Proceedings of the ACM/IEEE 42nd International Conference on Software Engineering, pp. 1359-1371, (2020); Chen Q.; Xia X.; Hu H.; Lo D.; Li S., Why my code summarization model does not work: Code comment improvement with category prediction, ACM Transactions on Software Engineering and Methodology (TOSEM), 30, 2, pp. 1-29, (2021); Iyer S.; Konstas I.; Cheung A.; Zettlemoyer L., Summarizing source code using a neural attention model, 54th Annual Meeting of the Association for Computational Linguistics 2016. Association for Computational Linguistics, pp. 2073-2083, (2016); Svyatkovskiy A.; Deng S.K.; Fu S.; Sundaresan N., Intellicode compose: Code generation using transformer, Proceedings of the 28th ACM Joint Meeting on European Software Engineering Conference and Symposium on the Foundations of Software Engineering, pp. 1433-1443, (2020); He D.; Xia Y.; Qin T.; Wang L.; Yu N.; Liu T.-Y.; Ma W.-Y., Dual learning for machine translation, Advances in neural information processing systems, 29, (2016); Qin T., Dual learning, (2020); Mu F.; Chen X.; Shi L.; Wang S.; Wang Q., Developer-intent driven code comment generation, (2023); Wan Y.; Zhao Z.; Yang M.; Xu G.; Ying H.; Wu J.; Yu P.S., Improving automatic source code summarization via deep reinforcement learning, Proceedings of the 33rd ACM/IEEE international conference on automated software engineering, pp. 397-407, (2018); Tang Z.; Shen X.; Li C.; Ge J.; Huang L.; Zhu Z.; Luo B., Asttrans: Code summarization with efficient tree-structured attention, Proceedings of the 44th International Conference on Software Engineering, pp. 150-162, (2022); Nguyen X.-P.; Joty S.; Hoi S.C.; Socher R., Tree-structured attention with hierarchical accumulation, (2020); Velickovic P.; Cucurull G.; Casanova A.; Romero A.; Lio P.; Bengio Y., Graph attention networks, 6th International Conference on Learning Representations, ICLR 2018, (2018); Feng Z.; Guo D.; Tang D.; Duan N.; Feng X.; Gong M.; Shou L.; Qin B.; Liu T.; Jiang D., Codebert: A pre-trained model for programming and natural languages, Proceedings of the 2020 Conference on Empirical Methods in Natural Language Processing: Findings, pp. 1536-1547, (2020); Cheng J.; Fostiropoulos I.; Boehm B., Gn-transformer: Fusing sequence and graph representation for improved code summarization, (2021); Chen F.; Kim M.; Choo J., Novel natural language summarization of program code via leveraging multiple input representations, Findings of the Association for Computational Linguistics: EMNLP 2021, pp. 2510-2520, (2021); Parvez M.R.; Ahmad W.U.; Chakraborty S.; Ray B.; Chang K.-W., Retrieval augmented code generation and summarization, (2021); Chuang C.-Y.; Robinson J.; Lin Y.-C.; Torralba A.; Jegelka S., Debiased contrastive learning, Advances in neural information processing systems, 33, pp. 8765-8775, (2020); Guo D.; Ren S.; Lu S.; Feng Z.; Tang D.; Liu S.; Zhou L.; Duan N.; Svyatkovskiy A.; Fu S., Graphcodebert: Pre-training code representations with data flow, (2020); Hermans A.; Beyer L.; Leibe B., defense of the triplet loss for person re-identification, (2017); Touvron H.; Martin L.; Stone K.; Albert P.; Almahairi A.; Babaei Y.; Bashlykov N.; Batra S.; Bhargava P.; Bhosale S., Llama 2: Open foundation and fine-tuned chat models, (2023); Lu S.; Guo D.; Ren S.; Huang J.; Svyatkovskiy A.; Blanco A.; Clement C.B.; Drain D.; Jiang D.; Tang D.; Li G.; Zhou L.; Shou L.; Zhou L.; Tufano M.; Gong M.; Zhou M.; Duan N.; Sundaresan N.; Deng S.K.; Fu S.; Liu S., Codexglue: A machine learning benchmark dataset for code understanding and generation, Proceedings of the Neural Information Processing Systems Track on Datasets and Benchmarks 1, NeurIPS Datasets and Benchmarks 2021, (2021); Papineni K.; Roukos S.; Ward T.; Zhu W.-J., Bleu: A method for automatic evaluation of machine translation, Proceedings of the 40th annual meeting of the Association for Computational Linguistics, pp. 311-318, (2002); Banerjee S.; Lavie A., Meteor: An automatic metric for mt evaluation with improved correlation with human judgments, Proceedings of the acl workshop on intrinsic and extrinsic evaluation measures for machine translation and/or summarization, pp. 65-72, (2005); Lin C.-Y., ROUGE: A package for automatic evaluation of summaries, Text Summarization Branches Out, pp. 74-81, (2004); Zhang J.; Wang X.; Zhang H.; Sun H.; Liu X., Retrieval-based neural source code summarization, 2020 IEEE/ACM 42nd International Conference on Software Engineering (ICSE). IEEE, pp. 1385-1397, (2020); Fabbri A.R.; Kryscinski W.; McCann B.; Xiong C.; Socher R.; Radev D., Summeval: Re-evaluating summarization evaluation, Transactions of the Association for Computational Linguistics, 9, pp. 391-409, (2021)</t>
  </si>
  <si>
    <t>X. Lu; East China Normal University, Shanghai, China; email: xslu@dase.ecnu.edu.cn</t>
  </si>
  <si>
    <t>Ask Corporation; et al.; IEEE; IEEE Computational Intelligence Society; International Neural Network Society; Science Council of Japan</t>
  </si>
  <si>
    <t>2024 International Joint Conference on Neural Networks, IJCNN 2024</t>
  </si>
  <si>
    <t>30 June 2024 through 5 July 2024</t>
  </si>
  <si>
    <t>Yokohama</t>
  </si>
  <si>
    <t>979-835035931-2</t>
  </si>
  <si>
    <t>85OFA</t>
  </si>
  <si>
    <t>Proc Int Jt Conf Neural Networks</t>
  </si>
  <si>
    <t>2-s2.0-85205001127</t>
  </si>
  <si>
    <t>Chen T.</t>
  </si>
  <si>
    <t>Chen, Tianyi (59224623200)</t>
  </si>
  <si>
    <t>Challenges and Opportunities in Integrating LLMs into Continuous Integration/Continuous Deployment (CI/CD) Pipelines</t>
  </si>
  <si>
    <t>2024 5th International Seminar on Artificial Intelligence, Networking and Information Technology, AINIT 2024</t>
  </si>
  <si>
    <t>10.1109/AINIT61980.2024.10581784</t>
  </si>
  <si>
    <t>https://www.scopus.com/inward/record.uri?eid=2-s2.0-85199208369&amp;doi=10.1109%2FAINIT61980.2024.10581784&amp;partnerID=40&amp;md5=42ea575a2dca874593c1a546573ee47e</t>
  </si>
  <si>
    <t>University of Liverpool, Liverpool, United Kingdom</t>
  </si>
  <si>
    <t>Chen T., University of Liverpool, Liverpool, United Kingdom</t>
  </si>
  <si>
    <t>Large Language Models (LLMs) are powerful neural network models that can perform various language-related tasks by generating natural language conditioned on a given input or prompt. However, LLMs also pose significant challenges and risks for their development, deployment, and maintenance, such as computational cost, error and bias, and ethical and social implications. In this paper, we explore the challenges and opportunities in integrating LLMs into Continuous Integration/Continuous Deployment (CI/CD) pipelines, which are automated workflows that enable the delivery of software products or services in a fast, reliable, and consistent manner. We propose a framework for LLMOps, a specialized branch of MLOps that focuses on the development, deployment, and maintenance of LLMs. We demonstrate the use of LLMOps in a case study, where we integrate a LLM into a CI/CD pipeline for a text summarization task. We evaluate the performance, usage, and feedback of the LLM, and show that the LLM improved its quality and reliability after incorporatingthe human feedback loop. We also discuss the ethical and social implications of deploying LLMs in real-world applications, and provide recommendations and directions for future work. © 2024 IEEE.</t>
  </si>
  <si>
    <t>Continuous Integration/Continuous Deployment; Human Feedback Loop; Large Language Models; LLMOps; Text Summarization</t>
  </si>
  <si>
    <t>Computational linguistics; Natural language processing systems; Neural network models; Philosophical aspects; Social aspects; Text processing; Continuous integration/continuous deployment; Continuous integrations; Ethical implications; Feedback loops; Human feedback loop; Language model; Large language model; LLMOp; Social implication; Text Summarisation; Pipelines</t>
  </si>
  <si>
    <t>Li C.; Su X.; Fan C.; Han H.; Xue C.; Zheng C., Quantifying the impact of large language models on collective opinion dynamics, (2023); O'Brien S.; Lewis M., Contrastive decoding improves reasoning in large language models, (2023); Li X.; Tramer F.; Liang P.; Hashimoto T., Large language models can be strong differentially private learners, (2021); Sun L.; Huang Y.; Wang H.; Wu S.; Zhang Q.; Gao C.; Zhao Y., Trustllm: Trustworthiness in large language models, (2024); Ye J.; Hu A.; Xu H.; Ye Q.; Yan M.; Dan Y.; Huang F., mplug-docowl: Modularized multimodal large language model for document understanding, (2023); Singhal K.; Azizi S.; Tu T.; Mahdavi S.S.; Wei J.; Chung H.W.; Natarajan V., Large language models encode clinical knowledge, (2022); Zhang X.; Zhang D.; Li S.; Zhou Y.; Qiu X., Speechtokenizer: Unified speech tokenizer for speech large language models, (2023); Yao Y.; Duan J.; Xu K.; Cai Y.; Sun E.; Zhang Y., A survey on large language model (llm) security and privacy: The good, the bad, and the ugly, (2023); Min S.; Lewis M.; Hajishirzi H.; Zettlemoyer L., Noisy channel language model prompting for few-shot text classification, (2021)</t>
  </si>
  <si>
    <t>T. Chen; University of Liverpool, Liverpool, United Kingdom; email: chentianyi2000@gmail.com</t>
  </si>
  <si>
    <t>IEEE</t>
  </si>
  <si>
    <t>5th International Seminar on Artificial Intelligence, Networking and Information Technology, AINIT 2024</t>
  </si>
  <si>
    <t>29 May 2024 through 31 May 2024</t>
  </si>
  <si>
    <t>Hybrid, Nanjing</t>
  </si>
  <si>
    <t>979-835038555-7</t>
  </si>
  <si>
    <t>Int. Semin. Artif. Intell., Netw. Inf. Technol., AINIT</t>
  </si>
  <si>
    <t>2-s2.0-85199208369</t>
  </si>
  <si>
    <t>Nichols D.; Davis J.H.; Xie Z.; Rajaram A.; Bhatele A.</t>
  </si>
  <si>
    <t>Nichols, Daniel (57210573136); Davis, Joshua H. (57216297137); Xie, Zhaojun (58849685900); Rajaram, Arjun (57991710300); Bhatele, Abhinav (21742123400)</t>
  </si>
  <si>
    <t>57210573136; 57216297137; 58849685900; 57991710300; 21742123400</t>
  </si>
  <si>
    <t>Can Large Language Models Write Parallel Code?</t>
  </si>
  <si>
    <t>HPDC 2024 - Proceedings of the 33rd International Symposium on High-Performance Parallel and Distributed Computing</t>
  </si>
  <si>
    <t>10.1145/3625549.3658689</t>
  </si>
  <si>
    <t>https://www.scopus.com/inward/record.uri?eid=2-s2.0-85204938381&amp;doi=10.1145%2F3625549.3658689&amp;partnerID=40&amp;md5=b25fd10ec8b5bb3bd562262929d4a6bd</t>
  </si>
  <si>
    <t>Department of Computer Science, University of Maryland, College Park, MD, United States</t>
  </si>
  <si>
    <t>Nichols D., Department of Computer Science, University of Maryland, College Park, MD, United States; Davis J.H., Department of Computer Science, University of Maryland, College Park, MD, United States; Xie Z., Department of Computer Science, University of Maryland, College Park, MD, United States; Rajaram A., Department of Computer Science, University of Maryland, College Park, MD, United States; Bhatele A., Department of Computer Science, University of Maryland, College Park, MD, United States</t>
  </si>
  <si>
    <t>Large language models are increasingly becoming a popular tool for software development. Their ability to model and generate source code has been demonstrated in a variety of contexts, including code completion, summarization, translation, and lookup. However, they often struggle to generate code for complex programs. In this paper, we study the capabilities of state-of-the-art language models to generate parallel code. In order to evaluate language models,we create a benchmark, ParEval, consisting of prompts that represent 420 different coding tasks related to scientific and parallel computing. We use ParEval to evaluate the effectiveness of several state-of-the-art open- and closed-source language models on these tasks. We introduce novel metrics for evaluating the performance of generated code, and use them to explore how well each large language model performs for 12 different computational problem types and six different parallel programming models. © 2024 held by the owner/author(s).</t>
  </si>
  <si>
    <t>benchmarking; HPC; large language models; parallel code generation; performance evaluation</t>
  </si>
  <si>
    <t>Benchmarking; Computer aided language translation; Computer software selection and evaluation; Parallel processing systems; Parallel programming; Problem oriented languages; Code completions; Codegeneration; HPC; Language model; Large language model; Parallel code; Parallel code generation; Performances evaluation; Source codes; State of the art; Program translators</t>
  </si>
  <si>
    <t>National Science Foundation, NSF, (2047120); National Science Foundation, NSF</t>
  </si>
  <si>
    <t>Big Code Models Leaderboard-a Hugging Face Space by bigcode, (2023); HIP Documentation, (2023); Zero-Shot Replication Framework, (2023); Uddin Ahmad W.; Chakraborty S.; Ray B.; Chang K., A Transformer-based Approach for Source Code Summarization, (2020); Ahmed T.; Devanbu P., Learning code summarization from a small and local dataset, (2022); Ben Allal L.; Li R.; Kocetkov D.; Mou C.; Akiki C.; Munoz Ferrandis C.; Muennighoff N.; Mishra M.; Gu A.; Dey M., SantaCoder: Don't reach for the stars!, (2023); Austin J.; Odena A.; Nye M.I.; Bosma M.; Michalewski H.; Dohan D.; Jiang E.; Cai C.J.; Terry M.; Le Q.V.; Sutton C., Program Synthesis with Large Language Models, CoRR, (2021); Brown T.B., Language Models are Few-Shot Learners, CoRR, (2020); Cassano F.; Gouwar J.; Nguyen D.; Nguyen S.; Phipps-Costin L.; Pinckney D.; Yee M.; Zi Y.; Jane Anderson C.; Feldman M.Q.; Guha A.; Greenberg M.; Jangda A., MultiPL-E: A Scalable and Polyglot Approach to Benchmarking Neural Code Generation, IEEE Transactions on Software Engineering, 49, 7, pp. 3675-3691, (2023); Chen L.; Ding X.; Emani M.; Vanderbruggen T.; Hung Lin P.; Liao C., Data Race Detection Using Large Language Models, (2023); Chen Pei-Hung Lin L.; Vanderbruggen T.; Liao C.; Emani M.; De Supinski B., LM4HPC: Towards Effective Language Model Application in High-Performance Computing, OpenMP: Advanced Task-Based, Device and Compiler Programming, pp. 18-33, (2023); Chen M., Evaluating Large Language Models Trained on Code, (2021); Chen M.; Tworek J.; Jun H.; Yuan Q.; Pinto Oliveira De H.P.; Kaplan J.; Edwards H.; Burda Y.; Joseph N.; Brockman G.; Ray A.; Puri R.; Krueger G.; Petrov M.; Khlaaf H.; Sastry G.; Mishkin P.; Chan B.; Gray S.; Ryder N.; Pavlov M.; Power A.; Kaiser L.; Bavarian M.; Winter C.; Tillet P.; Petroski Such F.; Cummings D.; Plappert M.; Chantzis F.; Barnes E.; Herbert-Voss A.; Hebgen Guss W.; Nichol A.; Paino A.; Tezak N.; Tang J.; Babuschkin I.; Balaji S.; Jain S.; Saunders W.; Hesse C.; Carr A.N.; Leike J.; Achiam J.; Misra V.; Morikawa E.; Radford A.; Knight M.; Brundage M.; Murati M.; Mayer K.; Welinder P.; McGrew B.; Amodei D.; McCandlish S.; Sutskever I.; Zaremba W., Evaluating Large Language Models Trained on Code, (2021); Cobbe K.; Kosaraju V.; Bavarian M.; Chen M.; Jun H.; Kaiser L.; Plappert M.; Tworek J.; Hilton J.; Nakano R.; Hesse C.; Schulman J., Training Verifiers to Solve Math Word Problems, (2021); Du X.; Liu M.; Wang K.; Wang H.; Liu J.; Chen Y.; Feng J.; Sha C.; Peng X.; Lou Y., ClassEval: A Manually-Crafted Benchmark for Evaluating LLMs on Class-level Code Generation, (2023); Gao L.; Biderman S.; Black S.; Golding L.; Hoppe T.; Foster C.; Phang J.; He H.; Thite A.; Nabeshima N.; Presser S.; Leahy C., The Pile: An 800GB Dataset of Diverse Text for Language Modeling, CoRR, (2021); Gao L.; Madaan A.; Zhou S.; Alon U.; Liu P.; Yang Y.; Callan J.; Neubig G., PAL: Program-aided Language Models, (2022); Garg S.; Zilouchian Moghaddam R.; Clement C.B.; Sundaresan N.; Wu C., DeepDev-PERF: A deep learning-based approach for improving software performance, Proceedings of the 30th ACM Joint European Software Engineering Conference and Symposium on the Foundations of Software Engineering, (2022); Godoy W.; Valero-Lara P.; Teranishi K.; Balaprakash P.; Vetter J., Evaluation of OpenAI Codex for HPC Parallel Programming Models Kernel Generation, Proceedings of the 52nd International Conference on Parallel Processing Workshops (ICPP-W 2023), (2023); Gu J.; Salza P.; Gall H.C., Assemble Foundation Models for Automatic Code Summarization, 2022 IEEE International Conference on Software Analysis, Evolution and Reengineering (SANER), pp. 935-946, (2022); Haque S.; Eberhart Z.; Bansal A.; McMillan C., Semantic Similarity Metrics for Evaluating Source Code Summarization, 2022 IEEE/ACM 30th International Conference on Program Comprehension (ICPC), pp. 36-47, (2022); Holtzman A.; Buys J.; Du L.; Forbes M.; Choi Y., The Curious Case of Neural Text Degeneration, International Conference on Learning Representations, (2020); Hu E.J.; Shen Y.; Wallis P.; Allen-Zhu Z.; Li Y.; Wang S.; Chen W., LoRA: Low-Rank Adaptation of Large Language Models, CoRR, (2021); Kadosh T.; Hasabnis N.; Vo V.A.; Schneider N.; Krien N.; Wasay A.; Ahmed N.; Willke T.; Tamir G.; Pinter Y.; Mattson T.; Oren G., Scope is all you need: Transforming LLMs for HPC Code, (2023); Azad M.A.K.; Iqbal N.; Hassan F.; Roy P., An Empirical Study of High Performance Computing (HPC) Performance Bugs, 2023 IEEE/ACM 20th International Conference on Mining Software Repositories (MSR), pp. 194-206, (2023); Kharkar A.; Zilouchian Moghaddam R.; Jin M.; Liu X.; Shi X.; Clement C.B.; Sundaresan N., Learning to Reduce False Positives in Analytic Bug Detectors, 2022 IEEE/ACM 44th International Conference on Software Engineering (ICSE), pp. 1307-1316, (2022); Kocetkov D.; Li R.; Ben Allal L.; Li J.; Mou C.; Munoz Ferrandis C.; Jernite Y.; Mitchell M.; Hughes S.; Wolf T.; Bahdanau D.; Von Werra L.; De Vries H., The Stack: 3 TB of permissively licensed source code, Preprint, (2022); Lai Y.; Li C.; Wang Y.; Zhang T.; Zhong R.; Zettlemoyer L.; Wen S.; Yih T.; Fried D.; Wang S.; Yu T., DS-1000: A Natural and Reliable Benchmark for Data Science Code Generation, (2022); Li R.; Ben Allal L.; Zi Y.; Muennighoff N.; Kocetkov D.; Mou C.; Marone M.; Akiki C.; Li J.; Chim J.; Liu Q.; Zheltonozhskii E.; Yue Zhuo T.; Wang T.; Dehaene O.; Davaadorj M.; Lamy-Poirier J.; Monteiro J.; Shliazhko O.; Gontier N.; Meade N.; Zebaze A.; Yee M.; Kumar Umapathi L.; Zhu J.; Lipkin B.; Oblokulov M.; Wang Z.; Murthy R.; Stillerman J.; Sankalp Patel S.; Abulkhanov D.; Zocca M.; Dey M.; Zhang Z.; Fahmy N.; Bhattacharyya U.; Yu W.; Singh S.; Luccioni S.; Villegas P.; Kunakov M.; Zhdanov F.; Romero M.; Lee T.; Timor N.; Ding J.; Schlesinger C.; Schoelkopf H.; Ebert J.; Dao T.; Mishra M.; Gu A.; Robinson J.; Jane Anderson C.; Dolan-Gavitt B.; Contractor D.; Reddy S.; Fried D.; Bahdanau D.; Jernite Y.; Munoz Ferrandis C.; Hughes S.; Wolf T.; Guha A.; Von Werra L.; De Vries H., StarCoder: May the source be with you!, (2023); Liu M.; Pinckney N.; Khailany B.; Ren H., VerilogEval: Evaluating Large Language Models for Verilog Code Generation, (2023); Munley C.; Jarmusch A.; Chandrasekaran S., LLM4VV: Developing LLM-Driven Testsuite for Compiler Validation, (2023); Nichols D.; Marathe A.; Menon H.; Gamblin T.; Bhatele A., Modeling Parallel Programs using Large Language Models, (2023); Vingelmann P.; Fitzek F.H.P., CUDA, release: 10.2.89, (2020); GPT-4 Technical Report, (2023); OpenAI API, (2023); OpenAI Python API library, (2023); OpenMP Application Program Interface. Version 4.0, (2013); Paszke A.; Gross S.; Massa F.; Lerer A.; Bradbury J.; Chanan G.; Killeen T.; Lin Z.; Gimelshein N.; Antiga L.; Desmaison A.; Kopf A.; Yang E.; DeVito Z.; Raison M.; Tejani A.; Chilamkurthy S.; Steiner B.; Fang L.; Bai J.; Chintala S., PyTorch: An Imperative Style, High-Performance Deep Learning Library, (2019); Phind-CodeLlama-34B-v2, (2023); Richter C.; Wehrheim H., Canwe learn from developer mistakes? Learning to localize and repair real bugs from real bug fixes, (2022); Roziere B.; Gehring J.; Gloeckle F.; Sootla S.; Gat I.; Ellen Tan X.; Adi Y.; Liu J.; Remez T.; Rapin J.; Kozhevnikov A.; Evtimov I.; Bitton J.; Bhatt M.; Canton Ferrer C.; Grattafiori A.; Xiong W.; Defossez A.; Copet J.; Azhar F.; Touvron H.; Martin L.; Usunier N.; Scialom T.; Synnaeve G., Code Llama: Open Foundation Models for Code, (2023); Snir M., MPI-the Complete Reference: The MPI core. Mass, (1998); Tang X.; Qian B.; Gao R.; Chen J.; Chen X.; Gerstein M., BioCoder: A Benchmark for Bioinformatics Code Generation with Contextual Pragmatic Knowledge, (2023); Touvron H., Llama 2: Open Foundation and Fine-Tuned Chat Models, (2023); Trott C.R.; Lebrun-Grandie D.; Arndt D.; Ciesko J.; Dang V.; Ellingwood N.; Gayatri R.; Harvey E.; Hollman D.S.; Ibanez D.; Liber N.; Madsen J.; Miles J.; Poliakoff D.; Powell A.; Rajamanickam S.; Simberg M.; Sunderland D.; Turcksin B.; Wilke J., Kokkos 3: Programming Model Extensions for the Exascale Era, IEEE Transactions on Parallel and Distributed Systems, 33, 4, pp. 805-817, (2022); Valero-Lara P.; Huante A.; Al Lail M.; Godoy W.F.; Teranishi K.; Balaprakash P.; Vetter J.S., Comparing Llama-2 and GPT-3 LLMs for HPC kernels generation, (2023); Vaswani A.; Shazeer N.; Parmar N.; Uszkoreit J.; Jones L.; Gomez A.N.; Kaiser L.; Polosukhin I., Attention Is All You Need, CoRR, (2017); Wolf T.; Debut L.; Sanh V.; Chaumond J.; Delangue C.; Moi A.; Cistac P.; Ma C.; Jernite Y.; Plu J.; Xu C.; Le Scao T.; Gugger S.; Drame M.; Lhoest Q.; Rush A.M., Transformers: State-of-the-Art Natural Language Processing, pp. 38-45, (2020); Xu F.F.; Alon U.; Neubig G.; Hellendoorn V.J., A Systematic Evaluation of Large Language Models of Code, (2022); Yu H.; Shen B.; Ran D.; Zhang J.; Zhang Q.; Ma Y.; Liang G.; Li Y.; Xie T.; Wang Q., CoderEval: A Benchmark of Pragmatic Code Generation with Generative Pre-trained Models, (2023)</t>
  </si>
  <si>
    <t>ACM SIGARCH; CORNELIS NETWORKS; E4 COMPUTER ENGINEERING; NEC Laboratories America; VAST</t>
  </si>
  <si>
    <t>33rd International Symposium on High-Performance Parallel and Distributed Computing, HPDC 2024</t>
  </si>
  <si>
    <t>3 June 2024 through 7 June 2024</t>
  </si>
  <si>
    <t>979-840070413-0</t>
  </si>
  <si>
    <t>HPDC - Proc. Int. Symp. High-Perform. Parallel Distrib. Comput.</t>
  </si>
  <si>
    <t>2-s2.0-85204938381</t>
  </si>
  <si>
    <t>Pais N.A.; Sampong K.; Sartor E.; Chaturvedi R.</t>
  </si>
  <si>
    <t>Pais, Neil Allister (59479230600); Sampong, Kofi (60422818300); Sartor, Eric (60421962400); Chaturvedi, Ritu (35118733800)</t>
  </si>
  <si>
    <t>59479230600; 60422818300; 60421962400; 35118733800</t>
  </si>
  <si>
    <t>Evaluating Source Code Embeddings From LLMS for Educational Downstream Tasks</t>
  </si>
  <si>
    <t>2025 IEEE 16th Annual Ubiquitous Computing, Electronics and Mobile Communication Conference, UEMCON 2025</t>
  </si>
  <si>
    <t>10.1109/UEMCON67449.2025.11267548</t>
  </si>
  <si>
    <t>https://www.scopus.com/inward/record.uri?eid=2-s2.0-105031453566&amp;doi=10.1109%2FUEMCON67449.2025.11267548&amp;partnerID=40&amp;md5=89d1bbfb2d2d121e261b1838c1d2fb77</t>
  </si>
  <si>
    <t>School of Computer Science, University of Guelph, Guelph, Canada</t>
  </si>
  <si>
    <t>Pais N.A., School of Computer Science, University of Guelph, Guelph, Canada; Sampong K., School of Computer Science, University of Guelph, Guelph, Canada; Sartor E., School of Computer Science, University of Guelph, Guelph, Canada; Chaturvedi R., School of Computer Science, University of Guelph, Guelph, Canada</t>
  </si>
  <si>
    <t>Recent advancements in deep learning (DL) have significantly impacted natural language processing tasks such as language modeling, translation, and paragraph comprehension. These developments extend naturally to the software engineering domain, particularly in learning from source code. This work focuses on optimizing DL applications in source code learning by analyzing how different input embeddings affect model performance when training on C++ code. Given that source code differs from natural language in structure and semantics, we introduce a framework to systematically compare multiple embedding strategies for three educational downstream tasks: code correctness, code summarization, and introduce a framework for code similarity. We also propose a fine-tuning approach for adapting a pre-trained, code-centric large language model to generate context-aware C++ embeddings tailored to these tasks and explore their performance on these downstream tasks. Experimental evaluations reveal key findings on features associated with C++ source code and their respective embeddings at varying levels of problem complexity. We also discuss limitations and drawbacks of code embeddings generated by such models in classifying correct versus incorrect code, and how these findings can support automated and accurate grading in educational settings. In addition, we evaluate the models' source code summarization capabilities, highlighting how well they generate meaningful summaries that capture both structural and semantic aspects of the code. © 2025 IEEE.</t>
  </si>
  <si>
    <t>Code-Centric Large Language Models (LLMs); deep learning; educational data mining; machine learning</t>
  </si>
  <si>
    <t>C++ (programming language); Codes (symbols); Computational linguistics; Data mining; Embeddings; Engineering education; Grading; Modeling languages; Natural language processing systems; Semantics; Software engineering; Code-centric large language model; Deep learning; Down-stream; Educational data mining; Embeddings; Language model; Language processing; Machine-learning; Natural languages; Source codes; Deep learning</t>
  </si>
  <si>
    <t>Chen B.; Zhang F.; Nguyen A.; Zan D.; Lin Z.; Lou J.-G.; Chen W., Codet: Code generation with generated tests, (2022); Church K.W., Word2vec, Natural Language Engineering, 23, 1, pp. 155-162, (2017); Craw S., Manhattan distance, Encyclopedia of Machine Learning and Data Mining, (2017); Danielsson P.-E., Euclidean distance mapping, Computer Graphics and image processing, 14, 3, pp. 227-248, (1980); Ding Z.; Li H.; Shang W.; Chen T.-H.P., Can pre-trained code embeddings improve model performance? revisiting the use of code embeddings in software engineering tasks, Empirical Software Engineering, 27, 3, (2022); Feng Z.; Guo D.; Tang D.; Duan N.; Feng X.; Gong M.; Shou L.; Qin B.; Liu T.; Jiang D., Codebert: A pre-trained model for programming and natural languages, (2020); Guo D.; Zhu Q.; Yang D.; Xie Z.; Dong K.; Zhang W.; Chen G.; Bi X.; Wu Y.; Li Y.K., Deepseek-coder: When the large language model meets programming–the rise of code intelligence, (2024); He H.; Garcia E.A., Learning from imbalanced data, IEEE Transactions on knowledge and data engineering, 21, 9, pp. 1263-1284, (2009); Jain P.; Jain A.; Zhang T.; Abbeel P.; Gonzalez J.; Stoica I., Contrastive code representation learning, Proceedings of the 2021 Conference on Empirical Methods in Natural Language Processing, (2021); Jurafsky D., Speech and language processing, (2000); Le T.H.M.; Chen H.; Babar M.A., Deep learning for source code modeling and generation: Models, applications, and challenges, ACM Computing Surveys (CSUR), 53, 3, pp. 1-38, (2020); Le T.H.M.; Ali Babar M.; Thai T.H., Software vulnerability prediction in low-resource languages: An empirical study of codebert and chatgpt, Proceedings of the 28th International Conference on Evaluation and Assessment in Software Engineering, pp. 679-685, (2024); Liu Y.; Tantithamthavorn C.; Liu Y.; Li L., On the reliability and explainability of language models for program generation, ACM Trans. Softw. Eng. Methodol., 33, 5, (2024); Mou L.; Li G.; Zhang L.; Wang T.; Jin Z., Concode: Code understanding and generation from natural language, Proceedings of the 26th International Joint Conference on Artificial Intelligence (IJCAI), (2016); Pais N.A., Evaluating source code embeddings from llms for educational downstream tasks, (2025); Pais N.A.; Chaturvedi R., C++ source code verification pipeline; Papineni K.; Roukos S.; Ward T.; Zhu W.-J., Bleu: a method for automatic evaluation of machine translation, Proceedings of the 40th annual meeting of the Association for Computational Linguistics, pp. 311-318, (2002); Pennington J.; Socher R.; Manning C.D., Glove: Global vectors for word representation, Proceedings of the 2014 conference on empirical methods in natural language processing (EMNLP), pp. 1532-1543, (2014); Peters M.E.; Ammar W.; Bhagavatula C.; Power R., Semi-supervised sequence tagging with bidirectional language models, (2017); Puri R.; Kung D.; Nguyen V., Codenet: A large-scale ai for code dataset for learning a diversity of coding tasks, NeurIPS 2021 Datasets and Benchmarks Track, (2021); Sajnani H.; Saini V.; Svajlenko J.; Roy C.K.; Lopes C.V., Sourcerercc: Scaling code clone detection to big-code, Proceedings of the 38th international conference on software engineering, pp. 1157-1168, (2016); Schutze H.; Manning C.D.; Raghavan P., Introduction to information retrieval, 39, (2008); Sennrich R.; Haddow B.; Birch A., Neural machine translation of rare words with subword units, (2016); Vaswani A., Attention is all you need, Advances in Neural Information Processing Systems, (2017); Wang Y.; Wang W.; Joty S.; Hoi S.C.H., Codet5: Identifier-aware unified pre-trained encoder-decoder models for code understanding and generation, (2021); Xia P.; Zhang L.; Li F., Learning similarity with cosine similarity ensemble, Information sciences, 307, pp. 39-52, (2015); Zhang Q.; Fang C.; Xie Y.; Zhang Y.; Yang Y.; Sun W.; Yu S.; Chen Z., A survey on large language models for software engineering; Zhang T.; Kishore V.; Wu F.; Weinberger K.Q.; Artzi Y., Bertscore: Evaluating text generation with bert, (2019)</t>
  </si>
  <si>
    <t>Paul R.</t>
  </si>
  <si>
    <t>IEEE; IEEE USA; Institute of Engineering and Management (IEM); SMART; University of Engineering and Management (UEM)</t>
  </si>
  <si>
    <t>16th IEEE Annual Ubiquitous Computing, Electronics and Mobile Communication Conference, UEMCON 2025</t>
  </si>
  <si>
    <t>22 October 2025 through 24 October 2025</t>
  </si>
  <si>
    <t>Yorktown Heights</t>
  </si>
  <si>
    <t>979-833156501-5</t>
  </si>
  <si>
    <t>IEEE Annu. Ubiquitous Comput., Electron. Mob. Commun. Conf., UEMCON</t>
  </si>
  <si>
    <t>2-s2.0-105031453566</t>
  </si>
  <si>
    <t>Tsai P.</t>
  </si>
  <si>
    <t>Tsai, Peggy (59739773800)</t>
  </si>
  <si>
    <t>How to Build an AI Governance Framework with Data Governance</t>
  </si>
  <si>
    <t>SpringerBriefs in Philosophy</t>
  </si>
  <si>
    <t>Part F285</t>
  </si>
  <si>
    <t>10.1007/978-3-031-85478-1_10</t>
  </si>
  <si>
    <t>https://www.scopus.com/inward/record.uri?eid=2-s2.0-105002787218&amp;doi=10.1007%2F978-3-031-85478-1_10&amp;partnerID=40&amp;md5=04a5d63e3336679c058cbc56c31ff603</t>
  </si>
  <si>
    <t>Newyork, NY, United States</t>
  </si>
  <si>
    <t>Tsai P., Newyork, NY, United States</t>
  </si>
  <si>
    <t>The rapid proliferation of Generative Artificial Intelligence (GenAI) has fundamentally altered operational paradigms across various industries, enhancing efficiencies in domains such as software development, document summarization, and content creation. While AI-driven automation has been integral to manufacturing and supply chain industries for decades, the advent of large language models has catalyzed the widespread adoption of AI-driven decision-making. This accelerated integration necessitates a critical examination of governance structures to address transparency, accountability, and ethical concerns. Traditional data governance frameworks, designed to ensure data integrity, consistency, and compliance, provide a foundational model for AI governance. Given AI’s reliance on extensive datasets, expanding governance principles to encompass AI-specific challenges—such as algorithmic bias, ethical oversight, and regulatory compliance—is imperative. A structured AI governance framework should integrate established data governance capabilities, including data lineage documentation, quality monitoring, and role-based accountability structures, while addressing AI-specific risks related to bias mitigation, transparency, and ethical deployment. Furthermore, organizations must adapt risk management frameworks, particularly the “three lines of defense” model, to incorporate AI-specific oversight mechanisms. As global regulatory landscapes evolve, proactive governance strategies are essential to ensuring AI systems align with ethical standards and legal requirements. This paper argues that by extending well-established data governance principles to AI, enterprises can enhance trust, mitigate risks, and foster responsible AI adoption. The application of rigorous governance methodologies will be crucial in shaping the future trajectory of AI, ensuring its responsible deployment while safeguarding societal and organizational interests. © The Author(s), under exclusive license to Springer Nature Switzerland AG 2025.</t>
  </si>
  <si>
    <t>Data governance; Data management; Ethical AI governance; Ethics of AI</t>
  </si>
  <si>
    <t>Baltassis E., A Rough Road to Data Maturity. Boston Consulting Group, (2019); 5 ways generative AI will impact culture &amp; society: What tech leaders need to know, Techrepublic, (2023); Dahal B., Unleashing The Power of Unstructured Data: The Rise of Large AI Models., (2023); DGI Data Governance Framework, The Data Governance Institute; Duggal N., Future of AI (Artificial Intelligence): What Lies Ahead? Simplilearn.Com, 6, (2023); Fioravante R.; Vaccaro A., Humanism, dehumanization, integral human development: An overview of boundaries and capabilities of human-centered artificial intelligence in business and organizations, In, (2025); The IIA’s Three Lines Model. the Institute of Internal Auditors; Liebert M.A., Sex Inequalities in medical research: A systematic scoping review of the literature, NCBI, (2022); Manyika J., What do we do about the biases in AI?, Harvard Business Review, (2019); Moore S., How to get started with master data management, Gartner, (2019); A brief history of automation in manufacturing, Nanotronics, (2023); Satariano A., E.U. Agrees on AI Act, Landmark Regulation for Artificial Intelligence, (2023); Tennison J.; Jancic M.B., The Role of Data in AI, (2020)</t>
  </si>
  <si>
    <t>P. Tsai; Newyork, United States; email: peggytsai923@gmail.com</t>
  </si>
  <si>
    <t>Springer Science and Business Media B.V.</t>
  </si>
  <si>
    <t>SpringerBrief. Philos.</t>
  </si>
  <si>
    <t>2-s2.0-105002787218</t>
  </si>
  <si>
    <t>Flerlage J.; Acker A.; Kao O.</t>
  </si>
  <si>
    <t>Flerlage, Justus (59773754600); Acker, Alexander (57202301639); Kao, Odej (7004362997)</t>
  </si>
  <si>
    <t>59773754600; 57202301639; 7004362997</t>
  </si>
  <si>
    <t>Comparative Analysis of Large Language Models for the Machine-Assisted Resolution of User Intentions</t>
  </si>
  <si>
    <t>CEUR Workshop Proceedings</t>
  </si>
  <si>
    <t>https://www.scopus.com/inward/record.uri?eid=2-s2.0-105020797916&amp;partnerID=40&amp;md5=e750fb1b532c0c3332dc344a41a39fbf</t>
  </si>
  <si>
    <t>Distributed and Operating Systems Group, Technische Universität Berlin, Berlin, Germany; Logsight.ai GmbH Berlin, Germany</t>
  </si>
  <si>
    <t>Flerlage J., Distributed and Operating Systems Group, Technische Universität Berlin, Berlin, Germany; Acker A., Logsight.ai GmbH Berlin, Germany; Kao O., Distributed and Operating Systems Group, Technische Universität Berlin, Berlin, Germany</t>
  </si>
  <si>
    <t>Large Language Models (LLMs) have emerged as transformative tools for natural language understanding and user intent resolution, enabling tasks such as translation, summarization, and, increasingly, the orchestration of complex workflows. This development signifies a paradigm shift from conventional, GUI-driven user interfaces toward intuitive, language-first interaction paradigms. Rather than manually navigating applications, users can articulate their objectives in natural language, enabling LLMs to orchestrate actions across multiple applications in a dynamic and contextual manner. However, extant implementations frequently rely on cloud-based proprietary models, which introduce limitations in terms of privacy, autonomy, and scalability. For language-first interaction to become a truly robust and trusted interface paradigm, local deployment is not merely a convenience; it is an imperative. This limitation underscores the importance of evaluating the feasibility of locally deployable, open-source, and open-access LLMs as foundational components for future intent-based operating systems. In this study, we examine the capabilities of several open-source and open-access models in facilitating user intention resolution through machine assistance. A comparative analysis is conducted against OpenAI’s proprietary GPT-4-based systems to assess performance in generating workflows for various user intentions. The present study offers empirical insights into the practical viability, performance trade-offs, and potential of open LLMs as autonomous, locally operable components in next-generation operating systems. The results of this study inform the broader discussion on the decentralization and democratization of AI infrastructure and point toward a future where user-device interaction becomes more seamless, adaptive, and privacy-conscious through locally embedded intelligence. © 2025 Copyright for this paper by its authors.</t>
  </si>
  <si>
    <t>Artificial Intelligence; Code Generation; GUI-less Operating Systems; Large Language Models; User-Machine Interaction</t>
  </si>
  <si>
    <t>Computational linguistics; Embedded systems; Graphical user interfaces; Information management; Natural language processing systems; Open access; Open source software; Open systems; Codegeneration; Comparative analyzes; GUI-less operating system; Language model; Large language model; Natural language understanding; Open-source; OpenAccess; User's intentions; User-machine interaction; Artificial intelligence; Economic and social effects</t>
  </si>
  <si>
    <t>Jin H.; Zhang Y.; Meng D.; Wang J.; Tan J., A comprehensive survey on process-oriented automatic text summarization with exploration of llm-based methods, (2024); Zhang T.; Zhang Y.; Vineet V.; Joshi N.; Wang X., Controllable text-to-image generation with gpt-4, (2023); Zhang S.; Chen Z.; Shen Y.; Ding M.; Tenenbaum J. B.; Gan C., Planning with large language models for code generation, (2023); Xie C.; Zou D., A human-like reasoning framework for multi-phases planning task with large language models, (2024); Flerlage J.; Behnke I.; Kao O., Towards machine-generated code for the resolution of user intentions, (2025); Nielsen J., Usability engineering, (1994); Thornley E., The shutdown problem: an ai engineering puzzle for decision theorists, Philosophical Studies, pp. 1-28, (2024); Thornley E., The shutdown problem: Three theorems, (2024); Greenblatt R.; Denison C.; Wright B.; Roger F.; MacDiarmid M.; Marks S.; Treutlein J.; Belonax T.; Chen J.; Duvenaud D., Alignment faking in large language models, (2024); Vaswani A.; Shazeer N.; Parmar N.; Uszkoreit J.; Jones L.; Gomez A. N.; Kaiser L.; Polosukhin I., Attention is all you need, Advances in neural information processing systems, 30, (2017); Kalla D.; Smith N.; Samaah F.; Kuraku S., Study and analysis of chat gpt and its impact on different fields of study, International journal of innovative science and research technology, 8, (2023); Minaee S.; Mikolov T.; Nikzad N.; Chenaghlu M.; Socher R.; Amatriain X.; Gao J., Large language models: A survey, (2024); Tay Y.; Dehghani M.; Bahri D.; Metzler D., Efficient transformers: A survey, ACM Comput. Surv, 55, (2022); Wu T.; He S.; Liu J.; Sun S.; Liu K.; Han Q.-L.; Tang Y., A brief overview of chatgpt: The history, status quo and potential future development, IEEE/CAA Journal of Automatica Sinica, 10, pp. 1122-1136, (2023); Biswas S. S., Role of chat gpt in public health, Annals of biomedical engineering, 51, pp. 868-869, (2023); Thirunavukarasu A. J.; Ting D. S. J.; Elangovan K.; Gutierrez L.; Tan T. F.; Ting D. S. W., Large language models in medicine, Nature medicine, 29, pp. 1930-1940, (2023); Nazi Z. A.; Peng W., Large language models in healthcare and medical domain: A review, Informatics, 11, (2024); Firat M., How chat gpt can transform autodidactic experiences and open education?, (2023); Kasneci E.; Sessler K.; Kuchemann S.; Bannert M.; Dementieva D.; Fischer F.; Gasser U.; Groh G.; Gunnemann S.; Hullermeier E., Chatgpt for good? on opportunities and challenges of large language models for education, Learning and individual differences, 103, (2023); Morris M. R.; Sohl-Dickstein J.; Fiedel N.; Warkentin T.; Dafoe A.; Faust A.; Farabet C.; Legg S., Position: Levels of agi for operationalizing progress on the path to agi, Forty-first International Conference on Machine Learning, (2024); Oumard C.; Kreimeier J.; Gotzelmann T., Pardon? an overview of the current state and requirements of voice user interfaces for blind and visually impaired users, International Conference on Computers Helping People with Special Needs, pp. 388-398, (2022); Shi Z.; Mei K.; Jin M.; Su Y.; Zuo C.; Hua W.; Xu W.; Ren Y.; Liu Z.; Du M., From commands to prompts: Llm-based semantic file system for aios, (2024); Mei K.; Li Z.; Xu S.; Ye R.; Ge Y.; Zhang Y., Aios: Llm agent operating system, (2024); Ge J.; Chang C.; Zhang J.; Li L.; Na X.; Lin Y.; Li L., Llm-based operating systems for automated vehicles: A new perspective, IEEE Transactions on Intelligent Vehicles PP, pp. 1-5, (2024); Liu X.; Qin B.; Liang D.; Dong G.; Lai H.; Zhang H.; Zhao H.; Iong I. L.; Sun J.; Wang J.; Gao J.; Shan J.; Liu K.; Zhang S.; Yao S.; Cheng S.; Yao W.; Zhao W.; Liu X.; Liu X.; Chen X.; Yang X.; Yang Y.; Xu Y.; Yang Y.; Wang Y.; Xu Y.; Qi Z.; Dong Y.; Tang J., Autoglm: Autonomous foundation agents for guis, (2024); Arora G.; Jain S.; Merugu S., Intent detection in the age of llms, (2024); Xu J.; Du W.; Liu X.; Li X., Llm4workflow: An llm-based automated workflow model generation tool, Proceedings of the 39th IEEE/ACM International Conference on Automated Software Engineering, 2024, pp. 2394-2398; Moradi Dakhel A.; Majdinasab V.; Nikanjam A.; Khomh F.; Desmarais M. C.; Jiang Z. M. J., Github copilot ai pair programmer: Asset or liability?, Journal of Systems and Software, 203, (2023); Wermelinger M., Using github copilot to solve simple programming problems, Proceedings of the 54th ACM Technical Symposium on Computer Science Education V. 1, SIGCSE 2023, pp. 172-178, (2023); Chen M.; Tworek J.; Jun H.; Yuan Q.; Pinto H. P. D. O.; Kaplan J.; Edwards H.; Burda Y.; Joseph N.; Brockman G., Evaluating large language models trained on code, (2021); Lin F.; Kim D. J.; -Husn Chen, Soen-101: Code generation by emulating software process models using large language model agents, (2024); Ouyang S.; Zhang J. M.; Harman M.; Wang M., An empirical study of the non-determinism of chatgpt in code generation, ACM Transactions on Software Engineering and Methodology, (2024); Ugare S.; Suresh T.; Kang H.; Misailovic S.; Singh G., Syncode: Llm generation with grammar augmentation, (2024); Bender E. M.; Gebru T.; McMillan-Major A.; Shmitchell S., On the dangers of stochastic parrots: Can language models be too big?, Proceedings of the 2021 ACM conference on fairness, accountability, and transparency, pp. 610-623, (2021); Weidinger L.; Uesato J.; Rauh M.; Griffin C.; Huang P.-S.; Mellor J.; Glaese A.; Cheng M.; Balle B.; Kasirzadeh A., Taxonomy of risks posed by language models, Proceedings of the 2022 ACM conference on fairness, accountability, and transparency, pp. 214-229, (2022); Carlini N.; Tramer F.; Wallace E.; Jagielski M.; Herbert-Voss A.; Lee K.; Roberts A.; Brown T.; Song D.; Erlingsson U., Extracting training data from large language models, 30th USENIX security symposium (USENIX Security 21), pp. 2633-2650, (2021); Yan B.; Li K.; Xu M.; Dong Y.; Zhang Y.; Ren Z.; Cheng X., On protecting the data privacy of large language models (llms): A survey, (2024); Fleisig E.; Smith G.; Bossi M.; Rustagi I.; Yin X.; Klein D., Linguistic bias in chatgpt: Language models reinforce dialect discrimination, (2024)</t>
  </si>
  <si>
    <t>J. Flerlage; Distributed and Operating Systems Group, Technische Universität Berlin, Berlin, Germany; email: j.flerlage@tu-berlin.de</t>
  </si>
  <si>
    <t>Braccini M.; De Filippo A.; Milano M.; Saffiotti A.; Vallati M.</t>
  </si>
  <si>
    <t>CEUR-WS</t>
  </si>
  <si>
    <t>1st Workshop on Human-AI Collaborative Systems, HAIC 2025</t>
  </si>
  <si>
    <t>25 October 2025 through 25 October 2025</t>
  </si>
  <si>
    <t>CEUR Workshop Proc.</t>
  </si>
  <si>
    <t>2-s2.0-105020797916</t>
  </si>
  <si>
    <t>Wang Y.; Dai C.; Zhou S.; Huang Q.; Bao L.</t>
  </si>
  <si>
    <t>Wang, Ye (55734201800); Dai, Chaoqun (59715317000); Zhou, Siyuan (58305146300); Huang, Qiao (56840997200); Bao, Lingfeng (56609745200)</t>
  </si>
  <si>
    <t>55734201800; 59715317000; 58305146300; 56840997200; 56609745200</t>
  </si>
  <si>
    <t>AISum4DCR: A Multi-Topic Dialog Summarization Approach for Developer Chat Rooms Integrating AI Chain and Prompt Engineering</t>
  </si>
  <si>
    <t>Proceedings - 2025 25th International Conference on Software Quality, Reliability and Security Companion, QRS-C 2025</t>
  </si>
  <si>
    <t>10.1109/QRS-C65679.2025.00108</t>
  </si>
  <si>
    <t>https://www.scopus.com/inward/record.uri?eid=2-s2.0-105023693949&amp;doi=10.1109%2FQRS-C65679.2025.00108&amp;partnerID=40&amp;md5=299ac4f1d173cbfc5ea3f791e773faa1</t>
  </si>
  <si>
    <t>Zhejiang Gongshang University, School of Computer Science and Technology, Hangzhou, China; Zhejiang University, School of Computer Science and Technology, Hangzhou, China</t>
  </si>
  <si>
    <t>Wang Y., Zhejiang Gongshang University, School of Computer Science and Technology, Hangzhou, China; Dai C., Zhejiang Gongshang University, School of Computer Science and Technology, Hangzhou, China; Zhou S., Zhejiang Gongshang University, School of Computer Science and Technology, Hangzhou, China; Huang Q., Zhejiang Gongshang University, School of Computer Science and Technology, Hangzhou, China; Bao L., Zhejiang University, School of Computer Science and Technology, Hangzhou, China</t>
  </si>
  <si>
    <t>Developer chat rooms (DCR) serve as critical platforms for collaborative software development, and summarizing dialogs facilitates knowledge retrieval and sharing. Due to sparse labeled data and dynamic topic shifts in dialogs, existing models fail to generalize effectively and struggle to preserve special contents (e.g., code snippets and links), which degrades summary quality. To address these challenges, we propose AISum4DCR, an automated summarization approach that integrates AI chain and prompt engineering with large language models (LLMs). AISum4DCR leverages natural language processing techniques to integrate hybrid semantic features from dialog sentences, code snippets, and links. It then segments conversation threads by topic and performs hierarchical clustering. After that, AISum4DCR performs segmented summarization through the AI chain, and finally merges the summaries. Experimental results on Gitter dialogs demonstrate that AISum4DCR outperforms baseline models (BART-CNN, T5-SAM, and ChatGPT) in both usefulness (F1-score improvement of 18.7% in downstream classification tasks) and readability (human-rated score of 3.01/4.0). © 2025 IEEE.</t>
  </si>
  <si>
    <t>AI Chain; Developer Chat Room; Dialog Summarization; Large Language Models; Prompt Engineering</t>
  </si>
  <si>
    <t>Chains; Computational linguistics; Distributed computer systems; Groupware; Hierarchical clustering; Knowledge management; Natural language processing systems; Search engines; Software design; AI chain; Chat rooms; Collaborative software development; Developer chat room; Dialog summarization; Knowledge retrieval and sharing; Language model; Large language model; Multi-topic; Prompt engineering; Semantics</t>
  </si>
  <si>
    <t>National Natural Science Foundation of China, NNSF, (62302447, 2024C01070); National Natural Science Foundation of China, NNSF; Natural Science Foundation of Zhejiang Province, ZJNSF, (LY24F020003); Natural Science Foundation of Zhejiang Province, ZJNSF; Tongxiang Institute for General Artificial Intelligence Research Project, (TAGI2-B-2024-0015)</t>
  </si>
  <si>
    <t>This work was supported by the Natural Science Foundation of China [grant number 62302447]; the Zhejiang Province's \"Sharpshooter &amp; Pioneer\" Key Research and Breakthrough Program [grant number 2024C01070]; the Natural Science Foundation of Zhejiang Province [grant number LY24F020003] and the Tongxiang Institute for General Artificial Intelligence Research Project [grant number TAGI2-B-2024-0015].</t>
  </si>
  <si>
    <t>Elsner M.; Charniak E., Disentangling chat, Computational Linguistics, 36, 3, pp. 389-409, (2010); Zhong M.; Yin D.; Yu T.; Zaidi A.; Mutuma M.; Jha R.; Awadallah A.H.; Celikyilmaz A.; Liu Y.; Qiu X., Qmsum: A new benchmark for query-based multi-domain meeting summarization, (2021); Shen X.; Su H.; Niu S.; Demberg V., Improving variational encoder-decoders in dialogue generation, Proceedings of the AAAI conference on artificial intelligence, 32, (2018); Sood A.; Mohamed T.P.; Varma V., Topic-focused summarization of chat conversations, Advances in Information Retrieval: 35th European Conference on IR Research, ECIR 2013, pp. 800-803, (2013); White J.; Fu Q.; Hays S.; Sandborn M.; Olea C.; Gilbert H.; Elnashar A.; Spencer-Smith J.; Schmidt D.C., A prompt pattern catalog to enhance prompt engineering with chatgpt, (2023); Cai C.; Wu T.; Terry M.A., Transparent and controllable human-ai interaction via chaining of machine-learned language models</t>
  </si>
  <si>
    <t>Q. Huang; Zhejiang Gongshang University, School of Computer Science and Technology, Hangzhou, China; email: 15700164513@163.com</t>
  </si>
  <si>
    <t>25th International Conference on Software Quality, Reliability and Security Companion, QRS-C 2025</t>
  </si>
  <si>
    <t>16 July 2025 through 20 July 2025</t>
  </si>
  <si>
    <t>Hangzhou</t>
  </si>
  <si>
    <t>978-166547773-4</t>
  </si>
  <si>
    <t>Proc. - Int. Conf. Softw. Qual., Reliab. Secur. Companion, QRS-C</t>
  </si>
  <si>
    <t>2-s2.0-105023693949</t>
  </si>
  <si>
    <t>Pedro Jose Gonzalez D.; Orjuela Duarte A.; Rojas W.M.; Luz Marina Santos J.</t>
  </si>
  <si>
    <t>Pedro Jose Gonzalez, D. (59343030700); Orjuela Duarte, Ailin (59343048000); Rojas, William Mauricio (59342996200); Luz Marina Santos, J. (57210556289)</t>
  </si>
  <si>
    <t>59343030700; 59343048000; 59342996200; 57210556289</t>
  </si>
  <si>
    <t>Performance tests of LLMs in the context of answers on Industry 4.0</t>
  </si>
  <si>
    <t>2024 IEEE Colombian Conference on Applications of Computational Intelligence, ColCACI 2024 - Proceedings</t>
  </si>
  <si>
    <t>10.1109/ColCACI63187.2024.10666552</t>
  </si>
  <si>
    <t>https://www.scopus.com/inward/record.uri?eid=2-s2.0-85204939991&amp;doi=10.1109%2FColCACI63187.2024.10666552&amp;partnerID=40&amp;md5=b041d0aa153d5d00e88ce5792dc709ce</t>
  </si>
  <si>
    <t>Universidad de Pamplona, Ingeniería de Sistemas, Pamplona, Colombia; Ingeniería de Sistemas Universidad de Pamplona, Grupo Cicom, Pamplona, Colombia</t>
  </si>
  <si>
    <t>Pedro Jose Gonzalez D., Universidad de Pamplona, Ingeniería de Sistemas, Pamplona, Colombia; Orjuela Duarte A., Ingeniería de Sistemas Universidad de Pamplona, Grupo Cicom, Pamplona, Colombia; Rojas W.M., Ingeniería de Sistemas Universidad de Pamplona, Grupo Cicom, Pamplona, Colombia; Luz Marina Santos J., Ingeniería de Sistemas Universidad de Pamplona, Grupo Cicom, Pamplona, Colombia</t>
  </si>
  <si>
    <t>Large Language Models (LLMs) are a type of artificial intelligence capable of processing and generating natural language. These models are trained on vast amounts of data, such as text and code, which enables them to perform various tasks like text generation, language translation, question answering, text summarization, etc. The purpose of this research was to find an LLM that meets the following requirements: 1)easy to implement with an understanding of the Spanish language, and 2)accurately answers diagnostic questions and action plans related to Industry 4.0 (I4.0). Three open-source LLMs were selected: Llama2, Mistral and Gemma, each one of them with 7B parameters and quantizations of Q2-Q4 for the application of a first set of tests. The results showed that the model with the best performance in the Spanish language was Mistral, achieving an accuracy rate of 82.3% compared to Gemma's 51.7%. A second set of tests was then conducted with and without Retrieval-Augmented Generation (RAG), using three documents related to the topic of I4.0. The results demonstrated Mistral's capability with RAG to answer questions on the studied context with 95% accuracy. © 2024 IEEE.</t>
  </si>
  <si>
    <t>Accuracy; Gemma; Industry 4.0; LLM; Mistral; RAG</t>
  </si>
  <si>
    <t>Natural language processing systems; Open source software; Accuracy; Gemma; Language model; Large language model; Mistral; Natural languages; Performance tests; Retrieval-augmented generation; Spanish language; Text generations; Translation (languages)</t>
  </si>
  <si>
    <t>Javaid M.; Haleem A.; Singh R.P., A study on chatgpt for industry 4.0: Background, potentials, challenges, and eventualities, Journal of Economy and Technology, 1, pp. 127-143, (2023); Lee J.; Su H., A unified industrial large knowledge model framework in smart manufacturing, (2023); Hu T.; Zhou X.-H., Unveiling llm evaluation focused on metrics: Challenges and solutions, (2024); Narula S.; Karkera S.; Challa R.; Virmani S.; Chilukuri N.; Elkas M.; Thammineni N.; Kamath A.; Jaiswal P.; Krishnan A., Testing the accuracy of modern llms in answering general medical prompts, International Journal of Social Science and Economic Research, 8, (2023); Gallel C., Evaluacion de los llms para la generacion de codigo, (2023); Vidgen B.; Kirk H.R.; Qian R.; Scherrer N.; Kannappan A.; Hale S.A.; Rottger P., Simplesafetytests: A test suite for identifying critical safety risks in large language models, (2023); Ono K.; Morita A., Evaluating large language models: Chatgpt-4, mistral 8x7b, and google gemini benchmarked against mmlu, Authorea Preprints, (2024); Lopez-Rioboo-Botana I.; Gallent-Iglesias D.; Gonzalez-Vazquez S., Qua4i: Question answering for the industry 4.0 domain. an application of intelligent virtual assistants, (2023); ¿que es un modelo linguistico (llm) grande?, (2024); Quantization, (2024); Zeichick A., ¿que es la generacion aumentada de recuperacion (rag)?", (2023); What is fine-tuning?", (2024); Gemma vs llama vs mistral: A comparative analysis with a coding twist, (2024); Modelos abiertos de gemma, (2024); Open-weight models, (2024); Llama 2: open source, free for research and commercial use, (2024); Martinez C., 50 preguntas de logica con respuesta, (2024); De Mendoza O.I., Situacion actual de la industria 4.0.; Aspectos basicos de la industria 4.0, (2019); Lobon M.A.Y.; Ospina J.M.M., La industria 4.0: desde la perspectiva organizacional, (2019); Fernandez J.M.L.; Barrero D.L.B.; Rojas L.A.R., Industria 4.0: El reto para las pymes manufactureras de bogota, colombia, Revista Mutis, 12, 1, (2022); Cotrino A.; Sebastian M.A.; Gonzalez-Gaya C., Industry 4.0 roadmap: Implementation for small and medium-sized enterprises, Applied sciences, 10, 23, (2020); Anderl R.; Picard A.; Wang Y.; Fleischer J.; Dosch S.; Klee B.; Bauer J., Guideline industrie 4.0-guiding principles for the implementation of industrie 4.0 in small and medium sized businesses, Vdma forum industrie, 4, pp. 1-31, (2015); Wang B.; Wang S.; Ouyang Q., Probabilistic inference layer integration in mistral llm for accurate information retrieval, (2024)</t>
  </si>
  <si>
    <t>Orjuela-Canon A.D.</t>
  </si>
  <si>
    <t>IEEE Colombia Section; IEEE Computational Intelligence Colombian Chapter</t>
  </si>
  <si>
    <t>2024 IEEE Colombian Conference on Applications of Computational Intelligence, ColCACI 2024</t>
  </si>
  <si>
    <t>17 July 2024 through 19 July 2024</t>
  </si>
  <si>
    <t>Pamplona</t>
  </si>
  <si>
    <t>979-833151690-1</t>
  </si>
  <si>
    <t>Spanish</t>
  </si>
  <si>
    <t>IEEE Colombian Conf. Appl. Comput. Intell., ColCACI - Proc.</t>
  </si>
  <si>
    <t>2-s2.0-85204939991</t>
  </si>
  <si>
    <t>Shi E.; Wang Y.; Zhang F.; Chen B.; Zhang H.; Wang Y.; Guo D.; Du L.; Han S.; Zhang D.; Sun H.</t>
  </si>
  <si>
    <t>Shi, Ensheng (57226182242); Wang, Yanlin (57222817085); Zhang, Fengji (57290701700); Chen, Bei (57203398829); Zhang, Hongyu (55685668500); Wang, Yanli (58630389300); Guo, Daya (57208444652); Du, Lun (57200386094); Han, Shi (55487844700); Zhang, Dongmei (55717568500); Sun, Hongbin (55729283500)</t>
  </si>
  <si>
    <t>57226182242; 57222817085; 57290701700; 57203398829; 55685668500; 58630389300; 57208444652; 57200386094; 55487844700; 55717568500; 55729283500</t>
  </si>
  <si>
    <t>SoTaNa: An Open-Source Software Engineering Instruction-Tuned Model</t>
  </si>
  <si>
    <t>Proceedings - 2025 IEEE/ACM 2nd International Conference on AI Foundation Models and Software Engineering, FORGE 2025</t>
  </si>
  <si>
    <t>10.1109/Forge66646.2025.00010</t>
  </si>
  <si>
    <t>https://www.scopus.com/inward/record.uri?eid=2-s2.0-105011365779&amp;doi=10.1109%2FForge66646.2025.00010&amp;partnerID=40&amp;md5=63b075ee87625bfba0de9676999c9fd7</t>
  </si>
  <si>
    <t>Xi'an Jiaotong University, China; Sun Yat-sen University, China; Microsoft Research, China; Chongqing University, China</t>
  </si>
  <si>
    <t>Shi E., Xi'an Jiaotong University, China; Wang Y., Sun Yat-sen University, China; Zhang F., Microsoft Research, China; Chen B., Microsoft Research, China; Zhang H., Chongqing University, China; Wang Y., Sun Yat-sen University, China; Guo D., Sun Yat-sen University, China; Du L., Microsoft Research, China; Han S., Microsoft Research, China; Zhang D., Microsoft Research, China; Sun H., Xi'an Jiaotong University, China</t>
  </si>
  <si>
    <t>Software development plays a crucial role in driving innovation and efficiency in modern societies. To meet the demands of this dynamic field, there is a growing need for an effective software development assistant. However, existing large language models represented by ChatGPT suffer from limited accessibility, including training data and model weights. Although other large open-source models like LLaMA have shown promise, they still struggle with understanding human intent. In this paper, we present SoTaNa, an open-source software engineering instruction-tuned model. SoTaNa utilizes ChatGPT to generate high-quality instruction-based data for the domain of software engineering and employs a parameter-efficient fine-tuning approach to enhance the open-source foundation model, LLaMA. We evaluate the effectiveness of SoTaNa in answering Stack Overflow questions and demonstrate its capabilities. Additionally, we discuss its capabilities in code summarization and generation, as well as the impact of varying the volume of generated data on model performance. Notably, SoTaNa can run on a single GPU, making it accessible to a broader range of researchers. Our code, model weights, and data are publicly available at https://github.com/DeepSoftwareAnalytics/SoTaNa.  © 2025 IEEE.</t>
  </si>
  <si>
    <t>Data Generation; Instruction Fine-tuning; Large Language Models; Software Development Assistant</t>
  </si>
  <si>
    <t>Computer aided software engineering; Open Data; Open source software; Open systems; Software quality; Tuning; Data generation; Dynamic fields; Engineering instructions; Fine tuning; Instruction fine-tuning; Language model; Large language model; Model weights; Open-source softwares; Software development assistant; Software design</t>
  </si>
  <si>
    <t>CCF-Huawei Populus Grove Fund CCF-HuaweiSE202403</t>
  </si>
  <si>
    <t>We thank reviewers for their valuable comments on this work. The work is partially supported by CCF-Huawei Populus Grove Fund CCF-HuaweiSE202403.</t>
  </si>
  <si>
    <t>New product development glossary, (2002); Gu X.; Zhang H.; Zhang D.; Kim S., Deep api learning, Proceedings of the 2016 24th ACM SIGSOFT International Symposium on Foundations of Software Engineering, ser. FSE 2016, pp. 631-642, (2016); Winograd T., Breaking the complexity barrier again, ACM Sigplan Notices, 10, 1, pp. 13-30, (1973); Grudin J., Groupware and social dynamics: Eight challenges for developers, Communications of the ACM, 37, 1, pp. 92-105, (1994); Allamanis M.; Barr E.T.; Devanbu P.; Sutton C., A survey of machine learning for big code and naturalness, ACM Computing Surveys (CSUR), 51, 4, pp. 1-37, (2018); Chatgpt: Optimizing language models for dialogue, (2022); Gpt-4 technical report, (2023); Jiao W.; Wang W.; Huang J.; Wang X.; Tu Z., Is chatgpt a good translator? yes with gpt-4 as the engine, (2023); Shen C.; Cheng L.; You Y.; Bing L., Are large language models good evaluators for abstractive summarization?, (2023); Zan D.; Chen B.; Zhang F.; Lu D.; Wu B.; Guan B.; Wang Y.; Lou J.-G., When neural model meets nl2code: A survey, (2022); Zhao W.X.; Zhou K.; Li J.; Tang T.; Wang X.; Hou Y.; Min Y.; Zhang B.; Zhang J.; Dong Z., A survey of large language models, (2023); Taori R.; Gulrajani I.; Zhang T.; Dubois Y.; Li X.; Guestrin C.; Liang P.; Hashimoto T.B., Alpaca: A strong, replicable instruction-following model, (2023); Chiang W.-L.; Li Z.; Lin Z.; Sheng Y.; Wu Z.; Zhang H.; Zheng L.; Zhuang S.; Zhuang Y.; Gonzalez J.E.; Stoica I.; Xing E.P., Vicuna: An open-source chatbot impressing gpt-4 with 90% chatgpt quality, (2023); Touvron H.; Lavril T.; Izacard G.; Martinet X.; Lachaux M.-A.; Lacroix T.; Roziere B.; Goyal N.; Hambro E.; Azhar F., Llama: Open and efficient foundation language models, (2023); Hu E.J.; Shen Y.; Wallis P.; Allen-Zhu Z.; Li Y.; Wang S.; Wang L.; Chen W., Lora: Low-rank adaptation of large language models, (2021); Kou B.; Di Y.; Chen M.; Zhang T., Sosum: a dataset of stack overflow post summaries, MSR, pp. 247-251, (2022); Shi E.; Wang Y.; Du L.; Chen J.; Han S.; Zhang H.; Zhang D.; Sun H., On the evaluation of neural code summarization, ICSE, pp. 1597-1608, (2022); Nerur S.; Mahapatra R.; Mangalaraj G., Challenges of migrating to agile methodologies, Communications of the ACM, 48, 5, pp. 72-78, (2005); Mikkonen T.; Lassenius C.; Mannisto T.; Oivo M.; Jarvinen J., Continuous and collaborative technology transfer: Software engineering research with real-time industry impact, IST, 95, pp. 34-45, (2018); Cao L.; Ramesh B., Agile requirements engineering practices: An empirical study, IEEE software, 25, 1, pp. 60-67, (2008); Stone T., Managing the Design Process-Implementing Design: An Essential Manual for the Working Designer, (2010); Florac W.A.; Carleton A.D., Measuring the software process: statistical process control for software process improvement, (1999); Nuseibeh B., To be and not to be: On managing inconsistency in software development, Proceedings of the 8th International Workshop on Software Specification and Design, pp. 164-169, (1996); Dellarocas C.; Klein M., A knowledge-based approach for handling exceptions in business processes, Information Technology and Management, 1, pp. 155-169, (2000); Brown T.; Mann B.; Ryder N.; Subbiah M.; Kaplan J.D.; Dhariwal P.; Neelakantan A.; Shyam P.; Sastry G.; Askell A., Language models are few-shot learners, Advances in neural information processing systems, 33, pp. 1877-1901, (2020); Zhang S.; Roller S.; Goyal N., Opt: Open pretrained transformer language models, (2022); Workshop B.; Scao T.L.; Fan A., Bloom: A 176bparameter open-access multilingual language model, (2022); Zeng A.; Liu X.; Du Z.; Wang Z.; Lai H.; Ding M.; Yang Z.; Xu Y.; Zheng W.; Xia X.; Tam W.L.; Ma Z.; Xue Y.; Zhai J.; Chen W.; Liu Z.; Zhang P.; Dong Y.; Tang J., GLM-130b: An open bilingual pre-trained model, ICLR, (2023); Vaswani A.; Shazeer N.; Parmar N.; Uszkoreit J.; Jones L.; Gomez A.N.; Kaiser L.; Polosukhin I., Attention is all you need, Advances in neural information processing systems, 30, (2017); Wang Y.; Kordi Y.; Mishra S.; Liu A.; Smith N.A.; Khashabi D.; Hajishirzi H., Self-instruct: Aligning language model with self generated instructions, (2022); Chaudhary S., Code alpaca: An instruction-following llama model for code generation, (2023); Si Q.; Wang T.; Gu N.; Liu R.; Lin Z., Alpaca-cot: An instruction fine-tuning platform with instruction data collection and unified large lnguage models interface, (2023); Anand Y.; Nussbaum Z.; Duderstadt B.; Schmidt B.; Mulyar A., Gpt4all: Training an assistant-style chatbot with large scale data distillation from gpt-3.5-turbo, (2023); Sharegpt-share your wildest chatgpt conversations with one click, (2023); Conover M.; Hayes M.; Mathur M.; Meng X.; Xie J.; Wan J.; Ghodsi A.; Wendell P.; Zaharia P., Hello dolly: Democratizing the magic of chatgpt with open models, (2023); Ji Y.; Deng Y.; Gong Y.; Peng Y.; Niu Q.; Zhang L.; Ma B.; Li X., Exploring the impact of instruction data scaling on large language models: An empirical study on real-world use cases, (2023); Geng X.; Gudibande A.; Liu H.; Wallace E.; Abbeel P.; Levine S.; Song D., Koala: A dialogue model for academic research, (2023); Xu C.; Guo D.; Duan N.; McAuley J., Baize: An open-source chat model with parameter-efficient tuning on self-chat data, (2023); Xu C.; Sun Q.; Zheng K.; Geng X.; Zhao P.; Feng J.; Tao C.; Jiang D., Wizardlm: Empowering large language models to follow complex instructions, (2023); Wei J.; Bosma M.; Zhao V.Y., Finetuned language models are zero-shot learners, (2021); Sanh V.; Webson A.; Raffel C., Multitask prompted training enables zero-shot task generalization, (2021); Mishra S.; Khashabi D.; Baral C.; Hajishirzi H., Cross-task generalization via natural language crowdsourcing instructions, (2021); Ji Y.; Gong Y.; Deng Y.; Peng Y.; Niu Q.; Ma B.; Li X., Towards better instruction following language models for chinese: Investigating the impact of training data and evaluation, (2023); Wang Y.; Mishra S.; Alipoormolabashi P.; Kordi Y.; Mirzaei A.; Naik A.; Ashok A.; Dhanasekaran A.S.; Arunkumar A.; Stap D., Super-naturalinstructions: Generalization via declarative instructions on 1600+ nlp tasks, EMNLP, pp. 5085-5109, (2022); Ouyang L.; Wu J.; Jiang X.; Almeida D.; Wainwright C.; Mishkin P.; Zhang C.; Agarwal S.; Slama K.; Ray A., Training language models to follow instructions with human feedback, Advances in Neural Information Processing Systems, 35, pp. 27730-27744, (2022); Ziegler D.M.; Stiennon N.; Wu J., Fine-tuning language models from human preferences, (2020); Shi E.; Wang Y.; Zhang H.; Du L.; Han S.; Zhang D.; Sun H., Towards efficient fine-tuning of pre-trained code models: An experimental study and beyond, ISSTA, (2023); Chen M.; Tworek J.; Jun H.; Yuan Q.; Pinto H.P.D.O.; Kaplan J.; Edwards H.; Burda Y.; Joseph N.; Brockman G., Evaluating large language models trained on code, (2021); Hu X.; Li G.; Xia X.; Lo D.; Lu S.; Jin Z., Summarizing source code with transferred api knowledge, (2018); Papineni K.; Roukos S.; Ward T.; Zhu W., Bleu: a method for automatic evaluation of machine translation, ACL, (2002); Banerjee S.; Lavie A., METEOR: an automatic metric for MT evaluation with improved correlation with human judgments, IEEvaluation@ACL, (2005); Lin C., ROUGE: A package for automatic evaluation of summaries, Text Summarization Branches Out, (2004); Vedantam R.; Zitnick C.L.; Parikh D., Cider: Consensus-based image description evaluation, CVPR, (2015); Shi E.; Wang Y.; Tao W.; Du L.; Zhang H.; Han S.; Zhang D.; Sun H., Race: Retrieval-augmented commit message generation, EMNLP, pp. 5520-5530, (2022); Shi E.; Wang Y.; Du L.; Zhang H.; Han S.; Zhang D.; Sun H., Cast: Enhancing code summarization with hierarchical splitting and reconstruction of abstract syntax trees, EMNLP, pp. 4053-4062, (2021); Hayes A.F.; Krippendorff K., Answering the call for a standard reliability measure for coding data, Communication methods and measures, 1, 1, pp. 77-89, (2007); Kendall M.G., The treatment of ties in ranking problems, Biometrika, 33, 3, pp. 239-251, (1945)</t>
  </si>
  <si>
    <t>Y. Wang; Sun Yat-sen University, China; email: wangylin36@mail.sysu.edu.cn</t>
  </si>
  <si>
    <t>2nd IEEE/ACM International Conference on AI Foundation Models and Software Engineering, FORGE 2025</t>
  </si>
  <si>
    <t>27 April 2025 through 28 April 2025</t>
  </si>
  <si>
    <t>979-833150211-9</t>
  </si>
  <si>
    <t>Proc. - IEEE/ACM Int. Conf. AI Found. Model. Softw. Eng., FORGE</t>
  </si>
  <si>
    <t>2-s2.0-105011365779</t>
  </si>
  <si>
    <t>Tang Y.; Yu Y.; Huang Z.; Xia B.; Cao Y.</t>
  </si>
  <si>
    <t>Tang, Yijia (57375991400); Yu, YaoShen (57211120970); Huang, Zhiqiu (14325169600); Xia, Bowei (60244767500); Cao, Yukun (8961508200)</t>
  </si>
  <si>
    <t>57375991400; 57211120970; 14325169600; 60244767500; 8961508200</t>
  </si>
  <si>
    <t>P2N2S: Bridging the gap between natural and programming languages for code summarization via large language models</t>
  </si>
  <si>
    <t>10.1007/s11280-025-01395-3</t>
  </si>
  <si>
    <t>https://www.scopus.com/inward/record.uri?eid=2-s2.0-105025130125&amp;doi=10.1007%2Fs11280-025-01395-3&amp;partnerID=40&amp;md5=668a015103ca37081993bb9cbd4dac3d</t>
  </si>
  <si>
    <t>College of Computer Science and Technology, Nanjing University of Aeronautics and Astronautics, Nanjing, 210016, China; Key Laboratory of Safety-Critical Software Development and Verification, Ministry of Industry and Information Technology, Nanjing, 210016, China; Collaborative Innovation Center of Novel Software Technology and Industrialization, Nanjing, 210016, China; Informationization Department (Information Technology Center), Nanjing University of Aeronautics and Astronautics, Nanjing, 210016, China; College of Computer Science and Technology, Shanghai University of Electric Power, Shanghai, 200090, China</t>
  </si>
  <si>
    <t>Tang Y., College of Computer Science and Technology, Nanjing University of Aeronautics and Astronautics, Nanjing, 210016, China; Yu Y., Key Laboratory of Safety-Critical Software Development and Verification, Ministry of Industry and Information Technology, Nanjing, 210016, China, Informationization Department (Information Technology Center), Nanjing University of Aeronautics and Astronautics, Nanjing, 210016, China; Huang Z., College of Computer Science and Technology, Nanjing University of Aeronautics and Astronautics, Nanjing, 210016, China, Key Laboratory of Safety-Critical Software Development and Verification, Ministry of Industry and Information Technology, Nanjing, 210016, China, Collaborative Innovation Center of Novel Software Technology and Industrialization, Nanjing, 210016, China; Xia B., College of Computer Science and Technology, Nanjing University of Aeronautics and Astronautics, Nanjing, 210016, China; Cao Y., College of Computer Science and Technology, Shanghai University of Electric Power, Shanghai, 200090, China</t>
  </si>
  <si>
    <t>Code summarization aims to generate natural language descriptions of source code to support program comprehension and software maintenance. Traditional programming-language-processing (PLP) pipelines rely on syntax parsing and structural representations such as abstract syntax trees (ASTs). However, their strict separation of programming language (PL) and natural language (NL) often results in brittle generalization and limited adaptability. We introduce P2N2S, a fully NL-grounded framework that departs from the PLP paradigm. It operates in two stages: (1) PL2NL Conversion, where large language models (LLMs) actively translate code into line-level natural language annotations, producing semantically faithful and interpretable intermediate representations; and (2) NL2Summary Generation, where pre-trained natural language processing (NLP) summarizers refine these annotations into concise and coherent summaries. By integrating the LLM’s capability to capture detailed semantics with the NLP summarizer’s strengths in selective abstraction and stylistic coherence, P2N2S overcomes the rigid, structure-dependent limitations of PLP methods and produces summaries that remain concise, fluent, and accurate without relying on fragile program analyses. Experiments on two Java benchmarks show that P2N2S consistently outperforms state-of-the-art PLP and LLM baselines across four evaluation metrics. The framework also demonstrates strong robustness in automatic and human assessments, and offers practical deployability by relying solely on readily available LLM and NLP tools. Overall, P2N2S provides a stable, flexible, and accessible solution for advancing code summarization in real-world software engineering workflows. © The Author(s), under exclusive licence to Springer Science+Business Media, LLC, part of Springer Nature 2025.</t>
  </si>
  <si>
    <t>Code summarization; Large language model; Natural language processing; Programming language processing</t>
  </si>
  <si>
    <t>Ada (programming language); Benchmarking; Codes (symbols); Computational linguistics; Computer software; Computer software maintenance; Natural language processing systems; Rigid structures; Semantics; Code summarization; Language description; Language model; Language processing; Large language model; Natural language processing; Natural languages; Programming language processing; Source codes; Syntactics</t>
  </si>
  <si>
    <t>Nanjing University of Aeronautics and Astronautics, NUAA; National Natural Science Foundation of China, (U224120044, U2241216); National Science and Technology Major Project of China, (Y2022-V-0001-0027); National Natural Science Foundation of China, NNSFC, (U224120044)</t>
  </si>
  <si>
    <t xml:space="preserve">Funding text 1: This work is partially supported by High Performance Computing Platform of Nanjing University of Aeronautics and Astronautics. ; Funding text 2: This work was supported by the Key Program of the National Natural Science Foundation of China (U224120044) ; Funding text 3: the Joint Funds of the National Natural Science Foundation of China (U2241216) ; Funding text 4: the National Science and Technology Major Project of China (No. Y2022-V-0001-0027). </t>
  </si>
  <si>
    <t>Iyer S.; Konstas I.; Cheung A.; Zettlemoyer L., Summarizing Source Code Using a Neural Attention Model., pp. 2073-2083; Leclair A.; Jiang S.; McMillan C., A neural model for generating natural language summaries of program subroutines, In: Proceedings of the 41St International Conference on Software Engineering. ICSE ’19, pp. 795-806; Hu X.; Li G.; Xia X.; Lo D.; Jin Z., Deep code comment generation, Proceedings of the 26th Conference on Program Comprehension, pp. 200-210, (2018); Shi C.; Cai B.; Zhao Y.; Gao L.; Sood K.; Xiang Y., Coss: Leveraging statement semantics for code summarization, IEEE Trans. Software Eng, 49, 6, pp. 3472-3486, (2023); Zhang J.; Wang X.; Zhang H.; Sun H.; Wang K.; Liu X., A novel neural source code representation based on abstract syntax tree, IEEE/ACM 41St International Conference on Software Engineering (ICSE), pp. 783-794, (2019); Haldar R.; Hockenmaier J., Analyzing the Performance of Large Language Models on Code Summarization., pp. 995-1008, (2024); Achiam J.; Adler S.; Agarwal S.; Ahmad L.; Akkaya I.; Aleman F.L.; Almeida D.; Altenschmidt J.; Altman S.; Anadkat S., (2023); Grattafiori A.; Dubey A.; Jauhri A.; Pandey A.; Kadian A.; Al-Dahle A.; Letman A.; Mathur A.; Schelten A.; Vaughan A., The Llama 3 Herd of Models, (2024); Guo D.; Yang D.; Zhang H.; Song J.; Zhang R.; Xu R.; Zhu Q.; Ma S.; Wang P.; Bi X., Deepseek-R1: Incentivizing Reasoning Capability in Llms via Reinforcement Learning, (2025); Ahmed T.; Pai K.S.; Devanbu P.; Barr E., Automatic semantic augmentation of language model prompts (For code summarization), In: Proceedings of the IEEE/ACM 46Th International Conference on Software Engineering., (2024); Lomshakov V.; Podivilov A.; Savin S.; Baryshnikov O.; Lisevych A.; Nikolenko S., Proconsul: Project Context for Code Summarization with Llms, pp. 866-880, (2024); Sun W.; Zhang Y.; Zhu J.; Wang Z.; Fang C.; Zhang Y.; Feng Y.; Huang J.; Wang X.; Jin Z., Commenting higher-level code unit: Full code, reduced code, or hierarchical code summarization, (2025); Iyer S.; Konstas I.; Cheung A.; Zettlemoyer L., Summarizing source code using a neural attention model, In: 54Th Annual Meeting of the Association for Computational Linguistics, pp. 2073-2083, (2016); Alon U.; Brody S.; Levy O.; Yahav E., Code2seq: Generating sequences from structured representations of code, In: International Conference on Learning Representations; Feng Z.; Guo D.; Tang D.; Duan N.; Feng X.; Gong M.; Shou L.; Qin B.; Liu T.; Jiang D., Codebert: A Pre-Trained Model for Programming and Natural Languages, (2020).; Wang Y.; Wang W.; Joty S.; Hoi S.C., Codet5: Identifier-aware unified pre-trained encoder-decoder models for code understanding and generation, In: Proceedings of the 2021 Conference on Empirical Methods in Natural Language Processing, pp. 8696-8708, (2021); Ahmad W.; Chakraborty S.; Ray B.; Chang K.-W., Unified pre-training for program understanding and generation, In: Proceedings of the 2021 Conference of the North American Chapter of the Association for Computational Linguistics: Human Language Technologies, pp. 2655-2668, (2021); Guo D.; Ren S.; Lu S.; Feng Z.; Tang D.; Liu S.; Zhou L.; Duan N.; Svyatkovskiy A.; Fu S., Graphcodebert: Pre-Training Code Representations with Data Flow.; Guo D.; Lu S.; Duan N.; Wang Y.; Zhou M.; Yin J., 1; Allamanis M.; Barr E.T.; Devanbu P.; Sutton C., A survey of machine learning for big code and naturalness, ACM Comput. Surv, 51, 4, (2018); Wang Y.; Liu J.; Li G.; Jin Z., Demystifying Neural Code Intelligence Models through Structural Pruning., pp. 2014-2026, (2023); Chen M.; Tworek J.; Jun H.; Yuan Q.; Oliveira Pinto H.P.; Kaplan J.; Edwards H.; Burda Y.; Joseph N.; Brockman G.; Ray A.; Puri G.I.S.; Mishkin P.; Chan B.; Gray S.; Ryder N.; Pavlov M.; Power A.; Kaiser L.; Bavarian M.; Winter C.; Tillet P.; Such F.P.; Cummings D.; Plappert M.; Chantzis F.; Barnes E.; Herbert-Voss A.; Guss W.; Nichol A.; Paino C.; Tezak N.; Tang J.; Babuschkin I.; Balaji S.; Jain S.; Saunders W.; Hesse C.; Carr A.; Leike J.; Achiam J.; Misra V.; Morikawa E.; Radford A.; Knight M.; Brundage M.; Murati M.; Mayer K.; Welinder P.; McGrew B.; Amodei D.; Sutskever I.; Zaremba W., Evaluating Large Language Models Trained on Code, (2021); Lewkowycz A.; Andreassen A.; Dohan D.; Dyer E.; Michalewski H.; Ramasesh V.; Slone A.; Anil C.; Schlag I.; Gutman-Solo T., Solving quantitative reasoning problems with language models, Adv. Neural. Inf. Process. Syst, 35, pp. 3843-3857, (2022); Yang Z.; Chen S.; Gao C.; Li Z.; Hu X.; Liu K.; Xia X., An empirical study of retrieval-augmented code generation: Challenges and opportunities, ACM Trans Soft Eng Methodol, (2025); Zhang X.; Hou X.; Qiao X.; Song W., A review of automatic source code summarization, Empir. Softw. Eng, 29, 6, (2024); Lomshakov V.; Podivilov A.; Savin S.; Baryshnikov O.; Lisevych A.; Nikolenko S., Proconsul: Project context for code summarization with llms, In: Proceedings of the 2024 Conference on Empirical Methods in Natural Language Processing: Industry Track, pp. 866-880; Hu X.; Li G.; Xia X.; Lo D.; Lu S.; Jin Z., Summarizing Source Code with Transferred Api Knowledge, pp. 2269-2275, (2018); Husain H., Codesearchnet Challenge: Evaluating the State of Semantic Code Search, (2019); Guo J.; Liu J.; Liu X.; Li L., Summarizing source code through heterogeneous feature fusion and extraction, Inform. Fusion, 103, (2024); Zhang J.; Wang X.; Zhang H.; Sun H.; Liu X., Retrieval-Based Neural Source Code Summarization., pp. 1385-1397, (2020); Tang Z.; Shen X.; Li C.; Ge J.; Huang L.; Zhu Z.; Luo B., Ast-trans: Code summarization with efficient tree-structured attention, In: Proceedings of the 44Th International Conference on Software Engineering, pp. 150-162, (2022); Papineni K.; Roukos S.; Ward T.; Zhu W.-J., Bleu: a method for automatic evaluation of machine translation, Proceedings of the 40th Annual Meeting of the Association for Computational Linguistics, pp. 311-318, (2002); Banerjee S.; Lavie A., Meteor: An automatic metric for mt evaluation with improved correlation with human judgments, Proceedings of the Acl Workshop on Intrinsic and Extrinsic Evaluation Measures for Machine Translation And/or Summarization, pp. 65-72, (2005); Lin C.-Y., Rouge: A package for automatic evaluation of summaries, Text Summarization Branches Out, pp. 74-81, (2004); Vedantam R.; Lawrence Zitnick C.; Parikh D., Cider: Consensus-based image description evaluation, Proceedings of the IEEE Conference on Computer Vision and Pattern Recognition, pp. 4566-4575, (2015); Shi E.; Wang Y.; Du L.; Zhang H.; Han S.; Zhang D.; Sun H., Cocoast: representing source code via hierarchical splitting and reconstruction of abstract syntax trees, Empir. Softw. Eng, 28, 6, (2023); Lewis M.; Liu Y.; Goyal N.; Ghazvininejad M.; Mohamed A.; Levy O.; Stoyanov V.; Zettlemoyer L., Bart: Denoising sequence-to-sequence pre-training for natural language generation, translation, and comprehension, (2019); Raffel C.; Shazeer N.; Roberts A.; Lee K.; Narang S.; Matena M.; Zhou Y.; Li W.; Liu P.J., Exploring the limits of transfer learning with a unified text-to-text transformer, J. Mach. Learn. Res, 21, 140, pp. 1-67, (2020); Yan Y.; Qi W.; Gong Y.; Liu D.; Duan N.; Chen J.; Zhang R.; Zhou M., Prophetnet: Predicting future n-gram for sequence-to-sequence pre-training, (2020); Zhang J.; Zhao Y.; Saleh M.; Liu P.J., PEGASUS: Pre-Training with Extracted Gap-Sentences for Abstractive Summarization (2019); Zaheer M.; Guruganesh G.; Dubey A.; Ainslie J.; Alberti C.; Ontanon S.; Pham P.; Ravula A.; Wang Q.; Yang L.; Ahmed A., Big Bird: Transformers for Longer Sequences, (2021)</t>
  </si>
  <si>
    <t>Z. Huang; College of Computer Science and Technology, Nanjing University of Aeronautics and Astronautics, Nanjing, 210016, China; email: zqhuang@nuaa.edu.cn</t>
  </si>
  <si>
    <t>2-s2.0-105025130125</t>
  </si>
  <si>
    <t>Rafique K.A.; Biradar P.; Grimm C.</t>
  </si>
  <si>
    <t>Rafique, Khushnood Adil (57835699600); Biradar, Pooja (60008188000); Grimm, Christoph (35247954100)</t>
  </si>
  <si>
    <t>57835699600; 60008188000; 35247954100</t>
  </si>
  <si>
    <t>Transformer-Based Unit Test Generation</t>
  </si>
  <si>
    <t>Proceedings - 2025 IEEE Conference on Artificial Intelligence, CAI 2025</t>
  </si>
  <si>
    <t>10.1109/CAI64502.2025.00115</t>
  </si>
  <si>
    <t>https://www.scopus.com/inward/record.uri?eid=2-s2.0-105011257903&amp;doi=10.1109%2FCAI64502.2025.00115&amp;partnerID=40&amp;md5=5ab3d8e7dc6ea6e323fd295b6f2cbc7f</t>
  </si>
  <si>
    <t>Chair of Cyber-Physical Systems, University of Kaiserslautern-Landau (RPTU), Kaiserslautern, Germany</t>
  </si>
  <si>
    <t>Rafique K.A., Chair of Cyber-Physical Systems, University of Kaiserslautern-Landau (RPTU), Kaiserslautern, Germany; Biradar P., Chair of Cyber-Physical Systems, University of Kaiserslautern-Landau (RPTU), Kaiserslautern, Germany; Grimm C., Chair of Cyber-Physical Systems, University of Kaiserslautern-Landau (RPTU), Kaiserslautern, Germany</t>
  </si>
  <si>
    <t>Automated test case generation reduces the manual effort of software testing, particularly for dynamic languages like Python. This study compares three transformer-based models-CodeT5, CodeBERT, and CodeGen. While CodeBERT and CodeGen were expected to excel due to their focus on code understanding and generation, CodeT5, a code summarization model, outperformed both, achieving higher code coverage and superior semantic and syntactic fidelity. Using a limited yet diverse dataset of Python functions with natural language descriptions and unit tests, we evaluated models with NLP metrics (BLEU, ROUGE-L) and practical measures like code coverage. CodeGen struggled with coherence under data constraints, while CodeBERT showed moderate effectiveness. Paired t-tests confirmed CodeT5's statistically significant advantage, highlighting that a well-adapted model can outperform more generalized architectures in realistic software testing scenarios.  © 2025 IEEE.</t>
  </si>
  <si>
    <t>Artificial Intelligence; Automatic Unit Test Generation; CodeBERT; CodeGen; CodeT5; Large Language Models; Natural Language Processing; Transformers</t>
  </si>
  <si>
    <t>Automatic programming; Automation; Codes (symbols); Computational linguistics; Electric transformer testing; Electric transformers; High level languages; Model checking; Natural language processing systems; Python; Semantics; Software testing; Statistical tests; Syntactics; Well testing; Automatic unit test generation; CodeBERT; Codegen; Codet5; Language model; Language processing; Large language model; Natural language processing; Natural languages; Transformer; Unit test generations; Artificial intelligence</t>
  </si>
  <si>
    <t>Bundesministerium für Bildung und Forschung, BMBF; GENIAL</t>
  </si>
  <si>
    <t>This work was funded by the BMBF Projects, KI4Boardnet and GENIAL. The authors acknowledge that AI writing tools were strictly used to improve the linguistic clarity of this manuscript, specifically to correct grammar, spelling, and sentence structure.</t>
  </si>
  <si>
    <t>Li X.; Narechania A.; Kim S.; Kalyan A.; Reif E.; Chalaki M.; Liu Y.; Dally W.J.; Catanzaro B.; Koksal C., CodeGen: An Open Large Language Model for Code, Salesforce, (2022); Feng Z.; Guo D.; Tang D.; Duan N.; Feng X.; Gong M.; Shou L.; Qin B.; Liu T.; Jiang D., CodeBERT: A Pre-Trained Model for Programming and Natural Languages, Proceedings of the 2020 Conference on Empirical Methods in Natural Language Processing (EMNLP), pp. 1536-1547, (2020); Wang Y.; Shin W.; Jin T.; Wang S.; Ren J.; Tarlow D.; Bui C., CodeT5: Identifier-aware Unified Pre-trained Encoder-Decoder Models for Code Understanding and Generation, Proceedings of the 2021 Conference on Empirical Methods in Natural Language Processing (EMNLP), pp. 8696-8708, (2021); Lukasczyk S.; Fraser G., Pynguin: Automated Unit Test Generation for Python, (2022); Tufano M.; Drain D.; Svyatkovskiy A.; Deng S.K.; Sundaresan N., AthenaTest: Transformer-Based Unit Test Case Generation, Microsoft Research, (2021); Alagarsamy S.; Tantithamthavorn C.; Aleti A., A3Test: Assertion-Driven Test Case Generation with Domain Adaptation, Monash University, Australia, (2023); Shin J.; Hashtroudi S.; Hemmati H.; Wang S., Domain Adaptation with Transformer Models for Test Case Generation, (2023); Fraser G.; Arcuri A., EvoSuite: Automatic Test Suite Generation for Object-Oriented Software, Proceedings of the 19th ACM SIGSOFT Symposium and the 13th European Conference on Foundations of Software Engineering (ESEC/FSE). ACM, pp. 416-419, (2011); Takerngsaksiri W.; Charakorn R.; Tantithamthavorn C.; Li Y.-F., PyTester: A Reinforcement Learning-Based Text-to-Testcase Generation Framework, (2023); GPT-3. 5: ChatGPT March 2023 version, (2025); StarCoder: Open-Access Large Language Models for Code, (2023); Tufano M., Generating Accurate Assert Statements for Unit Test Cases Using Pretrained Transformers, Proceedings of the 3rd ACM/IEEE International Conference on Automation of Software Test, (2022); Paszke A.; Gross S.; Massa F.; Lerer A.; Bradbury J.; Chanan G.; Killeen T.; Lin Z.; Gimelshein N.; Antiga L.; Desmaison A.; Kopf A.; Yang E.; DeVito Z.; Raison M.; Tejani A.; Chilamkurthy S.; Steiner B.; Fang L.; Bai J.; Chintala S., PyTorch: An Imperative Style, High-Performance Deep Learning Library, Advances in Neural Information Processing Systems (NeurIPS), pp. 8024-8035, (2019); Krekel H., pytest: Simple and Scalable Testing with Python, (2025); Batchelder N., coverage. py: Code Coverage Measurement for Python, (2025); Jia Y.; Harman M., An Analysis and Survey of the Development of Mutation Testing, IEEE Transactions on Software Engineering, 37, 5, pp. 649-678, (2011)</t>
  </si>
  <si>
    <t>IEEE; IEEE Computational Intelligence Society (CIS); IEEE Computer Society (CS); IEEE Signal Processing Society (SPS); IEEE Systems, Man, and Cybernetics Society (SMC)</t>
  </si>
  <si>
    <t>3rd IEEE Conference on Artificial Intelligence, CAI 2025</t>
  </si>
  <si>
    <t>5 May 2025 through 7 May 2025</t>
  </si>
  <si>
    <t>Santa Clara</t>
  </si>
  <si>
    <t>979-833152400-5</t>
  </si>
  <si>
    <t>Proc. - IEEE Conf. Artif. Intell., CAI</t>
  </si>
  <si>
    <t>2-s2.0-105011257903</t>
  </si>
  <si>
    <t>Xu T.; Fang C.; Qian H.; Feng X.; Sun W.</t>
  </si>
  <si>
    <t>Xu, Tingting (59213729400); Fang, Chunrong (55321130800); Qian, Hanwei (57219162183); Feng, Xia (56896504200); Sun, Weisong (57208225070)</t>
  </si>
  <si>
    <t>59213729400; 55321130800; 57219162183; 56896504200; 57208225070</t>
  </si>
  <si>
    <t>Prompt Learning for Source Code Summarization</t>
  </si>
  <si>
    <t>IEEE International Conference on Software Quality, Reliability and Security, QRS</t>
  </si>
  <si>
    <t>10.1109/QRS65678.2025.00028</t>
  </si>
  <si>
    <t>https://www.scopus.com/inward/record.uri?eid=2-s2.0-105018801145&amp;doi=10.1109%2FQRS65678.2025.00028&amp;partnerID=40&amp;md5=41f42f78078cfce1e03e880523168453</t>
  </si>
  <si>
    <t>City University of Macau, Faculty of Data Science, Macao; Nanjing University, State Key Laboratory for Novel Software Technology, Nanjing, China; College of Computing and Data Science, Nanyang Technological University Singapore, Singapore</t>
  </si>
  <si>
    <t>Xu T., City University of Macau, Faculty of Data Science, Macao; Fang C., Nanjing University, State Key Laboratory for Novel Software Technology, Nanjing, China; Qian H., Nanjing University, State Key Laboratory for Novel Software Technology, Nanjing, China; Feng X., City University of Macau, Faculty of Data Science, Macao; Sun W., College of Computing and Data Science, Nanyang Technological University Singapore, Singapore</t>
  </si>
  <si>
    <t>Source) code summarization is the task of automatically generating natural language summaries (also called comments) for given code snippets. Recently, with the successful application of large language models (LLMs) in numerous fields, software engineering researchers have also attempted to adapt LLMs to solve code summarization tasks. The main adaptation schemes include instruction prompting, taskoriented (full-parameter) fine-tuning, and parameter-efficient fine-tuning (PEFT). However, instruction prompting involves designing crafted prompts and requires users to have professional domain knowledge, while task-oriented fine-tuning requires high training costs, and effective, tailored PEFT methods for code summarization are still lacking. In this paper, we propose an effective prompt learning framework for code summarization called PromptCS. It no longer requires users to rack their brains to design effective prompts. Instead, PromptCS trains a prompt agent that can generate continuous prompts to unleash the potential for LLMs in code summarization. Compared to the human-written discrete prompt, the continuous prompts are produced under the guidance of LLMs and are therefore easier to understand by LLMs. PromptCS is non-invasive to LLMs and freezes the parameters of LLMs when training the prompt agent, which can greatly reduce the requirements for training resources. We evaluate the effectiveness of PromptCS on the CodeSearchNet dataset. Experimental results show that PromptCS significantly outperforms instruction prompting schemes (including zero-shot learning and few-shot learning) on all four widely used metrics, including BLEU, METEOR, ROUGE-L, and SentenceBERT, and is comparable to the task-oriented fine-tuning scheme. In some base LLMs, e.g., CodeGen-Multi-2B and StarCoderBase-1B and -3B, PromptCS even outperforms the task-oriented fine-tuning scheme. More importantly, the training efficiency of PromptCS is faster than the task-oriented fine-tuning scheme, with a more pronounced advantage on larger LLMs. The results of the human evaluation demonstrate that PromptCS can generate more good summaries compared to baselines.  © 2025 IEEE.</t>
  </si>
  <si>
    <t>large language model; parameter-efficient fine-tuning; prompt learning; source code summarization</t>
  </si>
  <si>
    <t>Codes (symbols); Learning systems; Tuning; Zero-shot learning; Adaptation scheme; Fine tuning; Language model; Large language model; Natural languages; Parameter-efficient fine-tuning; Prompt learning; Source code summarization; Source codes; Task-oriented; Application programs</t>
  </si>
  <si>
    <t>Cyberspace Security construction project of key disciplines in Jiangsu Province; National Key Research and Development Program of China, NKPs, (2024YFF0908001); National Key Research and Development Program of China, NKPs; National Natural Science Foundation of China, NNSF, (U24A20238); National Natural Science Foundation of China, NNSF</t>
  </si>
  <si>
    <t>This work is supported by the National Key Research and Development Program of China (Grant No. 2024YFF0908001), the Joint Funds of the National Natural Science Foundation of China (Grant No. U24A20238), and the Cyberspace Security construction project of key disciplines in Jiangsu Province during the 14th Five-Year Plan .</t>
  </si>
  <si>
    <t>Tenny T., Program readability: Procedures versus comments, IEEE Transactions on Software Engineering, 14, 9, pp. 1271-1279, (1988); Stapleton S.; Gambhir Y.; LeClair A.; Eberhart Z.; Weimer W.; Leach K.; Huang Y., A human study of comprehension and code summarization, Proceedings of the 28th International Conference on Program Comprehension, pp. 2-13, (2020); de Souza S.C.B.; Anquetil N.; de Oliveira K.M., A study of the documentation essential to software maintenance, Proceedings of the 23rd Annual International Conference on Design of Communication: documenting &amp; Designing for Pervasive Information, pp. 68-75, (2005); Hu X.; Xia X.; Lo D.; Wan Z.; Chen Q.; Zimmermann T., Practitioners’ expectations on automated code comment generation, Proceedings of the 44th International Conference on Software Engineering, pp. 1693-1705, (2022); Sun W.; Miao Y.; Li Y.; Zhang H.; Fang C.; Liu Y.; Deng G.; Liu Y.; Chen Z., Source code summarization in the era of large language models, Proceedings of the 47th International Conference on Software Engineering, 1, pp. 419-431, (2025); Haiduc S.; Aponte J.; Marcus A., Supporting program comprehension with source code summarization, Proceedings of the 32nd International Conference on Software Engineering, pp. 223-226, (2010); Hu X.; Li G.; Xia X.; Lo D.; Jin Z., Deep code comment generation, Proceedings of the 26th International Conference on Program Comprehension, pp. 200-210, (2018); Zhang J.; Wang X.; Zhang H.; Sun H.; Liu X., Retrieval-based neural source code summarization, Proceedings of the 42nd International Conference on Software Engineering, pp. 1385-1397, (2020); Shi E.; Wang Y.; Du L.; Chen J.; Han S.; Zhang H.; Zhang D.; Sun H., On the evaluation of neural code summarization, Proceedings of the 44th International Conference on Software Engineering, pp. 1597-1608, (2022); Sun W.; Fang C.; Chen Y.; Zhang Q.; Tao G.; You Y.; Han T.; Ge Y.; Hu Y.; Luo B.; Chen Z., An extractive-and-abstractive framework for source code summarization, ACM Transactions on Software Engineering and Methodology, 1, pp. 1-39, (2023); Bansal A.; Eberhart Z.; Karas Z.; Huang Y.; McMillan C., Function call graph context encoding for neural source code summarization, IEEE Transactions on Software Engineering, 49, 9, pp. 4268-4281, (2023); Wang D.; Chen B.; Li S.; Luo W.; Peng S.; Dong W.; Liao X., One adapter for all programming languages? adapter tuning for code search and summarization, Proceedings of the 45th International Conference on Software Engineering, pp. 5-16, (2023); Sun W.; Fang C.; You Y.; Miao Y.; Liu Y.; Li Y.; Deng G.; Huang S.; Chen Y.; Zhang Q.; Qian H.; Liu Y.; Chen Z., Automatic code summarization via chatgpt: How far are we?, CoRR, pp. 1-13, (2023); Tian H.; Lu W.; Li T.O.; Tang X.; Cheung S.-C.; Klein J.; Bissyande T.F., Is chatgpt the ultimate programming assistant–how far is it?, CoRR, 1, pp. 1-22, (2023); Fang C.; Sun W.; Chen Y.; Chen X.; Wei Z.; Zhang Q.; You Y.; Luo B.; Liu Y.; Chen Z., ESALE: Enhancing code-summary alignment learning for source code summarization, IEEE Transactions on Software Engineering, 50, 8, pp. 2077-2095, (2024); Sun W.; Zhang Y.; Zhu J.; Wang Z.; Fang C.; Zhang Y.; Feng Y.; Huang J.; Wang X.; Jin Z.; Liu Y., Commenting higher-level code unit: Full code, reduced code, or hierarchical code summarization, CoRR, 1, 1, pp. 1-23, (2025); Zhao D.; Geng T., A two-stage code generation method using large language models, International Journal of Performability Engineering, 20, 7, pp. 460-467, (2024); Liu P.; Yang Z.; Luo R.; Li Y., Leveraging large language models for iterative software error tracking: A case study with virtualbox, International Journal of Performability Engineering, 21, 4, pp. 179-187, (2025); Du M.; He F.; Zou N.; Tao D.; Hu X., Shortcut learning of large language models in natural language understanding: A survey, CoRR, 1, pp. 1-10, (2022); Qin C.; Zhang A.; Zhang Z.; Chen J.; Yasunaga M.; Yang D., Is chatgpt a general-purpose natural language processing task solver?, Proceedings of the 2023 Conference on Empirical Methods in Natural Language Processing, pp. 1339-1384, (2023); Fan A.; Gokkaya B.; Harman M.; Lyubarskiy M.; Sengupta S.; Yoo S.; Zhang J.M., Large language models for software engineering: Survey and open problems, CoRR, 1, pp. 1-23, (2023); Hou X.; Zhao Y.; Liu Y.; Yang Z.; Wang K.; Li L.; Luo X.; Lo D.; Grundy J.C.; Wang H., Large language models for software engineering: A systematic literature review, CoRR, 1, pp. 1-62, (2023); Chatgpt, (2023); Touvron H.; Lavril T.; Izacard G.; Martinet X.; Lachaux M.; Lacroix T.; Roziere B.; Goyal N.; Hambro E.; Azhar F.; Rodriguez A.; Joulin A.; Grave E.; Lample G., Llama: Open and efficient foundation language models, CoRR, 1, pp. 1-16, (2023); Codex, (2023); Li R.; Allal L.B.; Zi Y.; Muennighoff N.; Kocetkov D.; Mou C.; Marone M.; Akiki C.; Li J.; Chim J.; Liu Q.; Zheltonozhskii E.; Zhuo T.Y.; Wang T.; Dehaene O.; Davaadorj M.; Lamy-Poirier J.; Monteiro J.; Shliazhko O., Starcoder: may the source be with you!, CoRR, 1, pp. 1-44, (2023); Nijkamp E.; Pang B.; Hayashi H.; Tu L.; Wang H.; Zhou Y.; Savarese S.; Xiong C., Codegen: An open large language model for code with multi-turn program synthesis, Proceedings of the 11th International Conference on Learning Representations, pp. 1-13, (2023); Xu F.F.; Alon U.; Neubig G.; Hellendoorn V.J., A systematic evaluation of large language models of code, Proceedings of the 6th International Symposium on Machine Programming, pp. 1-10, (2022); Brown T.B.; Mann B.; Ryder N.; Subbiah M.; Kaplan J.; Dhariwal P.; Neelakantan A.; Shyam P.; Sastry G.; Askell A.; Agarwal S.; Herbert-Voss A.; Krueger G.; Henighan T.; Child R.; Ramesh A.; Ziegler D.M.; Wu J.; Winter C.; Hesse C.; Chen M.; Sigler E.; Litwin M.; Gray S.; Chess B.; Clark J.; Berner C.; McCandlish S.; Radford A.; Sutskever I.; Amodei D., Language models are few-shot learners, Proceedings of the 34th Annual Conference on Neural Information Processing Systems, pp. 1877-1901, (2020); Ahmed T.; Devanbu P.T., Few-shot training llms for project-specific code-summarization, Proceedings of the 37th International Conference on Automated Software Engineering; Wang Y.; Wang W.; Joty S.R.; Hoi S.C.H., Codet5: Identifier-aware unified pre-trained encoder-decoder models for code understanding and generation, Proceedings of the 26th Conference on Empirical Methods in Natural Language Processing, pp. 8696-8708, (2021); Gao S.; Wen X.; Gao C.; Wang W.; Zhang H.; Lyu M.R., What makes good in-context demonstrations for code intelligence tasks with llms?, Proceedings of the 38th International Conference on Automated Software Engineering, pp. 761-773; Jin M.; Shahriar S.; Tufano M.; Shi X.; Lu S.; Sundaresan N.; Svyatkovskiy A., Inferfix: End-to-end program repair with llms over retrieval-augmented prompts, CoRR, 1, pp. 1-11, (2023); Xu H.; Kang N.; Zhang G.; Xie C.; Liang X.; Li Z., NASOA: towards faster task-oriented online fine-tuning with a zoo of models, Proceedings of the 18th International Conference on Computer Vision, pp. 5077-5086, (2021); Radford A.; Wu J.; Child R.; Luan D.; Amodei D.; Sutskever I., Language models are unsupervised multitask learners, OpenAI blog, 1, 8, pp. 1-12, (2019); Wei J.; Bosma M.; Zhao V.Y.; Guu K.; Yu A.W.; Lester B.; Du N.; Dai A.M.; Le Q.V., Finetuned language models are zero-shot learners, Proceedings of the 10th International Conference on Learning Representations. Virtual Event: OpenReview, pp. 1-21, (2022); Liu X.; Ji K.; Fu Y.; Tam W.; Du Z.; Yang Z.; Tang J., P-tuning: Prompt tuning can be comparable to fine-tuning across scales and tasks, Proceedings of the 60th Annual Meeting of the Association for Computational Linguistics, pp. 61-68, (2022); Li X.L.; Liang P., Prefix-tuning: Optimizing continuous prompts for generation, Proceedings of the 59th Annual Meeting of the Association for Computational Linguistics and the 11th International Joint Conference on Natural Language Processing., pp. 4582-4597, (2021); Hu E.J.; Shen Y.; Wallis P.; Allen-Zhu Z.; Li Y.; Wang S.; Wang L.; Chen W., Lora: Low-rank adaptation of large language models, Proceedings of the Tenth International Conference on Learning Representations. Virtual Event: OpenReview, pp. 1-16, (2022); Ding N.; Qin Y.; Yang G.; Wei F.; Yang Z.; Su Y.; Hu S.; Chen Y.; Chan C.; Chen W.; Yi J.; Zhao W.; Wang X.; Liu Z.; Zheng H.; Chen J.; Liu Y.; Tang J.; Li J.; Sun M., Parameter-efficient fine-tuning of large-scale pre-trained language models, Nature Machine Intelligence, 5, 3, pp. 220-235, (2023); Liu H.; Tam D.; Muqeeth M.; Mohta J.; Huang T.; Bansal M.; Raffel C., Few-shot parameter-efficient fine-tuning is better and cheaper than in-context learning, Proceedings of the Annual Conference on Neural Information Processing Systems, pp. 1-15, (2022); Liu S.; Keung J.; Yang Z.; Liu F.; Zhou Q.; Liao Y., Delving into parameter-efficient fine-tuning in code change learning: An empirical study, Proceedings of the International Conference on Software Analysis, Evolution and Reengineering, pp. 465-476, (2024); Liu J.; Sha C.; Peng X., An empirical study of parameter-efficient fine-tuning methods for pre-trained code models, Proceedings of the 38th International Conference on Automated Software Engineering, pp. 397-408, (2023); Weyssow M.; Zhou X.; Kim K.; Lo D.; Sahraoui H.A., Exploring parameter-efficient fine-tuning techniques for code generation with large language models, CoRR, 1, pp. 1-12, (2023); Wang C.; Yang Y.; Gao C.; Peng Y.; Zhang H.; Lyu M.R., No more fine-tuning? an experimental evaluation of prompt tuning in code intelligence, Proceedings of the 30th ACM Joint European Software Engineering Conference and Symposium on the Foundations of Software Engineering, pp. 382-394, (2022); Xu T.; Fang C.; Qian H.; Feng X.; Sun W., Artifacts of promptcs, (2025); Moore J.; Gelman B.; Slater D., A convolutional neural network for language-agnostic source code summarization, Proceedings of the 14th International Conference on Evaluation of Novel Approaches to Software Engineering, pp. 15-26, (2019); Hu X.; Li G.; Xia X.; Lo D.; Jin Z., Deep code comment generation with hybrid lexical and syntactical information, Empirical Software Engineering, 25, 3, pp. 2179-2217, (2020); Cho K.; van Merrienboer B.; Bahdanau D.; Bengio Y., On the properties of neural machine translation: Encoder-decoder approaches, Proceedings of the 8th Workshop on Syntax, Semantics and Structure in Statistical Translation, pp. 103-111, (2014); Bahdanau D.; Cho K.; Bengio Y., Neural machine translation by jointly learning to align and translate, Proceedings of the 3rd International Conference on Learning Representations, pp. 1-15, (2015); Gros D.; Sezhiyan H.; Devanbu P.; Yu Z., Code to comment”translation”: Data, metrics, baselining &amp; evaluation, Proceedings of the 35th International Conference on Automated Software Engineering, pp. 746-757, (2020); Ahmad W.U.; Chakraborty S.; Ray B.; Chang K., A transformer-based approach for source code summarization, Proceedings of the 58th Annual Meeting of the Association for Computational Linguistics, pp. 4998-5007, (2020); Kaplan J.; McCandlish S.; Henighan T.; Brown T.B.; Chess B.; Child R.; Gray S.; Radford A.; Wu J.; Amodei D., Scaling laws for neural language models, CoRR, 1, pp. 1-19, (2020); Pennington J.; Socher R.; Manning C.D., Glove: Global vectors for word representation, Proceedings of the 2014 Conference on Empirical Methods in Natural Language Processing, pp. 1532-1543, (2014); Vaswani A.; Shazeer N.; Parmar N.; Uszkoreit J.; Jones L.; Gomez A.N.; Kaiser U.; Polosukhin I., Attention is all you need, Proceedings of the 31st Annual Conference on Neural Information Processing Systems, pp. 5998-6008, (2017); Openai api, (2023); Roziere B.; Gehring J.; Gloeckle F.; Sootla S.; Gat I.; Tan X.E.; Adi Y.; Liu J.; Remez T.; Rapin J.; Kozhevnikov A.; Evtimov I.; Bitton J.; Bhatt M.; Canton-Ferrer C.; Grattafiori A.; Xiong W.; Defossez A.; Copet J.; Azhar F.; Touvron H.; Martin L.; Usunier N.; Scialom T.; Synnaeve G., Code llama: Open foundation models for code, CoRR, 1, pp. 1-47, (2023); Feng Z.; Guo D.; Tang D.; Duan N.; Feng X.; Gong M.; Shou L.; Qin B.; Liu T.; Jiang D.; Zhou M., Codebert: A pre-trained model for programming and natural languages, Proceedings of the 25th Conference on Empirical Methods in Natural Language Processing: Findings, pp. 1536-1547, (2020); Guo D.; Lu S.; Duan N.; Wang Y.; Zhou M.; Yin J., Unixcoder: Unified cross-modal pre-training for code representation, Proceedings of the 60th Annual Meeting of the Association for Computational Linguistics, pp. 7212-7225, (2022); Ahmad W.U.; Chakraborty S.; Ray B.; Chang K., Unified pre-training for program understanding and generation, Proceedings of the 2021 Conference of the North American Chapter of the Association for Computational Linguistics: Human Language Technologies, pp. 2655-2668, (2021); Husain H.; Wu H.; Gazit T.; Allamanis M.; Brockschmidt M., Codesearchnet challenge: Evaluating the state of semantic code search, CoRR, 1, pp. 1-6, (2019); Zhou Y.; Shen J.; Zhang X.; Yang W.; Han T.; Chen T., Automatic source code summarization with graph attention networks, Journal of Systems and Software, 188, (2022); Lu S.; Guo D.; Ren S.; Huang J.; Svyatkovskiy A.; Blanco A.; Clement C.B.; Drain D.; Jiang D.; Tang D.; Li G.; Zhou L.; Shou L.; Zhou L.; Tufano M.; Gong M.; Zhou M.; Duan N.; Sundaresan N.; Deng S.K.; Fu S.; Liu S., Codexglue: A machine learning benchmark dataset for code understanding and generation, Proceedings of the Neural Information Processing Systems Track on Datasets and Benchmarks 1., pp. 1-14, (2021); Papineni K.; Roukos S.; Ward T.; Zhu W., Bleu: A method for automatic evaluation of machine translation, Proceedings of the 40th Annual Meeting of the Association for Computational Linguistics, pp. 311-318, (2002); Banerjee S.; Lavie A., METEOR: an automatic metric for MT evaluation with improved correlation with human judgments, Proceedings of the Workshop on Intrinsic and Extrinsic Evaluation Measures for Machine Translation and/or Summarization, pp. 65-72, (2005); Lin C.-Y., ROUGE: A package for automatic evaluation of summaries, Proceedings of the 42nd Annual Meeting of the Association for Computational Linguistics – workshop on Text Summarization Branches Out, pp. 74-81, (2004); Reimers N.; Gurevych I., Sentence-bert: Sentence embeddings using siamese bert-networks, Proceedings of the the 9th International Joint Conference on Natural Language Processing, pp. 3980-3990, (2019); Iyer S.; Konstas I.; Cheung A.; Zettlemoyer L., Summarizing source code using a neural attention model, Proceedings of the 54th Annual Meeting of the Association for Computational Linguistics, pp. 2073-2083, (2016); Wan Y.; Zhao Z.; Yang M.; Xu G.; Ying H.; Wu J.; Yu P.S., Improving automatic source code summarization via deep reinforcement learning, Proceedings of the 33rd International Conference on Automated Software Engineering, pp. 397-407, (2018); Hu X.; Li G.; Xia X.; Lo D.; Lu S.; Jin Z., Summarizing source code with transferred API knowledge, Proceedings of the 27th International Joint Conference on Artificial Intelligence, pp. 2269-2275, (2018); Wang W.; Zhang Y.; Sui Y.; Wan Y.; Zhao Z.; Wu J.; Yu P.; Xu G., Reinforcement-learning-guided source code summarization using hierarchical attention, IEEE Transactions on Software Engineering, 48, 2, pp. 102-119, (2022); Haque S.; Eberhart Z.; Bansal A.; McMillan C., Semantic similarity metrics for evaluating source code summarization, Proceedings of the 30th International Conference on Program Comprehension., pp. 36-47, (2022); Loshchilov I.; Hutter F., Decoupled weight decay regularization, Proceedings of the 7th International Conference on Learning Representations, pp. 1-11, (2019); Bhattacharya P.; Chakraborty M.; Palepu K.N.S.N.; Pandey V.; Dindorkar I.; Rajpurohit R.; Gupta R., Exploring large language models for code explanation, CoRR, 1, pp. 1-6, (2023); Ahmed T.; Devanbu P.T., Artifacts of few-shot training llms for project-specific code-summarization, (2023); Hu X.; Chen Q.; Wang H.; Xia X.; Lo D.; Zimmermann T., Correlating automated and human evaluation of code documentation generation quality, ACM Transactions on Software Engineering and Methodology, 31, 4, (2022); Wilcoxon F.; Katti S.; Wilcox R.A., Critical values and probability levels for the Wilcoxon rank sum test and the Wilcoxon signed rank test, (1963); Macbeth G.; Razumiejczyk E.; Ledesma R.D., Cliff’s delta calculator: A non-parametric effect size program for two groups of observations, Universitas Psychologica, 10, 2, pp. 545-555, (2011)</t>
  </si>
  <si>
    <t>X. Feng; City University of Macau, Faculty of Data Science, Macao; email: xiafeng@cityu.edu.mo</t>
  </si>
  <si>
    <t>Institute of Electrical and Electronics Engineers</t>
  </si>
  <si>
    <t>25th International Conference on Software Quality, Reliability and Security, QRS 2025</t>
  </si>
  <si>
    <t>978-166547771-0</t>
  </si>
  <si>
    <t>IEEE Int. Conf. Softw. Qual., Reliab. Secur., QRS</t>
  </si>
  <si>
    <t>2-s2.0-105018801145</t>
  </si>
  <si>
    <t>Sakib M.N.; Islam M.A.; Arifin M.M.</t>
  </si>
  <si>
    <t>Sakib, Md Nazmus (57218497430); Islam, Md Athikul (58259899200); Arifin, Md Mashrur (58680932500)</t>
  </si>
  <si>
    <t>57218497430; 58259899200; 58680932500</t>
  </si>
  <si>
    <t>Automatic Pull Request Description Generation Using LLMs: A T5 Model Approach</t>
  </si>
  <si>
    <t>2024 2nd International Conference on Artificial Intelligence, Blockchain, and Internet of Things, AIBThings 2024 - Proceedings</t>
  </si>
  <si>
    <t>10.1109/AIBThings63359.2024.10863720</t>
  </si>
  <si>
    <t>https://www.scopus.com/inward/record.uri?eid=2-s2.0-85218343043&amp;doi=10.1109%2FAIBThings63359.2024.10863720&amp;partnerID=40&amp;md5=9a58cac9fb08502320a80ce5a997ebe8</t>
  </si>
  <si>
    <t>Pabna University of Science and Technology, Department of Cse, Pabna, Bangladesh; Boise State University, Department of Computer Science, Boise, ID, United States</t>
  </si>
  <si>
    <t>Sakib M.N., Pabna University of Science and Technology, Department of Cse, Pabna, Bangladesh; Islam M.A., Boise State University, Department of Computer Science, Boise, ID, United States; Arifin M.M., Boise State University, Department of Computer Science, Boise, ID, United States</t>
  </si>
  <si>
    <t>Developers create pull request (PR) descriptions to provide an overview of their changes and explain the motivations behind them. These descriptions help reviewers and fellow developers quickly understand the updates. Despite their importance, some developers omit these descriptions. To tackle this problem, we propose an automated method for generating PR descriptions based on commit messages and source code comments. This method frames the task as a text summarization problem, for which we utilized the T5 text-to-text transfer model. We fine-tuned a pre-trained T5 model using a dataset containing 33,466 PRs. The model's effectiveness was assessed using ROUGE metrics, which are recognized for their strong alignment with human evaluations. Our findings reveal that the T5 model significantly outperforms LexRank, which served as our baseline for comparison. © 2024 IEEE.</t>
  </si>
  <si>
    <t>Commit Messages; Git; GitHub; Large Language Models; LLMs; NLP; Pull Requests; Software Development; T5 Model; Text Summarization</t>
  </si>
  <si>
    <t>Chatbots; Commit message; Git; Github; Language model; Large language model; LLM; Modeling approach; Pull request; T5 model; Text Summarisation; Software design</t>
  </si>
  <si>
    <t>Creating a pull request - GitHub Docs, (2024); Buse R.P.; Weimer W.R., Automatically documenting program changes, Proceedings of the IEEE/ACM International Conference on Automated Software Engineering, ASE '10, pp. 33-42, (2010); Cheng J.; Dong L.; Lapata M., Long short-term memory-networks for machine reading, Proceedings of the 2016 Conference on Empirical Methods in Natural Language Processing, pp. 551-561, (2016); Common Crawl. Common crawl, (2024); Devlin J.; Chang M.-W.; Lee K.; Toutanova K., Bert: Pre-training of deep bidirectional transformers for language understanding., (2018); Erkan G.; Radev D.R., Lexrank: Graph-based lexical centrality as salience in text summarization, Journal of artificial intelligence research, 22, pp. 457-479, (2004); Fan Y.; Xia X.; Lo D.; Li S., Early prediction of merged code changes to prioritize reviewing tasks, Empirical Software Engineering, 23, 6, pp. 3346-3393, (2018); Fang S.; Zhang T.; Tan Y.-S.; Xu Z.; Yuan Z.-X.; Meng L.-Z., Prhan: Automated pull request description generation based on hybrid attention network, Journal of Systems and Software, 185, (2022); Jiang S.; Armaly A.; McMillan C., Automatically generating commit messages from diffs using neural machine translation, 2017 32nd IEEE/ACM International Conference on Automated Software Engineering (ASE), pp. 135-146, (2017); Jung T., Commitbert: Commit message generation using pre-trained programming language model, (2021); Li K.; Ruyi S.; Leihao Z.; Huan Z.; Honghao G., Automatic generation of large-granularity pull request description, International Journal of Software Informatics, 11, 4, pp. 383-403, (2021); Linares-Vasquez M.; Cortes-Coy L.F.; Aponte J.; Poshyvanyk D., Changescribe: A tool for automatically generating commit messages, 2015 IEEE/ACM 37th IEEE International Conference on Software Engineering, 2, pp. 709-712, (2015); Liu Z.; Xia X.; Treude C.; Lo D.; Li S., Automatic generation of pull request descriptions, 2019 34th IEEE/ACM International Conference on Automated Software Engineering (ASE), pp. 176-188, (2019); Paulus R.; Xiong C.; Socher R., A deep reinforced model for abstractive summarization, (2017); Raffel C.; Shazeer N.; Roberts A.; Lee K.; Narang S.; Matena M.; Zhou Y.; Li W.; Liu P.J., Exploring the limits of transfer learning with a unified text-to-text transformer, (2019); Rahman M.M.; Roy C.K., An insight into the pull requests of github, Proceedings of the 11th Working Conference on Mining Software Repositories, MSR 2014, pp. 364-367, (2014); See A.; Liu P.J.; Manning C.D., Get to the point: Summarization with pointer-generator networks, (2017); Vaswani A.; Shazeer N.; Parmar N.; Uszkoreit J.; Jones L.; Gomez A.N.; Kaiser L.U.; Polosukhin I., Attention is all You need, Advances in Neural Information Processing Systems, 30, (2017); You Y.; Jia W.; Liu T.; Yang W., Improving abstractive document summarization with salient information modeling, Proceedings of the 57th Annual Meeting of the Association for Computational Linguistics, pp. 2132-2141, (2019); Yu Y.; Wang H.; Filkov V.; Devanbu P.; Vasilescu B., Wait for it: Determinants of pull request evaluation latency on github, 2015 IEEE/ACM 12th Working Conference on Mining Software Repositories, pp. 367-371, (2015); Yu Y.; Wang H.; Filkov V.; Devanbu P.; Vasilescu B., Wait for it: Determinants of pull request evaluation latency on github, 2015 IEEE/ACM 12th Working Conference on Mining Software Repositories, pp. 367-371, (2015); Yu Y.; Wang H.; Yin G.; Ling C.X., Reviewer recommender of pullrequests in github, 2014 IEEE International Conference on Software Maintenance and Evolution, pp. 609-612, (2014)</t>
  </si>
  <si>
    <t>M.N. Sakib; Pabna University of Science and Technology, Department of Cse, Pabna, Bangladesh; email: nazmus.200103@s.pust.ac.bd</t>
  </si>
  <si>
    <t>Abdelgawad A.; Jamil A.; Hameed A.A.</t>
  </si>
  <si>
    <t>Central Michigan University (CMU); IEEE</t>
  </si>
  <si>
    <t>2nd International Conference on Artificial Intelligence, Blockchain, and Internet of Things, AIBThings 2024</t>
  </si>
  <si>
    <t>7 September 2024 through 8 September 2024</t>
  </si>
  <si>
    <t>Mt. Pleasant</t>
  </si>
  <si>
    <t>979-833152952-9</t>
  </si>
  <si>
    <t>Int. Conf. Artif. Intell., Blockchain, Internet Things, AIBThings - Proc.</t>
  </si>
  <si>
    <t>2-s2.0-85218343043</t>
  </si>
  <si>
    <t>10th International Conference on Future Data and Security Engineering, FDSE 2023</t>
  </si>
  <si>
    <t>1925 CCIS</t>
  </si>
  <si>
    <t>https://www.scopus.com/inward/record.uri?eid=2-s2.0-85177860426&amp;partnerID=40&amp;md5=7f50276ce0aeffc3920f8774ce5dd385</t>
  </si>
  <si>
    <t>The proceedings contain 46 papers. The special focus in this conference is on Future Data and Security Engineering. The topics include: Preface; three-Dimensional Visualization of Legal Acts: Concept and Prototype; web Browsers’ Support for Managing Cookies. An Experiment Report; authenticating Parties in Blockchain-Enabled Inter-Organizational Processes with Configurable Challenge-Sets; differential Privacy for Consumer Data in Retail Data Partnerships; using Transformer Technique for Intrusion Detection; a Siamese-Based Approach for Network Intrusion Detection Systems in Software-Defined Networks; an Efficient Machine Learning-Based Web Application Firewall with Deep Automated Pattern Categorization; Utilizing InfoGAN and PE Header Features for Synthetic Ransomware Image Generation: An Experimental Study; enhancing Detection of Daily-Used Face Swap Applications by Using Focused Landmark Analysis; differential Privacy Under Membership Inference Attacks; LAVETTES: Large-scAle-dataset Vietnamese ExTractive TExt Summarization Models; an Enhanced Incentive Mechanism for Crowdsourced Federated Learning Based on Contract Theory and Shapley Value; exploring Links Between Personality Traits and Environmental Attitudes with GreenBig5 System; Study on Web Based Virtualized Containers for Software Development Lectures in BYOD; session-Based Recommendation System Approach for Predicting Learning Performance; a Fuzzy Logic Model for Digital Transformation Assessment of Vietnamese Higher Education Institutions; Digital Transformation Insights from an AI Solution in Search of a Problem; Improving Human Resources’ Efficiency with a Generative AI-Based Resume Analysis Solution; LORAP: Local Deep Neural Network for Solar Radiation Prediction; a Digital Therapeutics System for the Diagnosis and Management of Depression: Work in Progress; BERT-Based Sentence Recommendation for Building Vietnamese Universal Dependency Treebank; evaluate the Efficiency of Hybrid Model Based on Convolutional Neural Network and Long Short-Term Memory in Information Technology Job Graph Network; biggest Margin Tree for the Multi-class Classification; vision Transformer for Kidney Stone Detection.</t>
  </si>
  <si>
    <t>Dang T.K.; Küng J.; Chung T.M.</t>
  </si>
  <si>
    <t>22 November 2023 through 24 November 2023</t>
  </si>
  <si>
    <t>Da Nang</t>
  </si>
  <si>
    <t>978-981998295-0</t>
  </si>
  <si>
    <t>2-s2.0-85177860426</t>
  </si>
  <si>
    <t>Li H.; Bezemer C.-P.; Hassan A.E.</t>
  </si>
  <si>
    <t>Li, Hao (59399365100); Bezemer, Cor-Paul (35742992600); Hassan, Ahmed E. (7402686972)</t>
  </si>
  <si>
    <t>59399365100; 35742992600; 7402686972</t>
  </si>
  <si>
    <t>Software Engineering and Foundation Models: Insights from Industry Blogs Using a Jury of Foundation Models</t>
  </si>
  <si>
    <t>IEEE/ACM International Conference on Software Engineering - Software Engineering in Practice</t>
  </si>
  <si>
    <t>10.1109/ICSE-SEIP66354.2025.00033</t>
  </si>
  <si>
    <t>https://www.scopus.com/inward/record.uri?eid=2-s2.0-105016195595&amp;doi=10.1109%2FICSE-SEIP66354.2025.00033&amp;partnerID=40&amp;md5=9475e46bedccee4239bb37446802bfa1</t>
  </si>
  <si>
    <t>Queen's University, Kingston, Canada; University of Alberta, Edmonton, Canada</t>
  </si>
  <si>
    <t>Li H., Queen's University, Kingston, Canada; Bezemer C.-P., University of Alberta, Edmonton, Canada; Hassan A.E., Queen's University, Kingston, Canada</t>
  </si>
  <si>
    <t>Foundation models (FMs) such as large language models (LLMs) have significantly impacted many fields, including software engineering (SE). The interaction between SE and FMs has led to the integration of FMs into SE practices (FM4SE) and the application of SE methodologies to FMs (SE4FM). While several literature surveys exist on academic contributions to these trends, we are the first to provide a practitioner's view. We analyze 155 FM4SE and 997 SE4FM blog posts from leading technology companies, leveraging an FM-powered surveying approach to systematically label and summarize the discussed activities and tasks. We observed that while code generation is the most prominent FM4SE task, FMs are leveraged for many other SE activities such as code understanding, summarization, and API recommendation. The majority of blog posts on SE4FM are about model deployment &amp; operation, and system architecture &amp; orchestration. Although the emphasis is on cloud deployments, there is a growing interest in compressing FMs and deploying them on smaller devices such as edge or mobile devices. We outline eight future research directions inspired by our gained insights, aiming to bridge the gap between academic findings and real-world applications. Our study not only enriches the body of knowledge on practical applications of FM4SE and SE4FM but also demonstrates the utility of FMs as a powerful and efficient approach in conducting literature surveys within technical and grey literature domains. Our dataset, results, code and used prompts can be found in our online replication package at https://zenodo.org/records/14563992. © 2025 IEEE.</t>
  </si>
  <si>
    <t>FM4SE; Foundation models; industry trends; LLM; LLM-as-a-judge; SE4FM</t>
  </si>
  <si>
    <t>Blogs; Frequency modulation; Human computer interaction; Information systems; Information use; Software engineering; FM4SE; Foundation models; Industry trends; Language model; Large language model; Large language model-as-a-judge; Literature survey; SE4FM; Software engineering model; Codes (symbols)</t>
  </si>
  <si>
    <t>Amershi S.; Begel A.; Bird C.; DeLine R.; Gall H.; Kamar E.; Nagappan N.; Nushi B.; Zimmermann T., Software Engineering for Machine Learning: A Case Study, IEEE/ACM 41st International Conference on Software Engineering: Software Engineering in Practice (ICSE-SEIP), pp. 291-300, (2019); Bangash A.A.; Sahar H.; Chowdhury S.; Wong A.W.; Hindle A.; Ali K., What do Developers Know About Machine Learning: A Study of ML Discussions on StackOverflow, IEEE/ACM 16th International Conference on Mining Software Repositories (MSR), pp. 260-264, (2019); Brown T.; Mann B.; Ryder N.; Subbiah M.; Kaplan J.D.; Dhariwal P.; Neelakantan A.; Shyam P.; Sastry G.; Askell A., Language Models are Few-Shot Learners, Advances in Neural Information Processing Systems (NeurIPS), 33, pp. 1877-1901, (2020); Butler G., Think write grow: how to become a thought leader and build your business by creating exceptional articles, blogs, speeches, books and more, (2012); Chang Y.; Wang X.; Wang J.; Wu Y.; Yang L.; Zhu K.; Chen H.; Yi X.; Wang C.; Wang Y., A Survey on Evaluation of Large Language Models, ACM Trans. Intell. Syst. Technol., 15, 3, (2024); Chase H., LangChain, (2022); Chen C.; Borgeaud S.; Irving G.; Lespiau J.-B.; Sifre L.; Jumper J., Accelerating Large Language Model Decoding with Speculative Sampling, (2023); Chiang W.-L.; Zheng L.; Sheng Y.; Angelopoulos A.N.; Li T.; Li D.; Zhang H.; Zhu B.; Jordan M.; Gonzalez J.E., Chatbot Arena: An Open Platform for Evaluating LLMs by Human Preference, (2024); Dubey A.; Jauhri A.; Pandey A.; Kadian A.; Al-Dahle A.; Letman A.; Mathur A.; Schelten A.; Yang A.; Fan A., The Llama 3 Herd of Models, (2024); Edge D.; Trinh H.; Cheng N.; Bradley J.; Chao A.; Mody A.; Truitt S.; Larson J., From local to global: A graph rag approach to query-focused summarization, (2024); Emam K.E., Benchmarking Kappa: Interrater Agreement in Software Process Assessments, Empirical Software Engineering, 4, 2, pp. 113-133, (1999); Fan A.; Gokkaya B.; Harman M.; Lyubarskiy M.; Sengupta S.; Yoo S.; Zhang J.M., Large Language Models for Software Engineering: Survey and Open Problems, IEEE/ACM International Conference on Software Engineering: Future of Software Engineering (ICSE-FoSE), (2023); Fried D.; Aghajanyan A.; Lin J.; Wang S.; Wallace E.; Shi F.; Zhong R.; Yih S.; Zettlemoyer L.; Lewis M., InCoder: A Generative Model for Code Infilling and Synthesis, The Eleventh International Conference on Learning Representations (ICLR), (2023); Prompt iteration strategies, (2024); Hassan A.E.; Lin D.; Rajbahadur G.K.; Gallaba K.; Cogo F.R.; Chen B.; Zhang H.; Thangarajah K.; Oliva G.; Lin J.J., Rethinking Software Engineering in the Era of Foundation Models: A Curated Catalogue of Challenges in the Development of Trustworthy FMware, Companion Proceedings of the 32nd ACM International Conference on the Foundations of Software Engineering (FSE), pp. 294-305, (2024); Hassan A.E.; Oliva G.A.; Lin D.; Chen B.; Ming Z.; Jiang, Towards AI-Native software engineering (SE 3.0): A vision and a challenge roadmap, (2024); Hou X.; Zhao Y.; Liu Y.; Yang Z.; Wang K.; Li L.; Luo X.; Lo D.; Grundy J.; Wang H., Large Language Models for Software Engineering: A Systematic Literature Review, ACM Trans. Softw. Eng. Methodol., (2024); Jiang Z.M.; Hassan A.E., A Survey on Load Testing of Large-Scale Software Systems, IEEE Transactions on Software Engineering, 41, 11, pp. 1091-1118, (2015); Khattab O.; Santhanam K.; Li X.L.; Hall D.; Liang P.; Potts C.; Zaharia M., Demonstrate-search-predict: Composing retrieval and language models for knowledge-intensive NLP, (2022); Khattab O.; Singhvi A.; Maheshwari P.; Zhang Z.; Santhanam K.; Vardhamanan S.; Haq S.; Sharma A.; Joshi T.T.; Moazam H.; Miller H.; Zaharia M.; Potts C., Dspy: Compiling declarative language model calls into self-improving pipelines, (2023); Kocmi T.; Federmann C., Large Language Models Are State-of-the-Art Evaluators of Translation Quality, Proceedings of the 24th Annual Conference of the European Association for Machine Translation, pp. 193-203, (2023); Lewis P.; Perez E.; Piktus A.; Petroni F.; Karpukhin V.; Goyal N.; Kuttler H.; Lewis M.; Yih W.-T.; Rocktaschel T.; Riedel S.; Kiela D., Retrieval-augmented generation for knowledge-intensive NLP tasks, Proceedings of the 34th International Conference on Neural Information Processing Systems (NeurIPS), (2020); Li H.; Bezemer C.-P.; Hassan A.E., Replication package, (2024); Liang J.T.; Yang C.; Myers B.A., A Large-Scale Survey on the Usability of AI Programming Assistants: Successes and Challenges, Proceedings of the IEEE/ACM 46th International Conference on Software Engineering (ICSE), (2024); Lin S.; Hilton J.; Evans O., Teaching Models to Express Their Uncertainty in Words, Transactions on Machine Learning Research, (2022); Liu P.; Yuan W.; Fu J.; Jiang Z.; Hayashi H.; Neubig G., Pre-train, Prompt, and Predict: A Systematic Survey of Prompting Methods in Natural Language Processing, ACM Comput. Surv., 55, 9, (2023); Mangrulkar S.; Gugger S.; Debut L.; Belkada Y.; Paul S.; Bossan B., Peft: State-of-the-art parameter-efficient fine-tuning methods, (2022); Martinez-Fernandez S.; Bogner J.; Franch X.; Oriol M.; Siebert J.; Trendowicz A.; Vollmer A.M.; Wagner S., Software Engineering for AI-Based Systems: A Survey, ACM Trans. Softw. Eng. Methodol., 31, 2, (2022); Masuda S.; Ono K.; Yasue T.; Hosokawa N., A Survey of Software Quality for Machine Learning Applications, IEEE International Conference on Software Testing, Verification and Validation Workshops (ICSTW), pp. 279-284, (2018); Prompt flow, (2024); Mielke S.J.; Szlam A.; Dinan E.; Boureau Y.-L., Reducing Conversational Agents' Overconfidence Through Linguistic Calibration, Transactions of the Association for Computational Linguistics, 10, pp. 857-872, (2022); Morovati M.M.; Nikanjam A.; Tambon F.; Khomh F.; Jiang Z.M.J., Bug characterization in machine learning-based systems, Empirical Software Engineering, 29, 1, (2023); Murphy A.; Schifrin M., Forbes 2024 global 2000 list, (2024); GPT-4o mini: advancing cost-efficient intelligence, (2024); Prompt engineering, (2024); Ouyang L.; Wu J.; Jiang X.; Almeida D.; Wainwright C.; Mishkin P.; Zhang C.; Agarwal S.; Slama K.; Ray A., Training language models to follow instructions with human feedback, Advances in Neural Information Processing Systems (NeurIPS), 35, pp. 27730-27744, (2022); Pan R.; Ibrahimzada A.R.; Krishna R.; Sankar D.; Wassi L.P.; Merler M.; Sobolev B.; Pavuluri R.; Sinha S.; Jabbarvand R., Lost in Translation: A Study of Bugs Introduced by Large Language Models while Translating Code, Proceedings of the IEEE/ACM 46th International Conference on Software Engineering, (2024); Panickssery A.; Bowman S.R.; Feng S., LLM Evaluators Recognize and Favor Their Own Generations, (2024); Rombach R.; Blattmann A.; Lorenz D.; Esser P.; Ommer B., High-Resolution Image Synthesis with Latent Diffusion Models, (2021); Schmid P.; Sanseviero O.; Bartolome A.; von Werra L.; Vila D.; Srivastav V.; Sun M.; Cuenca P., Llama 3.1-405B, 70B &amp; 8B with multilinguality and long context, (2024); Team G.; Georgiev P.; Lei V.I.; Burnell R.; Bai L.; Gulati A.; Tanzer G.; Vincent D.; Pan Z.; Wang S., Gemini 1.5: Unlocking multimodal understanding across millions of tokens of context, (2024); Verga P.; Hofstatter S.; Althammer S.; Su Y.; Piktus A.; Arkhangorodsky A.; Xu M.; White N.; Lewis P., Replacing Judges with Juries: Evaluating LLM Generations with a Panel of Diverse Models, (2024); Villamizar H.; Escovedo T.; Kalinowski M., Requirements Engineering for Machine Learning: A Systematic Mapping Study, 47th Euromicro Conference on Software Engineering and Advanced Applications (SEAA), pp. 29-36, (2021); Wang J.; Huang Y.; Chen C.; Liu Z.; Wang S.; Wang Q., Software Testing With Large Language Models: Survey, Landscape, and Vision, IEEE Transactions on Software Engineering, 50, 4, pp. 911-936, (2024); Wei J.; Tay Y.; Bommasani R.; Raffel C.; Zoph B.; Borgeaud S.; Yogatama D.; Bosma M.; Zhou D.; Metzler D., Emergent Abilities of Large Language Models, (2022); Wei J.; Wang X.; Schuurmans D.; Bosma M.; Ichter B.; Xia F.; Chi E.H.; Le Q.V.; Zhou D., Chain-of-thought prompting elicits reasoning in large language models, Proceedings of the 36th International Conference on Neural Information Processing Systems (NeurIPS), (2022); Yang A.; Yang B.; Hui B.; Zheng B.; Yu B.; Zhou C.; Li C.; Li C.; Liu D.; Huang F., Qwen2 Technical Report, (2024); Yu P.; Xu H.; Hu X.; Deng C., Leveraging generative AI and large language models: A comprehensive roadmap for healthcare integration, Healthcare, 11, 20, (2023); Zhang Y.; Huang X.; Ma J.; Li Z.; Luo Z.; Xie Y.; Qin Y.; Luo T.; Li Y.; Liu S.; Guo Y.; Zhang L., Recognize Anything: A Strong Image Tagging Model, (2023); Zheng L.; Chiang W.-L.; Sheng Y.; Zhuang S.; Wu Z.; Zhuang Y.; Lin Z.; Li Z.; Li D.; Xing E.P., Judging LLM-as-a-judge with MT-bench and Chatbot Arena, Proceedings of the 37th International Conference on Neural Information Processing Systems (NeurIPS), (2023); Zhu X.; Li J.; Liu Y.; Ma C.; Wang W., A Survey on Model Compression for Large Language Models, (2024)</t>
  </si>
  <si>
    <t>47th IEEE/ACM International Conference on Software Engineering: Software Engineering in Practice, ICSE-SEIP 2025</t>
  </si>
  <si>
    <t>979-833153685-5</t>
  </si>
  <si>
    <t>IEEE/ACM Int. Conf. Softw. Eng. - Softw. Eng. Pract.</t>
  </si>
  <si>
    <t>2-s2.0-105016195595</t>
  </si>
  <si>
    <t>Rothman D.</t>
  </si>
  <si>
    <t>Rothman, Denis (60176655300)</t>
  </si>
  <si>
    <t>Transformers for Natural Language Processing and Computer Vision: Explore Generative AI and Large Language Models with Hugging Face, ChatGPT, GPT-4V, and DALL-E 3</t>
  </si>
  <si>
    <t>https://www.scopus.com/inward/record.uri?eid=2-s2.0-105020899419&amp;partnerID=40&amp;md5=36b34b1c1ceada18a6d9accab9207f21</t>
  </si>
  <si>
    <t>Transformers for Natural Language Processing and Computer Vision, Third Edition, explores Large Language Model (LLM) architectures, practical applications, and popular platforms (Hugging Face, OpenAI, and Google Vertex AI) used for Natural Language Processing (NLP) and Computer Vision (CV). The book guides you through a range of transformer architectures from foundation models and generative AI. You'll pretrain and fine-tune LLMs and work through different use cases, from summarization to question-answering systems leveraging embedding-based search. You'll also implement Retrieval Augmented Generation (RAG) to enhance accuracy and gain greater control over your LLM outputs. Additionally, you'll understand common LLM risks, such as hallucinations, memorization, and privacy issues, and implement mitigation strategies using moderation models alongside rule-based systems and knowledge integration. Dive into generative vision transformers and multimodal architectures, and build practical applications, such as image and video classification. Go further and combine different models and platforms to build AI solutions and explore AI agent capabilities. This book provides you with an understanding of transformer architectures, including strategies for pretraining, fine-tuning, and LLM best practices. © 2024 Packt Publishing. All rights reserved.</t>
  </si>
  <si>
    <t>Architecture; Artificial intelligence; Computational linguistics; Human engineering; Knowledge management; Natural language processing systems; Search engines; Software architecture; Application platforms; Embeddings; Foundation models; Google+; Language model; Language processing; Modeling architecture; Natural languages; Popular platform; Question answering systems; Computer vision</t>
  </si>
  <si>
    <t>Bommansani, On the Opportunities and Risks of Foundation Models, (2021); Bommasani R.; Soylu D.; Liao T.I.; Creel K.A.; Liang P., Ecosystem Graphs: The Social Footprint of Foundation Models, (2023); Vaswani A.; Shazeer N.; Parmar N.; Uszkoreit J.; Jones L.; Gomez A.N.; Kaiser L.; Polosukhin I., Attention is All You Need, (2017); Chen et al., Evaluating Large Language Models Trained on Code, (2021); Microsoft AI; OpenAI; Google AI; Google Trax; AllenNLP; Hugging Face; Google Cloud TPU; Eloundou T.; Manning S.; Mishkin P.; Rock D., GPTs are GPTs: An Early Look at the Labor Market Impact Potential of Large Language Models, (2023); Heikkila J.; Rissanen J.; Ali-Vehmas T., Coopetition, standardization, and general purpose technologies: A framework and an application, (2023); NVIDIA blog on Foundation Models; Vaswani A.; Shazeer N.; Parmar N.; Uszkoreit J.; Jones L.; Gomez A.N.; Kaiser L.; Polosukhin I., Attention Is All You Need, (2017); Vaswani A.; Shazeer N.; Parmar N.; Uszkoreit J.; Jones L.; Gomez A.N.; Kaiser L.; Polosukhin I., Attention Is All You Need, (2017); Hugging Face transformer usage; Tensor2Tensor (T2T) introduction; Manuel Romero's notebook with link to explanations by Raimi Karim; Google language research; Hugging Face research; The Annotated Transformer; Alammar J., The Illustrated Transformer; Wang A.; Pruksachatkun Y.; Nangia N.; Singh A.; Michael J.; Hill F.; Levy O.; Bowman S.R., SuperGLUE: A Stickier Benchmark for General-Purpose Language Understanding Systems, (2019); Wang A.; Pruksachatkun Y.; Nangia N.; Singh A.; Michael J.; Hill F.; Levy O.; Bowman S.R., GLUE: A Multi-Task Benchmark and Analysis Platform for Natural Language Understanding, (2019); Sun Y.; Wang S.; Li Y.; Feng S.; Tian H.; Wu H.; Wang H., ERNIE 2.0: A Continual Pretraining Framework for Language Understanding, (2019); Roemmele M.; Bejan C.A.; Gordon A.S., Choice of Plausible Alternatives: An Evaluation of Commonsense Causal Reasoning, (2011); Socher R.; Perelygin A.; Wu J.Y.; Chuang J.; Manning C.D.; Ng A.Y.; Potts C., Recursive Deep Models for Semantic Compositionality Over a Sentiment Treebank, (2013); Wolf T.; Debut L.; Sanh V.; Chaumond J.; Delangue C.; Moi A.; Cistac P.; Rault T.; Louf R.; Funtowicz M.; Brew J., HuggingFace's Transformers: State-of-the-art Natural Language Processing, (2019); Hugging Face transformer usage; Hugging Face is a good place to continue with the Open LLM Leaderboard; Google provides a comprehensive benchmarking service with BIG-bench and 200+ tasks; The 2014 Workshop on Machine Translation (WMT); European Parliament Proceedings Parallel Corpus, (1996); Brownlee J., How to Prepare a French-to-English Dataset for Machine Translation; Brownlee J., A Gentle Introduction to Calculating the BLEU Score for Text in Python; Chen B.; Cherry C., A Systematic Comparison of Smoothing Techniques for Sentence-Level BLEU, (2014); Trax's repository; Trax tutorial; Papineni K.; Roukos S.; Ward T.; Zhu W.-J., BLEU: a Method for Automatic Evaluation of Machine Translation, (2002); Vaswani A.; Shazeer N.; Parmar N.; Uszkoreit J.; Jones L.; Gomez A.N.; Kaiser L.; Polosukhin I., Attention Is All You Need, (2017); Vaswani A.; Shazeer N.; Parmar N.; Uszkoreit J.; Jones L.; Gomez A.N.; Kaiser L.; Polosukhin I., Attention Is All You Need, (2017); Warstadt A.; Singh A.; Bowman S.R., Neural Network Acceptability Judgments, (2018); Mosin V.; Samenko I.; Tikhonov A.; Kozlovskii B.; Yamshchikov I.P., Fine-Tuning Transformers: Vocabulary Transfer, (2021); Tay Y.; Dehghani M.; Rao J.; Fedus W.; Abnar S.; Chung H.W.; Narang S.; Yogatama D.; Vaswani A.; Metzler D., Scale Efficiently: Insights from Pre-training and Fine-tuning Transformers, (2022); The Hugging Face reference notebook; The Hugging Face reference blog; More on BERT; More DistilBERT; More on RoBERTa; Even more on DistilBERT; Devlin J.; Chang M.-W.; Lee K.; Toutanova K., Pretraining of Deep Bidirectional Transformers for Language Understanding, (2018); Liu Y.; Ott M.; Goyal N.; Du J.; Joshi M.; Chen D.; Levy O.; Lewis M.; Zettlemoyer L.; Stoyanov V., RoBERTa OpenAI A Robustly Optimized BERT Pretraining Approach:and GPT-3 engines; BertViz GitHub Repository by Jesse Vig; OpenAI's supercomputer; Radford A.; Narasimhan K.; Salimans T.; Sutskever I., Improving Language Understanding by Generative Pre-Training, (2018); Radford A., Language Models are Unsupervised Multi-task Learners, (2019); Common Crawl data; GPT-4 Technical Report, (2023); Wang A., GLUE: A Multi-Task Benchmark and Analysis Platform for Natural Language Understanding, (2019); Alex Wang et al., SuperGLUE: A Stickier Benchmark for General-Purpose Language Understanding Systems, (2019); Brown T.B., Language Models are Few-Shot Learners, (2020); Wang C., Cost-Effective Hyperparameter Optimization for Large Language Model Generation Inference, (2023); Vaswani, Attention Is All You Need, (2017); Malladi S.; Gao T.; Nichani E.; Damian A.; Lee J.D.; Chen D.; Arora S., Fine-Tuning Language Models with Just Forward Passes, (2023); BertViz; Yun Z.; Chen Y.; Olshausen B.A.; LeCun Y., Transformer visualization via dictionary learning: contextualized embedding as a linear superposition of transformer factors, (2021); Hugging Face with Slunberg SHAP; Visualization via dictionary learning; OpenAI, Large Language Models can explain neurons in language models; OpenAI neuro explainer paper; LIT; Hoover, ExBERT: A Visual Analysis Tool to Explore Learned Representations in Transformers Models, (2021); Vig J., A Multiscale Visualization of Attention in the Transformer Model, (2019); Raffel C., Exploring the Limits of Transfer Learning with a Unified Text-to-Text Transformer, (2019); Gensim; Hiraoka, Tokenization Tractability for Human and Machine Learning Model: An Annotation Study, (2023); Gensim's Word2Vec documentation; OpenAI's embedding models; OpenAI's pricing page; Dar, Analyzing Transformers in Embedding Space, (2022); Shi P.; Lin J., Simple BERT Models for Relation Extraction and Semantic Role Labeling, (2019); Shi P.; Lin J., Simple BERT Models for Relation Extraction and Semantic Role Labeling, (2019); Zheng C.; Wang Y.; Chang B., Query Your Model with Definitions in FrameNet: An Effective Method for Frame Semantic Role Labeling, (2022); Strubell E.; McCallum A., Syntax Helps ELMo Understand Semantics: Is Syntax Still Relevant in a Deep Neural Architecture for SRL?, (2018); Vaswani A.; Shazeer N.; Parmar N.; Uszkoreit J.; Jones L.; Gomez A.N.; Kaiser L.; Polosukhin I., Attention Is All You Need, (2017); Vaswani A.; Shazeer N.; Parmar N.; Uszkoreit J.; Jones L.; Gomez A.N.; Kaiser L.; Polosukhin I., Attention Is All You Need, (2017); Shaw P.; Uszkoreit J.; Vaswani A., Self-Attention with Relative Position Representations, (2018); Hugging Face Framework and Resources; US Legal, Montana Corporate Laws; The Declaration of Independence of the United States of America by Thomas Jefferson; The United States Bill of Rights by the United States; Raffel C., Exploring the Limits of Transfer Learning with a Unified Text-to-Text Transformer&lt;, (2019); Barham, Pathways: Asynchronous Distributed Dataflow for ML, (2022); Barham, Pathways: Asynchronous Distributed Dataflow for ML, (2022); Chowdhery, (2022); Anil, (2023); Google Cloud Vertex AI documentation; Generative AI repository (Google); Gozalo-Brizuela R.; Garrido-Merchan E.C., A survey of Generative AI Applications, (2023); GPT-4 Technical Report, (2023); Bommansani, (2023); OpenAI research; Google Generative AI; BIG-bench platform; Anderljung, Frontier AI Regulation: Managing Emerging Risks to Public Safety, (2023); GDPR compliance; SOC 2 compliance; Stanford Ecosystem Graphs, which attempts to have a solid inventory of Foundation Models and resources; Stanford University's Center for Research on Foundation Models; Dosovitskiy A., An Image is Worth 16x16 Words: Transformers for Image Recognition at Scale, (2020); CLIP; DALL-E; OpenAI resources; Ramesh A.; Pavlov M.; Goh G.; Gray S.; Voss C.; Radford A.; Chen M.; Sutskever I., Zero-Shot Text-to-Image Generation, (2021); Vaswani A.; Shazeer N.; Parmar N.; Uszkoreit J.; Jones L.; Gomez A.N.; Kaiser L.; Polosukhin I., Attention Is All You Need, (2017); GPT-4V system card; Divergent semantic association: Honghua Chen and Nai Ding, Probing the Creativity of Large Language Models: Can models produce divergent semantic association?, (2023); Radford A., Learning Transferable Visual Models From Natural Language Supervision, (2021); Stability AI; Stability AI Stable Diffusion; OpenAI CLIP implementation with ModelScope; TimeSformer; Stability AI research blog; Hugging Face AutoTrain; ViT on Hugging Face; Swin on Hugging Face; BEiT on Hugging Face; ConvNext; Hugging Face ResNet; Hugging Face AutoTrain; Hugging Face AutoTrain documentation; Hugging Face HuggingGPT; Google Cloud Vision; Microsoft Bing; Midjourney; Runway Gen-2; Shen Y.; Song K.; Tan X.; Li D.; Lu W.; Zhuang Y., Hug-gingGPT: Solving AI Tasks with ChatGPT and its Friends in Hugging Face, (2023); Touvron, Llama 2: Open Foundation and Fine-Tuned Chat Models, (2023); Midjourney (getting started); Discord (getting started); Discord API tutorial for Midjourney; Microsoft Designer; Immersed; Pico 4; Hugging Face blog on Llama</t>
  </si>
  <si>
    <t>978-180512374-3; 978-180512872-4</t>
  </si>
  <si>
    <t>Transform. for Nat. Lang. Process. and Comput. Vis.: Explor. Gener. AI and Large Lang. Model. with Hugging Face, ChatGPT, GPT-4V, and DALL-E 3</t>
  </si>
  <si>
    <t>2-s2.0-105020899419</t>
  </si>
  <si>
    <t>Nguyen D.S.H.; Nguyen M.T.; Nguyen P.T.; Di Rocco J.; Di Ruscio D.</t>
  </si>
  <si>
    <t>Nguyen, Duc S. H. (59723940600); Nguyen, Minh T. (57215635601); Nguyen, Phuong T. (57209915714); Di Rocco, Juri (55877197500); Di Ruscio, Davide (57201633392)</t>
  </si>
  <si>
    <t>59723940600; 57215635601; 57209915714; 55877197500; 57201633392</t>
  </si>
  <si>
    <t>Automated summarization of software documents: an LLM-based multi-agent approach</t>
  </si>
  <si>
    <t>Automated Software Engineering</t>
  </si>
  <si>
    <t>10.1007/s10515-025-00588-4</t>
  </si>
  <si>
    <t>https://www.scopus.com/inward/record.uri?eid=2-s2.0-105027165929&amp;doi=10.1007%2Fs10515-025-00588-4&amp;partnerID=40&amp;md5=3c96bfb655eafea7b3770af734b2c748</t>
  </si>
  <si>
    <t>Hanoi University of Science and Technology, Hanoi, Viet Nam; University of L’Aquila, L’Aquila, Italy</t>
  </si>
  <si>
    <t>Nguyen D.S.H., Hanoi University of Science and Technology, Hanoi, Viet Nam; Nguyen M.T., Hanoi University of Science and Technology, Hanoi, Viet Nam; Nguyen P.T., University of L’Aquila, L’Aquila, Italy; Di Rocco J., University of L’Aquila, L’Aquila, Italy; Di Ruscio D., University of L’Aquila, L’Aquila, Italy</t>
  </si>
  <si>
    <t>Large Language Models (LLMs) and LLM-based Multi-Agent Systems (MAS) are revolutionizing software engineering (SE) by advancing automation, decision-making, and knowledge processing. Their recent application to SE tasks has already shown promising results. In this paper, we focus on summarization as a key application area. We present Metagente, an LLM-based MAS designed to generate concise and accurate summaries of software documentation. Metagente employs a Teacher–Student architecture where multiple LLM agents collaborate to enhance relevance and precision of produced summaries. An empirical evaluation on real-world datasets demonstrates Metagente ’s effectiveness in streamlining workflows, outperforming the considered baselines. The evaluation provides evidence that Metagente improves summarization for requirement analysis and technical documentation. Moreover, we also demonstrate that compared to a set of single, independent LLMs, the multi-agent architecture is meaningful and beneficial to the summarization of software documents. Our findings underscore the transformative potential of these technologies in SE, while identifying challenges and future research directions for their seamless integration. © The Author(s), under exclusive licence to Springer Science+Business Media, LLC, part of Springer Nature 2026.</t>
  </si>
  <si>
    <t>GitHub; Google play; LLMs; Multi-agent systems; Summarization</t>
  </si>
  <si>
    <t>Decision making; Intelligent agents; Teaching; Decisions makings; Github; Google plays; Knowledge processing; Language model; Large language model; Model-based OPC; Multi-agent approach; Multiagent systems (MASs); Summarization; Multi agent systems</t>
  </si>
  <si>
    <t>Department of Information Engineering, Computer Science and Mathematics; Università degli Studi dell'Aquila; European Commission, EU; DISIM; Horizon Research and Innovation Action, (101189664); Ministero dell’Istruzione, dell’Università e della Ricerca, MIUR, (P2022553SL); Trustworthy Recommenders for Software Engineers, (2022LKJWHC)</t>
  </si>
  <si>
    <t xml:space="preserve">A part of the numerical simulations/evaluations has been realized on the Linux HPC cluster Caliban of the High-Performance Computing Laboratory of the Department of Information Engineering, Computer Science and Mathematics (DISIM) at the University of L\u2019Aquila. This paper has been partially supported by the MOSAICO project (Management, Orchestration and Supervision of AI-agent COmmunities for reliable AI in software engineering) that has received funding from the European Union under the Horizon Research and Innovation Action (Grant Agreement No. 101189664). The work has been also partially supported by the European Union\u2013NextGenerationEU through the Italian Ministry of University and Research, Projects PRIN 2022 PNRR \u201CFRINGE: context-aware FaiRness engineerING in complex software systEms\u201D grant n. P2022553SL. We acknowledge the Italian \u201CPRIN 2022\u201D project TRex-SE: \u201CTrustworthy Recommenders for Software Engineers,\u201D grant n. 2022LKJWHC. We thank the anonymous reviewers for their valuable comments and suggestions that helped us improve the manuscript. </t>
  </si>
  <si>
    <t>Allix K.; Bissyande T.F.; Klein J.; Le Traon Y., Androzoo: Collecting millions of android apps for the research community, Proceedings of the 13th International Conference on Mining Software Repositories. MSR ’16, pp. 468-471, (2016); Aly W.M.; Soliman T.H.A.; AbdelAziz A.M., Cross-domain evaluation of large language models for abstractive text summarization: An empirical perspective, Int. J. Adv. Comput. Sci. Appl, 16, 6, (2025); Arawjo I.; Swoopes C.; Vaithilingam P.; Wattenberg M.; Glassman E.L., Chainforge: A visual toolkit for prompt engineering and llm hypothesis testing, Proceedings of the 2024 CHI Conference on Human Factors in Computing Systems, pp. 1-18, (2024); Chen S.; Xie X.; Yin B.; Ji Y.; Chen L.; Xu B., Stay professional and efficient: Automatically generate titles for your bug reports, Proceedings of the 35Th IEEE/ACM International Conference on Automated Software Engineering. ASE ’20, pp. 385-397, (2021); Choi J.; Yun J.; Jin K.; Kim Y., Multi-news+: Cost-efficient dataset cleansing via LLM-based data annotation, Proceedings of the 2024 Conference on Empirical Methods in Natural Language Processing, pp. 15-29, (2024); Cinkusz K.; Chudziak J.A., Agile software management with cognitive multi-agent systems, Proceedings of the 17Th International Conference on Agents and Artificial Intelligence (ICAART 2025, 1, pp. 385-392, (2025); Contributors P., Fine-tuning llama2 with lora, (2024); Cui W.; Li Z.; Sun H.; Lopez D.; Das K.; Malin B.; Kumar S.; Zhang J., See: Strategic Exploration and Exploitation for Cohesive In-Context Prompt Optimization, (2025); Dharrao A.; Shantharajah S.P.; Bhat R.R., A comparative study of pegasus, bart, and t5 for text summarization across diverse datasets, Future Internet, 17, 9, (2025); Doan T.T.H.; Nguyen P.T.; Di Rocco J.; Di Ruscio D., Too long; didn’t read: Automatic summarization of GitHub README.MD with Transformers, Proceedings of the 27th International Conference on Evaluation and Assessment in Software Engineering. EASE ’23, pp. 267-272, (2023); Fakhoury S.; Naik A.; Sakkas G.; Chakraborty S.; Lahiri S.K., Llm-based test-driven interactive code generation: User study and empirical evaluation, IEEE Trans. Softw. Eng, (2024); Foland A., An automated length-aware quality metric for summarization, (2025); Golchin S.; Surdeanu M.; Gu Q., Llm-based code generation method for golang compiler testing, Proceedings of the 31st ACM Joint European Software Engineering Conference and Symposium on the Foundations of Software Engineering, pp. 2201-2203, (2023); Haldar R.; Hockenmaier J., Analyzing the performance of large language models on code summarization, Proceedings of the 2024 Joint International Conference on Computational Linguistics, Language Resources and Evaluation (LREC-COLING 2024), pp. 995-1008, (2024); He J.; Treude C.; Lo D., Llm-based multi-agent systems for software engineering: Literature review, vision and the road ahead, ACM Trans. Softw. Eng. Methodol., (2025); Hong S.; Zhuge M.; Chen J.; Zheng X.; Cheng Y.; Wang J.; Zhang C.; Wang Z.; Yau S.K.S.; Lin Z.; Zhou L.; Ran C.; Xiao L.; Wu C.; Schmidhuber J., Metagpt: Meta programming for a multi-agent collaborative framework, Proceedings of the Twelfth International Conference on Learning Representations (ICLR, (2024); Huang D.; Zhang J.M.; Bu Q.; Xie X.; Chen J.; Cui H., Bias testing and mitigation in llm-based code generation, ACM Trans. Softw. Eng. Methodology, (2024); Kane H.; Kocyigit M.Y.; Ajanoh P.; Abdalla A.; Coulibali M., Towards Neural Similarity Evaluator, (2019); Kasai J.; Sakaguchi K.; Le Bras R.; Radev D.; Choi Y.; Smith N.A.; Keya F.; Jaradeh M.Y.; Auer S., Leveraging LLMs for Scientific Abstract Summarization: Unearthing the Essence of Research in a Single Sentence, ISBN 9798400710933, (2025); Khan R.; Sharma S.; Upadhyay D., Extracting abstractive summaries through generative ai models, 3rd International Conference on Disruptive Technologies (ICDT), pp. 671-676, (2025); Khanzadeh S., Agentmesh: A cooperative multi-agent generative ai framework for software development automation, (2025); Khoee A.G.; Yu Y.; Feldt R.; Freimanis A.; Rhodin P.A.; Parthasarathy D., Gonogo: An Efficient Llm-Based Multi-Agent System for Streamlining Automotive Software Release Decision-Making, (2024); Kim H.; Kim B.-H., Nexussum: Hierarchical llm agents for long-form narrative summarization, (2025); Kong M.; Wang Z.; Shu Y.; Dai Z., Meta-Prompt Optimization for Llm-Based Sequential Decision Making, (2025); Krishna K.; Zhao Y.; Ren J.; Lakshminarayanan B.; Luo J.; Saleh M.; Liu P., Improving the robustness of summarization models by detecting and removing input noise, Findings of the Association for Computational Linguistics: EMNLP 2023, pp. 1324-1336, (2023); Lee J.Y.; Kang S.; Yoon J.; Yoo S., The github recent bugs dataset for evaluating llm-based debugging applications, 2024 IEEE Conference on Software Testing, Verification and Validation (ICST), pp. 442-444, (2024); Li G.; Hammoud H.A.A.K.; Itani H.; Khizbullin D.; Ghanem B., Camel: Communicative agents for ”mind” exploration of large language model society, Proceedings of the 37th International Conference on Neural Information Processing Systems (NeurIPS), (2024); Li M.; Li D.; Liu J.; Cao J.; Tian Y.; Cheung S.-C., Enhancing differential testing with llms for testing deep learning libraries, ACM Trans. Softw. Eng. Methodology, (2025); Li R.; Zhang Y.; Zhou X.; Liang P.; Sun W.; Xuan J.; Jin Z.; Liu Y., Maad: Automate software architecture design through knowledge-driven multi-agent collaboration, ACM Trans. Softw. Eng. Methodology, (2025); Lin C.-Y., ROUGE: A package for automatic evaluation of summaries, Text Summarization Branches Out, pp. 74-81, (2004); Liu D.; Demberg V., 1; Liu Y.; Liu L.; Liu H.; Wang X.; Yang H., Mining domain knowledge from app descriptions, J. Syst. Softw., 133, pp. 126-144, (2017); Liu Y.; Noei E.; Lyons K., How readme files are structured in open source java projects, Inf. Softw. Technol., 148, (2022); Lu Z.; Li X.; Cai D.; Yi R.; Liu F.; Zhang X.; Lane N.D.; Xu M., Small Language Models: Survey, Measurements, and Insights, (2024); Mei A.; Kabir A.; Bapat R.; Judge J.; Sun T.; Wang W.Y., Language Resources and Evaluation; Narayan S.; Cohen S.B.; Lapata M., Don’t give me the details, just the summary! topic-aware convolutional neural networks for extreme summarization, Proceedings of The, pp. 1797-1807, (2018); Ng J.-P.; Abrecht V., Better summarization evaluation with word embeddings for ROUGE. In: Màrquez, L., Callison-Burch, C., Su, J. (eds.) Proceedings of the 2015 Conference on Empirical Methods in Natural Language Processing, pp. 1925–1930. Lisbon, Portugal, Association for Computational Linguistics, (2015); Nguyen D.S.H.; Truong B.G.; Nguyen P.T.; Di Rocco J.; Di Ruscio D., Teamwork makes the dream work: LLMs-Based Agents for GitHub README.MD Summarization, Proceedings of the 33Rd ACM International Conference on the Foundations of Software Engineering. FSE Companion ’25, pp. 621-625, (2025); Nguyen P.T.; Di Rocco J.; Di Sipio C.; Rubei R.; Di Ruscio D.; Di Penta M., GPTSniffer: A CodeBERT-based classifier to detect source code written by ChatGPT, J. Syst. Softw., 214, (2024); Ozkaya I., Application of large language models to software engineering tasks: Opportunities, risks, and implications, IEEE Softw, 40, 3, pp. 4-8, (2023); Pan L.; Wu Y.; Liu Y.; Sun M.; Gong Y.; Yang Z.; Jiang D., Mamm-Refine: Faithful Multi-Agent Summarization with Automatic Mistake Mining and Self-Refinement, (2024); Pham M.-Q.; Indurthi S.; Chollampatt S.; Turchi M., Select, prompt, filter: Distilling large language models for summarizing conversations, Proceedings of the 2023 Conference on Empirical Methods in Natural Language Processing, pp. 12257-12265, (2023); Rasheed Z.; Sami A.M.; Kemell K.-K.; Waseem M.; Saari M.; Systa K.; Abrahamsson P., Codepori: Large-scale system for autonomous software development using multi-agent technology, Inf. Softw. Technol., (2024); Shen M.; Shu R.; Pratik A.; Gung J.; Ge Y.; Sunkara M.; Zhang Y., Optimizing llm-based multi-agent system with textual feedback: A case study on software development, AI Agents: Capabilities and Safety Workshop @ Conference on Language Modeling (COLM), (2025); Shi L.M.; Chen X.; Wang S.; Wang J.; Yang Y.; Li G.; Xia X.; Wang Q.; Silva A.R.S.; Priyadarshana Y.H.P.P., Ontology-based prompt tuning for news article summarization, Frontiers in Artificial Intelligence, 8, (2025); Sun W.; Miao Y.; Li Y.; Zhang H.; Fang C.; Liu Y.; Deng G.; Liu Y.; Chen Z., Source Code Summarization in the Era of Large Language Models, (2024); Takeshita S.; Ponzetto S.P.; Eckert K.; Tao W.; Zhou Y.; Wang Y.; Zhang W.; Zhang H.; Cheng Y., Magis: Llm-based multi-agent framework for github issue resolution, Proceedings of the 38th Conference on Neural Information Processing Systems (NeurIPS). Curran Associates, Inc, (2024); Tian R.; Ye Y.; Qin Y.; Cong X.; Lin Y.; Pan Y.; Wu Y.; Haotian H.; Weichuan L.; Liu Z., Debugbench: Evaluating debugging capability of large language models, Findings of the Association for Computational Linguistics ACL 2024, pp. 4173-4198, (2024); Vitale A.; Mastropaolo A.; Oliveto R.; Di Penta M.; Scalabrino S., Optimizing Datasets for Code Summarization: Is Code-Comment Coherence Enough, 2025 IEEE/ACM 33Rd International Conference on Program Comprehension (ICPC), pp. 237-249, (2025); Wang H.; Du X.; Yu W.; Chen Q.; Zhu K.; Chu Z.; Yan L.; Guan Y., Retrieval-augmented reasoning in multi-agent debates, (2023); Wang L.; Ma C.; Feng X.; Zhang Z.; Yang H.; Zhang J.; Chen Z.; Tang J.; Chen X.; Lin Y.; Zhao W.X.; Wei Z.; Wen J., A survey on large language model based autonomous agents, Frontiers Comput. Sci, 18, 6, (2024); Wang L.; Zhou Y.; Zhuang H.; Li Q.; Cui D.; Zhao Y.; Wang L., Unity is strength: Collaborative llm-based agents for code reviewer recommendation, Proceedings of the 39Th IEEE/ACM ASE. ASE ’24, pp. 2235-2239, (2024); White J.; Fu Q.; Hays S.; Sandborn M.; Olea C.; Gilbert H.; Elnashar A.; Spencer-Smith J.; Schmidt D.C., A prompt pattern catalog to enhance prompt engineering with chatgpt, Proceedings of the 30Th Conference on Pattern Languages of Programs, 23, (2023); Wu Q.; Bansal G.; Zhang J.; Wu Y.; Li B.; Zhu E.; Jiang L.; Zhang X.; Zhang S.; Liu J.; Awadallah A.H.; White R.W.; Burger D.; Wang C., Autogen: Enabling next-gen llm applications via multi-agent conversations, Proceedings of the First Conference on Language Modeling, (2024); Xia C.S.; Deng Y.; Dunn S.; Zhang L., Agentless: Demystifying llm-based software engineering agents, (2024); Yang C.; Wang X.; Lu Y.; Liu H.; Le Q.V.; Zhou D.; Chen X., Large language models as optimizers, Proceedings of the Twelfth International Conference on Learning Representations (ICLR), (2024); Yao Z.; Schloss B.; Selvaraj S., Improving summarization with human edits, Proceedings of the 2023 Conference on Empirical Methods in Natural Language Processing, pp. 2604-2620, (2023); Zhang J.; Wang Z.; Zhu H.; Liu J.; Lin Q.; Cambria E., Mars: A multi-agent framework incorporating socratic guidance for automated prompt optimization, (2025); Zhang L.; Ashley K.D., Mitigating manipulation and enhancing persuasion: A reflective multi-agent approach for legal argument generation, Proceedings of the Workshop on Legally Compliant Intelligent Chatbots at ICAIL 2025, (2025); Zhang T.; Irsan I.C.; Thung F.; Han D.; Lo D.; Jiang L., itiger: An automatic issue title generation tool, ISBN 9781450394130, pp. 1637-1641, (2022); Zhang Y.; Sun R.; Chen Y.; Pfister T.; Zhang R.; Arik S.O., Chain of Agents: Large Language Models Collaborating on Long-Context Tasks, (2024); Zhou H.; Wan X.; Sun R.; Palangi H.; Iqbal S.; Vulic I.; Korhonen A.; Arik S.O., Multi-Agent Design: Optimizing Agents with Better Prompts and Topologies, (2025); Zhou X.; Huang H.; Liao L., Debate, Reflect, and Distill: Multi-Agent Feedback with Tree-Structured Preference Optimization for Efficient Language Model Enhancement, (2025); Zhou Y.; Muresanu A.I.; Han Z.; Paster K.; Pitis S.; Chan H.; Ba J., Large language models are human-level prompt engineers, Proceedings of the Eleventh International Conference on Learning Representations (ICLR), (2023); Zhou Z.; Wu F.; Talaei S.; Zhao H.; Meixin C.; Xu T.; Saberi A.; Choi Y., When to Trust Context: Self-Reflective Debates for Context Reliability, (2025)</t>
  </si>
  <si>
    <t>D. Di Ruscio; University of L’Aquila, L’Aquila, Italy; email: davide.diruscio@univaq.it</t>
  </si>
  <si>
    <t>ASOEE</t>
  </si>
  <si>
    <t>Autom Software Eng</t>
  </si>
  <si>
    <t>2-s2.0-105027165929</t>
  </si>
  <si>
    <t>Shang X.; Chen G.; Cheng S.; Guo S.; Zhang Y.; Zhang W.; Yu N.</t>
  </si>
  <si>
    <t>Shang, Xiuwei (58073419700); Chen, Guoqiang (58313391900); Cheng, Shaoyin (35195428300); Guo, Shikai (57190881767); Zhang, Yanming (58938034700); Zhang, Weiming (34769199700); Yu, Nenghai (7201981769)</t>
  </si>
  <si>
    <t>58073419700; 58313391900; 35195428300; 57190881767; 58938034700; 34769199700; 7201981769</t>
  </si>
  <si>
    <t>FoC: Figure Out the Cryptographic Functions in Stripped Binaries with LLMs</t>
  </si>
  <si>
    <t>ACM Transactions on Software Engineering and Methodology</t>
  </si>
  <si>
    <t>10.1145/3731449</t>
  </si>
  <si>
    <t>https://www.scopus.com/inward/record.uri?eid=2-s2.0-105027988340&amp;doi=10.1145%2F3731449&amp;partnerID=40&amp;md5=403c36ed6cae44e24ec86d95571275fd</t>
  </si>
  <si>
    <t>University of Science and Technology of China, Hefei, China; QI‐ANXIN Technology Research Institute, Beijing, China; University of Science and Technology of China, Anhui Province Key Laboratory of Digital Security, Hefei, China; Dalian Maritime University, Dalian Key Laboratory of Artificial Intelligence, Dalian, China</t>
  </si>
  <si>
    <t>Shang X., University of Science and Technology of China, Hefei, China; Chen G., QI‐ANXIN Technology Research Institute, Beijing, China; Cheng S., University of Science and Technology of China, Anhui Province Key Laboratory of Digital Security, Hefei, China; Guo S., Dalian Maritime University, Dalian Key Laboratory of Artificial Intelligence, Dalian, China; Zhang Y., University of Science and Technology of China, Hefei, China; Zhang W., University of Science and Technology of China, Anhui Province Key Laboratory of Digital Security, Hefei, China; Yu N., University of Science and Technology of China, Anhui Province Key Laboratory of Digital Security, Hefei, China</t>
  </si>
  <si>
    <t>Analyzing the behavior of cryptographic functions in stripped binaries is a challenging but essential task, which is crucial in software security fields such as malware analysis and legacy code inspection. However, the inherent high logical complexity of cryptographic algorithms makes their analysis more difficult than that of ordinary code, and the general absence of symbolic information in binaries exacerbates this challenge. Existing methods for cryptographic algorithm identification frequently rely on data or structural pattern matching, which limits their generality and effectiveness while requiring substantial manual effort. In response to these challenges, we present Figure out the Cryptographic functions (FoC), a novel framework that leverages Large Language Models (LLMs) to identify and analyze cryptographic functions in stripped binaries. In FoC, we first build an LLM-based generative model (FoC-BinLLM) to summarize the semantics of cryptographic functions in natural language form, which is intuitively readable to analysts. Subsequently, based on the semantic insights provided by FoC-BinLLM, we further develop a binary code similarity detection model (FoC-Sim), which allows analysts to effectively retrieve similar implementations of unknown cryptographic functions from a library of known cryptographic functions. The predictions of generative model like FoC-BinLLM are inherently difficult to reflect minor alterations in binary code, such as those introduced by vulnerability patches. In contrast, the change-sensitive representations generated by FoC-Sim compensate for the shortcomings to some extent. To support the development and evaluation of these models, and to facilitate further research in this domain, we also construct a comprehensive cryptographic binary dataset and introduce an automatic method to create semantic labels for extensive binary functions. Our evaluation results are promising. FoC-BinLLM outperforms ChatGPT by 14.61% on the ROUGE-L score, demonstrating superior capability in summarizing the semantics of cryptographic functions. FoC-Sim also surpasses previous best methods with a 52% higher Recall@1 in retrieving similar cryptographic functions. Beyond these metrics, our method has proven its practical utility in real-world scenarios, including cryptographic-related virus analysis and 1-day vulnerability detection. © 2025 Copyright held by the owner/author(s). Publication rights licensed to ACM.</t>
  </si>
  <si>
    <t>Binary Code Similarity Detection; Binary Code Summarization; Cryptographic Algorithm Identification; Large Language Models</t>
  </si>
  <si>
    <t>Cryptography; Function evaluation; Malware; Network security; Pattern matching; Semantics; Binary code similarity detection; Binary code summarization; Code similarities; Cryptographic algorithm identification; Cryptographic algorithms; Cryptographic functions; Generative model; Language model; Large language model; Similarity detection; Binary codes</t>
  </si>
  <si>
    <t>IDA Pro, (2023); Ghidra, (2023); findcrypt-yara, (2022); Ida_signsrch, (2015); Wang Z.; Jiang X.; Cui W.; Wang X.; Grace M., ReFormat: Automatic reverse engineering of encrypted messages, Proceedings of the 14th European Symposium on Research in Computer Security (ESORICS ’09), pp. 200-215, (2009); Grobert F.; Willems C.; Holz T., Automated identification of cryptographic primitives in binary programs, Proceedings of the 14th International Symposium on Recent Advances in Intrusion Detection (RAID ’11), pp. 41-60, (2011); Benedetti L.; Thierry A.; Francq J., Detection of cryptographic algorithms with grap, Cryptology ePrint Archive, (2017); Li J.; Lin Z.; Caballero J.; Zhang Y.; Gu D., K-Hunt: Pinpointing insecure cryptographic keys from execution traces, Proceedings of the 2018 ACM SIGSAC Conference on Computer and Communications Security, pp. 412-425, (2018); Kochberger P.; Seitl F., Detecting cryptography through IR visualization, Proceedings of the 2018 International Conference on Software Security and Assurance (ICSSA), pp. 25-29, (2018); Zhao R.; Gu D.; Li J.; Zhang Y., Automatic detection and analysis of encrypted messages in malware, Proceedings of the International Conference on Information Security and Cryptology, pp. 101-117, (2013); Li J.; Jiang L.; Shu H., Binary code level cyclic feature recognition of cryptographic algorithm, Computer Engineering and Design, 35, 8, pp. 2628-2632, (2014); Lestringant P.; Guihery F.; Fouque P.-A., Automated identification of cryptographic primitives in binary code with data flow graph isomorphism, Proceedings of the 10th ACM Symposium on Information, Computer and Communications Security, pp. 203-214, (2015); Calvet J.; Fernandez J.M.; Marion J.-Y., Aligot: Cryptographic function identification in obfuscated binary programs, Proceedings of the 2012 ACM Conference on Computer and Communications Security, pp. 169-182, (2012); Xu D.; Ming J.; Wu D., Cryptographic function detection in obfuscated binaries via bit-precise symbolic loop mapping, Proceedings of the 2017 IEEE Symposium on Security and Privacy (SP), pp. 921-937, (2017); Meijer C.; Moonsamy V.; Wetzels J., Where’s crypto? Automated identification and classification of proprietary cryptographic primitives in binary code, Proceedings of the 30th USENIX Security Symposium (USENIX Security ’21), pp. 555-572, (2021); Sun W.; Fang C.; Chen Y.; Zhang Q.; Tao G.; You Y.; Han T.; Ge Y.; Hu Y.; Luo B., An extractive-and-abstractive framework for source code summarization, ACM Transactions on Software Engineering and Methodology, 33, 3, pp. 1-39, (2024); Al-Kaswan A.; Ahmed T.; Izadi M.; Sawant A.A.; Devanbu P.; Van Deursen A., Extending source code pre-trained language models to summarise decompiled binaries, Proceedings of the 2023 IEEE International Conference on Software Analysis, Evolution and Reengineering (SANER), pp. 260-271, (2023); Xiong J.; Chen G.; Chen K.; Gao H.; Cheng S.; Zhang W., HexT5: Unified pre-training for stripped binary code information inference, Proceedings of the 2023 38th IEEE/ACM International Conference on Automated Software Engineering (ASE), pp. 774-786, (2023); Chen M.; Tworek J.; Jun H.; Yuan Q.; Pinto H.P.D.O.; Kaplan J.; Edwards H.; Burda Y.; Joseph N.; Brockman G., Evaluating large language models trained on code, (2021); Wang B.; Komatsuzaki A., GPT-J-6B: A 6 billion parameter autoregressive language model, (2021); Black S.; Biderman S.; Hallahan E.; Anthony Q.; Gao L.; Golding L.; He H.; Leahy C.; McDonell K.; Phang J., (2021); Xu F.F.; Alon U.; Neubig G.; Hellendoorn V.J., A systematic evaluation of large language models of code, Proceedings of the 6th ACM SIGPLAN International Symposium on Machine Programming, pp. 1-10, (2022); Luo L.; Ming J.; Wu D.; Liu P.; Zhu S., Semantics-based obfuscation-resilient binary code similarity comparison with applications to software and algorithm plagiarism detection, IEEE Transactions on Software Engineering, 43, 12, pp. 1157-1177, (2017); Massarelli L.; Di Luna G.A.; Petroni F.; Baldoni R.; Querzoni L., Safe: Self-attentive function embeddings for binary similarity, Proceedings of the 16th International Conference on Detection of Intrusions and Malware, and Vulnerability Assessment (DIMVA ’19), pp. 309-329, (2019); Duan Y.; Li X.; Wang J.; Yin H., DeepBinDiff: Learning program-wide code representations for binary diffing, Proceedings of the 2020 Network and Distributed Systems Security Symposium (NDSS), (2020); Li X.; Yu Q.; Yin H., PalmTree: Learning an assembly language model for instruction embedding, Proceedings of the 2021 ACM SIGSAC Conference on Computer and Communications Security, (2021); Pei K.; Xuan Z.; Yang J.; Jana S.; Ray B., Learning approximate execution semantics from traces for binary function similarity, IEEE Transactions on Software Engineering, 49, 4, pp. 2776-2790, (2023); Wang H.; Qu W.; Katz G.; Zhu W.; Gao Z.; Qiu H.; Zhuge J.; Zhang C., jTrans: Jump-aware transformer for binary code similarity detection, Proceedings of the 31st ACM SIGSOFT International Symposium on Software Testing and Analysis, pp. 1-13, (2022); Yang S.; Dong C.; Xiao Y.; Cheng Y.; Shi Z.; Li Z.; Sun L., Asteria-Pro: Enhancing deep learning-based binary code similarity detection by incorporating domain knowledge, ACM Transactions on Software Engineering and Methodology, 33, 1, pp. 1-40, (2023); Adalier M.; Teknik A., Efficient and secure elliptic curve cryptography implementation of curve p-256, Proceedings of the Workshop on Elliptic Curve Cryptography Standards, 66, pp. 2014-2017, (2015); Advanced encryption standard (AES), Federal Information Processing Standards Publication, (2001); Available from MITRE, CVE-ID CVE-2014-0160, (2013); Hill G.; Bellekens X., CryptoKnight: Generating and modelling compiled cryptographic primitives, Information, 9, 9, (2018); Li X.; Chang Y.; Ye G.; Gong X.; Tang Z., GENDA: A graph embedded network based detection approach on encryption algorithm of binary program, Journal of Information Security and Applications, 65, (2022); FindCrypt2, (2006); Zhao C.; Kang F.; Yang J.; Shu H., A review of cryptographic algorithm recognition technology for binary code, Journal of Physics: Conference Series, 1856, (2021); (2023); Wang Y.; Wang W.; Joty S.; Steven; Hoi C.H., CodeT5: Identifier-aware unified pre-trained encoder-decoder models for code understanding and generation, (2021); Xin Zhao W.; Zhou K.; Li J.; Tang T.; Wang X.; Hou Y.; Min Y.; Zhang B.; Zhang J.; Dong Z., A survey of large language models, (2023); Mann B.; Ryder N.; Subbiah M.; Kaplan J.; Dhariwal P.; Neelakantan A.; Shyam P.; Sastry G.; Askell A.; Agarwal S., Language models are few-shot learners, (2020); Chowdhery A.; Narang S.; Devlin J.; Bosma M.; Mishra G.; Roberts A.; Barham P.; Won Chung H.; Sutton C.; Gehrmann S., PaLM: Scaling language modeling with pathways, Journal of Machine Learning Research, 24, 240, pp. 1-113, (2023); Touvron H.; Lavril T.; Izacard G.; Martinet X.; Lachaux M.-A.; Lacroix T.; Roziere B.; Goyal N.; Hambro E.; Azhar F., LLaMA: Open and efficient foundation language models, (2023); Wang Y.; Le H.; Deepak Gotmare A.; Bui N.D.Q.; Li J.; Hoi S.C.H., CodeT5+: Open code large language models for code understanding and generation, Proceedings of the 2023 Conference on Empirical Methods in Natural Language Processing, pp. 1069-1088, (2023); Luo Z.; Xu C.; Zhao P.; Sun Q.; Geng X.; Hu W.; Tao C.; Ma J.; Lin Q.; Jiang D., WizardCoder: Empowering code large language models with Evol-Instruct, (2023); Roziere B.; Gehring J.; Gloeckle F.; Sootla S.; Gat I.; Tan X.E.; Adi Y.; Liu J.; Remez T.; Rapin J., Code Llama: Open foundation models for code, (2023); Qin J.; Wu J.; Chen W.; Ren Y.; Li H.; Wu H.; Xiao X.; Wang R.; Wen S., DiffusionGPT: LLM-driven text-to-image generation system, (2024); Huang H.; Feng Y.; Shi C.; Xu L.; Yu J.; Yang S., Free-Bloom: Zero-shot text-to-video generator with LLM director and LDM animator, Proceedings of the Advances in Neural Information Processing Systems, 36, (2024); Jin X.; Larson J.; Yang W.; Lin Z., Binary code summarization: Benchmarking ChatGPT/GPT-4 and other large language models, (2023); Dwarf Debugging Information Format Version 4, (2010); Zhang R.; Li Y.; Ma Y.; Zhou M.; Zou L., LLMaAA: Making large language models as active annotators, (2023); Xiao R.; Dong Y.; Zhao J.; Wu R.; Lin M.; Chen G.; Wang H., FreeAL: Towards human-free active learning in the era of large language models, (2023); Ouyang L.; Wu J.; Jiang X.; Almeida D.; Wainwright C.; Mishkin P.; Zhang C.; Agarwal S.; Slama K.; Ray A., Training language models to follow instructions with human feedback, Proceedings of the Advances in Neural Information Processing Systems, 35, pp. 27730-27744, (2022); Nijkamp E.; Pang B.; Hayashi H.; Tu L.; Wang H.; Zhou Y.; Savarese S.; Xiong C., CodeGEN: An open large language model for code with multi-turn program synthesis, Proceedings of the International Conference on Learning Representations (ICLR), (2023); Husain H.; Wu H.-H.; Gazit T.; Allamanis M.; Brockschmidt M., CodeSearchNet challenge: Evaluating the state of semantic code search, (2019); Li Y.; Choi D.; Chung J.; Kushman N.; Schrittwieser J.; Leblond R.; Eccles T.; Keeling J.; Gimeno F.; Dal Lago A., Competition-level code generation with AlphaCode, Science, 378, 6624, pp. 1092-1097, (2022); Marcelli A.; Graziano M.; Ugarte-Pedrero X.; Fratantonio Y.; Mansouri M.; Balzarotti D., How machine learning is solving the binary function similarity problem, Proceedings of the 31st USENIX Security Symposium (USENIX Security ’22), pp. 2099-2116, (2022); Caballero J.; Poosankam P.; Kreibich C.; Song D., Dispatcher: Enabling active botnet infiltration using automatic protocol reverse-engineering, Proceedings of the 16th ACM Conference on Computer and Communications Security, pp. 621-634, (2009); Gao J.; Jiang Y.; Liu Z.; Yang X.; Wang C.; Jiao X.; Yang Z.; Sun J., Semantic learning and emulation based cross-platform binary vulnerability seeker, IEEE Transactions on Software Engineering, 47, 11, pp. 2575-2589, (2021); Xu X.; Liu C.; Feng Q.; Yin H.; Song L.; Song D., Neural network-based graph embedding for cross-platform binary code similarity detection, Proceedings of the 2017 ACM SIGSAC Conference on Computer and Communications Security, pp. 363-376, (2017); Henderson M.; Al-Rfou R.; Strope B.; Sung Y.-H.; Lukacs L.; Guo R.; Kumar S.; Miklos B.; Kurzweil R., Efficient natural language response suggestion for smart reply, (2017); Jin X.; Pei K.; Yeon Won J.; Lin Z., SymLM: Predicting function names in stripped binaries via context-sensitive execution-aware code embeddings, Proceedings of the 2022 ACM SIGSAC Conference on Computer and Communications Security, pp. 1631-1645, (2022); David Y.; Alon U.; Yahav E., Neural reverse engineering of stripped binaries using augmented control flow graphs, Proceedings of the ACM on Programming Languages, 4, OOPSLA, pp. 1-28, (2020); Broder A.Z., On the resemblance and containment of documents, Proceedings of Compression and Complexity of SEQUENCES 1997 (Cat. No. 97TB100171), pp. 21-29, (1997); Chen Q.; Xia X.; Hu H.; Lo D.; Li S., Why my code summarization model does not work: Code comment improvement with category prediction, ACM Transactions on Software Engineering and Methodology, 30, 2, pp. 1-29, (2021); Gao S.; Gao C.; He Y.; Zeng J.; Nie L.; Xia X.; Lyu M., Code structure–guided transformer for source code summarization, ACM Transactions on Software Engineering and Methodology, 32, 1, pp. 1-32, (2023); Zhu T.; Li Z.; Pan M.; Shi C.; Zhang T.; Pei Y.; Li X., Deep is better? An empirical comparison of information retrieval and deep learning approaches to code summarization, ACM Transactions on Software Engineering and Methodology, 33, 3, pp. 1-37, (2024); Papineni K.; Roukos S.; Ward T.; Zhu W.-J., BLEU: A method for automatic evaluation of machine translation, Proceedings of the 40th Annual Meeting of the Association for Computational Linguistics, pp. 311-318, (2002); Banerjee S.; Lavie A., METEOR: An automatic metric for MT evaluation with improved correlation with human judgments, Proceedings of the ACL Workshop on Intrinsic and Extrinsic Evaluation Measures for Machine Translation and/or Summarization, pp. 65-72, (2005); Zhang J.; Wang X.; Zhang H.; Sun H.; Liu X., Retrieval-based neural source code summarization, Proceedings of the ACM/IEEE 42nd International Conference on Software Engineering, pp. 1385-1397, (2020); Lin (Ed.) C.-Y., ROUGE: A package for automatic evaluation of summaries, Text Summarization Branches Out, pp. 74-81, (2004); Luo Z.; Wang P.; Wang B.; Tang Y.; Xie W.; Zhou X.; Liu D.; Lu K., VulHawk: Cross-architecture vulnerability detection with entropy-based binary code search, Proceedings of the Network and Distributed System Security (NDSS) Symposium, (2023); Yang S.; Cheng L.; Zeng Y.; Lang Z.; Zhu H.; Shi Z., Asteria: Deep learning-based AST-encoding for cross-platform binary code similarity detection, Proceedings of the 2021 51st Annual IEEE/IFIP International Conference on Dependable Systems and Networks (DSN), pp. 224-236, (2021); Kim D.; Kim E.; Cha S.K.; Son S.; Kim Y., Revisiting binary code similarity analysis using interpretable feature engineering and lessons learned, IEEE Transactions on Software Engineering, 49, 4, pp. 1661-1682, (2023); Maletic J.I.; Collard M.L., Exploration, analysis, and manipulation of source code using SRCML, Proceedings of the 2015 IEEE/ACM 37th IEEE International Conference on Software Engineering, 2, pp. 951-952, (2015); (2023); Wolf T.; Debut L.; Sanh V.; Chaumond J.; Delangue C.; Moi A.; Cistac P.; Rault T.; Louf R.; Funtowicz M., Transformers: State-of-the-art natural language processing, Proceedings of the 2020 Conference on Empirical Methods in Natural Language Processing: System Demonstrations, pp. 38-45, (2020); DeepSpeed, (2023); Jiang A.Q.; Sablayrolles A.; Roux A.; Mensch A.; Savary B.; Bamford C.; Singh Chaplot D.; De Las Casas D.; Hanna E.B.; Bressand F., Mixtral of experts, (2024); Patrick-Evans J.; Dannehl M.; Kinder J., XFL: Naming functions in binaries with extreme multi-label learning, Proceedings of the 2023 IEEE Symposium on Security and Privacy (SP), pp. 2375-2390, (2023); Jain H.; Prabhu Y.; Varma M., Extreme multi-label loss functions for recommendation, tagging, ranking &amp; other missing label applications, Proceedings of the 22nd ACM SIGKDD International Conference on Knowledge Discovery and Data Mining, pp. 935-944, (2016); Shalev N.; Partush N., Binary similarity detection using machine learning, Proceedings of the 13th Workshop on Programming Languages and Analysis for Security, pp. 42-47, (2018); Ding S.H.H.; Benjamin; Fung C.M.; Charland P., Asm2Vec: Boosting static representation robustness for binary clone search against code obfuscation and compiler optimization, Proceedings of the 2019 IEEE Symposium on Security and Privacy (SP), pp. 472-489, (2019); Li Y.; Gu C.; Dullien T.; Vinyals O.; Kohli P., Graph matching networks for learning the similarity of graph structured objects, Proceedings of the International Conference on Machine Learning, pp. 3835-3845, (2019); Li W.; Lu J.; Xiao R.; Shao P.; Jin S., RCFG2Vec: Considering long-distance dependency for binary code similarity detection, Proceedings of the 39th IEEE/ACM International Conference on Automated Software Engineering, pp. 770-782, (2024); Zhang H.; Qian Z., Precise and accurate patch presence test for binaries, Proceedings of the 27th USENIX Security Symposium (USENIX Security ’18), pp. 887-902, (2018); Xu Y.; Xu Z.; Chen B.; Song F.; Liu Y.; Liu T., Patch based vulnerability matching for binary programs, Proceedings of the 29th ACM SIGSOFT International Symposium on Software Testing and Analysis, pp. 376-387, (2020); Yang S.; Xu Z.; Xiao Y.; Lang Z.; Tang W.; Liu Y.; Shi Z.; Li H.; Sun L., Towards practical binary code similarity detection: Vulnerability verification via patch semantic analysis, ACM Transactions on Software Engineering and Methodology, 32, 6, pp. 1-29, (2023); Chen L.; He Z.; Mao B., CATI: Context-assisted type inference from stripped binaries, Proceedings of the 2020 50th Annual IEEE/IFIP International Conference on Dependable Systems and Networks (DSN), pp. 88-98, (2020); Vadayath J.; Eckert M.; Zeng K.; Weideman N.; Praveen Menon G.; Fratantonio Y.; Balzarotti D.; Doupe A.; Bao T.; Wang R., Arbiter: Bridging the static and dynamic divide in vulnerability discovery on binary programs, Proceedings of the 31st USENIX Security Symposium (USENIX Security ’22), pp. 413-430, (2022); Gao J.; Yang X.; Fu Y.; Jiang Y.; Sun J., VulSeeker: A semantic learning based vulnerability seeker for cross-platform binary, Proceedings of the 33rd ACM/IEEE International Conference on Automated Software Engineering, pp. 896-899, (2018); Wang J.; Sharp M.; Wu C.; Zeng Q.; Luo L., Can a deep learning model for one architecture be used for others? Retargeted-architecture binary code analysis, Proceedings of the 32nd USENIX Security Symposium (USENIX Security ’23), pp. 7339-7356, (2023); Pin—A Dynamic Binary Instrumentation Tool, (2023); (2024); Gao H.; Cheng S.; Xue Y.; Zhang W., A lightweight framework for function name reassignment based on large-scale stripped binaries, Proceedings of the 30th ACM SIGSOFT International Symposium on Software Testing and Analysis, pp. 607-619, (2021); Nitin V.; Saieva A.; Ray B.; Kaiser G., Direct: A transformer-based model for decompiled variable name recovery, Proceedings of the 1st Workshop on Natural Language Processing for Programming (NLP4Prog ’21), (2021); Zhang Z.; Ye Y.; You W.; Tao G.; Lee W.-C.; Kwon Y.; Aafer Y.; Zhang X., OSPREY: Recovery of variable and data structure via probabilistic analysis for stripped binary, Proceedings of the 2021 IEEE Symposium on Security and Privacy (SP), pp. 813-832, (2021); Chen Q.; Lacomis J.; Schwartz E.J.; Goues C.L.; Neubig G.; Vasilescu B., Augmenting decompiler output with learned variable names and types, Proceedings of the 31st USENIX Security Symposium (USENIX Security ’22), pp. 4327-4343, (2022); He J.; Ivanov P.; Tsankov P.; Raychev V.; Vechev M., Debin: Predicting debug information in stripped binaries, Proceedings of the 2018 ACM SIGSAC Conference on Computer and Communications Security, pp. 1667-1680, (2018); Hu P.; Liang R.; Chen K., DeGPT: Optimizing decompiler output with LLM, Proceedings 2024 Network and Distributed System Security Symposium, 26, (2024); Nan J.; Chengxiao W.; Kevin L.; Xiangzhe X.; Lin T.; Xiangyu Z.; Petr B., Nova: Generative language models for assembly code with hierarchical attention and contrastive learning, (2024); Guo D.; Zhu Q.; Yang D.; Xie Z.; Dong K.; Zhang W.; Chen G.; Bi X.; Wu Y.; Li Y.K., DeepSeek-Coder: When the large language model meets programming—The rise of code intelligence, (2024); Tan H.; Luo Q.; Li J.; Zhang Y., LLM4Decompile: Decompiling binary code with large language models, (2024); Machine language model, MLM, (2024); Hou X.; Zhao Y.; Liu Y.; Yang Z.; Wang K.; Li L.; Luo X.; Lo D.; Grundy J.; Wang H., Large language models for software engineering: A systematic literature review, (2023); Zhang Q.; Fang C.; Xie Y.; Zhang Y.; Yang Y.; Sun W.; Yu S.; Chen Z., A survey on large language models for software engineering, (2023); Sridhara G.; Mazumdar S., ChatGPT: A study on its utility for ubiquitous software engineering tasks, (2023); Mandal S.; Chethan A.; Janfaza V.; Mahmud S.M.; Anderson T.A.; Turek J.; Jahan Tithi J.; Muzahid A., Large language models based automatic synthesis of software specifications, (2023); Dong Y.; Jiang X.; Jin Z.; Li G., Self-collaboration code generation via ChatGPT, (2023); Tang W.; Tang M.; Ban M.; Zhao Z.; Feng M., CSGVD: A deep learning approach combining sequence and graph embedding for source code vulnerability detection, Journal of Systems and Software, 199, (2023); Alhamed M.; Storer T., Evaluation of context-aware language models and experts for effort estimation of software maintenance issues, Proceedings of the 2022 IEEE International Conference on Software Maintenance and Evolution (ICSME), pp. 129-138, (2022); Zhang L.; Guo S.; Guo Y.; Li H.; Chai Y.; Chen R.; Li X.; Jiang H., Context-based transfer learning for structuring fault localization and program repair automation, ACM Transactions on Software Engineering and Methodology, 34, 4, pp. 1-32, (2024); Raffel C.; Shazeer N.; Roberts A.; Lee K.; Narang S.; Matena M.; Zhou Y.; Li W.; Liu P.J., Exploring the limits of transfer learning with a unified text-to-text transformer, Journal of Machine Learning Research, 21, 140, pp. 1-67, (2020)</t>
  </si>
  <si>
    <t>S. Cheng; University of Science and Technology of China, Anhui Province Key Laboratory of Digital Security, Hefei, China; email: sycheng@ustc.edu.cn</t>
  </si>
  <si>
    <t>1049331X</t>
  </si>
  <si>
    <t>ATSME</t>
  </si>
  <si>
    <t>ACM Trans. Software Eng. Methodol.</t>
  </si>
  <si>
    <t>2-s2.0-105027988340</t>
  </si>
  <si>
    <t>Wang Y.; Xie C.; Zhang W.; Qiu X.</t>
  </si>
  <si>
    <t>Wang, Yuqi (58521269100); Xie, Chunli (42762462600); Zhang, Wenbin (57212139585); Qiu, Xin (60102304800)</t>
  </si>
  <si>
    <t>58521269100; 42762462600; 57212139585; 60102304800</t>
  </si>
  <si>
    <t>FRCS-LLM: A Framework for Refining Code Summarization in Large Language Models via Pre-trained Models</t>
  </si>
  <si>
    <t>Proceedings - 2025 IEEE 49th Annual Computers, Software, and Applications Conference, COMPSAC 2025</t>
  </si>
  <si>
    <t>10.1109/COMPSAC65507.2025.00157</t>
  </si>
  <si>
    <t>https://www.scopus.com/inward/record.uri?eid=2-s2.0-105016202532&amp;doi=10.1109%2FCOMPSAC65507.2025.00157&amp;partnerID=40&amp;md5=d8f89ce13feba968cc7560cda21fe301</t>
  </si>
  <si>
    <t>Jiangsu Normal University, School of Computer Science and Technology, Xuzhou, China</t>
  </si>
  <si>
    <t>Wang Y., Jiangsu Normal University, School of Computer Science and Technology, Xuzhou, China; Xie C., Jiangsu Normal University, School of Computer Science and Technology, Xuzhou, China; Zhang W., Jiangsu Normal University, School of Computer Science and Technology, Xuzhou, China; Qiu X., Jiangsu Normal University, School of Computer Science and Technology, Xuzhou, China</t>
  </si>
  <si>
    <t>To enhance software development and maintenance efficiency, code summarization has become a research hotspot. In recent years, due to the generation capabilities of Large Language Models (LLMs), researchers have begun to propose LLMs into code-related tasks. Existing code summarization techniques are insufficient due to their limited ability to deeply comprehend code structure and semantics, frequently yielding verbose or imprecise summaries. To address these challenges, we present FRCS-LLM, a novel code summarization framework that integrates LLMs with pre-trained models to enhance performance and accuracy. Our framework first leverages simulated expert prompts to direct LLMs in generating initial code descriptions, thereby maximizing their linguistic capabilities while minimizing redundancy. We then employ pre-trained models to perform deep fusion of code snippets and functionality descriptions through multimodal joint modeling, extracting both syntactic and semantic information to generate precise, natural, and concise summaries. We evaluate FRCS-LLM on public Java and Python datasets, compared to the strongest baseline, achieving improvements of 2.4%, 3.5%, and 2.0% in BLEU, METEOR, and ROUGE-L metrics on the Java dataset, and improvements of 4.1%, 6.8%, and 3.6% on the Python dataset. Our framework also achieves superior performance in relevance, conciseness, and naturalness, producing summaries that effectively capture code semantics while maintaining completeness, fluency, and grammatical accuracy.  © 2025 IEEE.</t>
  </si>
  <si>
    <t>Code summarization; Large language model; Pre-trained models</t>
  </si>
  <si>
    <t>Computational linguistics; Computer software; High level languages; Java programming language; Natural language processing systems; Python; Semantics; Software design; Syntactics; Code semantics; Code structure; Code summarization; Hotspots; Language model; Large language model; Maintenance efficiency; Performance; Pre-trained model; Software development and maintenances; Codes (symbols)</t>
  </si>
  <si>
    <t>Geng M.; Wang S.; Dong D., Fine-grained code-comment semantic interaction analysis, 2022 IEEE/ACM 30th International Conference on Program Comprehension (ICPC), pp. 585-596, (2022); Dyer R.; Nguyen H.A.; Rajan H.; Nguyen T.N., Boa: A language and infrastructure for analyzing ultra-large-scale software repositories, 2013 35th International Conference on Software Engineering (ICSE), pp. 422-431, (2013); Shi E.; Wang Y.; Du L., On the evaluation of neural code summarization, Proceedings of the 44th International Conference on Software Engineering (ICSE '22), pp. 1597-1608, (2022); Eddy B.P.; Robinson J.A.; Kraft N.A.; Carver J.C., Evaluating source code summarization techniques: Replication and expansion, 2013 21st International Conference on Program Comprehension (ICPC), pp. 13-22, (2013); Haiduc S.; Aponte J.; Marcus A., Supporting program comprehension with source code summarization, 2010 ACM/IEEE 32nd International Conference on Software Engineering, 2, pp. 223-226, (2010); Haiduc S.; Aponte J.; Moreno L.; Marcus A., On the use of automated text summarization techniques for summarizing source code, 2010 17th Working Conference on Reverse Engineering, pp. 35-44, (2010); Rodeghero P.; McMillan C.; McBurney P.W.; Bosch N.; D'Mello S., Improving automated source code summarization via an eye-tracking study of programmers, Proceedings of the 36th International Conference on Software Engineering (ICSE 2014), pp. 390-401, (2014); Iyer S.; Konstas I.; Cheung A.; Zettlemoyer L., Summarizing source code using a neural attention model, Proceedings of the 54th Annual Meeting of the Association for Computational Linguistics (Volume 1: Long Papers), pp. 2073-2083, (2016); Hu X.; Li G.; Xia X.; Lo D.; Jin Z., Deep code comment generation, Proceedings of the 26th Conference on Program Comprehension (ICPC '18), pp. 200-210, (2018); LeClair A.; Jiang S.; McMillan C., A neural model for generating natural language summaries of program subroutines, Proceedings of the 41st International Conference on Software Engineering (ICSE '19), pp. 795-806, (2019); Ahmad W.; Chakraborty S.; Ray B.; Chang K.-W., A transformerbased approach for source code summarization, Proceedings of the 58th Annual Meeting of the Association for Computational Linguistics, pp. 4998-5007, (2020); Hu X.; Li G.; Xia X.; Lo D.; Jin Z., Deep code comment generation with hybrid lexical and syntactical information, Empirical Software Engineering, 25, 3, pp. 2179-2217, (2020); Alon U.; Levy O.; Yahav E., code2seq: Generating sequences from structured representations of code, International Conference on Learning Representations (ICLR), (2019); Bengio Y.; Simard P.; Frasconi P., Learning long-term dependencies with gradient descent is difficult, IEEE Transactions on Neural Networks, 5, 2, pp. 157-166, (1994); Vaswani A.; Shazeer N.; Parmar N., Attention is all you need, Proceedings of the 31st International Conference on Neural Information Processing Systems (NIPS'17), pp. 6000-6010, (2017); Feng Z.; Guo D.; Tang D., CodeBERT: A pre-trained model for programming and natural languages, Findings of the Association for Computational Linguistics: EMNLP 2020, pp. 1536-1547, (2020); Wang Y.; Wang W.; Joty S.; Hoi S.C.H., CodeT5: Identifier-aware unified pre-trained encoder-decoder models for code understanding and generation, Proceedings of the 2021 Conference on Empirical Methods in Natural Language Processing, pp. 8696-8708, (2021); Xian Z.; Cui C.; Huang R.; Fang C.; Chen Z., zsLLMCode: An effective approach for functional code embedding via LLM with zeroshot learning, (2024); Du X.; Liu M.; Wang K., Evaluating large language models in class-level code generation, Proceedings of the IEEE/ACM 46th International Conference on Software Engineering (ICSE '24), pp. 1-13, (2024); Zhou X.; Zhang T.; Lo D., Large language model for vulnerability detection: Emerging results and future directions, Proceedings of the 2024 ACM/IEEE 44th International Conference on Software Engineering: New Ideas and Emerging Results (ICSE-NIER'24), pp. 47-51, (2024); Sun W.; Miao Y.; Li Y., Source code summarization in the era of large language models, Proc. IEEE/ACM 47th Int. Conf. Softw. Eng. (ICSE), (2025); Papineni K.; Roukos S.; Ward T.; Zhu W.-J., BLEU: A method for automatic evaluation of machine translation, Proceedings of the 40th Annual Meeting on Association for Computational Linguistics (ACL '02), pp. 311-318, (2002); Banerjee S.; Lavie A., METEOR: An automatic metric for MT evaluation with improved correlation with human judgments, Proceedings of the ACL Workshop on Intrinsic and Extrinsic Evaluation Measures for Machine Translation and/or Summarization, pp. 65-72, (2005); Lin C.-Y., ROUGE: A package for automatic evaluation of summaries, Text Summarization Branches Out, pp. 74-81, (2004); Zhao X.; Pan X.; Zou Y.; Liu C.; Xie B., Research on comment quality evaluation for code comment generation tasks, Journal of Software; Sun W.; Fang C.; You Y., Automatic code summarization via ChatGPT: How far are we?, (2023); Hu X.; Li G.; Xia X.; Lo D.; Lu S.; Jin Z., Summarizing source code with transferred API knowledge, Proceedings of the Twenty-Seventh International Joint Conference on Artificial Intelligence (IJCAI-18), pp. 2269-2275, (2018); Miceli Barone A.V.; Sennrich R., A parallel corpus of Python functions and documentation strings for automated code documentation and code generation, Proceedings of the Eighth International Joint Conference on Natural Language Processing (Volume 2: Short Papers), pp. 314-319, (2017); Corazza A.; Maggio V.; Scanniello G., On the coherence between comments and implementations in source code, 2015 41st Euromicro Conference on Software Engineering and Advanced Applications, pp. 76-83, (2015); Khamis N.; Witte R.; Rilling J., Automatic quality assessment of source code comments: The JavadocMiner, Natural Language Processing and Information Systems, pp. 68-79, (2010); Scalabrino S.; Linares-Vasquez M.; Poshyvanyk D.; Oliveto R., Improving code readability models with textual features, 2016 IEEE 24th International Conference on Program Comprehension (ICPC), pp. 1-10, (2016); Sun W.; Fang C.; Chen Y., An extractive-and-abstractive framework for source code summarization, ACM Transactions on Software Engineering and Methodology, 33, 3, pp. 1-39, (2024); Gong Z.; Gao C.; Wang Y.; Gu W.; Peng Y.; Xu Z., Source code summarization with structural relative position guided transformer, 2022 IEEE International Conference on Software Analysis, Evolution and Reengineering (SANER), pp. 13-24, (2022); Wu H.; Zhao H.; Zhang M., Code summarization with structureinduced transformer, Findings of the Association for Computational Linguistics: ACL-IJCNLP 2021, pp. 1078-1090, (2021); Gao S.; Wen X.-C.; Gao C., What makes good in-context demonstrations for code intelligence tasks with LLMs?, 2023 38th IEEE/ACM International Conference on Automated Software Engineering (ASE), pp. 761-773, (2023); Wei J.; Wang X.; Schuurmans D., Chain-of-thought prompting elicits reasoning in large language models, Proceedings of the 36th International Conference on Neural Information Processing Systems (NIPS '22), pp. 24824-24837, (2022); Kim G.; Baldi P.; McAleer S., Language models can solve computer tasks, Proceedings of the 37th International Conference on Neural Information Processing Systems (NIPS '23), pp. 39648-39677, (2023)</t>
  </si>
  <si>
    <t>C. Xie; Jiangsu Normal University, School of Computer Science and Technology, Xuzhou, China; email: 6020030132@jsnu.edu.cn</t>
  </si>
  <si>
    <t>Shahriar H.; Alam K.S.; Ohsaki H.; Cimato S.; Capretz M.; Ahmed S.; Ahamed S.I.; Majumder A.J.A.; Haque M.; Yoshihisa T.; Cuzzocrea A.; Takemoto M.; Sakib N.; Elsayed M.</t>
  </si>
  <si>
    <t>49th IEEE Annual Computers, Software, and Applications Conference, COMPSAC 2025</t>
  </si>
  <si>
    <t>8 July 2025 through 11 July 2025</t>
  </si>
  <si>
    <t>Toronto</t>
  </si>
  <si>
    <t>979-833157434-5</t>
  </si>
  <si>
    <t>Proc. - IEEE Annu. Comput., Softw., Appl. Conf., COMPSAC</t>
  </si>
  <si>
    <t>2-s2.0-105016202532</t>
  </si>
  <si>
    <t>Sridhara G.; Roychowdhury S.; Soman S.; Ranjani G.H.; Britto R.</t>
  </si>
  <si>
    <t>Sridhara, Giriprasad (25229447400); Roychowdhury, Sujoy (58919830500); Soman, Sumit (55613386300); Ranjani, G.H. (19933973300); Britto, Ricardo (25640516000)</t>
  </si>
  <si>
    <t>25229447400; 58919830500; 55613386300; 19933973300; 25640516000</t>
  </si>
  <si>
    <t>Icing on the Cake: Automatic Code Summarization at Ericsson</t>
  </si>
  <si>
    <t>10.1109/ICSME58944.2024.00073</t>
  </si>
  <si>
    <t>https://www.scopus.com/inward/record.uri?eid=2-s2.0-85215507252&amp;doi=10.1109%2FICSME58944.2024.00073&amp;partnerID=40&amp;md5=7b0a1bf20daa381d914cc7c434256dfa</t>
  </si>
  <si>
    <t>Ericsson, Gaia, Bangalore, India; Ericsson, Sa Bos &amp; Blekinge Institute of Technology, Karlskrona, Sweden</t>
  </si>
  <si>
    <t>Sridhara G., Ericsson, Gaia, Bangalore, India; Roychowdhury S., Ericsson, Gaia, Bangalore, India; Soman S., Ericsson, Gaia, Bangalore, India; Ranjani G.H., Ericsson, Gaia, Bangalore, India; Britto R., Ericsson, Sa Bos &amp; Blekinge Institute of Technology, Karlskrona, Sweden</t>
  </si>
  <si>
    <t>This paper presents our findings on the automatic summarization of Java methods within Ericsson, a global telecommunications company. We evaluate the performance of an approach called Automatic Semantic Augmentation of Prompts (ASAP), which uses a Large Language Model (LLM) to generate leading summary comments (Javadocs) for Java methods. ASAP enhances the LLM's prompt context by integrating static program analysis and information retrieval techniques to identify similar exemplar methods along with their developer-written Javadocs, and serves as the baseline in our study. In contrast, we explore and compare the performance of four simpler approaches that do not require static program analysis, information retrieval, or the presence of exemplars as in the ASAP method. Our methods rely solely on the Java method body as input, making them lightweight and more suitable for rapid deployment in commercial software development environments. We conducted experiments on an Ericsson software project and replicated the study using two widely-used open-source Java projects, Guava and Elasticsearch, to ensure the reliability of our results. Performance was measured across eight metrics that capture various aspects of similarity. Notably, one of our simpler approaches performed as well as or better than the ASAP method on both the Ericsson project and the open-source projects. Additionally, we performed an ablation study to examine the impact of method names on Javadoc summary generation across our four proposed approaches and the ASAP method. By masking the method names and observing the generated summaries, we found that our approaches were statistically significantly less influenced by the absence of method names compared to the baseline. This suggests that our methods are more robust to variations in method names and may derive summaries more comprehensively from the method body than the ASAP approach.  © 2024 IEEE.</t>
  </si>
  <si>
    <t>Automated Code Summarization; Generative AI; Industry Study; Large Language Models; Program Comprehension; Software Maintenance</t>
  </si>
  <si>
    <t>Computer software maintenance; Java programming language; Online searching; Open source software; Problem oriented languages; Search engines; Software reliability; Automated code; Automated code summarization; Ericsson; Generative AI; Industry study; Java methods; Language model; Large language model; Program comprehension; Semantic augmentations; Semantics</t>
  </si>
  <si>
    <t>Sridhara G.; Pollock L.; Vijay-Shanker K., Automatically detecting and describing high level actions within methods, Proceedings of the 33rd International Conference on Software Engineering, ICSE '11, pp. 101-110, (2011); De Souza S.C.B.; Anquetil N.; De Oliveira K.M., A study of the documentation essential to software maintenance, Proceedings of the 23rd Annual International Conference on Design of Communication: Documenting &amp; Designing for Pervasive Information, SIGDOC '05, pp. 68-75, (2005); Takang A.A.; Grubb P.A.; MacRedie R.D., The effects of comments and identifier names on program comprehensibility: an experimental investigation, J. Prog. Lang., 4, 3, pp. 143-167, (1996); How to Write Doc Comments for the Javadoc Tool; Marin D.P., What motivates programmers to comment, (2005); Hou X.; Zhao Y.; Liu Y.; Yang Z.; Wang K.; Li L.; Luo X.; Lo D.; Grundy J.; Wang H., Large language models for software engineering: A systematic literature review, (2023); Sridhara G.; Ranjani H.G.; Mazumdar S., Chatgpt: A study on its utility for ubiquitous software engineering tasks, (2023); Fan A.; Gokkaya B.; Harman M.; Lyubarskiy M.; Sengupta S.; Yoo S.; Zhang J.M., Large language models for software engineering: Survey and open problems, (2023); Ahmed T.; Pai K.S.; Devanbu P.; Barr E.T., Automatic semantic augmentation of language model prompts (for code summarization), (2024); Agrawal L.; Kanade A.; Goyal N.; Lahiri S.K.; Rajamani S., Monitor-guided decoding of code lms with static analysis of repository context, Thirty-seventh Conference on Neural Information Processing Systems, (2023); Robertson S.E.; Walker S.; Jones S.; Hancock-Beaulieu M.; Gatford M., Some simple effective approximations to the 2-poisson model for probabilistic weighted retrieval, Proceedings of the 17th Annual International ACM SIGIR Conference on Research and Development in Information Retrieval, pp. 232-241, (1994); Ahmed T.; Pai K.S.; Devanbu P.; Barr E.T., Improving fewshot prompts with relevant static analysis products, (2023); Sridhara G.; Hill E.; Muppaneni D.; Pollock L.; Vijay-Shanker K., Towards automatically generating summary comments for java methods, Proceedings of the 25th IEEE/ACM International Conference on Automated Software Engineering, ASE '10, pp. 43-52, (2010); Google core libraries for Java; Free and Open, Distributed, RESTful Search Engine; B.R, Code llama: Open foundation models for code, (2023); H.T, Llama 2: Open foundation and fine-tuned chat models, (2023); Mixtral of experts; Parser J., Java Parser; Alon U.; Brody S.; Levy O.; Yahav E., code2seq: Generating sequences from structured representations of code, (2018); Hu X.; Li G.; Xia X.; Lo D.; Jin Z., Deep code comment generation with hybrid lexical and syntactical information, Empirical Software Engineering, 25, pp. 2179-2217, (2020); Banerjee S.; Lavie A., Meteor: An automatic metric for mt evaluation with improved correlation with human judgments, Proceedings of the acl workshop on intrinsic and extrinsic evaluation measures for machine translation and/or summarization, pp. 65-72, (2005); Lin C.-Y., Rouge: A package for automatic evaluation of summaries, Text summarization branches out, pp. 74-81, (2004); Zhang T.; Kishore V.; Wu F.; Weinberger K.Q.; Artzi Y., Bertscore: Evaluating text generation with bert, (2019); Sellam T.; Das D.; Parikh A.P., Bleurt: Learning robust metrics for text generation, (2020); Wang W.; Wei F.; Dong L.; Bao H.; Yang N.; Zhou M., Minilm: Deep self-attention distillation for task-agnostic compression of pretrained transformers, Advances in Neural Information Processing Systems, 33, pp. 5776-5788, (2020); Berger V.W.; Zhou Y., Kolmogorov-smirnov test: Overview, (2014); Sridhara G.; Pollock L.; Vijay-Shanker K., Generating parameter comments and integrating with method summaries, 2011 IEEE 19th International Conference on Program Comprehension, pp. 71-80, (2011); Moreno L.; Aponte J.; Sridhara G.; Marcus A.; Pollock L.; Vijay-Shanker K., Automatic generation of natural language summaries for java classes, 2013 21st International Conference on Program Comprehension (ICPC), pp. 23-32, (2013); Buse R.P.; Weimer W.R., Automatic documentation inference for exceptions, Proceedings of the 2008 International Symposium on Software Testing and Analysis, ISSTA '08, pp. 273-282, (2008); Buse R.P.; Weimer W.R., Automatically documenting program changes, Proceedings of the 25th IEEE/ACM International Conference on Automated Software Engineering, ASE '10, pp. 33-42, (2010); Long F.; Wang X.; Cai Y., Api hyperlinking via structural overlap, Proceedings of the 7th Joint Meeting of the European Software Engineering Conference and the ACM SIGSOFT Symposium on The Foundations of Software Engineering, ESEC/FSE '09, pp. 203-212, (2009); Iyer S.; Konstas I.; Cheung A.; Zettlemoyer L., Summarizing source code using a neural attention model, 54th Annual Meeting of the Association for Computational Linguistics 2016, pp. 2073-2083, (2016); Vaswani A.; Shazeer N.; Parmar N.; Uszkoreit J.; Jones L.; Gomez A.N.; Kaiser L.; Polosukhin I., Attention is all you need, Advances in Neural Information Processing Systems, pp. 5998-6008, (2017); Feng Z.; Guo D.; Tang D.; Duan N.; Feng X.; Gong M.; Shou L.; Qin B.; Liu T.; Jiang D., Codebert: A pre-trained model for programming and natural languages, (2020); Wang Y.; Wang W.; Joty S.; Hoi S.C., Codet5: Identifier-aware unified pre-trained encoder-decoder models for code understanding and generation, (2021); Liu Y.; Tantithamthavorn C.; Liu Y.; Li L., On the reliability and explainability of language models for program generation, ACM Transactions on Software Engineering and Methodology, (2024); Li H.; Zhou X.; Shen Z., Rewriting the code: A simple method for large language model augmented code search, (2024); Rasnayaka S.; Wang G.; Shariffdeen R.; Iyer G.N., An empirical study on usage and perceptions of llms in a software engineering project, (2024); Ahmed T.; Devanbu P., Few-shot training llms for project-specific code-summarization, Proceedings of the 37th IEEE/ACM International Conference on Automated Software Engineering, pp. 1-5, (2022); Sun W.; Fang C.; You Y.; Chen Y.; Liu Y.; Wang C.; Zhang J.; Zhang Q.; Qian H.; Zhao W., A prompt learning framework for source code summarization, (2023); Mu F.; Chen X.; Shi L.; Wang S.; Wang Q., Developer-intent driven code comment generation, (2023); Geng M.; Wang S.; Dong D.; Wang H.; Li G.; Jin Z.; Mao X.; Liao X., Large language models are few-shot summarizers: Multi-intent comment generation via in-context learning, (2024)</t>
  </si>
  <si>
    <t>2-s2.0-85215507252</t>
  </si>
  <si>
    <t>Petrovic N.; Zhang Y.; Maaroufi M.; Chao K.-Y.; Mazur L.; Pan F.; Zolfaghari V.; Knoll A.</t>
  </si>
  <si>
    <t>Petrovic, Nenad (57206900973); Zhang, Yurui (58536657700); Maaroufi, Moaad (59708464800); Chao, Kuo-Yi (57657247700); Mazur, Lukasz (59707298100); Pan, Fengjunjie (57211209261); Zolfaghari, Vahid (56538655600); Knoll, Alois (7102250639)</t>
  </si>
  <si>
    <t>57206900973; 58536657700; 59708464800; 57657247700; 59707298100; 57211209261; 56538655600; 7102250639</t>
  </si>
  <si>
    <t>Multi-modal Summarization in Model-Based Engineering: Automotive Software Development Case Study</t>
  </si>
  <si>
    <t>1567 LNNS</t>
  </si>
  <si>
    <t>10.1007/978-3-032-00071-2_10</t>
  </si>
  <si>
    <t>https://www.scopus.com/inward/record.uri?eid=2-s2.0-105014435609&amp;doi=10.1007%2F978-3-032-00071-2_10&amp;partnerID=40&amp;md5=d2f62cb84c4ee6e22e5182e3a09501a2</t>
  </si>
  <si>
    <t>Technical University of Munich, Robotics, Artificial Intelligence and Real-Time Systems, Munich, Germany</t>
  </si>
  <si>
    <t>Petrovic N., Technical University of Munich, Robotics, Artificial Intelligence and Real-Time Systems, Munich, Germany; Zhang Y., Technical University of Munich, Robotics, Artificial Intelligence and Real-Time Systems, Munich, Germany; Maaroufi M., Technical University of Munich, Robotics, Artificial Intelligence and Real-Time Systems, Munich, Germany; Chao K.-Y., Technical University of Munich, Robotics, Artificial Intelligence and Real-Time Systems, Munich, Germany; Mazur L., Technical University of Munich, Robotics, Artificial Intelligence and Real-Time Systems, Munich, Germany; Pan F., Technical University of Munich, Robotics, Artificial Intelligence and Real-Time Systems, Munich, Germany; Zolfaghari V., Technical University of Munich, Robotics, Artificial Intelligence and Real-Time Systems, Munich, Germany; Knoll A., Technical University of Munich, Robotics, Artificial Intelligence and Real-Time Systems, Munich, Germany</t>
  </si>
  <si>
    <t>Multimodal summarization integrating information from diverse data modalities presents a promising solution to aid the understanding of information within various processes. However, the application and advantages of multimodal summarization have not received much attention in model-based engineering (MBE), where it has become a cornerstone in the design and development of complex systems, leveraging formal models to improve understanding, validation and automation throughout the engineering lifecycle. UML and EMF diagrams in model-based engineering contain a large amount of multimodal information and intricate relational data. Hence, our study explores the application of multimodal large language models within the domain of model-based engineering to evaluate their capacity for understanding and identifying relationships, features, and functionalities embedded in UML and EMF diagrams. We aim to demonstrate the transformative potential benefits and limitations of multimodal summarization in improving productivity and accuracy in MBE practices. The proposed approach is evaluated within the context of automotive software development, while many promising state-of-the-art models were taken into account. © The Author(s), under exclusive license to Springer Nature Switzerland AG 2025.</t>
  </si>
  <si>
    <t>Large Language Model (LLM); Model-Based Engineering (MBE); Multimodal summarization</t>
  </si>
  <si>
    <t>Formal methods; Large scale systems; Life cycle; Modal analysis; Automotive software; Case-studies; Development case; Integrating information; Language model; Large language model; Model-based engineering; Multi-modal; Multimodal summarization; Software design</t>
  </si>
  <si>
    <t>European Chips Joint Undertaking, (101139789); Bundesministerium für Bildung und Forschung, BMBF, (16MEE00471K); Bundesministerium für Bildung und Forschung, BMBF</t>
  </si>
  <si>
    <t>This work has received funding from the European Chips Joint Undertaking under Framework Partnership Agreement No 101139789 (HAL4SDV) including the national funding from the German Federal Ministry of Education and Research (BMBF) under grant number 16MEE00471K. The responsibility for the content of this publication lies with the authors.</t>
  </si>
  <si>
    <t>Zhang D., Mm-Llms: Recent Advances in Multimodal Large Language Models., 2401, (2024); Liang C.X.; Tian P.; Yin C.H., A Comprehensive Survey and Guide to Multimodal Large Language Models in Vision-Language Tasks., 2411, (2024); Pan F.; Zolfaghari V.; Wen L.; Petrovic N.; Lin J.; Knoll A., Generative AI for OCL Constraint Generation: Dataset Collection and LLM Fine-tuning, IEEE International Symposium on Systems Engineering (ISSE), Pp. 1–8. IEEE, (2024); Steinberg D.; Budinsky F.; Paternostro M.; Merks E., EMF: Eclipse Modeling Framework, (2008); Pilone D.; Pitman N., UML 2.0 in a Nutshell, (2005); Petrovic N., Synergy of Large Language Model and Model Driven Engineering for Automated Development of Centralized Vehicular Systems., 2404, (2024); Zhang G.; Zhang Y.; Zhang K.; Tresp V., Can vision-language models be a good guesser? exploring VLMs for times and location reasoning, Proceedings of the IEEE/CVF Winter Conference on Applications of Computer Vision (WACV), pp. 636-645, (2024); Zhang Z.; Zhang A.; Li M.; Zhao H.; Karypis G.; Smola A., Multimodal Chain-Of-Thought Reasoning in Language Models., 2302, (2023); Lu P.; Mishra S.; Xia T.; Qiu L.; Chang K.W.; Zhu S.C.; Tafjord O.; Clark P.; Kalyan A., Learn to explain: Multimodal reasoning via thought chains for science question answering, Adv. Neural. Inf. Process. Syst., 35, pp. 2507-2521, (2022); Tan C., Retrieval Meets Reasoning: Even High-School Textbook Knowledge Benefits Multimodal Reasoning., 2405, (2024); Wang S., Computer science diagram understanding with topology parsing, ACM Trans. Knowl. Discovery Data (TKDD), 16, 6, pp. 1-20, (2022); Che C.; Lin Q.; Zhao X.; Huang J.; Yu L., Enhancing multimodal understanding with CLIP-based image-to-text transformation, Proceedings of the 2023 6Th International Conference on Big Data Technologies, pp. 414-418, (2023); Ma J.; Chai Q.; Huang J.; Liu J.; You Y.; Zheng Q., Weakly supervised learning for textbook question answering, IEEE Trans. Image Process., 31, pp. 7378-7388, (2022); Wang S., CoG-DQA: Chain-of-Guiding Learning with Large Language Models for Diagram Question Answering, Proceedings of the IEEE/CVF Conference on Computer Vision and Pattern Recognition, pp. 13969-13979, (2024); Geipel M.M., Towards a benchmark of multimodal large language models for industrial engineering, 2024 IEEE 29Th International Conference on Emerging Technologies and Factory Automation (ETFA), Pp. 1–4. IEEE, (2024); Munde A.: Evaluation of Vision Language Model on UML Diagrams; Grattafiori A.; Dubey A.; Jauhri A.; Pandey A.; Kadian A.; Al-Dahle A., The Llama 3 Herd of Models., 2407, (2024); Agrawal P.; Antoniak S.; Bou Hanna E.; Bout B.; Chaplot D.; Chudnovsky J., Pixtral 12B., 2410, (2024); Inc X., Open Release of Grok-1. Xai Blog, (2024); Bavishi R.; Elsen E.; Hawthorne C.; Nye M.; Odena A.; Somani A.; Tasirlar S., Fuyu-8B: A Multimodal Architecture for AI Agents, Adept AI Blog, (2023); Jin Y.; Xu K.; Chen L.; Liao C.; Tan J.; Huang Q., Unified Language-Vision Pretraining in LLM with Dynamic Discrete Visual Tokenization., 2309, (2024); Peng Z.; Wang W.; Dong L.; Hao Y.; Huang S.; Ma S.; Wei F., Kosmos-2: Grounding Multimodal Large Language Models to the World., 2306, (2023); Zhang X., Diagramqg: A Dataset for Generating Concept-Focused Questions from Diagrams., 2411, (2024); Wang S.; Zhang L.; Yang Y.; Hu X.; Qin T.; Wei B.; Liu J., CSDQA: Diagram question answering in computer science, Knowledge Graph and Semantic Computing: Knowledge Graph Empowers New Infrastructure Construction: 6Th China Conference, CCKS 2021, Guangzhou, China, November 4-7, 2021, Proceedings, Vol. 6, Pp. 274–280. Springer, (2021); Li J.; Li D.; Savarese S.; Hoi S., BLIP-2: Bootstrapping language-image pre-training with frozen image encoders and large language models, International Conference on Machine Learning, pp. 19730-19742, (2023); Conrardy A.; Cabot J., From Image to UML: First Results of Image-Based UML Diagram Generation Using Llms., 2404, (2024); Huggingface:Meta-Llama-3-8B-Instruct; Huggingface: Opengvlab/Internvl2-8B; Seo M.J.; Hajishirzi H.; Farhadi A.; Etzioni O., Diagram understanding in geometry questions, Proceedings of the AAAI Conference on Artificial Intelligence, Vol. 28, No. 1, (2014); Zhang M.-L.; Yin F.; Hao Y.-H.; Liu C.-L., Plane Geometry Diagram Parsing., 2205, (2022); Schwenk D.; Khandelwal A.; Clark C.; Marino K.; Mottaghi R., A-OKVQA: A benchmark for visual question answering using world knowledge, European Conference on Computer Vision, pp. 146-162, (2022); Ma J.; Chai Q.; Liu J.; Yin Q.; Wang P.; Zheng Q., XTQA: Span-Level Explanations for Textbook Question Answering. IEEE Trans. Neural Networks Learn, (2023); Lmdeploy, (2023); Petrovic N., LLM-driven testing for autonomous driving scenarios, 2024 2Nd International Conference on Foundation and Large Language Models (FLLM), Pp. 173-178, IEEE, (2024)</t>
  </si>
  <si>
    <t>N. Petrovic; Technical University of Munich, Robotics, Artificial Intelligence and Real-Time Systems, Munich, Germany; email: nenad.petrovic@tum.de</t>
  </si>
  <si>
    <t>11th Intelligent Systems Conference, IntelliSys 2025</t>
  </si>
  <si>
    <t>28 August 2025 through 29 August 2025</t>
  </si>
  <si>
    <t>Amsterdam</t>
  </si>
  <si>
    <t>978-303200070-5</t>
  </si>
  <si>
    <t>2-s2.0-105014435609</t>
  </si>
  <si>
    <t>Nguyen T.T.L.; Carminati B.; Ferrari E.</t>
  </si>
  <si>
    <t>Nguyen, Tran Thanh Lam (57225090221); Carminati, Barbara (13402877800); Ferrari, Elena (7202281602)</t>
  </si>
  <si>
    <t>57225090221; 13402877800; 7202281602</t>
  </si>
  <si>
    <t>ALIBIS: Assessing and mitigating the risk of sensitive metadata Leakage In moBile Image Sharing</t>
  </si>
  <si>
    <t>Pervasive and Mobile Computing</t>
  </si>
  <si>
    <t>10.1016/j.pmcj.2026.102171</t>
  </si>
  <si>
    <t>https://www.scopus.com/inward/record.uri?eid=2-s2.0-105027726922&amp;doi=10.1016%2Fj.pmcj.2026.102171&amp;partnerID=40&amp;md5=11ce739a10b15e397b87565970de1f5c</t>
  </si>
  <si>
    <t>Department of Theoretical and Applied Sciences (DiSTA), University of Insubria, Via O. Rossi, 9, Varese, 21100, Italy</t>
  </si>
  <si>
    <t>Nguyen T.T.L., Department of Theoretical and Applied Sciences (DiSTA), University of Insubria, Via O. Rossi, 9, Varese, 21100, Italy; Carminati B., Department of Theoretical and Applied Sciences (DiSTA), University of Insubria, Via O. Rossi, 9, Varese, 21100, Italy; Ferrari E., Department of Theoretical and Applied Sciences (DiSTA), University of Insubria, Via O. Rossi, 9, Varese, 21100, Italy</t>
  </si>
  <si>
    <t>Smartphones have become necessary in modern life and can replace traditional devices like cameras. The high demand for taking and sharing photos via smartphones, especially with the explosion of social networks and instant messaging, highlights the importance of smartphones. Android, the leading smartphone operating system, has continuously improved user security and privacy over its 17 years of development (2008–2025). However, security vulnerabilities still exist because of its open-source nature. This paper introduces ALIBIS, a framework that automatically estimates the risk of leakage of sensitive data contained in EXIF metadata when users share images online by combining static analysis and Large Language Models (LLMs). ALIBIS demonstrates consistent and robust estimation capabilities, achieving an average accuracy, precision, recall, and f1 score in k-fold cross-validation (k=5) of 0.8686, 0.8902, 0.881, and 0.8854, respectively. In addition, a survey of 130 global participants, including Android app developers and end-users, revealed a significant lack of awareness about image metadata and its risks: 82.3% of participants (user role) do not delete sensitive metadata before sharing images, and 62.3% do not know how to remove metadata. Furthermore, only 1.9% of participants (developer role) proactively remove EXIF metadata during programming. We propose ExifMetadataLib, a lightweight library for easy integration with Android OS, to mitigate sensitive metadata leakage. © 2026 The Authors</t>
  </si>
  <si>
    <t>Android; Code summarization; EXIF metadata; LLMs; Mobile security and privacy; RAG</t>
  </si>
  <si>
    <t>Digital libraries; Metadata; Mobile security; Open source software; Open systems; Risk analysis; Security systems; Sensitive data; Smartphones; Android; Code summarization; EXIF metadata; Language model; Large language model; Mobile images; Mobile security and privacy; RAG; Security and privacy; Smart phones; Android (operating system)</t>
  </si>
  <si>
    <t>Gouert C.; Tsoutsos N.G., Dirty metadata: understanding a threat to online privacy, IEEE Secur. Priv., 20, 6, pp. 27-34, (2022); Tayeb S.; Week A.; Yee J.; Carrera M.; Edwards K.; Murray-Garcia V.; Marchello M.; Zhan J.; Pirouz M., Toward metadata removal to preserve privacy of social media users, 2018 IEEE 8th Annual Computing and Communication Workshop and Conference, CCWC, pp. 287-293, (2018); Pratik R.; Sendhil R., Privacy protection against reverse image search, 2023 Third International Conference on Artificial Intelligence and Smart Energy, ICAIS, pp. 1207-1214, (2023); Nguyen T.T.L.; Carminati B.; Ferrari E., MetaLeak: Assessing image metadata leakage in android apps, 2024 IEEE/ACS 21st International Conference on Computer Systems and Applications, AICCSA, pp. 1-10, (2024); Ahmed T.; Devanbu P., Few-shot training LLMs for project-specific code-summarization,, Proceedings of the 37th IEEE/ACM International Conference on Automated Software Engineering, pp. 1-5, (2022); Nguyen T.T.L.; Carminati B.; Ferrari E., LLMs on support of privacy and security of mobile apps: State of the art and research directions, AI for Cybersecurity: Research and Practice, (2026); Ahmed T.; Pai K.S.; Devanbu P.; Barr E., Automatic semantic augmentation of language model prompts (for code summarization),, Proceedings of the IEEE/ACM 46th International Conference on Software Engineering, pp. 1-13, (2024); Alon U.; Zilberstein M.; Levy O.; Yahav E., Code2vec: Learning distributed representations of code, Proc. ACM Program. Lang., 3, POPL, pp. 1-29, (2019); Ghosh K.; Bellinger C.; Corizzo R.; Branco P.; Krawczyk B.; Japkowicz N., The class imbalance problem in deep learning, Mach. Learn., 113, 7, pp. 4845-4901, (2024); Sawarkar K.; Mangal A.; Solanki S.R., Blended RAG: Improving RAG (retriever-augmented generation) accuracy with semantic search and hybrid query-based retrievers, (2024); Song Y.; Wang T.; Cai P.; Mondal S.K.; Sahoo J.P., A comprehensive survey of few-shot learning: Evolution, applications, challenges, and opportunities, ACM Comput. Surv., 55, 13s, pp. 1-40, (2023); Gupta M.; Akiri C.; Aryal K.; Parker E.; Praharaj L., From chatgpt to threatgpt: Impact of generative ai in cybersecurity and privacy, IEEE Access, (2023); Izacard G.; Lewis P.; Lomeli M.; Hosseini L.; Petroni F.; Schick T.; Dwivedi-Yu J.; Joulin A.; Riedel S.; Grave E., Atlas: Few-shot learning with retrieval augmented language models, J. Mach. Learn. Res., 24, 251, pp. 1-43, (2023); Nguyen T.T.L.; Carminati B.; Ferrari E., Detecting privacy non-compliance in wearable apps via knowledge graphs and LLMs, 2025 21th International Conference on Wireless and Mobile Computing, Networking and Communications (WiMob), pp. 1-7, (2025); Wu S.; Xiong Y.; Cui Y.; Wu H.; Chen C.; Yuan Y.; Huang L.; Liu X.; Kuo T.-W.; Guan N., Retrieval-augmented generation for natural language processing: A survey, (2024); Nguyen L.T.T.; Ha S.X.; Le T.H.; Luong H.H.; Vo K.H.; Nguyen K.H.T.; Dao T.A.; Nguyen H.V.K., BMDD: a novel approach for IoT platform (broker-less and microservice architecture, decentralized identity, and dynamic transmission messages), PeerJ Comput. Sci., 8, (2022); Son H.X.; Carminati B.; Ferrari E., A risk assessment mechanism for android apps, 2021 IEEE International Conference on Smart Internet of Things (SmartIoT), pp. 237-244, (2021); Arzt S.; Rasthofer S.; Fritz C.; Bodden E.; Bartel A.; Klein J.; Le Traon Y.; Octeau D.; McDaniel P., Flowdroid: Precise context, flow, field, object-sensitive and lifecycle-aware taint analysis for android apps, ACM Sigplan Not., 49, 6, pp. 259-269, (2014); Ruggia A.; Losiouk E.; Verderame L.; Conti M.; Merlo A., Repack me if you can: An anti-repackaging solution based on android virtualization,, Proceedings of the 37th Annual Computer Security Applications Conference, pp. 970-981, (2021); Feng Z.; Guo D.; Tang D.; Duan N.; Feng X.; Gong M.; Shou L.; Qin B.; Liu T.; Jiang D., Codebert: A pre-trained model for programming and natural languages, (2020); Kang S.; Yoon J.; Yoo S., Large language models are few-shot testers: Exploring llm-based general bug reproduction, 2023 IEEE/ACM 45th International Conference on Software Engineering, ICSE, pp. 2312-2323, (2023); Wen C.; Cai Y.; Zhang B.; Su J.; Xu Z.; Liu D.; Qin S.; Ming Z.; Cong T., Automatically inspecting thousands of static bug warnings with large language model: How far are we?, ACM Trans. Knowl. Discov. Data, 18, 7, pp. 1-34, (2024); Henne B.; Koch M.; Smith M., On the awareness, control and privacy of shared photo metadata, International Conference on Financial Cryptography and Data Security, pp. 77-88, (2014)</t>
  </si>
  <si>
    <t>T.T.L. Nguyen; Department of Theoretical and Applied Sciences (DiSTA), University of Insubria, Varese, Via O. Rossi, 9, 21100, Italy; email: ttlnguyen@uninsubria.it</t>
  </si>
  <si>
    <t>Pervasive Mob. Comput.</t>
  </si>
  <si>
    <t>2-s2.0-105027726922</t>
  </si>
  <si>
    <t>Blaise J.</t>
  </si>
  <si>
    <t>Blaise, Jokie (59368732100)</t>
  </si>
  <si>
    <t>A survey of the major applications of transformer-based 100 billion+ parameter large language models</t>
  </si>
  <si>
    <t>Proceedings of SPIE - The International Society for Optical Engineering</t>
  </si>
  <si>
    <t>137311K</t>
  </si>
  <si>
    <t>10.1117/12.3075834</t>
  </si>
  <si>
    <t>https://www.scopus.com/inward/record.uri?eid=2-s2.0-105026922404&amp;doi=10.1117%2F12.3075834&amp;partnerID=40&amp;md5=4d38bc2395bb638ff76a200eeffe7b89</t>
  </si>
  <si>
    <t>Department of Computer Science, Abubakar Tafawa Balewa University Bauchi, Nigeria</t>
  </si>
  <si>
    <t>Blaise J., Department of Computer Science, Abubakar Tafawa Balewa University Bauchi, Nigeria</t>
  </si>
  <si>
    <t>Large Language Models (LLMs) stand as a formidable force in the realm of Artificial Intelligence research and practical implementation. The parameter count in these models has undergone a remarkable surge, skyrocketing from mere millions to the realms of hundreds of billions and even trillions, concurrently elevating their overall performance. While the utilization of these models has captivated attention in domains like chatbots, harnessing their generative capabilities across language, certain other fields poised to benefit from their potency remain relatively unexplored. This paper aims to encapsulate recent advancements in LLMs boasting over 100 billion parameters, delving into their applications, associated challenges, limitations, and prospects for future exploration. A comprehensive examination is undertaken, shedding light on diverse use cases such as data annotation, summarization, cybersecurity, question answering, and software development by scrutinizing recent scholarly contributions. By adopting a broader perspective on the domains where these models find application, and elucidating the outcomes achieved therein, this paper endeavors to be a thorough guide for both academia and industry, facilitating a more effective deployment of LLMs.  © COPYRIGHT SPIE. Downloading of the abstract is permitted for personal use only.</t>
  </si>
  <si>
    <t>Artificial Intelligence; Generative Pre-Trained Transformer; Large language models; Survey</t>
  </si>
  <si>
    <t>Systems analysis; Artificial intelligence research; Chatbots; Comprehensive examination; Cyber security; Data annotation; Generative pre-trained transformer; Language model; Large language model; Performance; Shedding light; Artificial intelligence; Surveying</t>
  </si>
  <si>
    <t>Lauriola I; Lavelli A; Aiolli F, An introduction to Deep Learning in Natural Language Processing: Models, techniques, and tools, Neurocomputing, 470, pp. 443-456, (2022); Hou Z; Salazar J; Polovets G, Meta-Learning the Difference: Preparing Large Language Models for Efficient Adaptation, (2022); Kalyan KS; Rajasekharan A; Sangeetha S, AMMUS: A Survey of Transformer-based Pretrained Models in Natural Language Processing, (2021); Brown TB; Mann B; Ryder N, Language Models are Few-Shot Learners, (2020); Kojima T; Gu SS; Reid M, Large Language Models are Zero-Shot Reasoners, (2022); Li Zhang M; He Y, Curriculum Learning: A Regularization Method for Efficient and Stable Billion-Scale GPT Model Pre-Training, (2021); Zong M; Krishnamachari B, a survey on GPT-3, (2022); Chang Y; Wang X; Wang J, A Survey on Evaluation of Large Language Models, (2023); Fan L; Li L; Ma Z, A Bibliometric Review of Large Language Models Research from 2017 to 2023, (2023); Guo Z; Jin R; Liu C, Evaluating Large Language Models: A Comprehensive Survey, (2023); Kalyan KS, A Survey of GPT-3 Family Large Language Models Including ChatGPT and GPT-4, (2023); Naveed H; Khan AU; Qiu S, A Comprehensive Overview of Large Language Models, (2023); Yin S; Fu C; Zhao S, A Survey on Multimodal Large Language Models, (2023); Zhao WX; Zhou K; Li J, A Survey of Large Language Models, (2023); Wang S; Liu Y; Xu Y, Want To Reduce Labeling Cost? GPT-3 Can Help, Findings of the Association for Computational Linguistics: EMNLP, 2021, pp. 4195-4205, (2021); Chintagunta B; Katariya N; Amatriain X, Medically Aware GPT-3 as a Data Generator for Medical Dialogue Summarization, (2021); Bansal P; Sharma A, Large Language Models as Annotators: Enhancing Generalization of NLP Models at Minimal Cost, (2023); Goyal T; Li JJ; Durrett G, News Summarization and Evaluation in the Era of GPT-3, (2022); Nikolich A; Puchkova A, Fine-tuning GPT-3 for Russian Text Summarization, (2021); Bhaskar A; Fabbri AR; Durrett G, Prompted Opinion Summarization with GPT-3.5, (2022); Nair V; Schumacher E; Kannan A, Generating medically-accurate summaries of patient-provider dialogue: A multi-stage approach using large language models, (2023); Olmo A; Sreedharan S; Kambhampati S, GPT3-to-plan: Extracting plans from text using GPT-3, (2021); Cai M; Huang Z; Li Y, Leveraging Large Language Models for Scalable Vector Graphics-Driven Image Understanding, (2023); Goecks VG; Waytowich NR, DisasterResponseGPT: Large Language Models for Accelerated Plan of Action Development in Disaster Response Scenarios, (2023); Hwang A; Li B; Hou Z, Large Language Models as Sous Chefs: Revising Recipes with GPT-3, (2023); Liu X; McDuff D; Kovacs G, Large Language Models are Few-Shot Health Learners, (2023); Chen L; Sinavski O; Hunermann J, Driving with LLMs: Fusing Object-Level Vector Modality for Explainable Autonomous Driving, (2023); Chowdhury S; Rajaganapathy S; Sun L, Evaluation of GPT-3 for Anti-Cancer Drug Sensitivity Prediction, (2023); Chiu K-L; Alexander R, Detecting Hate Speech with GPT-3, (2021); Chavan T; Kane A, Large Language Models for Multi-label Propaganda Detection, (2022); Fayyazi R; Yang SJ, On the Uses of Large Language Models to Interpret Ambiguous Cyberattack Descriptions, (2023); Ferrag MA; Ndhlovu M; Tihanyi N, Revolutionizing Cyber Threat Detection with Large Language Models, (2023); Buchholz MG, Assessing the Effectiveness of GPT-3 in Detecting False Political Statements: A Case Study on the LIAR Dataset, (2023); Saha D; Tarek S; Yahyaei K, LLM for SoC Security: A Paradigm Shift, (2023); Wang H; Hee MS; Awal MR, Evaluating GPT-3 Generated Explanations for Hateful Content Moderation, pp. 6255-6263, (2023); Liao Y; Wang Y; Liu Q, GPT-based Generation for Classical Chinese Poetry, (2019); Yoo KM; Park D; Kang J, GPT3Mix: Leveraging Large-scale Language Models for Text Augmentation, (2021); Yuan A; Coenen A; Reif E, Wordcraft: Story Writing With Large Language Models, Association for Computing Machinery, pp. 841-852, (2022); Zimmerman BD; Sahu G; Vechtomova O, Future Sight: Dynamic Story Generation with Large Pretrained Language Models, (2022); Cox SR; Abdul A; Ooi WT, Prompting a Large Language Model to Generate Diverse Motivational Messages: A Comparison with Human-Written Messages, (2023); Jiayang C; Qiu L; Chan TH, StoryAnalogy: Deriving Story-level Analogies from Large Language Models to Unlock Analogical Understanding, (2023); Nakano R; Hilton J; Balaji S, WebGPT: Browser-assisted question-answering with human feedback, (2021); Yang Z; Gan Z; Wang J, An Empirical Study of GPT-3 for Few-Shot Knowledge-Based VQA, (2021); Kuhn L; Gal Y; Farquhar S, CLAM: Selective Clarification for Ambiguous Questions with Generative Language Models, (2022); Lievin V; Hother CE; Winther O, Can large language models reason about medical questions?, (2022); Pan J; Lin Z; Ge Y, Retrieving-to-Answer: Zero-Shot Video Question Answering with Frozen Large Language Models, (2023); Singhal K; Tu T; Gottweis J, Towards Expert-Level Medical Question Answering with Large Language Models, (2023); Ding H; Kumar V; Tian Y, A Static Evaluation of Code Completion by Large Language Models, (2023); Gur I; Nachum O; Miao Y, Understanding HTML with Large Language Models, (2022); Kang S; Yoon J; Yoo S, Large Language Models are Few-shot Testers: Exploring LLM-based General Bug Reproduction, (2022); Leinonen J; Hellas A; Sarsa S, Using Large Language Models to Enhance Programming Error Messages, (2022); Prenner JA; Robbes R, Automatic Program Repair with OpenAI's Codex: Evaluating QuixBugs, (2021); Hoffmann J; Borgeaud S; Mensch A, Training Compute-Optimal Large Language Models, (2022); Blaise J; Zambuk FU; Ya'u BI, An improved zero-resource black-box framework for detecting hallucinations in 100 billion+ parameter generative pre-trained large language models, 21, (2024)</t>
  </si>
  <si>
    <t>J. Blaise; Department of Computer Science, Abubakar Tafawa Balewa University Bauchi, Nigeria; email: jokieblaise@gmail.com</t>
  </si>
  <si>
    <t>Su R.</t>
  </si>
  <si>
    <t>SPIE</t>
  </si>
  <si>
    <t>7th International Conference on Image, Video Processing, and Artificial Intelligence, IVPAI 2025</t>
  </si>
  <si>
    <t>18 May 2025 through 20 May 2025</t>
  </si>
  <si>
    <t>0277786X</t>
  </si>
  <si>
    <t>978-151069417-0</t>
  </si>
  <si>
    <t>PSISD</t>
  </si>
  <si>
    <t>Proc SPIE Int Soc Opt Eng</t>
  </si>
  <si>
    <t>2-s2.0-105026922404</t>
  </si>
  <si>
    <t>Sukkasem P.; Soomlek C.; Dechsupa C.</t>
  </si>
  <si>
    <t>Sukkasem, Peeradon (58556717300); Soomlek, Chitsutha (36024421200); Dechsupa, Chanon (54683571200)</t>
  </si>
  <si>
    <t>58556717300; 36024421200; 54683571200</t>
  </si>
  <si>
    <t>Llm-Based Code Comment Summarization: Efficacy Evaluation and Challenges</t>
  </si>
  <si>
    <t>2025 17th International Conference on Knowledge and Smart Technology, KST 2025</t>
  </si>
  <si>
    <t>10.1109/KST65016.2025.11003343</t>
  </si>
  <si>
    <t>https://www.scopus.com/inward/record.uri?eid=2-s2.0-105007550068&amp;doi=10.1109%2FKST65016.2025.11003343&amp;partnerID=40&amp;md5=cfd48689ffdfac3ff2b1aa375446b15b</t>
  </si>
  <si>
    <t>College of Computing, Khon Kaen University, Department of Computer Science, Khon Kaen, Thailand</t>
  </si>
  <si>
    <t>Sukkasem P., College of Computing, Khon Kaen University, Department of Computer Science, Khon Kaen, Thailand; Soomlek C., College of Computing, Khon Kaen University, Department of Computer Science, Khon Kaen, Thailand; Dechsupa C., College of Computing, Khon Kaen University, Department of Computer Science, Khon Kaen, Thailand</t>
  </si>
  <si>
    <t>Numerous methodologies have been introduced for code summarization and associated activities, including the utilization of large language model (LLM)-based code summarization, to aid software developers in the comprehension and maintenance of software systems. Code comment is one of the communication channels and practices that can assist developers in developing and maintaining software systems. The interpretation and comprehension of code comments can present significant challenges due to factors such as diverse writing styles and varying levels of background knowledge and experience among developers within a team. Self-Admitted technical debt (SATD) is commonly indicated in code comments. This research investigates the efficacy of applying large language models to identify SATD and summarize code comments containing SATD to support code maintenance. We employed three widely used pre-Trained LLMs, i.e., BART, Flan-T5, and T5 as summarizers. The experimental results indicated that 75 % of the natural language summaries generated by BART are readable with the appropriate structure and vocabulary used. However, almost all generated summaries are irrelevant to the original code comments while the T5 model can identify SATD and include it in the generated summaries. These findings highlight the potential and the limitations of using pre-Trained LLMs for code comment summarization and SATD identification, paving the way for future improvements in this domain.  © 2025 IEEE.</t>
  </si>
  <si>
    <t>Code summarization; Large language model; Self-Admitted technical debt (SATD); Software maintenance</t>
  </si>
  <si>
    <t>Computer operating systems; Computer software selection and evaluation; Software design; System program documentation; Code summarization; Communication practices; Communications channels; Language model; Large language model; Model-based OPC; Self-admitted technical debt; Software developer; Software-systems; Technical debts; Computer software maintenance</t>
  </si>
  <si>
    <t>Ibrahim K.S.K.; Yahaya J.; Mansor Z.; Deraman A., Towards the quality factor of software maintenance process: A review, Journal of Telecommunication, Electronic and Computer Engineering, (2017); Perera D.T.W.S.; Premathilake H.T.M.; Thathsarani K.P.H.; Nethmini R.H.T.; De Silva D.I.; Samarasekara H.M.P.P.K.H., Analyzing the impact of code commenting on software quality, 2023 14th International Conference on Computing Communication and Networking Technologies (ICCCNT, pp. 1-6, (2023); Huang Y.; Jia N.; Shu J.; Hu X.; Chen X.; Zhou Q., Does your code need comment?, Software: Practice and Experience, 50, 3, pp. 227-245, (2020); Potdar A.; Shihab E., An exploratory study on self-Admitted technical debt, 2014 IEEE International Conference on Software Maintenance and Evolution. IEEE, pp. 91-100, (2014); Wehaibi S.; Shihab E.; Guerrouj L., Examining the impact of self-Admitted technical debt on software quality, 2016 IEEE 23rd International Conference on Software Analysis, Evolution, and Reengineering (SANER). IEEE, pp. 179-188, (2016); Zhang H.; Yu P.S.; Zhang J., A Systematic Survey of Text Summarization: From Statistical Methods to Large Language Models; Maldonado E.D.S.; Shihab E., Detecting and quantifying different types of self-Admitted technical debt, 2015 IEEE 7th International Workshop on Managing Technical Debt (MTD). IEEE, pp. 9-15, (2015); Li Y.; Soliman M.; Avgeriou P., PRESTI: Predicting Repayment Effort of Self-Admitted Technical Debt Using Textual Information; Gu H.; Zhang S.; Huang Q.; Liao Z.; Liu J.; Lo D., Selfadmitted technical debts identification: How far are we?, 2024 IEEE International Conference on Software Analysis, Evolution and Reengineering (SANER). IEEE, pp. 804-815, (2024); Suyono Wibawa P.S.A.; Kurniawan F., A survey of text summarization: Techniques, evaluation and challenges, Natural Language Processing Journal, 7, (2024); Sun W.; Miao Y.; Li Y.; Zhang H.; Fang C.; Liu Y.; Deng G.; Liu Y.; Chen Z., Source Code Summarization in the Era of Large Language Models; Maldonado E.D.S.; Shihab E.; Tsantalis N., Using natural language processing to automatically detect self-Admitted technical debt, IEEE Transactions on Software Engineering, 43, 11, pp. 1044-1062, (2017); Ahmed S.K., How to choose a sampling technique and determine sample size for research: A simplified guide for researchers, Oral Oncology Reports, 12, (2024); Lewis M.; Liu Y.; Goyal N.; Ghazvininejad M.; Mohamed A.; Levy O.; Stoyanov V.; Zettlemoyer L., BART: Denoising sequence-To-sequence pre-Training for natural language generation, translation, and comprehension, CoRR, Vol. Abs/ 1910 13461, (2019); Clive J., Multi-purpose Summarizer (Fine-Tuned google/flant5-xl on Several Summarization Datasets), (2023); Raffel C.; Shazeer N.; Roberts A.; Lee K.; Narang S.; Matena M.; Zhou Y.; Li W.; Liu P.J., Exploring the limits of transfer learning with a unified text-To-Text transformer, Journal of Machine Learning Research, 21, 140, pp. 1-67, (2020); Zhong M.; Liu Y.; Yin D.; Mao Y.; Jiao Y.; Liu P.; Zhu C.; Ji H.; Han J., Towards a unified multidimensional evaluator for text generation, Proceedings of the 2022 Conference on Empirical Methods in Natural Language Processing, pp. 2023-2038, (2022)</t>
  </si>
  <si>
    <t>C. Soomlek; College of Computing, Khon Kaen University, Department of Computer Science, Khon Kaen, Thailand; email: chitsutha@kku.ac.th</t>
  </si>
  <si>
    <t>Computer Science Cooperative Research Network (CSCRN); ECTI Association; IEEE; IEEE Thailand Section (Computer Chapter)</t>
  </si>
  <si>
    <t>17th International Conference on Knowledge and Smart Technology, KST 2025</t>
  </si>
  <si>
    <t>26 February 2025 through 1 March 2025</t>
  </si>
  <si>
    <t>979-833152040-3</t>
  </si>
  <si>
    <t>Int. Conf. Knowl. Smart Technol., KST</t>
  </si>
  <si>
    <t>2-s2.0-105007550068</t>
  </si>
  <si>
    <t>Muller M.; Tyshka A.; Theisen M.; Hanna D.</t>
  </si>
  <si>
    <t>Muller, Michael (59343787800); Tyshka, Alexander (57944360600); Theisen, Max (59343787900); Hanna, Darrin (7102353212)</t>
  </si>
  <si>
    <t>59343787800; 57944360600; 59343787900; 7102353212</t>
  </si>
  <si>
    <t>Co-design of a TinyLLM using Programmable Logic and Software on an FPGA</t>
  </si>
  <si>
    <t>Midwest Symposium on Circuits and Systems</t>
  </si>
  <si>
    <t>10.1109/MWSCAS60917.2024.10658754</t>
  </si>
  <si>
    <t>https://www.scopus.com/inward/record.uri?eid=2-s2.0-85204975566&amp;doi=10.1109%2FMWSCAS60917.2024.10658754&amp;partnerID=40&amp;md5=c0f92dcb3f6b93ab553a13a8bb991f10</t>
  </si>
  <si>
    <t>Oakland University, Rochester, MI, United States</t>
  </si>
  <si>
    <t>Muller M., Oakland University, Rochester, MI, United States; Tyshka A., Oakland University, Rochester, MI, United States; Theisen M., Oakland University, Rochester, MI, United States; Hanna D., Oakland University, Rochester, MI, United States</t>
  </si>
  <si>
    <t>Large language models (LLMs) provide unique scalable solutions to many natural language processing tasks such as translation, text generation, and content summarization. However, they require significant computing power to achieve high token throughput, which is costly. This work explores low-cost, low-power solutions for implementing LLMs in embedded hardware, describing the design space exploration (DSE) performed and the resulting system architecture. Based on the DSE, we demonstrate an adapted implementation of a quantized LLM using programmable logic (PL) and programmable software (PS) on a ZYNQ FPGA and ARM hybrid system. This TinyLLM retains the ability to produce cohesive text, generating 3.78 tokens/s with an observed 37x speedup over a CPU-based implementation on the same hardware while consuming just under 1.5W of power.  © 2024 IEEE.</t>
  </si>
  <si>
    <t>FPGA; Large Language Models; quantization</t>
  </si>
  <si>
    <t>ARM processors; Hardware-software codesign; Integrated circuit design; Logic design; Natural language processing systems; Printed circuit design; Problem oriented languages; Co-designs; Design space exploration; Language model; Language processing; Large language model; Natural languages; Programmable logic; Programmable software; Quantisation; Scalable solution; Computer circuits</t>
  </si>
  <si>
    <t>Kolbert E., The obscene energy demands of A. I, (2024); Sheng Y.; Zheng L.; Yuan B.; Li Z.; Ryabinin M.; Chen B.; Liang P.; Re C.; Stoica I.; Zhang C., Flexgen: High-throughput generative inference of large language models with a single gpu, International Conference on Machine Learning. PMLR, pp. 31094-31116, (2023); Zeng S.; Liu J.; Dai G.; Yang X.; Fu T.; Wang H.; Ma W.; Sun H.; Li S.; Huang Z., Flightllm: Efficient large language model inference with a complete mapping flow on fpgas, Proceedings of the 2024 ACM/SIGDA International Symposium on Field Programmable Gate Arrays, pp. 223-234, (2024); Chen H.; Zhang J.; Du Y.; Xiang S.; Yue Z.; Zhang N.; Cai Y.; Zhang Z., A comprehensive evaluation of fpga-based spatial acceleration of llms, Proceedings of the 2024 ACM/SIGDA International Symposium on Field Programmable Gate Arrays, pp. 185-185, (2024); Lin J.; Zhu L.; Chen W.-M.; Wang W.-C.; Han S., Tiny machine learning: Progress and futures [feature], IEEE Circuits and Systems Magazine, 23, 3, pp. 8-34, (2023); Eldan R.; Li Y., Tinystories: How small can language models be and still speak coherent english?, (2023); Xiao G.; Lin J.; Seznec M.; Wu H.; Demouth J.; Han S., Smoothquant: Accurate and efficient post-training quantization for large language models, International Conference on Machine Learning. PMLR, pp. 38087-38099, (2023)</t>
  </si>
  <si>
    <t>et al.; IEEE Circuits and Systems Society (CAS); Mediatek; Red Pitaya; Texas Instruments; Western New England University (WNE)</t>
  </si>
  <si>
    <t>67th IEEE International Midwest Symposium on Circuits and Systems, MWSCAS 2024</t>
  </si>
  <si>
    <t>11 August 2024 through 14 August 2024</t>
  </si>
  <si>
    <t>Springfield</t>
  </si>
  <si>
    <t>979-835038717-9</t>
  </si>
  <si>
    <t>MSCSD</t>
  </si>
  <si>
    <t>Midwest Symp Circuits Syst</t>
  </si>
  <si>
    <t>2-s2.0-85204975566</t>
  </si>
  <si>
    <t>https://www.scopus.com/inward/record.uri?eid=2-s2.0-105014370077&amp;partnerID=40&amp;md5=a6a2044c3519e6ead21ef6b19408c980</t>
  </si>
  <si>
    <t>The proceedings contain 86 papers. The special focus in this conference is on Intelligent Systems. The topics include: Literature Review on Architecture for Smart-Product Service Systems; Personalized Healthcare Using AI and IoT; Modeling the Relationship Between Traffic Intensity and Urban Air Pollution with LSTM Networks; multi-Timescale Traffic Intensity Forecasting; extraction of Entities from Stock Analyst Reports via Language Models; RECSIP: REpeated Clustering of Scores Improving the Precision; Enhancing Large Language Models for Real-Time, SEO-Optimized Article Generation; optimizing Retail Decision-Making with Retrieval-Augmented Generation and Chain of Thought Frameworks; multi-modal Summarization in Model-Based Engineering: Automotive Software Development Case Study; The Academic Impact of ChatGPT: Insights from Researchers, Students, and Educators; Enhancing Low-Resource Minority Language Translation with LLMs and Retrieval-Augmented Generation for Cultural Nuances; Evaluating a Human-Agent Supervised LLM-Driven Methodology for Internet Routing Security Software Development; aesthetic Paradigms of Artificial Intelligence: ‘isms’; Advancing Accessible AI: A Comprehensive Dataset and Neural Models for Real-Time American Sign Language Alphabet Classification; insertDiffusion: Identity-Preserving Visualization of Objects Through a Training-Free Diffusion Architecture; a Concept for Dynamic Adaptation of Intelligent User Interfaces Based on Emotion and Behavior; Object Detection Characteristics in a Learning Factory Environment using YOLOv8; sparse Dictionary Learning for Image Recovery by Iterative Shrinkage; Multi-factor Authentication in the VIS/NIR Spectrum for Access Security; spikeBottleNet: Spike-Driven Feature Compression Architecture for Edge-Cloud Co-Inference; cyber Threat Detection: A Machine Learning Approach; enhancing Lane Detection in Autonomous Vehicles Using Data Augmentation for Adverse Environmental Conditions; CVC: Contrastive Autoencoders for Video Colorization; towards Edge-Based Idle State Detection in Construction Machinery Using Surveillance Cameras; a Comparative Study of Deep Learning Models for In-House Cattles’ Behavior Prediction; improving Real-Time Transcription Quality with Sidechain Compression and Gating Techniques; a tmpfs-Based Middleware for Robotics Applications.</t>
  </si>
  <si>
    <t>2-s2.0-105014370077</t>
  </si>
  <si>
    <t>Proceedings of 2024 28th International Conference on Evaluation and Assessment in Software Engineering, EASE 2024</t>
  </si>
  <si>
    <t>ACM International Conference Proceeding Series</t>
  </si>
  <si>
    <t>https://www.scopus.com/inward/record.uri?eid=2-s2.0-85197410091&amp;partnerID=40&amp;md5=ec4db9e912e1c0e3ccc379c57a4d6230</t>
  </si>
  <si>
    <t>The proceedings contain 95 papers. The topics discussed include: AI-based code generation: achievements and open problems; insights into test code quality prediction: managing machine learning techniques; evidence-based research for supporting secure software development: methodological challenges and strategies; the role of software measurement in assured LLM-based software engineering; a catalog of transformations to remove smells from natural language tests; adversarial attack and robustness improvement on code summarization; analyzing prerequisites of known deserialization vulnerabilities on Java applications; an empirically grounded reference architecture for software supply chain metadata management; and an empirical study on the energy usage and performance of pandas and polars data analysis python libraries.</t>
  </si>
  <si>
    <t>28th International Conference on Evaluation and Assessment in Software Engineering, EASE 2024</t>
  </si>
  <si>
    <t>18 June 2024 through 21 June 2024</t>
  </si>
  <si>
    <t>Salerno</t>
  </si>
  <si>
    <t>979-840071701-7</t>
  </si>
  <si>
    <t>ACM Int. Conf. Proc. Ser.</t>
  </si>
  <si>
    <t>2-s2.0-85197410091</t>
  </si>
  <si>
    <t>Mandulapalli S.; Hernandez E.; Hall W.J.; Chakeri A.; Jaimes L.</t>
  </si>
  <si>
    <t>Mandulapalli, Shriraj (60093565600); Hernandez, Emilio (60093095100); Hall, Wayne Jordan (60093095200); Chakeri, Alireza (26648165000); Jaimes, Luis (55233872200)</t>
  </si>
  <si>
    <t>60093565600; 60093095100; 60093095200; 26648165000; 55233872200</t>
  </si>
  <si>
    <t>Development of Agentic Workflows with LangGraph for Software Development Life Cycle Automation</t>
  </si>
  <si>
    <t>2557 CCIS</t>
  </si>
  <si>
    <t>10.1007/978-3-031-98235-4_4</t>
  </si>
  <si>
    <t>https://www.scopus.com/inward/record.uri?eid=2-s2.0-105015432456&amp;doi=10.1007%2F978-3-031-98235-4_4&amp;partnerID=40&amp;md5=51a4f84cf8190b6c124868df6a788383</t>
  </si>
  <si>
    <t>Florida Polytechnic University, Lakeland, FL, United States; University of South Florida, Tampa, FL, United States</t>
  </si>
  <si>
    <t>Mandulapalli S., Florida Polytechnic University, Lakeland, FL, United States; Hernandez E., Florida Polytechnic University, Lakeland, FL, United States; Hall W.J., Florida Polytechnic University, Lakeland, FL, United States; Chakeri A., University of South Florida, Tampa, FL, United States; Jaimes L., Florida Polytechnic University, Lakeland, FL, United States</t>
  </si>
  <si>
    <t>This paper aims to explore the development of agentic artificial intelligence workflows utilizing the open-source LangGraph framework. With the adoption of Large Language Models (LLMs) for various applications like text generation, summarization, image analysis, and code generation, many industries are looking for ways to utilize the power of these models to automate necessary tasks efficiently. LangGraph enables the creation of these multi-agentic workflows by providing an elaborative method for controlling agent interactions and execution flow. We present a methodology for software development lifecycle (SDLC) automation by leveraging LangGraph and discuss how agentic workflows are capable of enhancing efficiency and scalability through AI-driven automation. © The Author(s), under exclusive license to Springer Nature Switzerland AG 2026.</t>
  </si>
  <si>
    <t>AI Agents; LangGraph; Large Language Models; Software Development Life Cycle</t>
  </si>
  <si>
    <t>Artificial life; Automation; Intelligent agents; Multi agent systems; Open source software; Open systems; Software design; AI agent; Image analyze; Image-analysis; Langgraph; Language model; Large language model; Open-source; Software development life-cycle; Text generations; Work-flows; Life cycle</t>
  </si>
  <si>
    <t>Zhang D., Mm-Llms: Recent Advances in Multimodal Large Language Models, (2024); Vaswani A., Attention is All You Need, (2017); Topsakal O.; Akinci T.C., Creating Large Language Model Applications Utilizing Langchain: A Primer on Developing LLM Apps Fast, (2023); Get Started with Langsmith; Wang L., A Survey on Large Language Model Based Autonomous Agents, (2025); Wang J.; Duan Z., Agent AI with Langgraph: A Modular Framework for Enhancing Machine Translation Using Large Language Models, (2024); Duan Z.; Wang J., Exploration of LLM Multi-Agent Application Implementation Based on Langgraph+Crewai, (2024); Langchain: How to Use Subgraphs; Madupati B., AI’s Impact on Traditional Software Development: A Technical Look, (2024); Wang J.; Duan Z., Empirical Research on Utilizing Llm-Based Agents for Automated Bug Fixing via Langgraph, (2025); Hou X., Large Language Models for Software Engineering: A Systematic Review, (2024); Lazovsky G.S.; Raz T.; Kenett Y.N., The art of creative inquiry—from question asking to prompt engineering, Higher Education, (2024); Langchain: Langgraph Glossary; Mishra A.; Dubey D., A comparative study of different software development life cycle models in different scenarios, Int. J. Adv. Res. Comput. Sci. Manag. Stud., 1, pp. 64-69, (2013)</t>
  </si>
  <si>
    <t>L. Jaimes; Florida Polytechnic University, Lakeland, United States; email: ljaimes@floridapoly.edu</t>
  </si>
  <si>
    <t>Florez H.; Rabelo L.; Diaz C.</t>
  </si>
  <si>
    <t>10th North American Conference on Industrial Engineering and Operations Management – Computer Science Tracks, IEOM-CS 2025</t>
  </si>
  <si>
    <t>17 June 2025 through 19 June 2025</t>
  </si>
  <si>
    <t>Orlando</t>
  </si>
  <si>
    <t>978-303198234-7</t>
  </si>
  <si>
    <t>2-s2.0-105015432456</t>
  </si>
  <si>
    <t>1553 LNNS</t>
  </si>
  <si>
    <t>https://www.scopus.com/inward/record.uri?eid=2-s2.0-105021050053&amp;partnerID=40&amp;md5=c8ede1a1ed058e42a19038529eade804</t>
  </si>
  <si>
    <t>978-303199957-4</t>
  </si>
  <si>
    <t>2-s2.0-105021050053</t>
  </si>
  <si>
    <t>Mudgal P.; Wouhaybi R.</t>
  </si>
  <si>
    <t>Mudgal, Priyanka (57997855300); Wouhaybi, Rita (8077723100)</t>
  </si>
  <si>
    <t>57997855300; 8077723100</t>
  </si>
  <si>
    <t>An Assessment of ChatGPT on Log Data</t>
  </si>
  <si>
    <t>1946 CCIS</t>
  </si>
  <si>
    <t>10.1007/978-981-99-7587-7_13</t>
  </si>
  <si>
    <t>https://www.scopus.com/inward/record.uri?eid=2-s2.0-85177179104&amp;doi=10.1007%2F978-981-99-7587-7_13&amp;partnerID=40&amp;md5=47b6c6dd9a80f9d7fb34537448308513</t>
  </si>
  <si>
    <t>Intel Corporation, Hillsboro, 97124, OR, United States</t>
  </si>
  <si>
    <t>Mudgal P., Intel Corporation, Hillsboro, 97124, OR, United States; Wouhaybi R., Intel Corporation, Hillsboro, 97124, OR, United States</t>
  </si>
  <si>
    <t>Recent development of large language models (LLMs), such as ChatGPT has been widely applied to a wide range of software engineering tasks. Many papers have reported their analysis on the potential advantages and limitations of ChatGPT for writing code, summarization, text generation, etc. However, the analysis of the current state of ChatGPT for log processing has received little attention. Logs generated by large-scale software systems are complex and hard to understand. Despite their complexity, they provide crucial information for subject matter experts to understand the system status and diagnose problems of the systems. In this paper, we investigate the current capabilities of ChatGPT to perform several interesting tasks on log data, while also trying to identify its main shortcomings. Our findings show that the performance of the current version of ChatGPT for log processing is limited, with a lack of consistency in responses and scalability issues. We also outline our views on how we perceive the role of LLMs in the log processing discipline and possible next steps to improve the current capabilities of ChatGPT and the future LLMs in this area. We believe our work can contribute to future academic research to address the identified issues. © 2024, The Author(s), under exclusive license to Springer Nature Singapore Pte Ltd.</t>
  </si>
  <si>
    <t>ChatGPT; deep learning; large language model; log analysis; log analysis using LLM; log data; log processing; machine learning</t>
  </si>
  <si>
    <t>Computational linguistics; Data handling; Software engineering; Well logging; ChatGPT; Deep learning; Language model; Large language model; Log analyse using large language model; Log analysis; Log data; Log processing; Machine-learning; Deep learning</t>
  </si>
  <si>
    <t>Wang A.; Singh A.; Michael J.; Hill F.; Levy O.; Bowman S., GLUE: A multi-task benchmark and analysis platform for natural language understanding, Proceedings of the 2018 EMNLP Workshop Blackboxnlp: Analyzing and Interpreting Neural Networks for NLP, pp. 353-355, (2018); Wang B., Mesh-Transformer-Jax: Model-Parallel Implementation of Transformer Language Model with JAX, (2021); Wang B.; Komatsuzaki A., GPT-J-6B: A 6 Billion Parameter Autoregressive Language Model, (2021); Brown T., Language Models are Few-Shot Learners, (2020); Tay Y., UL2: Unifying Language Learning Paradigms, (2023); Thoppilan R., Lamda: Language Models for Dialog Applications, (2022); Fedus W.; Zoph B.; Shazeer N., Switch transformers: Scaling to trillion parameter models with simple and efficient sparsity, J. Mach. Learn. Res., 23, 1, pp. 5232-5270, (2022); Hoffmann J., Training Compute-Optimal Large Language Models, (2022); Zeng A., GLM-130B: An Open Bilingual Pre-Trained Model, (2022); Sun T.; Shao Y.; Qian H.; Huang X.; Qiu X., Black-Box Tuning for Language-Model-As-A-Service, (2022); Du M.; Li F., Spell: Streaming parsing of system event logs, IEEE 16Th International Conference on Data Mining (ICDM), pp. 859-864, (2016); He P.; Zhu J.; Zheng Z.; Lyu M., Drain: An online log parsing approach with fixed depth tree, IEEE International Conference on Web Services (ICWS), pp. 33-40, (2017); Zhu J., Tools and Benchmarks for Automated Log Parsing, (2019); Khan Z.; Shin D.; Bianculli D.; Briand L., Guidelines for assessing the accuracy of log message template identification techniques, Proceedings of the 44Th International Conference on Software Engineering, pp. 1095-1106, (2022); Du M.; Li F.; Zheng G.; Srikumar V., DeepLog: Anomaly detection and diagnosis from system logs through deep learning, Proceedings of the 2017 ACM SIGSAC Conference on Computer and Communications Security, pp. 1285-1298, (2017); Zhang X., Robust log-based anomaly detection on unstable log data, Proceedings of the 2019 27Th ACM Joint Meeting on European Software Engineering Conference and Symposium on the Foundations of Software Engineering, pp. 807-817, (2019); Le V.; Zhang H., Log-based anomaly detection without log parsing, Proceedings of the 36Th IEEE/ACM International Conference on Automated Software Engineering, pp. 492-504, (2022); Zhang B.; Zhang H.; Le V.; Moscato P.; Zhang A., Semi-supervised and unsupervised anomaly detection by mining numerical workflow relations from system logs, Autom. Softw. Eng., 30, (2022); Das A.; Mueller F.; Siegel C.; Vishnu A., Desh: Deep learning for system health prediction of lead times to failure in HPC, Proceedings of the 27Th International Symposium on High-Performance Parallel and Distributed Computing, pp. 40-51, (2018); Russo B.; Succi G.; Pedrycz W., Mining system logs to learn error predictors: A case study of a telemetry system, Empirical Softw. Eng., 20, pp. 879-927, (2015); Gurumdimma N.; Jhumka A.; Liakata M.; Chuah E.; Browne J., CRUDE: Combining resource usage data and error logs for accurate error detection in large-scale distributed systems, 2016 IEEE 35Th Symposium on Reliable Distributed Systems (SRDS), pp. 51-60, (2016); Lu S.; Rao B.; Wei X.; Tak B.; Wang L.; Wang L., Log-based abnormal task detection and root cause analysis for spark, IEEE International Conference on Web Services (ICWS), pp. 389-396, (2017); Le V.; Zhang H., Log Parsing with Prompt-Based Few-Shot Learning, (2023); Tao S., Logstamp: Automatic Online Log Parsing Based on Sequence Labelling, (2022); Liu Y., UniParser: A unified log parser for heterogeneous log data, Proceedings of the ACM Web Conference 2022, (2022); Feng Y.; Vanam S.; Cherukupally M.; Zheng W.; Qiu M.; Chen H., Investigating code generation performance of ChatGPT with crowdsourcing social data, IEEE 47Th Annual Computers, Software, and Applications Conference (COMPSAC), pp. 876-885, (2023); Cao J.; Li M.; Wen M.; Cheung S., A study on prompt design, Advantages and Limitations of Chatgpt for Deep Learning Program Repair, (2023); Laskar M.; Bari M.; Rahman M.; Bhuiyan M.; Joty S.; Huang J., A Systematic Study and Comprehensive Evaluation of Chatgpt on Benchmark Datasets, (2023); Camara J.; Troya J.; Burgueno L.; Vallecillo A., On the assessment of generative AI in modeling tasks: An experience report with ChatGPT and UML, Softw. Syst. Model., 22, pp. 781-793, (2023); Sridharan C., Distributed Systems Observability: A Guide to Building Robust Systems, (2018); He S., An empirical study of log analysis at Microsoft, Proceedings of the 30Th ACM Joint European Software Engineering Conference and Symposium on the Foundations of Software Engineering, pp. 1465-1476, (2022); Sridhara G.; Ranjani H.G.; Mazumdar S., Chatgpt: A Study on Its Utility for Ubiquitous Software Engineering Tasks, (2023); He S.; Zhu J.; He P.; Lyu M., Loghub: A Large Collection of System Log Datasets Towards Automated Log Analytics, (2020); Le V.; Zhang H., An Evaluation of Log Parsing with Chatgpt, (2023); Fu Q.; Lou J.; Wang Y.; Li J., Execution anomaly detection in distributed systems through unstructured log analysis, 2009 Ninth IEEE International Conference on Data Mining, pp. 149-158, (2009); Tang L.; Li T.; Perng C., LogSig: Generating system events from raw textual logs, Proceedings of the 20Th ACM International Conference on Information and Knowledge Management, pp. 785-794, (2011); Shima K., Length Matters: Clustering System Log Messages Using Length of Words. Arxiv, 1611, (2016); Dai H.; Li H.; Shang W.; Chen T.; Chen C., Logram: Efficient Log Parsing Using N-Gram Dictionaries, (2020); Nagappan M.; Vouk M., Abstracting log lines to log event types for mining software system logs, 2010 7Th IEEE Working Conference on Mining Software Repositories (MSR 2010), pp. 114-117, (2010); Vaarandi R., A data clustering algorithm for mining patterns from event logs, Proceedings of the 3Rd IEEE Workshop on IP Operations &amp; Management (IPOM 2003) (IEEE Cat. No. 03EX764, pp. 119-126, (2003); Wang X., SPINE: A scalable log parser with feedback guidance, Proceedings of the 30Th ACM Joint European Software Engineering Conference and Symposium on the Foundations of Software Engineering, pp. 1198-1208, (2022); Zheng Z., Co-analysis of RAS log and job log on Blue Gene/P, 2011 IEEE International Parallel &amp; Distributed Processing Symposium, pp. 840-851, (2011); Meng W., Summarizing Unstructured Logs in Online Services, (2020); Chuah E.; Jhumka A.; Narasimhamurthy S.; Hammond J.; Browne J.; Barth B., Linking resource usage anomalies with system failures from cluster log data, 2013 IEEE 32Nd International Symposium on Reliable Distributed Systems, pp. 111-120, (2013); Pi A.; Chen W.; Zhou X.; Ji M., Profiling distributed systems in lightweight vir-tualized environments with logs and resource metrics, Proceedings of the 27Th International Symposium on High-Performance Parallel and Distributed Computing, pp. 168-179, (2018); Ren Z.; Liu C.; Xiao X.; Jiang H.; Xie T., Root cause localization for unreproducible builds via causality analysis over system call tracing, 34Th IEEE/ACM International Conference on Automated Software Engineering (ASE), pp. 527-538, (2019); Kimura T., Spatio-temporal factorization of log data for understanding network events, IEEE INFOCOM 2014-IEEE Conference on Computer Communications, pp. 610-618, (2014); Steinle M.; Aberer K.; Girdzijauskas S.; Lovis C., Mapping moving landscapes by mining mountains of logs: Novel techniques for dependency model generation, VLDB, 6, pp. 1093-1102, (2006); Lou J.; Fu Q.; Yang S.; Xu Y.; Li J., Mining invariants from console logs for system problem detection, 2010 USENIX Annual Technical Conference (USENIX ATC 2010), (2010); Kc K., Gu, X.: ELT: Efficient log-based troubleshooting system for cloud computing infrastructures, 2011 IEEE 30Th International Symposium on Reliable Distributed Systems, pp. 11-20, (2011); Awad M.; Menasce D., Performance model derivation of operational systems through log analysis, 2016 IEEE 24Th International Symposium on Modeling, Analysis and Simulation of Computer and Telecommunication Systems (MAS-COTS), pp. 159-168, (2016); Tan J.; Kavulya S.; Gandhi R.; Narasimhan P., Visual, log-based causal tracing for performance debugging of MapReduce systems, 2010 IEEE 30Th International Conference on Distributed Computing Systems, pp. 795-806, (2010); Beschastnikh I.; Brun Y.; Ernst M.; Krishnamurthy A., Inferring models of concurrent systems from logs of their behavior with CSight, Proceedings of the 36Th International Conference on Software Engineering, pp. 468-479, (2014); Mariani L.; Pastore F., Automated identification of failure causes in system logs, 2008 19Th International Symposium on Software Reliability Engineering (ISSRE), pp. 117-126, (2008); Ulrich A.; Hallal H.; Petrenko A.; Boroday S., Verifying trustworthiness requirements in distributed systems with formal log-file analysis, 2003 Proceedings of the 36Th Annual Hawaii International Conference on System Sciences, (2003); Oprea A.; Li Z.; Yen T.; Chin S.; Alrwais S., Detection of early-stage enterprise infection by mining large-scale log data, 2015 45Th Annual IEEE/IFIP International Conference on Dependable Systems and Networks, pp. 45-56, (2015); Balzarotti D.; Stolfo S.; Cova M.; Intrusions R.I.A., Defenses, (2012); Yoon E.; Squicciarini A., Toward detecting compromised MapReduce workers through log analysis, 2014 14Th IEEE/ACM International Symposium on Cluster, Cloud and Grid Computing, pp. 41-50, (2014); Yen T., Beehive: Large-scale log analysis for detecting suspicious activity in enterprise networks, Proceedings of the 29Th Annual Computer Security Applications Conference, pp. 199-208, (2013); Goncalves D.; Bota J.; Correia M., Big data analytics for detecting host misbehavior in large logs, 2015 IEEE Trustcom/Bigdatase/Ispa, Vol. 1, Pp. 238–245, (2015); Du M.; Li F.; Zheng G.; Srikumar V., DeepLog: Anomaly detection and diagnosis from system logs through deep learning, Proceedings of the 2017 ACM SIGSAC Conference on Computer and Communications Security, pp. 1285-1298, (2017); Bertero C.; Roy M.; Sauvanaud C.; Tredan G., Experience report: Log mining using natural language processing and application to anomaly detection, 2017 IEEE 28Th International Symposium on Software Reliability Engineering (ISSRE), pp. 351-360, (2017); Meng W., LogAnomaly: Unsupervised detection of sequential and quantitative anomalies in unstructured logs, IJCAI 2019, pp. 4739-4745, (2019); Zhang X., Robust log-based anomaly detection on unstable log data, Proceedings of the 2019 27Th ACM Joint Meeting on European Software Engineering Conference and Symposium on the Foundations of Software Engineering, pp. 807-817, (2019); He S.; Zhu J.; He P.; Lyu M., Experience report: System log analysis for anomaly detection, 2016 IEEE 27Th International Symposium on Software Reliability Engineering (ISSRE), pp. 207-218, (2016); Candido J.; Aniche M.; Deursen A., Log-based software monitoring, Peerj Comput. Sci., 7, (2021); Tang D.; Iyer R., Analysis of the VAX/VMS error logs in multicomputer environments-a case study of software dependability, Proceedings Third International Symposium on Software Reliability Engineering, pp. 216-217, (1992); Lim C.; Singh N.; Yajnik S., A log mining approach to failure analysis of enterprise telephony systems, IEEE International Conference on Dependable Systems and Networks with FTCS and DCC (DSN), pp. 398-403, (2008); Xu W.; Huang L.; Fox A.; Patterson D.; Jordan M., Detecting large-scale system problems by mining console logs, Proceedings of the ACM SIGOPS 22Nd Symposium on Operating Systems Principles, pp. 117-132, (2009); Xu W.; Huang L.; Fox A.; Patterson D.; Jordan M., Online system problem detection by mining patterns of console logs, 2009 Ninth IEEE International Conference on Data Mining, pp. 588-597, (2009); Gandomi A.; Haider M., Beyond the hype: Big data concepts, methods, and analytics, Int. J. Inf. Manag., 35, pp. 137-144, (2015); Chang Y., A Survey on Evaluation of Large Language Models, (2023); Chang M.; Ratinov L.; Roth D.; Srikumar V., Importance of semantic representation: Dataless classification, Proceedings of the 23Rd National Conference on Artificial Intelligence, 2, pp. 830-835, (2008); Larochelle H.; Erhan D.; Bengio Y., Zero-data learning of new tasks, Proceedings of the 23Rd National Conference on Artificial Intelligence, 2, pp. 646-651, (2008); Palatucci M.; Pomerleau D.; Hinton G.; Mitchell T., Zero-shot learning with semantic output codes, Proceedings of the 22Nd International Conference on Neural Information Processing Systems, pp. 1410-1418, (2009); Miller E.; Matsakis N.; Viola P., Learning from one example through shared densities on transforms, Proceedings of the IEEE Conference on Computer Vision and Pattern Recognition, CVPR 2000 (Cat. No. PR00662), Vol. 1, Pp. 464–471, (2000); Scao T., BLOOM: A 176B-Parameter Open-Access Multilingual Language Model, (2023); Fu X.; Ren R.; Zhan J.; Zhou W.; Jia Z., Lu, G.: LogMaster: Mining event correlations in logs of large-scale cluster systems, 2012 IEEE 31St Symposium on Reliable Distributed Systems, pp. 71-80, (2012); Tama B.; Comuzzi M., An empirical comparison of classification techniques for next event prediction using business process event logs, Expert Syst. Appl., 129, pp. 233-245, (2019); Shmueli G.; Koppius O., Predictive analytics in information systems research, MIS Q, 35, pp. 553-572, (2011); Leiter C., Chatgpt: A Meta-Analysis after 2.5 Months, (2023); Pettinato M.; Gil J.; Galeas P.; Russo B., Log mining to re-construct system behavior: An exploratory study on a large telescope system, Inf. Softw. Technol., 114, pp. 121-136, (2019); Mao R.; Chen G.; Zhang X.; Guerin F.; Cambria E., Gpteval: A Survey on Assessments of Chatgpt and GPT-4, (2023); Li B., Evaluating ChatGPT’s information extraction capabilities: An assessment of performance, explainability, calibration, And Faithfulness, (2023); Francescomarino C.; Ghidini C.; Maggi F.; Petrucci G.; Yeshchenko A., An eye into the future: Leveraging a-priori knowledge in predictive business process monitoring, International Conference on Business Process Management, (2017); Verenich I.; Dumas M.; Rosa M.; Maggi F.; Teinemaa I., Survey and cross-benchmark comparison of remaining time prediction methods in business process monitoring, ACM Trans. Intell. Syst. Technol., 10, 4, pp. 1-34, (2019); Evermann J.; Rehse J.; Fettke P., Predicting process behaviour using deep learning, Decis. Support Syst., 100, pp. 129-140, (2017); Chatgpt: Optimizing Language Models for Dialogue; Logai: A Library for Log Analytics and Intelligence; How to Get Started with Aiops; Zhu J.; He S.; He P.; Liu J.; Lyu M., Loghub: A large collection of system log datasets for ai-driven log analytics, IEEE International Symposium on Software Reliability Engineering (ISSRE), (2023)</t>
  </si>
  <si>
    <t>P. Mudgal; Intel Corporation, Hillsboro, 97124, United States; email: priyanka.mudgal@intel.com</t>
  </si>
  <si>
    <t>Zhao F.; Miao D.</t>
  </si>
  <si>
    <t>1st International Conference on AI-generated Content, AIGC 2023</t>
  </si>
  <si>
    <t>25 August 2023 through 26 August 2023</t>
  </si>
  <si>
    <t>Shanghai</t>
  </si>
  <si>
    <t>978-981997586-0</t>
  </si>
  <si>
    <t>2-s2.0-85177179104</t>
  </si>
  <si>
    <t>Xue X.; Du Y.; Liu X.</t>
  </si>
  <si>
    <t>Xue, Xianwei (57241166300); Du, Yuxia (59588342400); Liu, Xidong (55613214600)</t>
  </si>
  <si>
    <t>57241166300; 59588342400; 55613214600</t>
  </si>
  <si>
    <t>Research on Generative AI Assistants Based on Large Language Model APIs</t>
  </si>
  <si>
    <t>Proceedings of 2025 8th International Conference on Computer Information Science and Artificial Intelligence, CISAI 2025</t>
  </si>
  <si>
    <t>10.1145/3773365.3773375</t>
  </si>
  <si>
    <t>https://www.scopus.com/inward/record.uri?eid=2-s2.0-105026340206&amp;doi=10.1145%2F3773365.3773375&amp;partnerID=40&amp;md5=a20692ee221c7e5f0339a5e8c1b65cc5</t>
  </si>
  <si>
    <t>Shandong Institute of Commerce and Technology, Shandong, Jinan, China</t>
  </si>
  <si>
    <t>Xue X., Shandong Institute of Commerce and Technology, Shandong, Jinan, China; Du Y., Shandong Institute of Commerce and Technology, Shandong, Jinan, China; Liu X., Shandong Institute of Commerce and Technology, Shandong, Jinan, China</t>
  </si>
  <si>
    <t>With the breakthrough of Large Language Models (LLMs) technology, API call based generative AI assistants have become the core tool for enterprise intelligence transformation. This article systematically studies the design and implementation of a generative AI assistant system that supports multimodal interaction, dynamic task routing, and privacy protection by calling mainstream LLM APIs such as OpenAI GPT-4, Anthropic Claude, and Google Gemini. Experiments have shown that the system achieves a task completion rate of 94% in complex tasks such as medical diagnosis and legal document generation, which is 38% higher than traditional rule engines, while reducing API call costs by 42%. This article deeply analyzes the problem of information decay in long context processing and proposes a dynamic summarization algorithm based on attention weight decay, which improves the accuracy of multi round dialogue memory to 89%. In addition, to address the risk of API dependency, a hybrid scheduling framework combining open-source models and commercial APIs is designed to reduce the probability of single point of failure while ensuring performance. The research results provide a full stack reference for the engineering implementation of LLM, from architecture design to optimization strategies. © 2025 Copyright held by the owner/author(s).</t>
  </si>
  <si>
    <t>API call optimization; big language model; generative AI; hybrid architecture; multimodal interaction</t>
  </si>
  <si>
    <t>Application programming interfaces (API); Computation theory; Information management; Memory architecture; Open source software; Open systems; API call optimization; API calls; Big language model; Core tools; Generative AI; Hybrid architectures; Language model; Modeling technology; Multimodal Interaction; Optimisations; Diagnosis</t>
  </si>
  <si>
    <t>Chao C., How generative AI based on big language models empowers CI[J], Competitive Intelligence, 19, 4, (2023); Meirong L., Construction and Application of Translation AI Intelligent Agent Project Based on Large Language Model[J], Wireless Internet Technology, 21, 7, pp. 42-45, (2024); Shi Z.; Duan G.; Ma L.; Jie W., AI intelligent question answering optimization based on big language model named entity recognition [J], Postal and Telecommunications Design Technology, 3, pp. 80-84, (2025); Jiarui Q., Century Kaiyuan: Building a Big Language Model, Empowering the Industry with AI [J], Printing Manager, 2, pp. 42-44, (2025); Genhao L.; Neng Z.; Zibin Z., Construction of API Usage Constraint Knowledge Based on Large Language Model [J], Computer Engineering, 4, pp. 1-15, (2025); Lisa M.; Crockett M.J., Artificial intelligence and illusions of understanding in scientific research[J], Nature, pp. 49-58, (2024); Yongjun X.; Fei W.; Zhulin A.; Qi W.; Zhao Z., Artificial intelligence for science-bridging data to wisdom[J], The Innovation, 4, (2023); Howe Nick P.; Magdalena S.; Van Noorden R.; Yann S., Nature's Take: How will ChatGPT and generative AI transform research?[J], Nature, (2023); Vanitha S.; Cait L.; Shrihari S.; Detelina M., Paradigms for Progress: An Anomaly-First Framework for Paradigm Development[ J, Journal of Marketing, 816, (2023); Igor G.; Matthew F.; Parker Dawn C.; Christakis Nicholas A.; Tetlock Philip E.; Cunningham W.A., AI and the transformation of social science research.[J], Science (New York, N.Y.), pp. 1108-1109, (2023)</t>
  </si>
  <si>
    <t>X. Xue; Shandong Institute of Commerce and Technology, Jinan, Shandong, China; email: 376303164@qq.com</t>
  </si>
  <si>
    <t>2025 8th International Conference on Computer Information Science and Artificial Intelligence, CISAI 2025</t>
  </si>
  <si>
    <t>12 September 2025 through 14 September 2025</t>
  </si>
  <si>
    <t>Wuhan</t>
  </si>
  <si>
    <t>979-840071874-8</t>
  </si>
  <si>
    <t>Proc. Int. Conf. Comput. Inform. Sci. Artif. Intell., CISAI</t>
  </si>
  <si>
    <t>2-s2.0-105026340206</t>
  </si>
  <si>
    <t>Yang R.; Zeng Q.; You K.; Qiao Y.; Huang L.; Hsieh C.-C.; Rosand B.; Goldwasser J.; Dave A.; Keenan T.; Ke Y.; Hong C.; Liu N.; Chew E.; Radev D.; Lu Z.; Xu H.; Chen Q.; Li I.</t>
  </si>
  <si>
    <t>Yang, Rui (58728071500); Zeng, Qingcheng (57681143900); You, Keen (57668759200); Qiao, Yujie (57668427900); Huang, Lucas (58506851400); Hsieh, Chia-Chun (57219764746); Rosand, Benjamin (57222502822); Goldwasser, Jeremy (57226254434); Dave, Amisha (57202279221); Keenan, Tiarnan (16686139900); Ke, Yuhe (57220660733); Hong, Chuan (55945588500); Liu, Nan (35795731300); Chew, Emily (7102013764); Radev, Dragomir (7006578526); Lu, Zhiyong (57323696000); Xu, Hua (55493876700); Chen, Qingyu (57169104000); Li, Irene (57207861716)</t>
  </si>
  <si>
    <t>58728071500; 57681143900; 57668759200; 57668427900; 58506851400; 57219764746; 57222502822; 57226254434; 57202279221; 16686139900; 57220660733; 55945588500; 35795731300; 7102013764; 7006578526; 57323696000; 55493876700; 57169104000; 57207861716</t>
  </si>
  <si>
    <t>Ascle—A Python Natural Language Processing Toolkit for Medical Text Generation: Development and Evaluation Study</t>
  </si>
  <si>
    <t>Journal of Medical Internet Research</t>
  </si>
  <si>
    <t>e60601</t>
  </si>
  <si>
    <t>10.2196/60601</t>
  </si>
  <si>
    <t>https://www.scopus.com/inward/record.uri?eid=2-s2.0-85205605906&amp;doi=10.2196%2F60601&amp;partnerID=40&amp;md5=3853875a53679d09ed725861d5c9e31f</t>
  </si>
  <si>
    <t>Centre for Quantitative Medicine, Duke-NUS Medical School, Singapore, Singapore; Department of Linguistics, Northwestern University, Evanston, IL, United States; Department of Computer Science, Yale University, New Haven, CT, United States; Yale School of Public Health, Yale University, New Haven, CT, United States; Yale New Haven Hospital, Yale School of Medicine, Yale University, New Haven, CT, United States; Division of Epidemiology and Clinical Applications, National Eye Institute, National Institutes of Health, Bethesda, MD, United States; Department of Anesthesiology, Singapore General Hospital, Singapore, Singapore; Department of Biostatistics and Bioinformatics, Duke University, Durham, NC, United States; Program in Health Services and Systems Research, Duke-NUS Medical School, Singapore, Singapore; Institute of Data Science, National University of Singapore, Singapore, Singapore; National Center for Biotechnology Information, National Library of Medicine, National Institutes of Health, Bethesda, MD, United States; Department of Biomedical Informatics and Data Science, Yale School of Medicine, Yale University, New Haven, CT, United States; Information Technology Center, University of Tokyo, Kashiwa, Japan; Smartor LLC, Tokyo, Japan</t>
  </si>
  <si>
    <t>Yang R., Centre for Quantitative Medicine, Duke-NUS Medical School, Singapore, Singapore; Zeng Q., Department of Linguistics, Northwestern University, Evanston, IL, United States; You K., Department of Computer Science, Yale University, New Haven, CT, United States; Qiao Y., Yale School of Public Health, Yale University, New Haven, CT, United States; Huang L., Department of Computer Science, Yale University, New Haven, CT, United States; Hsieh C.-C., Department of Computer Science, Yale University, New Haven, CT, United States; Rosand B., Department of Computer Science, Yale University, New Haven, CT, United States; Goldwasser J., Department of Computer Science, Yale University, New Haven, CT, United States; Dave A., Yale New Haven Hospital, Yale School of Medicine, Yale University, New Haven, CT, United States; Keenan T., Division of Epidemiology and Clinical Applications, National Eye Institute, National Institutes of Health, Bethesda, MD, United States; Ke Y., Department of Anesthesiology, Singapore General Hospital, Singapore, Singapore; Hong C., Department of Biostatistics and Bioinformatics, Duke University, Durham, NC, United States; Liu N., Centre for Quantitative Medicine, Duke-NUS Medical School, Singapore, Singapore, Program in Health Services and Systems Research, Duke-NUS Medical School, Singapore, Singapore, Institute of Data Science, National University of Singapore, Singapore, Singapore; Chew E., Division of Epidemiology and Clinical Applications, National Eye Institute, National Institutes of Health, Bethesda, MD, United States; Radev D., Department of Computer Science, Yale University, New Haven, CT, United States; Lu Z., National Center for Biotechnology Information, National Library of Medicine, National Institutes of Health, Bethesda, MD, United States; Xu H., Department of Biomedical Informatics and Data Science, Yale School of Medicine, Yale University, New Haven, CT, United States; Chen Q., Department of Biomedical Informatics and Data Science, Yale School of Medicine, Yale University, New Haven, CT, United States; Li I., Information Technology Center, University of Tokyo, Kashiwa, Japan, Smartor LLC, Tokyo, Japan</t>
  </si>
  <si>
    <t>Background: Medical texts present significant domain-specific challenges, and manually curating these texts is a time-consuming and labor-intensive process. To address this, natural language processing (NLP) algorithms have been developed to automate text processing. In the biomedical field, various toolkits for text processing exist, which have greatly improved the efficiency of handling unstructured text. However, these existing toolkits tend to emphasize different perspectives, and none of them offer generation capabilities, leaving a significant gap in the current offerings. Objective: This study aims to describe the development and preliminary evaluation of Ascle. Ascle is tailored for biomedical researchers and clinical staff with an easy-to-use, all-in-one solution that requires minimal programming expertise. For the first time, Ascle provides 4 advanced and challenging generative functions: question-answering, text summarization, text simplification, and machine translation. In addition, Ascle integrates 12 essential NLP functions, along with query and search capabilities for clinical databases. Methods: We fine-tuned 32 domain-specific language models and evaluated them thoroughly on 27 established benchmarks. In addition, for the question-answering task, we developed a retrieval-augmented generation (RAG) framework for large language models that incorporated a medical knowledge graph with ranking techniques to enhance the reliability of generated answers. Additionally, we conducted a physician validation to assess the quality of generated content beyond automated metrics. Results: The fine-tuned models and RAG framework consistently enhanced text generation tasks. For example, the fine-tuned models improved the machine translation task by 20.27 in terms of BLEU score. In the question-answering task, the RAG framework raised the ROUGE-L score by 18% over the vanilla models. Physician validation of generated answers showed high scores for readability (4.95/5) and relevancy (4.43/5), with a lower score for accuracy (3.90/5) and completeness (3.31/5). Conclusions: This study introduces the development and evaluation of Ascle, a user-friendly NLP toolkit designed for medical text generation. All code is publicly available through the Ascle GitHub repository. All fine-tuned language models can be accessed through Hugging Face. ©Rui Yang, Qingcheng Zeng, Keen You, Yujie Qiao, Lucas Huang, Chia-Chun Hsieh, Benjamin Rosand, Jeremy Goldwasser, Amisha Dave, Tiarnan Keenan, Yuhe Ke, Chuan Hong, Nan Liu, Emily Chew, Dragomir Radev, Zhiyong Lu, Hua Xu, Qingyu Chen, Irene Li. Originally published in the Journal of Medical Internet Research (https://www.jmir.org), 03.10.2024.</t>
  </si>
  <si>
    <t>deep learning; generative artificial intelligence; healthcare; large language models; machine learning; natural language processing; retrieval-augmented generation</t>
  </si>
  <si>
    <t>Algorithms; Humans; Natural Language Processing; Software; algorithm; article; benchmarking; data base; deep learning; generative artificial intelligence; human; information retrieval; Internet; language model; large language model; machine learning; natural language processing; reliability; Vanilla; word processing; software</t>
  </si>
  <si>
    <t>Li I; Yasunaga M; Nuzumlali MY; Caraballo C; Mahajan S; Krumholz H, A neural topic-attention model for medical term abbreviation disambiguation, (2019); Li I; Pan J; Goldwasser J; Verma N; Wong WP; Nuzumlali MY, Neural natural language processing for unstructured data in electronic health records: a review, Computer Science Review, 46, (2022); Shickel B; Tighe PJ; Bihorac A; Rashidi P., Deep EHR: a survey of recent advances in deep learning techniques for electronic health record (EHR) analysis, IEEE J Biomed Health Inform, 22, 5, pp. 1589-1604, (2018); al-Aiad A; Duwairi R; Fraihat M., Survey: deep learning concepts and techniques for electronic health record, IEEE; 2018. Presented at: IEEE/ACS 15th International Conference on Computer Systems and Applications (AICCSA), (2018); Zhang Y; Chen Q; Yang Z; Lin H; Lu Z., BioWordVec, improving biomedical word embeddings with subword information and MeSH, Sci Data, 6, 1, (2019); Chen Q; Peng Y; Lu Z., BioSentVec: creating sentence embeddings for biomedical texts, IEEE; 2019. Presented at: IEEE International Conference on Healthcare Informatics (ICHI), pp. 1-5; Devlin J; Chang MW; Lee K; Toutanova K., BERT: pre-training of deep bidirectional transformers for language understanding, pp. 1-16, (2019); Lee J; Yoon W; Kim S; Kim D; Kim S; So CH, BioBERT: a pre-trained biomedical language representation model for biomedical text mining, Bioinformatics, 36, 4, pp. 1234-1240, (2020); Alsentzer E; Murphy JR; Boag W; Weng WH; Jin D; Naumann T, Publicly available clinical BERT embeddings, pp. 72-78, (2019); Gu Y; Tinn R; Cheng H; Lucas M; Usuyama N; Liu X, Domain-specific language model pretraining for biomedical natural language processing, ACM Trans. Comput. Healthcare, 3, 1, pp. 1-23, (2021); Singhal K; Tu T; Gottweis J; Sayres R; Wulczyn E; Hou L, Towards expert-level medical question answering with large language models; Saab K; Tu T; Weng WH; Tanno R; Stutz D; Wulczyn E, Capabilities of gemini models in medicine; Yang R; Tan TF; Lu W; Thirunavukarasu AJ; Ting DSW; Liu N., Large language models in health care: development, applications, and challenges, Health Care Sci, 2, 4, pp. 255-263, (2023); Li C; Mowery DL; Ma X; Yang R; Vurgun U; Hwang S, Realizing the potential of social determinants data: a scoping review of approaches for screening, linkage, extraction, analysis and interventions, medRxiv; Yang R; Ning Y; Keppo E; Liu M; Hong C; Bitterman D, Retrieval-augmented generation for generative artificial intelligence in medicine; Wang S; McDermott MBA; Chauhan G; Ghassemi M; Hughes MC; Naumann T., MIMIC-Extract, CHIL '20: Proceedings of the ACM Conference on Health, Inference, and Learning, pp. 222-235, (2020); Neumann M; King D; Beltagy I; Ammar W., ScispaCy: Fast and robust models for biomedical natural language processing. USA. Association for Computational Linguistics; 2019, Proceedings of the 18th BioNLP Workshop and Shared Task Stroudsburg, pp. 319-327; Eyre H; Chapman AB; Peterson KS; Shi J; Alba PR; Jones MM, Launching into clinical space with medspaCy: a new clinical text processing toolkit in Python, AMIA Annu Symp Proc, 2021, pp. 438-447, (2022); Yang F; Wang X; Ma H; Li J., Transformers-sklearn: a toolkit for medical language understanding with transformer-based models, BMC Med Inform Decis Mak, 21, (2021); Zhang Y; Zhang Y; Qi P; Manning CD; Langlotz CP., Biomedical and clinical English model packages for the stanza python NLP library, J Am Med Inform Assoc, 28, 9, pp. 1892-1899, (2021); Yang R; Liu H; Marrese-Taylor E; Zeng Q; Ke YH; Li W, KG-Rank: Enhancing large language models for medical QA with knowledge graphs and ranking techniques; Bodenreider O., The unified medical language system (UMLS): integrating biomedical terminology, Nucleic Acids Res, 32, pp. D267-D270, (2004); Xu C; Guo D; Duan N; McAuley J., Baize: an open-source chat model with parameter-efficient tuning on self-chat data. Association for Computational Linguistics; 2023, Proceedings of the 2023 Conference on Empirical Methods in Natural Language Processing, pp. 6268-6278; Open AI; Achiam J; Adler S; Agarwal S; Ahmad L; Akkaya I, GPT-4 Technical Report; Touvron H; Martin L; Stone K; Albert P; Almahairi A; Babaei Y, Llama 2: open foundation and fine-tuned chat models; Abacha AB; Agichtein E; Pinter Y; Demner-Fushman D., Overview of the medical question answering task at TREC 2017 LiveQA, Text REtrieval Conference (TREC), (2018); Malaviya C; Lee S; Chen S; Sieber E; Yatskar M; Roth D., ExpertQA: expert-curated questions and attributed answers; Abacha AB; Mrabet Y; Sharp M; Goodwin TR; Shooshan SE; Demner-Fushman D., Bridging the gap between consumers' medication questions and trusted answers, Stud Health Technol Inform, 264, pp. 25-29, (2019); Mishra R; Bian J; Fiszman M; Weir CR; Jonnalagadda S; Mostafa J, Text summarization in the biomedical domain: a systematic review of recent research, J Biomed Inform, 52, pp. 457-467, (2014); Ke Y; Yang R; Liu N., Comparing open-access database and traditional intensive care studies using machine learning: bibliometric analysis study, J Med Internet Res, 26, (2024); Xie Q; Luo Z; Wang B; Ananiadou S., A survey for biomedical text summarization: from pre-trained to large language models; Zhang J; Zhao Y; Saleh M; Liu PJ., PEGASUS: pre-training with extracted gap-sentences for abstractive summarization, (2020); Zaheer M; Guruganesh G; Dubey A; Ainslie J; Alberti C; Ontanon S, Big bird: transformers for longer sequences; Lewis M; Liu Y; Goyal N; Ghazvininejad M; Mohamed A; Levy O, BART: denoising sequence-to-sequence pre-training for natural language generation, translation, and comprehension. Association for Computational Linguistics; 2020, pp. 7871-7880; Xiao W; Beltagy I; Carenini G; Cohan A., PRIMERA: pyramid-based masked sentence pre-training for multi-document summarization. Association for Computational Linguistics; 2022, Proceedings of the 60th Annual Meeting of the Association for Computational Linguistics; Phan LN; Anibal JT; Tran H; Chanana S; Bahadroglu E; Peltekian A, SciFive: a text-to-text transformer model for biomedical literature; Yuan H; Yuan Z; Gan R; Zhang J; Xie Y; Yu S., BioBART: pretraining and evaluation of a biomedical generative language model. BioBART. Pretraining and evaluation of A biomedical generative language model. arXiv; 2022, pp. 97-109; Cohan A; Dernoncourt F; Kim D; Bui T; Kim S; Chang W, A discourse-aware attention model for abstractive summarization of long documents, Proceedings of the 2018 Conference of the North American Chapter of the Association for Computational Linguistics: Human Language Technologies, pp. 615-621, (2018); Johnson AEW; Pollard TJ; Berkowitz SJ; Greenbaum NR; Lungren MP; Deng CY, MIMIC-CXR, a de-identified publicly available database of chest radiographs with free-text reports, Sci Data, 1, 1, (2019); Savery M; Abacha AB; Gayen S; Demner-Fushman D., Question-driven summarization of answers to consumer health questions, Sci Data, 7, 1, (2020); Devaraj A; Wallace BC; Marshall IJ; Li JJ., Paragraph-level Simplification of medical texts, Proc Conf, 2021, pp. 4972-4984, (2021); Goldsack T; Zhang Z; Lin C; Scarton C., Making science simple: corpora for the lay summarisation of scientific literature. Association for Computational Linguistics; 2022, Proceedings of the 2022 Conference on Empirical Methods in Natural Language Processing, pp. 10589-10604; Luo J; Zheng Z; Ye H; Ye M; Wang Y; You Q, Benchmarking automated clinical language simplification: dataset, algorithm, and evaluation; Khoong EC; Rodriguez JA., A research agenda for using machine translation in clinical medicine, J Gen Intern Med, 37, 5, pp. 1275-1277, (2022); Junczys-Dowmunt M; Grundkiewicz R; Dwojak T; Hoang H; Heafield K; Neckermann T, Marian: fast neural machine translation in C++, Proceedings of ACL 2018, System Demonstrations, pp. 116-121, (2018); Xue L; Constant N; Roberts A; Kale M; Al-Rfou R; Siddhant A, mT5: A massively multilingual pre-trained text-to-text transformer. Association for Computational Linguistics; 2021, pp. 483-498; UFAL Medical Corpus v. 1.0; Lin CY., ROUGE: a package for automatic evaluation of summaries, pp. 74-81, (2004); Zhang T; Kishore V; Wu F; Weinberger KQ; Artzi Y., BERTScore: evaluating text generation with BERT, (2020); Zhao W; Peyrard M; Liu F; Gao Y; Meyer C; Eger S., MoverScore: text generation evaluating with contextualized embeddings and earth mover distance. Association for Computational Linguistics; 2019, Proceedings of the 2019 Conference on Empirical Methods in Natural Language Processing and the 9th International Joint Conference on Natural Language Processing (EMNLP-IJCNLP), pp. 563-578; Sellam T; Das D; Parikh AP., BLEURT: learning robust metrics for text generation, (2020); Rohde T; Wu X; Liu Y., Hierarchical learning for generation with long source sequences; Kincaid JP; Fishburne RP; Rogers RL; Chissom BS., Derivation Of new readability formulas (Automated Readability Index, Fog Count And Flesch Reading Ease Formula) for navy enlisted personnel, Institute for Simulation and Training, 56, (1975); Mihalcea R; Tarau P., TextRank: Bringing Order into Text. Association for Computational Linguistics; 2004, Proceedings of the Conference on Empirical Methods in Natural Language Processing, pp. 404-411; Xie Q; Schenck EJ; Yang HS; Chen Y; Peng Y; Wang F., Faithful AI in medicine: a systematic review with large language models and beyond, medRxiv; Fleming SL; Lozano A; Haberkorn WJ; Jindal J; Reis E; Thapa R, MedAlign: a clinician-generated dataset for instruction following with electronic medical records. 2024, Proceedings of the 38th AAAI Conference on Artificial Intelligence, pp. 22021-22030; Gao F; Jiang H; Yang R; Zeng Q; Lu J; Blum M, Large Language models on wikipedia-style survey generation: an evaluation in NLP concepts; Yang R; Yang B; Ouyang S; She T; Feng A; Jiang Y, Leveraging large language models for concept graph recovery and question answering in NLP education; Ke YH; Yang R; Lie SA; Lim TXY; Abdullah HR; Ting DSW, Enhancing diagnostic accuracy through multi-agent conversations: using large language models to mitigate cognitive bias; Tian S; Jin Q; Yeganova L; Lai PT; Zhu Q; Chen X, Opportunities and challenges for ChatGPT and large language models in biomedicine and health, Brief Bioinform, 25, 1, (2023); Ning Y; Teixayavong S; Shang Y; Savulescu J; Nagaraj V; Miao D, Generative artificial intelligence in healthcare: ethical considerations and assessment checklist; Yang R; Nair SV; Ke Y; D'Agostino D; Liu M; Ning Y, Disparities in clinical studies of AI-enabled applications from a global perspective, NPJ Digit Med, 7, (2024)</t>
  </si>
  <si>
    <t>I. Li; Information Technology Center University of Tokyo, Kashiwa, 6-2-3 Kashiwanoha, 277-8582, Japan; email: ireneli@ds.itc.u-tokyo.ac.jp</t>
  </si>
  <si>
    <t>JMIR Publications Inc.</t>
  </si>
  <si>
    <t>J. Med. Internet Res.</t>
  </si>
  <si>
    <t>2-s2.0-85205605906</t>
  </si>
  <si>
    <t>Cheng B.; Zhang C.; Wang K.; Shi L.; Liu Y.; Wang H.; Guo Y.; Li D.; Chen X.</t>
  </si>
  <si>
    <t>Cheng, Baijun (58828608100); Zhang, Cen (57210937718); Wang, Kailong (57189044584); Shi, Ling (58870444500); Liu, Yang (56911879800); Wang, Haoyu (55808022700); Guo, Yao (55548454000); Li, Ding (55321277800); Chen, Xiangqun (8382494100)</t>
  </si>
  <si>
    <t>58828608100; 57210937718; 57189044584; 58870444500; 56911879800; 55808022700; 55548454000; 55321277800; 8382494100</t>
  </si>
  <si>
    <t>Semantic-Enhanced Indirect Call Analysis with Large Language Models</t>
  </si>
  <si>
    <t>10.1145/3691620.3695016</t>
  </si>
  <si>
    <t>https://www.scopus.com/inward/record.uri?eid=2-s2.0-85212408097&amp;doi=10.1145%2F3691620.3695016&amp;partnerID=40&amp;md5=465d5ec191bc8b20df41e158863c271e</t>
  </si>
  <si>
    <t>Peking University, China; Nanyang Technological University, Singapore; Huazhong University of Science and Technology, China; Moe Key Lab of High-Confidence Software Technologies (PKU), China</t>
  </si>
  <si>
    <t>Cheng B., Peking University, China, Moe Key Lab of High-Confidence Software Technologies (PKU), China; Zhang C., Nanyang Technological University, Singapore; Wang K., Huazhong University of Science and Technology, China; Shi L., Nanyang Technological University, Singapore; Liu Y., Nanyang Technological University, Singapore; Wang H., Huazhong University of Science and Technology, China; Guo Y., Peking University, China, Moe Key Lab of High-Confidence Software Technologies (PKU), China; Li D., Peking University, China, Moe Key Lab of High-Confidence Software Technologies (PKU), China; Chen X., Peking University, China, Moe Key Lab of High-Confidence Software Technologies (PKU), China</t>
  </si>
  <si>
    <t>In contemporary software development, the widespread use of indirect calls to achieve dynamic features poses challenges in constructing precise control flow graphs (CFGs), which further impacts the performance of downstream static analysis tasks. To tackle this issue, various types of indirect call analyzers have been proposed. However, they do not fully leverage the semantic information of the program, limiting their effectiveness in real-world scenarios.To address these issues, this paper proposes Semantic-Enhanced Analysis (SEA), a new approach to enhance the effectiveness of indirect call analysis. Our fundamental insight is that for common programming practices, indirect calls often exhibit semantic similarity with their invoked targets. This semantic alignment serves as a supportive mechanism for static analysis techniques in filtering out false targets. Notably, contemporary large language models (LLMs) are trained on extensive code corpora, encompassing tasks such as code summarization, making them well-suited for semantic analysis. Specifically, SEA leverages LLMs to generate natural language summaries of both indirect calls and target functions from multiple perspectives. Through further analysis of these summaries, SEA can determine their suitability as caller-callee pairs. Experimental results demonstrate that SEA can significantly enhance existing static analysis methods by producing more precise target sets for indirect calls. © 2024 Copyright is held by the owner/author(s). Publication rights licensed to ACM.</t>
  </si>
  <si>
    <t>indirect-call analysis; LLM; semantic analysis</t>
  </si>
  <si>
    <t>Flow graphs; Semantics; Static analysis; Control-flow graphs; Down-stream; Dynamic features; Indirect-call analyze; Language model; Large language model; Performance; Precise control; Semantic analysis; Semantics Information; Software design</t>
  </si>
  <si>
    <t>National Research Foundation Singapore, NRF; ZTE Industry-University; National Major Science and Technology Projects of China, (2022ZD0119103); National Major Science and Technology Projects of China; National NSF of China, (62302176); Cyber Security Agency, (NCRP25-P04- TAICeN); DSO National Laboratories, (AISG2-GC-2023-008)</t>
  </si>
  <si>
    <t>We thank the anonymous reviewers for their comments. This work was partly supported by the National Science and Technology Major Project of China (2022ZD0119103), ZTE Industry-University- Institute Cooperation Funds under Grant No.HC-CN-20210319008, the National NSF of China (grant No.62302176), the National Research Foundation, Singapore, and the Cyber Security Agency under its National Cybersecurity R&amp;D Programme (NCRP25-P04- TAICeN), and the National Research Foundation, Singapore, and DSO National Laboratories under the AI Singapore Programme (AISG Award No: AISG2-GC-2023-008). Any opinions, findings and conclusions or recommendations expressed in this material are those of the author(s) and do not reflect the views of the above funding agencies.</t>
  </si>
  <si>
    <t>Lu K.; Hu H., Where does it go? refining indirect-call targets with multi-layer type analysis, Proceedings of the 2019 ACM SIGSAC Conference on Computer and Communications Security, pp. 1867-1881, (2019); SourceGraph; Li Z.; Zou D.; Xu S.; Jin H.; Zhu Y.; Chen Z., Sysevr: A framework for using deep learning to detect software vulnerabilities, IEEE Transactions on Dependable and Secure Computing, 19, 4, pp. 2244-2258, (2021); Cheng B.; Wang K.; Gao C.; Luo X.; Sui Y.; Li L.; Guo Y.; Chen X.; Wang H., The vulnerability is in the details: Locating fine-grained information of vulnerable code identified by graph-based detectors, (2024); Cheng B.; Zhao S.; Wang K.; Wang M.; Bai G.; Feng R.; Guo Y.; Ma L.; Wang H., Beyond fidelity: Explaining vulnerability localization of learning-based detectors, ACM Trans. Softw. Eng. Methodol., 33, 5, (2024); Weiss K.; Banse C., A language-independent analysis platform for source code, (2022); Sui Y.; Xue J., Svf: Interprocedural static value-flow analysis in llvm, Proceedings of the 25th international conference on compiler construction, pp. 265-266, (2016); Cheng K.; Zheng Y.; Liu T.; Guan L.; Liu P.; Li H.; Zhu H.; Ye K.; Sun L., Detecting vulnerabilities in linux-based embedded firmware with sse-based on-demand alias analysis, Proceedings of the 32nd ACM SIGSOFT International Symposium on Software Testing and Analysis, pp. 360-372, (2023); Tice C.; Roeder T.; Collingbourne P.; Checkoway S.; Erlingsson U.; Lozano L.; Pike G., Enforcing {Forward-Edge} {Control-Flow} integrity in {GCC} &amp; {LLVM}, 23rd USENIX security symposium (USENIX security 14), pp. 941-955, (2014); Li J.; Tong X.; Zhang F.; Ma J., Fine-cfi: Fine-grained control-flow integrity for operating system kernels, IEEE Transactions on Information Forensics and Security, 13, 6, pp. 1535-1550, (2018); Bauer M.; Grishchenko I.; Rossow C., Typro: Forward cfi for c-style indirect function calls using type propagation, Proceedings of the 38th Annual Computer Security Applications Conference, pp. 346-360, (2022); Mirzazade Farkhani R.; Jafari S.; Arshad S.; Robertson W.; Kirda E.; Okhravi H., On the effectiveness of type-based control flow integrity, Proceedings of the 34th Annual Computer Security Applications Conference, pp. 28-39, (2018); Chang Y.; Wang X.; Wang J.; Wu Y.; Yang L.; Zhu K.; Chen H.; Yi X.; Wang C.; Wang Y., A survey on evaluation of large language models, ACM Transactions on Intelligent Systems and Technology, 15, 3, pp. 1-45, (2024); Shen J.; Jiang K.; Tan X., Boundary data augmentation for offline reinforcement learning, ZTE Communications, 21, 3, (2023); Claudio Fanni S.; Febi M.; Aghakhanyan G.; Neri E., Natural language processing, Introduction to Artificial Intelligence, pp. 87-99, (2023); Stahlberg F., Neural machine translation: A review, Journal of Artificial Intelligence Research, 69, pp. 343-418, (2020); Li D.; Tu Y.; Zhou X.; Zhang Y.; Ma Z., End-to-end chinese entity recognition based on bert-bilstm-att-crf, ZTE Communications, 20, S1, (2022); Li H.; Hao Y.; Zhai Y.; Qian Z., Enhancing static analysis for practical bug detection: An llm-integrated approach, Proc. ACM Program. Lang., 8, OOPSLA1, (2024); Wang C.; Liu J.; Peng X.; Liu Y.; Lou Y., Inferring resourceoriented intentions using llms for static resource leak detection, (2024); Liu P.; Sun C.; Zheng Y.; Feng X.; Qin C.; Wang Y.; Li Z.; Sun L., Harnessing the power of llm to support binary taint analysis, (2023); Sun Y.; Wu D.; Xue Y.; Liu H.; Wang H.; Xu Z.; Xie X.; Liu Y., Gptscan: Detecting logic vulnerabilities in smart contracts by combining gpt with program analysis, Proceedings of the IEEE/ACM 46th International Conference on Software Engineering, ICSE '24, (2024); Wang C.; Zhang W.; Su Z.; Xu X.; Xie X.; Zhang X., When dataflow analysis meets large language models, (2024); Yang C.; Zhao Z.; Zhang L., Kernelgpt: Enhanced kernel fuzzing via large language models, (2023); Deng Y.; Steven Xia C.; Yang C.; Dylan Zhang S.; Yang S.; Zhang L., Large language models are edge-case generators: Crafting unusual programs for fuzzing deep learning libraries, Proceedings of the 46th IEEE/ACM International Conference on Software Engineering, ICSE '24, (2024); Deng Y.; Steven Xia C.; Peng H.; Yang C.; Zhang L., Large language models are zero-shot fuzzers: Fuzzing deep-learning libraries via large language models, Proceedings of the 32nd ACM SIGSOFT international symposium on software testing and analysis, pp. 423-435, (2023); Le-Cong T.; Jin Kang H.; Giang Nguyen T.; Agus Haryono S.; Lo D.; Le X.D.; Thang Huynh Q., Autopruner: Transformerbased call graph pruning, Proceedings of the 30th ACM Joint European Software Engineering Conference and Symposium on the Foundations of Software Engineering, pp. 520-532, (2022); Li Y.; Peng Y.; Huo Y.; Lyu M.R., Enhancing llm-based coding tools through native integration of ide-derived static context, (2024); Ding Y.; Wang Z.; Ahmad W.U.; Krishna Ramanathan M.; Nallapati R.; Bhatia P.; Roth D.; Xiang B., Cocomic: Code completion by jointly modeling in-file and cross-file context, Proceedings of the 2024 Joint International Conference on Computational Linguistics, Language Resources and Evaluation (LREC-COLING 2024), pp. 3433-3445, (2024); Chang O.; Metzman J.; Moroz M.; Barbella M.; Arya A., Oss-fuzz: Continuous fuzzing for open source software, (2016); Cai Y.; Jin Y.; Zhang C., Unleashing the power of type-based call graph construction by using regional pointer information, 33nd USENIX Security Symposium (USENIX Security 24), (2024); Artifact; Pei K.; Bieber D.; Shi K.; Sutton C.; Yin P., Can large language models reason about program invariants?, International Conference on Machine Learning, pp. 27496-27520, (2023); Li H.; Deng G.; Liu Y.; Wang K.; Li Y.; Zhang T.; Liu Y.; Xu G.; Xu G.; Wang H., Digger: Detecting Copyright Content Mis-usage in Large Language Model Training, (2024); Li Y.; Liu Y.; Li Y.; Shi L.; Deng G.; Chen S.; Wang K., Lockpicking LLMs: A Logit-Based Jailbreak Using Token-level Manipulation, (2024); Deng G.; Liu Y.; Wang K.; Li Y.; Zhang T.; Liu Y., Pandora: Jailbreak GPTs by Retrieval Augmented Generation Poisoning, NDSS-AISCC, (2024); Wang G.; Li Y.; Liu Y.; Deng G.; Li T.; Xu G.; Liu Y.; Wang H.; Wang K., MeTMaP: Metamorphic Testing for Detecting False Vector Matching Problems in LLM Augmented Generation, FORGE, pp. 12-23, (2024); Li Y.; Liu Y.; Deng G.; Zhang Y.; Song W.; Shi L.; Wang K.; Li Y.; Liu Y.; Wang H., Glitch Tokens in Large Language Models: Categorization Taxonomy and Effective Detection, FSE, (2024); Liu Y.; Deng G.; Li Y.; Wang K.; Zhang T.; Liu Y.; Wang H.; Zheng Y.; Liu Y., Prompt Injection attack against LLM-integrated Applications, (2023); Deng G.; Liu Y.; Li Y.; Wang K.; Zhang Y.; Li Z.; Wang H.; Zhang T.; Liu Y., MasterKey: Automated Jailbreak Across Multiple Large Language Model Chatbots, NDSS, (2024); Li N.; Li Y.; Liu Y.; Shi L.; Wang K.; Wang H., Drowzee: Metamorphic Testing for Fact-conflicting Hallucination Detection in Large Language Models, OOPSLA, (2024); Ji Z.; Lee N.; Frieske R.; Yu T.; Su D.; Xu Y.; Ishii E.; Jin Bang Y.; Madotto A.; Fung P., Survey of hallucination in natural language generation, ACM Comput. Surv., 55, 12, (2023); Yu X.; Liu L.; Hu X.; Wai Keung J.; Liu J.; Xia X., Fight fire with fire: How much can we trust chatgpt on source code-related tasks?, (2024); Khot T.; Trivedi H.; Finlayson M.; Fu Y.; Richardson K.; Clark P.; Sabharwal A., Decomposed prompting: A modular approach for solving complex tasks, Eleventh International Conference on Learning Representations, (2023); Wei J.; Wang X.; Schuurmans D.; Bosma M.; Xia F.; Chi E.; Le Q.V.; Zhou D., Chain-of-thought prompting elicits reasoning in large language models, Advances in neural information processing systems, 35, pp. 24824-24837, (2022); The LLVM Compiler Infrastructure; Sahoo P.; Kumar Singh A.; Saha S.; Jain V.; Mondal S.; Chadha A., A systematic survey of prompt engineering in large language models: Techniques and applications, (2024); Fioraldi A.; Maier D.; Eissfeldt H.; Heuse M., AFL++: Combining incremental steps of fuzzing research, 14th USENIX Workshop on Offensive Technologies (WOOT 20), (2020); Chatgpt: Optimizing language models for dialogue; Claude 2, (2023); Team G.; Anil R.; Borgeaud S.; Wu Y.; Alayrac J.; Yu J.; Soricut R.; Schalkwyk J.; Dai A.M.; Hauth A., Gemini: A family of highly capable multimodal models, (2024); Ouyang L.; Wu J.; Jiang X.; Almeida D.; Wainwright C.; Mishkin P.; Zhang C.; Agarwal S.; Slama K.; Ray A., Training language models to follow instructions with human feedback, Advances in neural information processing systems, 35, pp. 27730-27744, (2022); Bai J.; Bai S.; Chu Y.; Cui Z.; Dang K.; Deng X.; Fan Y.; Ge W.; Han Y.; Huang F.; Hui B.; Ji L.; Li M.; Lin J.; Lin R.; Liu D.; Liu G.; Lu C.; Lu K.; Ma J.; Men R.; Ren X.; Ren X.; Tan C.; Tan S.; Tu J.; Wang P.; Wang S.; Wang W.; Wu S.; Xu B.; Xu J.; Yang A.; Yang H.; Yang J.; Yang S.; Yao Y.; Yu B.; Yuan H.; Yuan Z.; Zhang J.; Zhang X.; Zhang Y.; Zhang Z.; Zhou C.; Zhou J.; Zhou X.; Zhu T., Qwen technical report, (2023); Llama 3 model card, AI@Meta, (2024); Young A.; Chen B.; Li C.; Huang C.; Zhang G.; Zhang G.; Li H.; Zhu J.; Chen J.; Chang J.; Yu K.; Liu P.; Liu Q.; Yue S.; Yang S.; Yang S.; Yu T.; Xie W.; Huang W.; Hu X.; Ren X.; Niu X.; Nie P.; Xu Y.; Liu Y.; Wang Y.; Cai Y.; Gu Z.; Liu Z.; Dai Z., Yi: Open foundation models by 01. ai, (2024); Model Card for Mixtral-8x7B; Utture A.; Liu S.; Gram Kalhauge C.; Palsberg J., Striking a balance: Pruning false-positives from static call graphs, Proceedings of the 44th International Conference on Software Engineering, pp. 2043-2055, (2022); Zhu W.; Feng Z.; Zhang Z.; Chen J.; Ou Z.; Yang M.; Zhang C., Callee: Recovering call graphs for binaries with transfer and contrastive learning, 2023 IEEE Symposium on Security and Privacy (SP), pp. 2357-2374, (2023); Atkinson D.C., Accurate call graph extraction of programs with function pointers using type signatures, 11th Asia-Pacific Software Engineering Conference, pp. 326-335, (2004); Niu B.; Tan G., Modular control-flow integrity, Proceedings of the 35th ACM SIGPLAN Conference on Programming Language Design and Implementation, pp. 577-587, (2014); Lu K.; Pakki A.; Wu Q., Detecting {Missing-Check} bugs via semantic-and {Context-Aware} criticalness and constraints inferences, 28th USENIX Security Symposium (USENIX Security 19), pp. 1769-1786, (2019); Ghavamnia S.; Palit T.; Mishra S.; Polychronakis M., Temporal system call specialization for attack surface reduction, 29th USENIX Security Symposium (USENIX Security 20), pp. 1749-1766, (2020); Sui Y.; Xue J., On-demand strong update analysis via value-flow refinement, Proceedings of the 2016 24th ACM SIGSOFT international symposium on foundations of software engineering, pp. 460-473, (2016); Shi Q.; Xiao X.; Wu R.; Zhou J.; Fan G.; Zhang C., Pinpoint: Fast and precise sparse value flow analysis for million lines of code, Proceedings of the 39th ACM SIGPLAN Conference on Programming Language Design and Implementation, pp. 693-706, (2018); Sridharan M.; Gopan D.; Shan L.; Bodik R., Demand-driven points-to analysis for java, ACM SIGPLAN Notices, 40, 10, pp. 59-76, (2005); Sui Y.; Xue J., Value-flow-based demand-driven pointer analysis for c and c++, IEEE Transactions on Software Engineering, 46, 8, pp. 812-835, (2018); Pomian D.; Bellur A.; Dilhara M.; Kurbatova Z.; Bogomolov E.; Bryksin T.; Dig D., Together we go further: Llms and ide static analysis for extract method refactoring, (2024)</t>
  </si>
  <si>
    <t>Y. Guo; Peking University, China; email: yaoguo@pku.edu.cn; C. Zhang; Nanyang Technological University, Singapore; email: cen001@e.ntu.edu.sg; K. Wang; Huazhong University of Science and Technology, China; email: wangkl@hust.edu.cn</t>
  </si>
  <si>
    <t>2-s2.0-85212408097</t>
  </si>
  <si>
    <t>Liu Y.; Wang X.; Liu H.; Huang R.; Wu Y.</t>
  </si>
  <si>
    <t>Liu, Yong (57191420792); Wang, Xin (60221736700); Liu, Hengyuan (57331229600); Huang, Ruishi (59518010900); Wu, Yonghao (57205582945)</t>
  </si>
  <si>
    <t>57191420792; 60221736700; 57331229600; 59518010900; 57205582945</t>
  </si>
  <si>
    <t>Empirical Evaluation of LLMs for Automated Program Fault Localisation</t>
  </si>
  <si>
    <t>10.1109/QRS-C65679.2025.00063</t>
  </si>
  <si>
    <t>https://www.scopus.com/inward/record.uri?eid=2-s2.0-105023661041&amp;doi=10.1109%2FQRS-C65679.2025.00063&amp;partnerID=40&amp;md5=67a46bc2e72244716d156acd3f6925d3</t>
  </si>
  <si>
    <t>Beijing University of Chemical Technology, Beijing, China; Beijing Institute of Petrochemical Technology, Beijing, China</t>
  </si>
  <si>
    <t>Liu Y., Beijing University of Chemical Technology, Beijing, China; Wang X., Beijing University of Chemical Technology, Beijing, China; Liu H., Beijing University of Chemical Technology, Beijing, China; Huang R., Beijing University of Chemical Technology, Beijing, China; Wu Y., Beijing Institute of Petrochemical Technology, Beijing, China</t>
  </si>
  <si>
    <t>Many recent service interruptions caused by software faults have shown that fault localisation is crucial for automated debugging and repair. In this context, Large Language Models (LLMs) have emerged as a promising tool that has demonstrated strong capabilities in a variety of software engineering tasks such as code generation, program repair, summarisation and test generation. While existing research has either leveraged LLMs for function-level fault localisation or fine-tuned them using exclusively faulty code snippets, the efficacy of LLM-based statement-level fault localisation with dynamic execution information remains inadequately investigated. Therefore, to address this research gap, we present a comprehensive empirical evaluation of statement-level fault localisation capabilities across multiple LLM architectures, including the ChatGPT series, the DeepSeek series, and small-scale, locally deployed open-source language models. Utilising the extensively validated Defects4J v1.5.0 benchmark, we systematically compare these models against existing statement-level fault localisation techniques. We also investigate the consistency of LLMs in fault localisation, as well as how prompt engineering affects the fault localisation effectiveness. Our empirical findings reveal that within a function-level context, DeepSeek-R1 surpasses all baselines in statement-level fault localisation, with the integration of error logs enhancing accuracy by 72.6% over SmartFL in terms of TOP-1 metric. Moreover, our ablation experiments demonstrate that removing test cases and error logs reduces the LLM's TOP-1 accuracy by 4.7% and 8.6% on average, respectively, while explicit instructions to rank faulty statements improves accuracy by 6.9%. These observations suggest that LLMs offer promising capabilities for automated fault localisation. Furthermore, utilising dynamic execution information and providing instructions to rank faulty statements can significantly enhance the fault localisation capabilities of LLMs. © 2025 IEEE.</t>
  </si>
  <si>
    <t>ChatGPT; DeepSeek; Empirical Study; Fault Localisation; Large Language Models; Open-Source Language Models</t>
  </si>
  <si>
    <t>Codes (symbols); Computer programming languages; Function evaluation; Open source software; Open systems; Program debugging; Repair; Software testing; ChatGPT; Deepseek; Empirical evaluations; Empirical studies; Fault localization; Language model; Large language model; Open source language; Open-source language model; Automation</t>
  </si>
  <si>
    <t>National Natural Science Foundation of China, NNSF, (61872026, 61902015, 62077003); National Natural Science Foundation of China, NNSF; Beijing Institute of Petrochemical Technology, BIPT, (2025210); Beijing Institute of Petrochemical Technology, BIPT</t>
  </si>
  <si>
    <t>The research presented in this paper is supported by the National Natural Science Foundation of China, with Grant Numbers 61872026, 61902015, and 62077003; and the Zhiyuan Foundation of Beijing Institute of Petrochemical Technology with Grant Numbers 2025210.</t>
  </si>
  <si>
    <t>Li Y.; Wang S.; Nguyen T.N., Fault localization to detect co-change fixing locations, Proceedings of the 30th ACM Joint European Software Engineering Conference and Symposium on the Foundations of Software Engineering, pp. 659-671, (2022); Wu Y.; Liu Y.; Wang W.; Li Z.; Chen X.; Doyle P., Theoretical analysis and empirical study on the impact of coincidental correct test cases in multiple fault localization, IEEE Transactions on Reliability, 71, 2, pp. 830-849, (2022); Wong W.E.; Debroy V., Software fault localization, Encyclopedia of Software Engineering, 1, pp. 1147-1156, (2010); Wong W.E.; Gao R.; Li Y.; Abreu R.; Wotawa F., A survey on software fault localization, IEEE Transactions on Software Engineering, 42, 8, pp. 707-740, (2016); Neha F.; Bhati D., A survey of deepseek models, Authorea Preprints, (2025); Wei Y.; Zhang L.; Xia C.S., Copiloting the copilots: Fusing large language models with completion engines for automated program repair, Proceedings of the 31th ACM Joint European Software Engineering Conference and Symposium on the Foundations of Software Engineering, (2023); Sridhara G.; Mazumdar S., Chatgpt: A study on its utility for ubiquitous software engineering tasks, (2023); Liu J.; Xia C.S.; Wang Y.; Zhang L., Is your code generated by chatgpt really correct rigorous evaluation of large language models for code generation, (2023); Guo D.; Yang D.; Zhang H.; Song J.; Zhang R.; Xu R.; Zhu Q.; Ma S.; Wang P.; Bi X., Deepseek-r1: Incentivizing reasoning capability in llms via reinforcement learning, (2025); Llm-fl-empirical, (2025); Defects4j, (2014); Just R.; Jalali D.; Ernst M.D., Defects4j: A database of existing faults to enable controlled testing studies for Java programs, Proceedings of the 2014 International Symposium on Software Testing and Analysis, pp. 437-440, (2014); Lou Y.; Zhu Q.; Dong J.; Li X.; Sun Z.; Hao D.; Zhang L.; Zhang L., Boosting coverage-based fault localization via graph-based representation learning, ESEC/FSE '21: 9th ACM Joint European Software Engineering Conference and Symposium on the Foundations of Software Engineering, pp. 664-676, (2021); Jaccard P., Etude de la distribution florale dans une portion des alpes et du jura, Bulletin de la Societe Vaudoise des Sciences Naturelles, 37, pp. 547-579, (1901); Jones J.A.; Harrold M.J.; Stasko J., Visualization of test information to assist fault localization, Proceedings of the 24th International Conference on Software Engineering. ICSE 2002. ACM, pp. 467-477, (2002); Abreu R.; Zoeteweij P.; Van Gemund A.J.C., An evaluation of similarity coefficients for software fault localization, 2006 12th Pacific Rim International Symposium on Dependable Computing (PRDC'06). IEEE, pp. 39-46, (2006); Wong W.E.; Debroy V.; Gao R.; Li Y., The dstar method for effective software fault localization, IEEE Transactions on Reliability, 63, 1, pp. 290-308, (2013); Pearson S.; Campos J.; Just R.; Fraser G.; Abreu R.; Ernst M.D.; Pang D.; Keller B., Evaluating and improving fault localization, 2017 IEEE/ACM 39th International Conference on Software Engineering (ICSE). IEEE, pp. 609-620, (2017); Zou D.; Liang J.; Xiong Y.; Ernst M.D.; Zhang L., An empirical study of fault localization families and their combinations, IEEE Transactions on Software Engineering, 47, 2, pp. 332-347, (2019); Moon S.; Kim Y.; Kim M.; Yoo S., Ask the mutants: Mutating faulty programs for fault localization, 2014 IEEE Seventh International Conference on Software Testing, Verification and Validation. IEEE, pp. 153-162, (2014); Papadakis M.; Le Traon Y., Metallaxis-fl: Mutationbased fault localization, Software Testing, Verification and Reliability, 25, 5-7, pp. 605-628, (2015); Zeng M.; Wu Y.; Ye Z.; Xiong Y.; Zhang X.; Zhang L., Fault localization via efficient probabilistic modeling of program semantics, Proceedings of the 44th International Conference on Software Engineering, pp. 958-969, (2022); Parasaram N.; Yan H.; Yang B.; Flahy Z.; Qudsi A.; Ziaber D.; Barr E.; Mechtaev S., The fact selection problem in llm-based program repair, (2024); Bouzenia I.; Devanbu P.; Pradel M., Repairagent: An autonomous, llm-based agent for program repair, (2024); Qin Y.; Wang S.; Lou Y.; Dong J.; Wang K.; Li X.; Mao X., S oap fl: A standard operating procedure for llm-based method-level fault localization, IEEE Transactions on Software Engineering, (2025); Kang S.; An G.; Yoo S., A quantitative and qualitative evaluation of llm-based explainable fault localization, Proceedings of the ACM on Software Engineering, 1, pp. 1424-1446, (2024); Gao H.; Lin T.-E.; Li H.; Yang M.; Wu Y.; Ma W.; Li Y., Self-explanation prompting improves dialogue understanding in large language models, (2023); Wu Y.-H.; Li Z.; Liu Y.; Chen X., Fatoc: Bug isolation based multi-fault localization by using optics clustering, Journal of Computer Science and Technology, 35, pp. 979-998, (2020); Li X.; Zhang L., Transforming programs and tests in tandem for fault localization, Proceedings of the ACM on Programming Languages, 1, pp. 1-30, (2017); Kochhar P.S.; Xia X.; Lo D.; Li S., Practitioners' expectations on automated fault localization, Proceedings of the 25th International Symposium on Software Testing and Analysis, pp. 165-176, (2016); Li X.; Li W.; Zhang Y.; Zhang L., Deepfl: Integrating multiple fault diagnosis dimensions for deep fault localization, Proceedings of the 28th ACM SIGSOFT International Symposium on Software Testing and Analysis, ISSTA 2019, pp. 169-180, (2019); Yang A.Z.; Le Goues C.; Martins R.; Hellendoorn V., Large language models for test-free fault localization, Proceedings of the 46th IEEE/ACM International Conference on Software Engineering, pp. 1-12, (2024)</t>
  </si>
  <si>
    <t>Y. Wu; Beijing Institute of Petrochemical Technology, Beijing, China; email: appmlk@outlook.com</t>
  </si>
  <si>
    <t>2-s2.0-105023661041</t>
  </si>
  <si>
    <t>Wang X.; Gao P.; Meng X.; Hu R.; Peng C.; Lin Y.; Gao C.</t>
  </si>
  <si>
    <t>Wang, Xinchen (58574947000); Gao, Pengfei (57203282677); Meng, Xiangxin (57212209626); Hu, Ruida (58668943800); Peng, Chao (57208488160); Lin, Yun (56683209800); Gao, Cuiyun (57189036288)</t>
  </si>
  <si>
    <t>58574947000; 57203282677; 57212209626; 58668943800; 57208488160; 56683209800; 57189036288</t>
  </si>
  <si>
    <t>AEGIS: An Agent-based Framework for Bug Reproduction from Issue Descriptions</t>
  </si>
  <si>
    <t>10.1145/3696630.3728557</t>
  </si>
  <si>
    <t>https://www.scopus.com/inward/record.uri?eid=2-s2.0-105013965108&amp;doi=10.1145%2F3696630.3728557&amp;partnerID=40&amp;md5=bae0456855ff48b6bcac567b9542cb55</t>
  </si>
  <si>
    <t>Harbin Institute of Technology, Shenzhen, China; ByteDance, Beijing, China; Shanghai Jiao Tong University, Shanghai, China</t>
  </si>
  <si>
    <t>Wang X., Harbin Institute of Technology, Shenzhen, China; Gao P., ByteDance, Beijing, China; Meng X., ByteDance, Beijing, China; Hu R., Harbin Institute of Technology, Shenzhen, China; Peng C., ByteDance, Beijing, China; Lin Y., Shanghai Jiao Tong University, Shanghai, China; Gao C., Harbin Institute of Technology, Shenzhen, China</t>
  </si>
  <si>
    <t>Automatically reproducing bugs in issue descriptions helps developers pinpoint and fix bugs timely, greatly facilitating the software development and maintenance. Built upon the powerful understanding capabilities of large language models (LLMs), agent-based approaches have achieved the state-of-the-art performance in the task. They generally leverage LLMs as the central controller to first retrieve bug-related information as context and then generate bug reproduction scripts. During the script modification process, agent-based approaches modify the script iteratively until the execution information reflects the bug accurately or the iterative turns are exhausted. Nevertheless, the agent-based approaches still face the following challenges: (1) Lengthy retrieved bug-related information: The retrieved bug-related information is usually long in length and contains irrelevant snippets, which is hard to be well comprehended by LLMs. (2) Lack of guidance in bug reproduction script generation: They generally modify bug reproduction scripts randomly and tend to generate repeated or spurious modifications, leading to bug reproduction failure. To address the above challenges, in this paper, we propose an automated bug reproduction script generation framework named AEGIS. AEGIS consists of two main modules: (1) Bug-related context summarization module, aiming at condensing the retrieved information into structural context through further reranking and summarization. (2) Finite state machine (FSM)-guided script generation module, which aims at guiding the script modification process with proposed FSM which contains predefined modification rules. Extensive experiments on SWE-Bench, one public benchmark dataset, and six baseline methods show that AEGIS achieves the best performance in the task, exceeding the best baseline by 19.0% with respect to the bug reproduction rate. Besides, we deploy AEGIS in five internal repositories of ByteDance. During the three-month deployment period, it successfully reproduces 12 bugs and assists developers in implementing fixes. © 2025 Copyright held by the owner/author(s).</t>
  </si>
  <si>
    <t>AI Agent; Bug reproduction; Large Language Models</t>
  </si>
  <si>
    <t>Artificial intelligence; Autonomous agents; Benchmarking; Cell proliferation; Facsimile; Iterative methods; Program debugging; Software design; Agent-based approach; Agent-based framework; AI agent; Bug reproduction; Finite states machine; Language model; Large language model; Modification process; Script generation; Software development and maintenances; Computational methods</t>
  </si>
  <si>
    <t>Shenzhen Municipal Fundamental Research Program, (JCYJ20220531095214031); Shenzhen Municipal Fundamental Research Program; Natural Science Foundation of Guangdong Province, (2023A1515011959); Natural Science Foundation of Guangdong Province; National Key Research and Development Program of China, NKPs, (2022YFB3103900); National Key Research and Development Program of China, NKPs; National Natural Science Foundation of China, NNSF, (62472126); National Natural Science Foundation of China, NNSF; Shenzhen Science and Technology Innovation Program, (GJHZ20220913143008015, SGDX20230116091246007); Shenzhen Science and Technology Innovation Program</t>
  </si>
  <si>
    <t>This research is supported by National Key R&amp;D Program of China (No. 2022YFB3103900), National Natural Science Foundation of China under project (No. 62472126), Natural Science Foundation of Guangdong Province (Project No. 2023A1515011959), Shenzhen International Science and Technology Cooperation Project (No. GJHZ20220913143008015), Shenzhen-Hong Kong Jointly Funded Project (Category A, No. SGDX20230116091246007), and Shenzhen Basic Research (General Project No. JCYJ20220531095214031).</t>
  </si>
  <si>
    <t>aider, (2024); Arora C.; Grundy J.; Abdelrazek M., Advancing requirements engineering through generative ai: Assessing the role of llms, Generative AI for Effective Software Development, pp. 129-148, (2024); Ben-Ari M.; Mondada F.; Ben-Ari M.; Mondada F., Finite state machines, Elements of Robotics, pp. 55-61, (2018); Bouzenia I.; Devanbu P.T.; Pradel M., RepairAgent: An Autonomous, LLM-Based Agent for Program Repair, CoRR, (2024); Chen D.; Lin S.; Zeng M.; Zan D.; Wang J.-G.; Cheshkov A.; Sun J.; Yu H.; Dong G.; Aliev A.; Wang J.; Cheng X.; Liang G.; Ma Y.; Bian P.; Xie T.; Wang Q., CodeR: Issue Resolving with Multi-Agent and Task Graphs, CoRR, (2024); Chen N.; Kim S., STAR: Stack Trace Based Automatic Crash Reproduction via Symbolic Execution, IEEE Trans. Software Eng., 41, 2, pp. 198-220, (2015); Chen W.; Su Y.; Zuo J.; Yang C.; Yuan C.; Chan C.-M.; Yu H.; Lu Y.; Hung Y.-H.; Qian C.; Qin Y.; Cong X.; Xie R.; Liu Z.; Sun M.; Zhou J., AgentVerse: Facilitating Multi-Agent Collaboration and Exploring Emergent Behaviors, The Twelfth International Conference on Learning Representations, ICLR 2024, (2024); Chen Y.; Hu Z.; Zhi C.; Han J.; Deng S.; Yin J., ChatUniTest: A Framework for LLM-Based Test Generation, Companion Proceedings of the 32nd ACM International Conference on the Foundations of Software Engineering, FSE 2024, pp. 572-576, (2024); Daka E.; Fraser G., A Survey on Unit Testing Practices and Problems, 25th IEEE International Symposium on Software Reliability Engineering, ISSRE 2014, pp. 201-211, (2014); Deng G.; Liu Y.; Vilches V.M.; Liu P.; Li Y.; Xu Y.; Zhang T.; Liu Y.; Pinzger M.; Rass S., PentestGPT: An LLM-empowered Automatic Penetration Testing Tool, CoRR, (2023); Derakhshanfar P.; Devroey X.; Panichella A.; Zaidman A.; van Deursen A., Botsing, a Search-based Crash Reproduction Framework for Java, 35th IEEE/ACM International Conference on Automated Software Engineering, ASE 2020, pp. 1278-1282, (2020); Fan G.; Xie X.; Zheng X.; Liang Y.; Di P., Static Code Analysis in the AI Era: An In-depth Exploration of the Concept, Function, and Potential of Intelligent Code Analysis Agents, CoRR, (2023); Fazzini M.; Prammer M.; d'Amorim M.; Orso A., Automatically translating bug reports into test cases for mobile apps, Proceedings of the 27th ACM SIGSOFT International Symposium on Software Testing and Analysis, ISSTA 2018, pp. 141-152, (2018); Feng S.; Chen C., Prompting Is All You Need: Automated Android Bug Replay with Large Language Models, Proceedings of the 46th IEEE/ACM International Conference on Software Engineering, ICSE 2024, pp. 6701-6713, (2024); Fu Y.; Wang T.; Li S.; Ding J.; Zhou S.; Jia Z.; Li W.; Jiang Y.; Liao X., MissConf: LLM-Enhanced Reproduction of Configuration-Triggered Bugs, Proceedings of the 2024 IEEE/ACM 46th International Conference on Software Engineering: Companion Proceedings, ICSE Companion 2024, pp. 484-495, (2024); Huang D.; Bu Q.; Zhang J.M.; Luck M.; Cui H., AgentCoder: Multi-Agent-based Code Generation with Iterative Testing and Optimisation, CoRR, (2023); Huang Y.; Wang J.; Liu Z.; Wang Y.; Wang S.; Chen C.; Hu Y.; Wang Q., CrashTranslator: Automatically Reproducing Mobile Application Crashes Directly from Stack Trace, Proceedings of the 46th IEEE/ACM International Conference on Software Engineering, ICSE 2024, pp. 1801-1813, (2024); Ishibashi Y.; Nishimura Y., Self-Organized Agents: A LLM Multi-Agent Framework toward Ultra Large-Scale Code Generation and Optimization, CoRR, (2024); Jimenez C.E.; Yang J.; Wettig A.; Yao S.; Pei K.; Press O.; Narasimhan K.R., SWE-bench: Can Language Models Resolve Real-world Github Issues?, The Twelfth International Conference on Learning Representations, ICLR 2024, (2024); Jin D.; Jin Z.; Chen X.; Wang C., MARE: Multi-Agents Collaboration Framework for Requirements Engineering, CoRR, (2024); Kang S.; Yoon J.; Yoo S., Large Language Models are Few-shot Testers: Exploring LLM-based General Bug Reproduction, 45th IEEE/ACM International Conference on Software Engineering, ICSE 2023, pp. 2312-2323, (2023); Kochhar P.S.; Xia X.; Lo D., Practitioners’ views on good software testing practices, Proceedings of the 41st International Conference on Software Engineering: Software Engineering in Practice, ICSE (SEIP) 2019, pp. 61-70, (2019); Le T.-D.B.; Oentaryo R.J.; Lo D., Information retrieval and spectrum based bug localization: better together, Proceedings of the 2015 10th Joint Meeting on Foundations of Software Engineering, ESEC/FSE 2015, pp. 579-590, (2015); Li T.; Zhang G.; Do Q.D.; Yue X.; Chen W., Long-context LLMs Struggle with Long In-context Learning, (2024); Li X.; Li W.; Zhang Y.; Zhang L., DeepFL: integrating multiple fault diagnosis dimensions for deep fault localization, Proceedings of the 28th ACM SIGSOFT International Symposium on Software Testing and Analysis, ISSTA 2019, pp. 169-180, (2019); Li Z.; Hua W.; Wang H.; Zhu H.; Zhang Y., Formal-LLM: Integrating Formal Language and Natural Language for Controllable LLM-based Agents, (2024); Liu J.; Wang K.; Chen Y.; Peng X.; Chen Z.; Zhang L.; Lou Y., Large Language Model-Based Agents for Software Engineering: A Survey, CoRR, (2024); Liu Y.; Gao P.; Wang X.; Peng C.; Zhang Z., MarsCode Agent: AI-native Automated Bug Fixing, (2024); Ma Y.; Yang Q.; Cao R.; Li B.; Huang F.; Li Y., How to Understand Whole Software Repository?, CoRR, (2024); Mao Z.; Li J.; Jin D.; Li M.; Tei K., Multi-Role Consensus Through LLMs Discussions for Vulnerability Detection, 24th IEEE International Conference on Software Quality, Reliability, and Security, pp. 1318-1319, (2024); Mundler N.; Mueller M.N.; He J.; Vechev M., SWT-Bench: Testing and Validating Real-World Bug-Fixes with Code Agents, The Thirty-eighth Annual Conference on Neural Information Processing Systems, (2024); Nayrolles M.; Hamou-Lhadj A.; Tahar S.; Larsson A., JCHARMING: A bug reproduction approach using crash traces and directed model checking, 22nd IEEE International Conference on Software Analysis, Evolution, and Reengineering, SANER 2015, pp. 101-110, (2015); Hello gpt-4o, (2024); Qiao S.; Zhang N.; Fang R.; Luo Y.; Zhou W.; Jiang Y.E.; Lv C.; Chen H., AutoAct: Automatic Agent Learning from Scratch for QA via Self-Planning, Proceedings of the 62nd Annual Meeting of the Association for Computational Linguistics (Volume 1: Long Papers), ACL 2024, Bangkok, Thailand, August 11-16, 2024, pp. 3003-3021, (2024); Qin Y.; Wang S.; Lou Y.; Dong J.; Wang K.; Li X.; Mao X., AgentFL: Scaling LLM-based Fault Localization to Project-Level Context, CoRR, (2024); Rasheed Z.; Sami M.A.; Waseem M.; Kemell K.-K.; Wang X.; Nguyen A.; Systa K.; Abrahamsson P., AI-powered Code Review with LLMs: Early Results, CoRR, (2024); Robertson S.; Zaragoza H., The Probabilistic Relevance Framework: BM25 and Beyond, Found. Trends Inf. Retr., 3, 4, pp. 333-389, (2009); Soltani M.; Derakhshanfar P.; Panichella A.; Devroey X.; Zaidman A.; van Deursen A., Single-objective Versus Multiobjectivized Optimization for Evolutionary Crash Reproduction, Search-Based Software Engineering - 10th International Symposium, SSBSE 2018, Montpellier, France, September 8-9, 2018, Proceedings (Lecture Notes in Computer Science, . 11036), pp. 325-340, (2018); Tang D.; Chen Z.; Kim K.; Song Y.; Tian H.; Ezzini S.; Huang Y.; Klein J.; Tegawende F., Bissyandé. 2024. CodeAgent: Collaborative Agents for Software Engineering, CoRR; Wadhwa N.; Sonwane A.; Arora D.; Mehrotra A.; Utpala S.; Bairi R.B.; Kanade A.; Natarajan N., MASAI: Modular Architecture for Software-engineering AI Agents, NeurIPS 2024 Workshop on Open-World Agents; Wang D.; Zhao Y.; Feng S.; Zhang Z.; Halfond W.G.J.; Chen C.; Sun X.; Shi J.; Yu T., Feedback-Driven Automated Whole Bug Report Reproduction for Android Apps, Proceedings of the 33rd ACM SIGSOFT International Symposium on Software Testing and Analysis, ISSTA 2024, Vienna, Austria, September 16-20, 2024, pp. 1048-1060, (2024); Wang Z.; Liu Z.; Zhang Y.; Zhong A.; Wang J.; Yin F.; Fan L.; Wu L.; Wen Q., RCAgent: Cloud Root Cause Analysis by Autonomous Agents with Tool-Augmented Large Language Models, Proceedings of the 33rd ACM International Conference on Information and Knowledge Management, CIKM 2024, Boise, ID, USA, October 21-25, 2024, pp. 4966-4974, (2024); Xi Z.; Chen W.; Guo X.; He W.; Ding Y.; Hong B.; Zhang M.; Wang J.; Jin S.; Zhou E.; Zheng R.; Fan X.; Wang X.; Xiong L.; Zhou Y.; Wang W.; Jiang C.; Zou Y.; Liu X.; Yin Z.; Dou S.; Weng R.; Cheng W.; Zhang Q.; Qin W.; Zheng Y.; Qiu X.; Huang X.; Gui T., The Rise and Potential of Large Language Model Based Agents: A Survey, CoRR, (2023); Xia C.S.; Deng Y.; Dunn S.; Zhang L., Agentless: Demystifying LLM-based Software Engineering Agents, CoRR, (2024); Xia C.S.; Zhang L., Automated Program Repair via Conversation: Fixing 162 out of 337 Bugs for $0.42 Each using ChatGPT, Proceedings of the 33rd ACM SIGSOFT International Symposium on Software Testing and Analysis (Vienna, Austria) (ISSTA 2024), pp. 819-831, (2024); Xiong Y.; Wang J.; Yan R.; Zhang J.; Han S.; Huang G.; Zhang L., Precise condition synthesis for program repair, Proceedings of the 39th International Conference on Software Engineering, ICSE 2017, pp. 416-426, (2017); Xuan J.; Xie X.; Monperrus M., Crash reproduction via test case mutation: let existing test cases help, Proceedings of the 2015 10th Joint Meeting on Foundations of Software Engineering, ESEC/FSE 2015, pp. 910-913, (2015); Yang J.; Jimenez C.E.; Wettig A.; Lieret K.; Yao S.; Narasimhan K.; Press O., SWE-agent: Agent-Computer Interfaces Enable Automated Software Engineering, CoRR, (2024); Yoon J.; Feldt R.; Yoo S., Autonomous Large Language Model Agents Enabling Intent-Driven Mobile GUI Testing, CoRR, (2023); Yuan Z.; Liu M.; Ding S.; Wang K.; Chen Y.; Peng X.; Lou Y., Evaluating and Improving ChatGPT for Unit Test Generation, Proc. ACM Softw. Eng., 1, pp. 1703-1726, (2024); Zhang Y.; Ruan H.; Fan Z.; Roychoudhury A., AutoCodeRover: Autonomous Program Improvement, Proceedings of the 33rd ACM SIGSOFT International Symposium on Software Testing and Analysis, ISSTA 2024, Vienna, Austria, September 16-20, 2024, pp. 1592-1604, (2024); Zhao Y.; Yu T.; Su T.; Liu Y.; Zheng W.; Zhang J.; Halfond W.G.J., ReCDroid: automatically reproducing Android application crashes from bug reports, Proceedings of the 41st International Conference on Software Engineering, ICSE 2019, Montreal, QC, Canada, May 25-31, 2019, pp. 128-139, (2019)</t>
  </si>
  <si>
    <t>C. Gao; Harbin Institute of Technology, Shenzhen, China; email: gaocuiyun@hit.edu.cn</t>
  </si>
  <si>
    <t>2-s2.0-105013965108</t>
  </si>
  <si>
    <t>Lai S.; Cheung T.-H.; Fung K.-C.; Xue K.; Lin K.-H.; Choi Y.-M.; Ng V.; Lam K.-M.</t>
  </si>
  <si>
    <t>Lai, Songjiang (59468911000); Cheung, Tsun-Hin (57222010874); Fung, Ka-Chun (58237276500); Xue, Kaiwen (58464628600); Lin, Kwan-Ho (7403967538); Choi, Yan-Ming (60108468100); Ng, Vincent (59479967500); Lam, Kin-Man (55839377100)</t>
  </si>
  <si>
    <t>59468911000; 57222010874; 58237276500; 58464628600; 7403967538; 60108468100; 59479967500; 55839377100</t>
  </si>
  <si>
    <t>Enhancing Technical Documents Retrieval for RAG</t>
  </si>
  <si>
    <t>2025 Asia Pacific Signal and Information Processing Association Annual Summit and Conference, APSIPA ASC 2025</t>
  </si>
  <si>
    <t>10.1109/APSIPAASC65261.2025.11249099</t>
  </si>
  <si>
    <t>https://www.scopus.com/inward/record.uri?eid=2-s2.0-105030481681&amp;doi=10.1109%2FAPSIPAASC65261.2025.11249099&amp;partnerID=40&amp;md5=481639e1be57e0002dc780c32984ca00</t>
  </si>
  <si>
    <t>Centre for Advances in Reliability and Safety, Hong Kong, Hong Kong; The Hong Kong Polytechnic University, Department of Electrical and Electronic Engineering, Hong Kong, Hong Kong</t>
  </si>
  <si>
    <t>Lai S., Centre for Advances in Reliability and Safety, Hong Kong, Hong Kong, The Hong Kong Polytechnic University, Department of Electrical and Electronic Engineering, Hong Kong, Hong Kong; Cheung T.-H., Centre for Advances in Reliability and Safety, Hong Kong, Hong Kong, The Hong Kong Polytechnic University, Department of Electrical and Electronic Engineering, Hong Kong, Hong Kong; Fung K.-C., Centre for Advances in Reliability and Safety, Hong Kong, Hong Kong, The Hong Kong Polytechnic University, Department of Electrical and Electronic Engineering, Hong Kong, Hong Kong; Xue K., Centre for Advances in Reliability and Safety, Hong Kong, Hong Kong, The Hong Kong Polytechnic University, Department of Electrical and Electronic Engineering, Hong Kong, Hong Kong; Lin K.-H., Centre for Advances in Reliability and Safety, Hong Kong, Hong Kong; Choi Y.-M., Centre for Advances in Reliability and Safety, Hong Kong, Hong Kong; Ng V., Centre for Advances in Reliability and Safety, Hong Kong, Hong Kong; Lam K.-M., Centre for Advances in Reliability and Safety, Hong Kong, Hong Kong, The Hong Kong Polytechnic University, Department of Electrical and Electronic Engineering, Hong Kong, Hong Kong</t>
  </si>
  <si>
    <t>In this paper, we introduce Technical-Embeddings, a novel framework designed to optimize semantic retrieval in technical documentation, with applications in both hardware and software development. Our approach addresses the challenges of understanding and retrieving complex technical content by leveraging the capabilities of Large Language Models (LLMs). First, we enhance user queries by generating expanded representations that better capture user intent and improve dataset diversity, thereby enriching the fine-tuning process for embedding models. Second, we apply summary extraction techniques to encode essential contextual information, refining the representation of technical documents. To further enhance retrieval performance, we fine-tune a bi-encoder BERT model using soft prompting, incorporating separate learning parameters for queries and document context to capture fine-grained semantic nuances. We evaluate our approach on two public datasets, RAG-EDA and Rust-Docs-QA, demonstrating that Technical-Embeddings significantly outperforms baseline models in both precision and recall. Our findings highlight the effectiveness of integrating query expansion and contextual summarization to enhance information access and comprehension in technical domains. This work advances the state of Retrieval-Augmented Generation (RAG) systems, offering new avenues for efficient and accurate technical document retrieval in engineering and product development workflows.  © 2025 IEEE.</t>
  </si>
  <si>
    <t>Information Retrieval; Natural Language Processing; Technical Documentation</t>
  </si>
  <si>
    <t>Application programs; Computational linguistics; Embeddings; Information retrieval systems; Natural language processing systems; Query processing; Search engines; Semantics; Software design; Document Retrieval; Embeddings; Hardware and software; Language processing; Natural language processing; Natural languages; Semantic retrieval; Technical content; Technical documentations; Technical documents; Information retrieval</t>
  </si>
  <si>
    <t>Li N., Unveiling the Nexus of Science and Policy Communities: Studying the Science-Policy Interface Using Natural Language Processing and Network Science; Lewis P., Retrieval-Augmented generation for knowledgeintensive nlp tasks, Advances in neural information processing systems, 33, pp. 9459-9474, (2020); Khan W.; Daud A.; Khan K.; Muhammad S.; Haq R., Exploring the frontiers of deep learning and natural language processing: A comprehensive overview of key challenges and emerging trends, Natural Language Processing Journal, 4, (2023); Robertson S.; Zaragoza H., The probabilistic relevance framework: BM25 and beyond, Foundations and Trends® in Information Retrieval, 3, 4, pp. 333-389, (2009); Devlin J., Bert: Pre-Training of deep bidirectional transformers for language understanding, Proceedings of the 2019 conference of the North American chapter of the association for computational linguistics: Human language technologies, volume 1 (long and short papers), pp. 4171-4186, (2019); Reimers N.; Gurevych I., Sentence-bert: Sentence embeddings using siamese bert-networks, (2019); Whitehouse C.; Choudhury M.; Aji A., LLM-powered data augmentation for enhanced cross-lingual performance, (2023); Liu J., A new document summary index for llm-powered qa systems, (2024); Lester B.; Al-Rfou R.; Constant N., The power of scale for parameter-efficient prompt tuning, (2021); Zhang Y.; Jin R.; Zhou Z., Understanding bag-of-words model: A statistical framework, International journal of machine learning and cybernetics, 1, 1, pp. 43-52, (2010); Houlsby N., Parameter-efficient transfer learning for NLP, International conference on machine learning, pp. 2790-2799, (2019); Voorhees E., Variations in relevance judgments and the measurement of retrieval effectiveness, Proceedings of the 21st annual international ACM SIGIR conference on Research and development in information retrieval, pp. 315-323, (1998); Pu Y., Customized retrieval augmented generation and benchmarking for EDA tool documentation QA, Proceedings of the 43rd IEEE/ACM International Conference on Computer-Aided Design, pp. 1-9, (2024); Olewniczak S., Question Answering System to Answer Questions About Technical Documentation, International Conference on Computational Collective Intelligence, pp. 193-205, (2024); Reimers N.; Gurevych I., Sentence-bert: Sentence embeddings using siamese bert-networks, (2019); Wang W., Minilmv2: Multi-head self-Attention relation distillation for compressing pretrained transformers, (2020); Xiao S., C-pack: Packed resources for general chinese embeddings, Proceedings of the 47th international ACM SIGIR conference on research and development in information retrieval, pp. 641-649, (2024); Greene R., New and improved embedding model, OpenAI Blog., (2022)</t>
  </si>
  <si>
    <t>ANALOG DEVICES; EMERSON; Google; LIGHTSPEED STUDIOS; Nanyang Technological University; SHOKZ</t>
  </si>
  <si>
    <t>17th Asia Pacific Signal and Information Processing Association Annual Summit and Conference, APSIPA ASC 2025</t>
  </si>
  <si>
    <t>979-833157206-8</t>
  </si>
  <si>
    <t>Asia Pac. Signal Inf. Process. Assoc. Annu. Summit Conf., APSIPA ASC</t>
  </si>
  <si>
    <t>2-s2.0-105030481681</t>
  </si>
  <si>
    <t>15836 LNCS</t>
  </si>
  <si>
    <t>https://www.scopus.com/inward/record.uri?eid=2-s2.0-105010841416&amp;partnerID=40&amp;md5=f001a022022fcea6145e10f24e2e0d8c</t>
  </si>
  <si>
    <t>978-303197140-2</t>
  </si>
  <si>
    <t>2-s2.0-105010841416</t>
  </si>
  <si>
    <t>Liu D.; Zhang S.</t>
  </si>
  <si>
    <t>Liu, Dexin (59236652800); Zhang, Shikun (7409376421)</t>
  </si>
  <si>
    <t>59236652800; 7409376421</t>
  </si>
  <si>
    <t>ALANCA: Active Learning Guided Adversarial Attacks for Code Comprehension on Diverse Pre-trained and Large Language Models</t>
  </si>
  <si>
    <t>Proceedings - 2024 IEEE International Conference on Software Analysis, Evolution and Reengineering, SANER 2024</t>
  </si>
  <si>
    <t>10.1109/SANER60148.2024.00067</t>
  </si>
  <si>
    <t>https://www.scopus.com/inward/record.uri?eid=2-s2.0-85199779920&amp;doi=10.1109%2FSANER60148.2024.00067&amp;partnerID=40&amp;md5=06f9375feabd7a1b8ad9e5869cc1251f</t>
  </si>
  <si>
    <t>Peking University, Key Laboratory of High Confidence Software Technologies, Beijing, China; Peking University, National Engineering Research Center for Software Engineering, Beijing, China; School of Software and Microelectronics, Peking University, Beijing, China</t>
  </si>
  <si>
    <t>Liu D., Peking University, Key Laboratory of High Confidence Software Technologies, Beijing, China, Peking University, National Engineering Research Center for Software Engineering, Beijing, China, School of Software and Microelectronics, Peking University, Beijing, China; Zhang S., Peking University, Key Laboratory of High Confidence Software Technologies, Beijing, China, Peking University, National Engineering Research Center for Software Engineering, Beijing, China, School of Software and Microelectronics, Peking University, Beijing, China</t>
  </si>
  <si>
    <t>Neural code models have demonstrated their efficacy across a range of code comprehension tasks, including vulnerability detection, code classification, automatic code summarization, completion, clone detection, etc. Yet, a substantial gap exists in our understanding of the robustness of models in the realm of code comprehension and its associated applications. To probe and illuminate the robustness of code, recent efforts have sought to employ NLP-like techniques to craft adversarial code instances, primarily by perturbing variable and token names. It's worth noting that the semantics of source code predominantly surface through its structural elements, such as abstract syntax trees and control flow graphs, which fundamentally differ from natural languages. The question remains open: Can we perturb the structural aspects of code while preserving its semantics, thereby generating more disruptive adversarial examples that elude current structural-unaware approaches? Moreover, orchestrating adaptive adversarial attacks on diverse neural code models with varying architectures poses formidable challenges, especially in real-world scenarios characterized by constraints on target model access and querying. In this paper, we introduce ALANCA, an active-learning guided adversarial attack framework tailored for neural code models. Leveraging semantic-preserving translations, combined with an adaptive adversarial discriminator and token selector, ALANCA excels in executing adversarial attacks with high success rates, exceptional generation quality, and adaptability across different target models. We substantiate ALANCA's efficacy through comprehensive evaluations across four distinct code comprehension tasks, demonstrating its ability to effectively confound a range of neural models, including pre-trained models and LLMs used in software engineering.  © 2024 IEEE.</t>
  </si>
  <si>
    <t>AI for Software Engineering; AI Security; Software testing and debugging</t>
  </si>
  <si>
    <t>Artificial intelligence; Flow graphs; Learning systems; Program debugging; Software testing; Trees (mathematics); Active Learning; AI for software engineering; AI security; Code comprehension; Comprehension tasks; Language model; Neural code; Software Testing and Debugging; Target model; Vulnerability detection; Semantics</t>
  </si>
  <si>
    <t>University of New South Wales, UNSW; National Key Research and Development Program of China, NKRDPC, (2021YFB3101802); National Key Research and Development Program of China, NKRDPC</t>
  </si>
  <si>
    <t>We would like to thank the anonymous reviewers for their valuable feedback on this paper. We extend our appreciation to Yongxing Wu, Yukai Huang, and Renyi Cai of Alibaba Cloud for their assistance with the experiments in this research. Specifically, we express our gratitude to Professor Yulei Sui from UNSW for the valuable insights and ideas shared during our discussions pertaining to this research. This work was supported by the National Key Research and Development Program of China (No.2021YFB3101802).</t>
  </si>
  <si>
    <t>Pradel M.; Sen K., Deepbugs: A learning approach to name-based bug detection, Proc. ACM Program. Lang., 2, pp. 1471-14725, (2018); Allamanis M.; Brockschmidt M.; Khademi M., Learning to represent programs with graphs, ICLR, (2018); Li Y.; Wang S.; Nguyen T.N.; Nguyen S.V., Improving bug detection via context-based code representation learning and attention-based neural networks, Proc. ACM Program. Lang., 3, pp. 1621-16230, (2019); Mou L.; Li G.; Zhang L.; Wang T.; Jin Z., Convolutional neural networks over tree structures for programming language processing, AAAI, pp. 1287-1293, (2016); Zhang J.; Wang X.; Zhang H.; Sun H.; Wang K.; Liu X., A novel neural source code representation based on abstract syntax tree, ICSE. IEEE / ACM, pp. 783-794, (2019); Allamanis M.; Peng H.; Sutton C., A convolutional attention network for extreme summarization of source code, Proceedings of the 33nd International Conference on Machine Learning, ICML 2016, 48, pp. 2091-2100, (2016); Alon U.; Zilberstein M.; Levy O.; Yahav E., Code2vec: Learning distributed representations of code, Proceedings of the ACM on Programming Languages, 3, pp. 1-29, (2019); Alon U.; Brody S.; Levy O.; Yahav E., Code2seq: Generating sequences from structured representations of code, 7th International Conference on Learning Representations, ICLR 2019, (2019); Wei B.; Li G.; Xia X.; Fu Z.; Jin Z., Code generation as a dual task of code summarization, NeurIPS, pp. 6559-6569, (2019); Brockschmidt M.; Allamanis M.; Gaunt A.L.; Polozov O., Generative code modeling with graphs, ICLR (Poster), (2019); Feng Z.; Guo D.; Tang D.; Duan N.; Feng X.; Gong M.; Shou L.; Qin B.; Liu T.; Jiang D.; Zhou M., CodeBERT: A pre-trained model for programming and natural languages, Proceedings of the 2020 Conference on Empirical Methods in Natural Language Processing: Findings, EMNLP 2020, pp. 1536-1547, (2020); Jain P.; Jain A.; Zhang T.; Abbeel P.; Gonzalez J.E.; Stoica I., Contrastive code representation learning, (2020); Goodfellow I.J.; Shlens J.; Szegedy C., Explaining and harnessing adversarial examples, 3rd International Conference on Learning Representations, ICLR 2015, (2015); Bielik P.; Vechev M., Adversarial robustness for code, International Conference on Machine Learning. PMLR, pp. 896-907, (2020); Jha A.; Reddy C.K., Codeattack: Code-based adversarial attacks for pre-trained programming language models, Thirty-Seventh AAAI Conference on Artificial Intelligence, AAAI 2023, Thirty-Fifth Conference on Innovative Applications of Artificial Intelligence, IAAI 2023, pp. 14892-14900, (2023); Zhang H.; Li Z.; Li G.; Ma L.; Liu Y.; Jin Z., Generating adversarial examples for holding robustness of source code processing models, Proceedings of the AAAI Conference on Artificial Intelligence, 34, pp. 1169-1176, (2020); Zhou Y.; Zhang X.; Shen J.; Han T.; Chen T.; Gall H.C., Adversarial robustness of deep code comment generation, ACM Trans. Softw. Eng. Methodol., 31, 4, pp. 601-6030, (2022); Ramakrishnan G.; Henkel J.; Wang Z.; Albarghouthi A.; Jha S.; Reps T., Semantic robustness of models of source code, (2020); Pour M.V.; Li Z.; Ma L.; Hemmati H., A search-based testing framework for deep neural networks of source code embedding, (2021); Rabin M.R.I.; Bui N.D.; Wang K.; Yu Y.; Jiang L.; Alipour M.A., On the generalizability of Neural Program Models with respect to semantic-preserving program transformations, Information and Software Technology, 135, (2021); Zhang H.; Fu Z.; Li G.; Ma L.; Zhao Z.; Yang H.; Sun Y.; Liu Y.; Jin Z., Towards robustness of deep program processing models-detection, estimation, and enhancement, ACM Trans. Softw. Eng. Methodol., 31, 3, pp. 501-5040, (2022); Gao F.; Wang Y.; Wang K., Discrete adversarial attack to models of code, Proc. ACM Program. Lang., 7, pp. 172-195, (2023); Srikant S.; Liu S.; Mitrovska T.; Chang S.; Fan Q.; Zhang G.; O'Reilly U.-M., Generating adversarial computer programs using optimized obfuscations, (2021); Yefet N.; Alon U.; Yahav E., Adversarial examples for models of code, Proceedings of the ACM on Programming Languages, 4, pp. 1-30, (2020); Wang Y.; Wang W.; Joty S.R.; Hoi S.C.H., Codet5: Identifier-aware unified pre-trained encoder-decoder models for code understanding and generation, Proceedings of the 2021 Conference on Empirical Methods in Natural Language Processing, EMNLP 2021, pp. 8696-8708, (2021); Guo D.; Ren S.; Lu S.; Feng Z.; Tang D.; Liu S.; Zhou L.; Duan N.; Svyatkovskiy A.; Fu S., Graphcodebert: Pre-training code representations with data flow, (2020); Cao J.; Li M.; Wen M.; Cheung S., A study on prompt design, advantages and limitations of chatgpt for deep learning program repair, CoRR, (2023); Dong Y.; Jiang X.; Jin Z.; Li G., Self-collaboration code generation via chatgpt, CoRR, (2023); Sobania D.; Briesch M.; Hanna C.; Petke J., An analysis of the automatic bug fixing performance of chatgpt, IEEE/ACM International Workshop on Automated Program Repair, APR@ICSE 2023, pp. 23-30, (2023); Bubeck S., Convex optimization: Algorithms and complexity, Found. Trends Mach. Learn., 8, 3-4, pp. 231-357, (2015); Carlini N.; Wagner D.A., Towards evaluating the robustness of neural networks, 2017 IEEE Symposium on Security and Privacy, SP 2017, pp. 39-57, (2017); Lin W.; Yang Z.; Chen X.; Zhao Q.; Li X.; Liu Z.; He J., Robustness verification of classification deep neural networks via linear programming, IEEE Conference on Computer Vision and Pattern Recognition, CVPR 2019, pp. 11418-11427, (2019); Casalnuovo C.; Barr E.T.; Dash S.K.; Devanbu P.; Morgan E., A theory of dual channel constraints, ICSE-NIER 2020: 42nd International Conference on Software Engineering, New Ideas and Emerging Results, pp. 25-28, (2020); Abusnaina A.; Khormali A.; Alasmary H.; Park J.; Anwar A.; Mohaisen A., Adversarial learning attacks on graph-based iot malware detection systems, 2019 IEEE 39th International Conference on Distributed Computing Systems (ICDCS). IEEE, pp. 1296-1305, (2019); Pawlak R.; Monperrus M.; Petitprez N.; Noguera C.; Seinturier L., Spoon: A Library for Implementing Analyses and Transformations of Java Source Code, Software: Practice and Experience, 46, pp. 1155-1179, (2015); Husain H.; Wu H.; Gazit T.; Allamanis M.; Brockschmidt M., Codesearchnet challenge: Evaluating the state of semantic code search, CoRR, (2019); Puri R.; Kung D.S.; Janssen G.; Zhang W.; Domeniconi G.; Zolotov V.; Dolby J.; Chen J.; Choudhury M.R.; Decker L.; Thost V.; Buratti L.; Pujar S.; Ramji S.; Finkler U.; Malaika S.; Reiss F., Codenet: A large-scale AI for code dataset for learning a diversity of coding tasks, Proceedings of the Neural Information Processing Systems Track on Datasets and Benchmarks 1, NeurIPS Datasets and Benchmarks 2021, (2021); Ahmad W.U.; Chakraborty S.; Ray B.; Chang K., Unified pretraining for program understanding and generation, Proceedings of the 2021 Conference of the North American Chapter of the Association for Computational Linguistics: Human Language Technologies, NAACLHLT 2021, pp. 2655-2668, (2021); Bahrini A.; Khamoshifar M.; Abbasimehr H.; Riggs R.J.; Esmaeili M.; Majdabadkohne R.M.; Pasehvar M., Chatgpt: Applications, opportunities, and threats, CoRR, (2023); Zeng A.; Liu X.; Du Z.; Wang Z.; Lai H.; Ding M.; Yang Z.; Xu Y.; Zheng W.; Xia X., Glm-130b: An open bilingual pre-trained model, (2022); Lewis M.; Liu Y.; Goyal N.; Ghazvininejad M.; Mohamed A.; Levy O.; Stoyanov V.; Zettlemoyer L., BART: Denoising sequence-tosequence pre-training for natural language generation, translation, and comprehension, Proceedings of the 58th Annual Meeting of the Association for Computational Linguistics, ACL 2020, pp. 7871-7880, (2020); Raffel C.; Shazeer N.; Roberts A.; Lee K.; Narang S.; Matena M.; Zhou Y.; Li W.; Liu P.J., Exploring the limits of transfer learning with a unified text-to-text transformer, Journal of Machine Learning Research, 21, 140, pp. 1-67, (2020); Li L.; Ma R.; Guo Q.; Xue X.; Qiu X., BERT-ATTACK: Adversarial attack against BERT using BERT, Proceedings of the 2020 Conference on Empirical Methods in Natural Language Processing, EMNLP 2020, pp. 6193-6202, (2020); Alasmary H.; Abusnaina A.; Jang R.; Abuhamad M.; Anwar A.; Nyang D.; Mohaisen D., Soteria: Detecting adversarial examples in control flow graph-based malware classifiers, 2020 IEEE 40th International Conference on Distributed Computing Systems (ICDCS). IEEE, pp. 888-898, (2020); Zou D.; Zhu Y.; Xu S.; Li Z.; Jin H.; Ye H., Interpreting deep learning-based vulnerability detector predictions based on heuristic searching, ACM Transactions on Software Engineering and Methodology (TOSEM), 30, 2, pp. 1-31, (2021); Schuster R.; Song C.; Tromer E.; Shmatikov V., You autocomplete me: Poisoning vulnerabilities in neural code completion, CoRR, (2020); Bui N.D.; Yu Y.; Jiang L., Self-supervised contrastive learning for code retrieval and summarization via semantic-preserving transformations, (2020); Cheng S.; Dong Y.; Pang T.; Su H.; Zhu J., Improving blackbox adversarial attacks with a transfer-based prior, Advances in Neural Information Processing Systems 32: Annual Conference on Neural Information Processing Systems 2019, NeurIPS 2019, pp. 10932-10942, (2019); Grosse K.; Papernot N.; Manoharan P.; Backes M.; McDaniel P.D., Adversarial perturbations against deep neural networks for malware classification, CoRR, (2016); Kolosnjaji B.; Demontis A.; Biggio B.; Maiorca D.; Giacinto G.; Eckert C.; Roli F., Adversarial malware binaries: Evading deep learning for malware detection in executables, 26th European Signal Processing Conference, EUSIPCO 2018, pp. 533-537, (2018); Mayer C.; Timofte R., Adversarial sampling for active learning, IEEE Winter Conference on Applications of Computer Vision, WACV 2020, pp. 3060-3068, (2020); Papernot N.; McDaniel P.D.; Jha S.; Fredrikson M.; Celik Z.B.; Swami A., The limitations of deep learning in adversarial settings, IEEE European Symposium on Security and Privacy, EuroS&amp;P 2016, pp. 372-387, (2016); Zhang W.E.; Sheng Q.Z.; Alhazmi A.; Li C., Adversarial attacks on deep-learning models in natural language processing: A survey, ACM Transactions on Intelligent Systems and Technology (TIST), 11, 3, pp. 1-41, (2020); Zhang B.; Li L.; Yang S.; Wang S.; Zha Z.-J.; Huang Q., Staterelabeling adversarial active learning, 2020 IEEE/CVF Conference on Computer Vision and Pattern Recognition, CVPR 2020, pp. 8753-8762, (2020); Goodfellow I.J.; Shlens J.; Szegedy C., Explaining and harnessing adversarial examples, ICLR (Poster), (2015); Demontis A.; Melis M.; Pintor M.; Jagielski M.; Biggio B.; Oprea A.; Nita-Rotaru C.; Roli F., Why do adversarial attacks transfer? Explaining transferability of evasion and poisoning attacks, USENIX Security Symposium. USENIX Association, pp. 321-338, (2019)</t>
  </si>
  <si>
    <t>S. Zhang; Peking University, Key Laboratory of High Confidence Software Technologies, Beijing, China; email: zhangsk@pku.edu.cn</t>
  </si>
  <si>
    <t>31st IEEE International Conference on Software Analysis, Evolution and Reengineering, SANER 2024</t>
  </si>
  <si>
    <t>12 March 2024 through 15 March 2024</t>
  </si>
  <si>
    <t>Rovaniemi</t>
  </si>
  <si>
    <t>979-835033066-3</t>
  </si>
  <si>
    <t>Proc. - IEEE Int. Conf. Softw. Anal., Evol. Reengineering, SANER</t>
  </si>
  <si>
    <t>2-s2.0-85199779920</t>
  </si>
  <si>
    <t>Djajadi N.; Deljouyi A.; Zaidman A.</t>
  </si>
  <si>
    <t>Djajadi, Natanael (59963400300); Deljouyi, Amirhossein (58626038500); Zaidman, Andy (18435685400)</t>
  </si>
  <si>
    <t>59963400300; 58626038500; 18435685400</t>
  </si>
  <si>
    <t>Using Large Language Models to Generate Concise and Understandable Test Case Summaries</t>
  </si>
  <si>
    <t>10.1109/ICPC66645.2025.00040</t>
  </si>
  <si>
    <t>https://www.scopus.com/inward/record.uri?eid=2-s2.0-105009061368&amp;doi=10.1109%2FICPC66645.2025.00040&amp;partnerID=40&amp;md5=215558fef773bd53d6066b7ad0b24159</t>
  </si>
  <si>
    <t>Delft University of Technology, Delft, Netherlands</t>
  </si>
  <si>
    <t>Djajadi N., Delft University of Technology, Delft, Netherlands; Deljouyi A., Delft University of Technology, Delft, Netherlands; Zaidman A., Delft University of Technology, Delft, Netherlands</t>
  </si>
  <si>
    <t>Software testing is essential, and automatic test case generation can be an important aid to software engineers. However, generated tests are sometimes difficult to understand. Test summarization approaches that provide an overview of what exactly is tested can provide help, but existing summarization approaches generate documentation that is lengthy and redundant. In this paper, we investigate whether large language models (LLMs) can be used to generate more concise, yet understandable summaries. In a small-scale user study with 11 participants, we obtained positive feedback on the LLM-generated summaries. © 2025 IEEE.</t>
  </si>
  <si>
    <t>Automated Test Generation; Large Language Models; Readability; Unit Testing</t>
  </si>
  <si>
    <t>Automatic test pattern generation; Model checking; Automated test generations; Automatic testcase generation; Language model; Large language model; Readability; Small scale; Software testings; Test case; Test summarization; Unit testing; Software testing</t>
  </si>
  <si>
    <t>Aniche M.; Treude C.; Zaidman A., How developers engineer test cases: An observational study, IEEE Trans. Software Eng., 48, 12, pp. 4925-4946, (2022); Beller M.; Gousios G.; Zaidman A., How (much) do developers test?, 37th IEEE/ACM International Conference on Software Engineering (ICSE). IEEE, pp. 559-562, (2015); Beller M.; Gousios G.; Panichella A.; Zaidman A., When, how, and why developers (do not) test in their IDEs, Proceedings of the 2015 10th Joint Meeting on Foundations of Software Engineering (ESEC/FSE), pp. 179-190, (2015); Beller M.; Gousios G.; Panichella A.; Proksch S., Developer testing in the IDE: Patterns, beliefs, and behavior, IEEE Trans. Software Eng., 45, 3, pp. 261-284, (2019); Fraser G.; Andrea A., EvoSuite: Automatic test suite generation for object-oriented software, Proceedings of the Joint Meeting on Foundations of Software Engineerin (ESEC/FSE), pp. 416-419; Pacheco C.; Ernst M.D., Randoop: Feedback-directed random testing for java, Conf. on Object-Oriented Programming Systems and Applications (OOPSLA-Companion). ACM, pp. 815-816, (2007); Arcuri A., An experience report on applying software testing academic results in industry: We need usable automated test generation, Empir. Softw. Eng., 23, 4, pp. 1959-1981, (2018); Brandt C.E.; Khatami A.; Wessel M.; Zaidman A., Shaken, not stirred: How developers like their amplified tests, IEEE Trans. Software Eng., 50, 5, pp. 1264-1280, (2024); Brandt C.E.; Zaidman A., Developer-centric test amplification, Empir. Softw. Eng., 27, 4, (2022); Brandt C.E.; Castelluccio M.; Holler C.; Kratzer J., Mind the gap: What working with developers on fuzz tests taught us about coverage gaps, Proceedings of the 46th International Conference on Software Engineering: Software Engineering in Practice (ICSE-SEIP), pp. 157-167, (2024); Li B.; Vendome C.; Linares-Vasquez M.; Poshyvanyk D.; Kraft N.A., Automatically Documenting Unit Test Cases, International Conference on Software Testing, Verification and Validation (ICST), pp. 341-352, (2016); Deljouyi A.; Zaidman A., Generating understandable unit tests through end-to-end test scenario carving, Proceedings of the 23rd IEEE International Working Conference on Source Code Analysis and Manipulation (SCAM). IEEE, pp. 107-118, (2023); Panichella S.; Panichella A.; Beller M.; Zaidman A.; Gall H.C., The impact of test case summaries on bug fixing performance: An empirical investigation, Proceedings of the 38th International Conference on Software Engineering (ICSE), pp. 547-558, (2016); Roy D.; Zhang Z.; Ma M.; Arnaoudova V., DeepTC-enhancer: Improving the readability of automatically generated tests, Proceedings of the International Conference on Automated Software Engineering, pp. 287-298, (2021); Schafer M.; Nadi S.; Eghbali A.; Tip F., An empirical evaluation of using large language models for automated unit test generation, IEEE Transactions on Software Engineering, 50, 1, pp. 85-105, (2024); Yu S.; Fang C.; Ling Y.; Wu C.; Chen Z., LLM for Test Script Generation and Migration: Challenges, Capabilities, and Opportunities, (2023); Wang J.; Huang Y.; Chen C.; Liu Z., Software Testing with Large Language Model: Survey, Landscape, and Vision, (2023); Deljouyi A., Understandable test generation through capture/replay and llms, Proceedings of the International Conference on Software Engineering (ICSE-Companion), pp. 261-263, (2024); El Haji K.; Brandt C.E.; Zaidman A., Using GitHub Copilot for test generation in Python: An empirical study, Proceedings of the 5th ACM/IEEE International Conference on Automation of Software Test (AST). ACM, pp. 45-55, (2024); Deljouyi A.; Koohestani R.; Izadi M.; Zaidman A., Leveraging large language models for enhancing the understandability of generated unit tests, Proceedings of the International Conference on Software Engineering (ICSE), (2025); Ouyang S.; Zhang J.M.; Harman M.; Wang M., LLM Is Like A Box of Chocolates: The Non-determinism of ChatGPT in Code Generation, (2023); Wei J.; Wang X.; Schuurmans D.; Bosma M., Chain of Thought Prompting Elicits Reasoning in Large Language Models, (2022); Nashid N.; Sintaha M.; Mesbah A., Retrieval-based prompt selection for code-related few-shot learning, Proceedings of the International Conference on Software Engineering (ICSE), pp. 2450-2462, (2023); Roziere B.; Gehring J.; Gloeckle F.; Sootla S., Code Llama: Open Foundation Models for Code, (2023); Introducing ChatGPT; Replication Package of Llm-generated Summaries, (2024); McBurney P.W.; McMillan C., Automatic documentation generation via source code summarization of method context, Proceedings of the International Conference on Program Comprehension (ICPC), pp. 279-290, (2014); Brown T.B.; Mann B.; Ryder N.; Subbiah M., Language Models Are Few-shot Learners, (2020); Achiam J.; Adler S.; Agarwal S., Gpt-4 Technical Report, (2023); (2024); (2024); (2024); Dagan G.; Synnaeve G.; Roziere B., Getting the Most out of Your Tokenizer for Pre-training and Domain Adaptation, (2024); Moreno L.; Aponte J.; Sridhara G.; Marcus A., Automatic generation of natural language summaries for java classes, Proceedings of the International Conference on Program Comprehension (ICPC), pp. 23-32, (2013); Sullivan G.; Feinn R., Using effect size-or why the p value is not enough, Journal of Graduate Medical Education, 4, 9, pp. 279-282, (2012)</t>
  </si>
  <si>
    <t>33rd IEEE/ACM International Conference on Program Comprehension, ICPC 2025</t>
  </si>
  <si>
    <t>979-833150223-2</t>
  </si>
  <si>
    <t>2-s2.0-105009061368</t>
  </si>
  <si>
    <t>Xiang B.; Shao Y.</t>
  </si>
  <si>
    <t>Xiang, Bangmeng (58908543600); Shao, Yunna (58907787300)</t>
  </si>
  <si>
    <t>58908543600; 58907787300</t>
  </si>
  <si>
    <t>SumLLaMA: Efficient Contrastive Representations and Fine-Tuned Adapters for Bug Report Summarization</t>
  </si>
  <si>
    <t>10.1109/ACCESS.2024.3397326</t>
  </si>
  <si>
    <t>https://www.scopus.com/inward/record.uri?eid=2-s2.0-85192955028&amp;doi=10.1109%2FACCESS.2024.3397326&amp;partnerID=40&amp;md5=2108918423436b984f96abcd3f7b9b33</t>
  </si>
  <si>
    <t>Zhejiang College Of Security Technology, Wenzhou, Zhejiang, 325000, China</t>
  </si>
  <si>
    <t>Xiang B., Zhejiang College Of Security Technology, Wenzhou, Zhejiang, 325000, China; Shao Y., Zhejiang College Of Security Technology, Wenzhou, Zhejiang, 325000, China</t>
  </si>
  <si>
    <t>In software maintenance, concise summaries of bug reports are crucial, significantly enhancing developer efficiency and ultimately improving software quality and user experience. Large language models (LLMs) have become the standard method for bug report summarization due to their powerful representation capabilities. However, LLM-based approaches face two primary challenges: accurately modeling the contextual relationships between various components within a bug report and the risk of overfitting when fine-tuning LLMs on datasets of limited size. To address these challenges, we propose a novel approach, SumLLaMA, which leverages contrastive learning pre-training and parameter-efficient fine-tuning. Contrastive learning pre-training is employed to construct contextual relations between components in a single bug report, enabling SumLLaMA to learn sequence-level representations. For parameter-efficient fine-tuning, we fine-tune a smaller adapter instead of the entire LLM, reducing the number of parameters trained to about 1/1500 of the original model, effectively mitigating the risk of overfitting. To evaluate the effectiveness of SumLLaMA, we compare it against five baseline models, including a state-of-the-art model, on a publicly available dataset. The experimental results show that SumLLaMA outperforms all baselines by up to 26.66, 17.10, and 24.01 points in ROUGE-1, ROUGE-2, and ROUGE-L metrics, respectively, achieving a state-of-the-art result for automated bug report summarization.  © 2013 IEEE.</t>
  </si>
  <si>
    <t>Bug report summarization; contrastive representation; efficient fine-tuning; software maintenance</t>
  </si>
  <si>
    <t>Computer software maintenance; Computer software selection and evaluation; Job analysis; Quality control; Bug report summarization; Bug reports; Code; Computer bugs; Contrastive representation; Efficient fine-tuning; Fine tuning; Language model; Self-supervised learning; Task analysis; Semantics</t>
  </si>
  <si>
    <t>Fang S.; Tan Y.-S.; Zhang T.; Xu Z.; Liu H., Effective prediction of bug-fixing priority via weighted graph convolutional networks, IEEE Trans. Rel., 70, 2, pp. 563-574, (2021); Fang S.; Zhang T.; Tan Y.; Jiang H.; Xia X.; Sun X., Represent-ThemAll: A universal learning representation of bug reports, Proc. IEEE/ACM 45th Int. Conf. Softw. Eng. (ICSE), pp. 602-614, (2023); Akleman E., Deep learning, Computer, 53, 9, (2020); Li X.; Jiang H.; Liu D.; Ren Z.; Li G., Unsupervised deep bug report summarization, Proc. IEEE/ACM 26th Int. Conf. Program Comprehension (ICPC), pp. 144-155, (2018); Liu H.; Yu Y.; Li S.; Guo Y.; Wang D.; Mao X., BugSum: Deep context understanding for bug report summarization, Proc. 28th Int. Conf. Program Comprehension, pp. 94-105, (2020); Sutskever I.; Vinyals O.; Le Q.V., Sequence to sequence learning with neural networks, Proc. 28th Conf. Neural Inf. Process. Syst. (NIPS), pp. 3104-3112, (2014); Touvron H.; Lavril T.; Izacard G.; Martinet X.; Lachaux M.-A.; Lacroix T.; Roziere B.; Goyal N.; Hambro E.; Azhar F.; Rodriguez A.; Joulin A.; Grave E.; Lample G., LLaMA: Open and Efficient Foundation Language Models, (2023); Li Y.; Zhang T.; Luo X.; Cai H.; Fang S.; Yuan D., Do pre-Trained language models indeed understand software engineering tasks?, IEEE Trans. Softw. Eng., 49, 2023, pp. 4639-4655, (2023); Shao Y.; Xiang B., Towards effective bug report summarization by domain-specific representation learning, IEEE Access, 12, pp. 37653-37662, (2024); Gu X.; Zhang H.; Kim S., Deep code search, Proc. IEEE/ACM 40th Int. Conf. Softw. Eng. (ICSE), pp. 933-944, (2018); Yuan D.; Fang S.; Zhang T.; Xu Z.; Luo X., Java code clone detection by exploiting semantic and syntax information from intermediate codebased graph, IEEE Trans. Rel., 72, 2, pp. 511-526, (2022); Silva A.; Fang S.; Monperrus M., RepairLLaMA: Efficient Representations and Fine-Tuned Adapters for Program Repair, (2023); Chen Z.; Fang S.; Monperrus M., Supersonic: Learning to Generate Source Code Optimizations in C/C++, (2023); Fang S.; Zhang T.; Tan Y.-S.; Xu Z.; Yuan Z.-X.; Meng L.-Z., PRHAN: Automated pull request description generation based on hybrid attention network, J. Syst. Softw., 185, (2022); Vaswani A.; Shazeer N.; Parmar N.; Uszkoreit J.; Jones L.; Gomez L.; Kaiser I.; Polosukhin A.N., Attention is all you need, Proc. 31st Conf. Neural Inf. Process. Syst. (NIPS), pp. 5998-6008, (2017); Devlin J.; Chang M.; Lee K.; Toutanova K., BERT: Pre-Training of deep bidirectional transformers for language understanding, Proc. Conf. North Amer. Chapter Assoc. Comput. Linguistics, Hum. Lang. Technol. (NAACL-HLT), pp. 4171-4186, (2019); Liu Y.; Ott M.; Goyal N.; Du J.; Joshi M.; Chen D.; Levy O.; Lewis M.; Zettlemoyer L.; Stoyanov V., RoBERTa: A Robustly Optimized Bert Pretraining Approach, (2019); Feng Z.; Guo D.; Tang D.; Duan N.; Feng X.; Gong M.; Shou L.; Qin B.; Liu T.; Jiang D.; Zhou M., CodeBERT: A pre-Trained model for programming and natural languages, Findings of the Association for Computational Linguistics., pp. 1536-1547, (2020); Lan Z.; Chen M.; Goodman S.; Gimpel K.; Sharma P.; Soricut R., ALBERT: A Lite Bert for Self-supervised Learning of Language Representations, (2020); Zhang L.; Wang S.; Liu B., Deep learning for sentiment analysis: A survey, Wiley Interdiscipl. Rev., Data Mining Knowl. Discovery, 8, 4, (2018); Liu Y.; Lapata M., Text summarization with pretrained encoders, Proc. Conf. Empirical Methods Natural Lang. Process. 9th Int. Joint Conf. Natural Lang. Process. (EMNLP-IJCNLP), pp. 3728-3738, (2019); Luong T.; Pham H.; Manning C.D., Effective approaches to attentionbased neural machine translation, Proc. Conf. Empirical Methods Natural Lang. Process. (EMNLP), pp. 1412-1421, (2015); Fang S.; Tan Y.-S.; Zhang T.; Liu Y., Self-Attention networks for code search, Inf. Softw. Technol., 134, (2021); Hu X.; Li G.; Xia X.; Lo D.; Jin Z., Deep code comment generation, Proc. IEEE/ACM 26th Int. Conf. Program Comprehension (ICPC), pp. 200-210, (2018); Jiang N.; Lutellier T.; Tan L., CURE: Code-Aware neural machine translation for automatic program repair, Proc. 43rd Int. Conf. Softw. Eng., pp. 1161-1173, (2021); Hu E.J.; Shen Y.; Wallis P.; Allen-Zhu Z.; Li Y.; Wang S.; Wang L.; Chen W., LoRA: Low-rank Adaptation of Large Language Models, (2021); Rastkar S.; Murphy G.C.; Murray G., Automatic summarization of bug reports, IEEE Trans. Softw. Eng., 40, 4, pp. 366-380, (2014); Jiang H.; Zhang J.; Ma H.; Nazar N.; Ren Z., Mining authorship characteristics in bug repositories, Sci. China Inf. Sci., 60, 1, (2017); Lotufo R.; Malik Z.; Czarnecki K., Modelling the 'hurried' bug report reading process to summarize bug reports, Empirical Softw. Eng., 20, 2, pp. 516-548, (2015); Arya D.; Wang W.; Guo J.L.C.; Cheng J., Analysis and detection of information types of open source software issue discussions, Proc. IEEE/ACM 41st Int. Conf. Softw. Eng. (ICSE), pp. 454-464, (2019); Radev D.R.; Jing H.; Stys M.; Tam D., Centroid-based summarization of multiple documents, Inf. Process. Manage., 40, 6, pp. 919-938, (2004); Zhu X.; Goldberg A.B.; Van Gael J.; Andrzejewski D., Improving diversity in ranking using absorbing random walks, Proc. Hum. Lang. Technol., Conf. North Amer. Chapter Assoc. Comput. Linguistics, Main Conf., pp. 97-104, (2007); Mei Q.; Guo J.; Radev D., DivRank: The interplay of prestige and diversity in information networks, Proc. 16th Acm Sigkdd Int. Conf. Knowl. Discovery Data Mining, pp. 1009-1018, (2010); Mani S.; Catherine R.; Sinha V.S.; Dubey A., AUSUM: Approach for unsupervised bug report summarization, Proc. Acmsigsoft 20th Int. Symp. Found. Softw. Eng., pp. 1-11, (2012); Achiam J., GPT-4 Technical Report, (2023); Bai J., Qwen Technical Report, (2023); Roziere B., Code Llama: Open Foundation Models for Code, (2023); Brown T., Language models are few-shot learners, Proc. Adv. Neural Inf. Process. Syst., 33, pp. 1877-1901, (2020); Su J.; Ahmed M.; Lu Y.; Pan S.; Bo W.; Liu Y., RoFormer: Enhanced transformer with rotary position embedding, Neurocomputing, 568, (2024); Loshchilov I.; Hutter F., Decoupled Weight Decay Regularization, (2017); Mikolov T., Distributed representations of words and phrases and their compositionality, Proc. Adv. Neural Inf. Process. Syst., 26, (2013); Chen X.; Liu C.; Song D., Tree-To-Tree neural networks for program translation, Proc. Adv. Neural Inf. Process. Syst., 31, pp. 1-11, (2018); Wolf T., Transformers: State-of-The-Art natural language processing, Proc. Conf. Empirical Methods Natural Lang. Process., Syst. Demonstrations, pp. 38-45, (2020); Weiss K.; Khoshgoftaar T.M.; Wang D., A survey of transfer learning, J. Big Data, 3, 1, pp. 1-40, (2016)</t>
  </si>
  <si>
    <t>Y. Shao; Zhejiang College Of Security Technology, Zhejiang, Wenzhou, 325000, China; email: shaoyunna2024@163.com</t>
  </si>
  <si>
    <t>2-s2.0-85192955028</t>
  </si>
  <si>
    <t>Mohamed S.; Ismail N.; Hernandez K.A.; Parvin A.; Oliver M.; Parra E.</t>
  </si>
  <si>
    <t>Mohamed, Suad (59203058100); Ismail, Najma (59953711700); Hernandez, Kimberly Amaya (57201989740); Parvin, Abdullah (59202383500); Oliver, Michael (57196222499); Parra, Esteban (57195261532)</t>
  </si>
  <si>
    <t>59203058100; 59953711700; 57201989740; 59202383500; 57196222499; 57195261532</t>
  </si>
  <si>
    <t>Design of An Eye-Tracking Study Towards Assessing the Impact of Generative AI Use on Code Summarization</t>
  </si>
  <si>
    <t>Eye Tracking Research and Applications Symposium (ETRA)</t>
  </si>
  <si>
    <t>10.1145/3715669.3725868</t>
  </si>
  <si>
    <t>https://www.scopus.com/inward/record.uri?eid=2-s2.0-105008497998&amp;doi=10.1145%2F3715669.3725868&amp;partnerID=40&amp;md5=2695714e6f53648945890a9ac53e3c8c</t>
  </si>
  <si>
    <t>Belmont University, Nashville, TN, United States; Belmont University, Nashville, TN, United States</t>
  </si>
  <si>
    <t>Mohamed S., Belmont University, Nashville, TN, United States; Ismail N., Belmont University, Nashville, TN, United States; Hernandez K.A., Belmont University, Nashville, TN, United States; Parvin A., Belmont University, Nashville, TN, United States; Oliver M., Belmont University, Nashville, TN, United States; Parra E., Belmont University, Nashville, TN, United States</t>
  </si>
  <si>
    <t>As large language models (LLMs) become more integrated into software engineering and computer science education, it is crucial to understand their impact on student learning. While recent research has explored student perceptions of generative AI, little is known about how these tools influence students’ cognitive processes during programming tasks, such as code comprehension, a valuable skill in software development and maintenance. This paper presents the design of a study that aims to investigate how computer science students interact with LLMs, such as Google’s Gemini, in the context of code summarization using eye-tracking. This study will examine differences in visual attention, fixation behaviors, and performance of students engaged in code summarization with and without AI assistance across varying experience levels. © 2025 Copyright held by the owner/author(s).</t>
  </si>
  <si>
    <t>AI4SE; code comprehension; Code Summarization; empirical study; Eye tracking; Large Language Models</t>
  </si>
  <si>
    <t>Behavioral research; Codes (symbols); Cognitive systems; Computer software; Education computing; Engineering education; Eye movements; Software design; Students; AI4SE; Code comprehension; Code summarization; Computer Science Education; Empirical studies; Engineering and computer science; Eye-tracking; Eye-tracking studies; Language model; Large language model; Eye tracking</t>
  </si>
  <si>
    <t>Abid N.J.; Sharif B.; Dragan N.; Alrasheed H.; Maletic J.I., Developer reading behavior while summarizing java methods: Size and context matters, 2019 IEEE/ACM 41st International Conference on Software Engineering (ICSE), pp. 384-395, (2019); Ahmad W.U.; Chakraborty S.; Ray B.; Chang K.-W., A transformer-based approach for source code summarization, (2020); Barone A.V.M.; Sennrich R., A parallel corpus of python functions and documentation strings for automated code documentation and code generation, (2017); Becker B.A.; Denny P.; Finnie-Ansley J.; Luxton-Reilly A.; Prather J.; Santos E.A., Programming is hard-or at least it used to be: Educational opportunities and challenges of ai code generation, Proceedings of the 54th ACM Technical Symposium on Computer Science Education V. 1, pp. 500-506, (2023); Bednarik R.; Tukiainen M., An eye-tracking methodology for characterizing program comprehension processes, Proceedings of the 2006 symposium on Eye tracking research &amp; applications, pp. 125-132, (2006); Busjahn T.; Bednarik R.; Begel A.; Crosby M.; Paterson J.H.; Schulte C.; Sharif B.; Tamm S., Eye movements in code reading: Relaxing the linear order, 2015 ieee 23rd international conference on program comprehension, pp. 255-265, (2015); Caldarini G.; Jaf S.; McGarry K., A literature survey of recent advances in chatbots, Information, 13, 1, (2022); Cohen N.; Kalinsky O.; Ziser Y.; Moschitti A., WikiSum: Coherent Summarization Dataset for Efficient Human-Evaluation, Proceedings of the 59th Annual Meeting of the Association for Computational Linguistics and the 11th International Joint Conference on Natural Language Processing (Volume 2: Short Papers), pp. 212-219, (2021); Crosby M.E.; Scholtz J.; Wiedenbeck S., The roles beacons play in comprehension for novice and expert programmers, PPIG, 5, (2002); Essel H.B.; Vlachopoulos D.; Essuman A.B.; Op-Uni Amankwa J., ChatGPT effects on cognitive skills of undergraduate students: Receiving instant responses from AI-based conversational large language models (LLMs), Computers and Education: Artificial Intelligence, 6, 2024, (2024); Feng Z.; Guo D.; Tang D.; Duan N.; Feng X.; Gong M.; Shou L.; Qin B.; Liu T.; Jiang D., CodeBERT: A Pre-Trained Model for Programming and Natural Languages, pp. 1536-1547, (2020); Groothuijsen S.; van den Beemt A.; Remmers J.C.; van Meeuwen L.W., AI chatbots in programming education: students’ use in a scientific computing course and consequences for learning, Computers and Education: Artificial Intelligence, 7, 2024, (2024); Haiduc S.; Aponte J.; Moreno L.; Marcus A., On the Use of Automated Text Summarization Techniques for Summarizing Source Code, 17th Working Conference on Reverse Engineering, (2010); Haque S.; Eberhart Z.; Bansal A.; McMillan C., Semantic similarity metrics for evaluating source code summarization, Proceedings of the 30th IEEE/ACM International Conference on Program Comprehension, pp. 36-47, (2022); Huang Y.; Leach K.; Sharafi Z.; McKay N.; Santander T.; Weimer W., Biases and differences in code review using medical imaging and eye-tracking: genders, humans, and machines, Proceedings of the 28th ACM joint meeting on European software engineering conference and symposium on the foundations of software engineering, pp. 456-468, (2020); Iyer S.; Konstas I.; Cheung A.; Zettlemoyer L., Summarizing Source Code using a Neural Attention Model, pp. 2073-2083, (2016); Ji Z.; Lee N.; Frieske R.; Yu T.; Su D.; Xu Y.; Ishii E.; Bang Y.J.; Madotto A.; Fung P., Survey of Hallucination in Natural Language Generation, ACM Comput. Surv., 55, 12, (2023); Just M.A.; Carpenter P.A., A theory of reading: from eye fixations to comprehension, Psychological review, 87, 4, (1980); Kabir S.; Udo-Imeh D.N.; Kou B.; Zhang T., Is stack overflow obsolete? an empirical study of the characteristics of chatgpt answers to stack overflow questions, Proceedings of the 2024 CHI Conference on Human Factors in Computing Systems, pp. 1-17, (2024); Karas Z.; Bansal A.; Zhang Y.; Li T.; McMillan C.; Huang Y., A tale of two comprehensions? analyzing student programmer attention during code summarization, ACM Transactions on Software Engineering and Methodology, 33, 7, pp. 1-37, (2024); Karas Z.; Jahn A.; Weimer W.; Huang Y., Connecting the dots: rethinking the relationship between code and prose writing with functional connectivity, Proceedings of the 29th ACM joint meeting on european software engineering conference and symposium on the foundations of software engineering, pp. 767-779, (2021); Katona J., Measuring cognition load using eye-tracking parameters based on algorithm description tools, Sensors, 22, 3, (2022); Krueger R.; Huang Y.; Liu X.; Santander T.; Weimer W.; Leach K., Neurological divide: An fMRI study of prose and code writing, Proceedings of the acm/ieee 42nd international conference on software engineering, pp. 678-690, (2020); Li J.; Zhang Y.; Karas Z.; McMillan C.; Leach K.; Huang Y., Do machines and humans focus on similar code? exploring explainability of large language models in code summarization, Proceedings of the 32nd IEEE/ACM International Conference on Program Comprehension, pp. 47-51, (2024); Ma Z.; Gao Y.; Lyu L.; Lyu C., MMF3: neural code summarization based on multi-modal fine-grained feature fusion, Proceedings of the 16th ACM/IEEE International Symposium on Empirical Software Engineering and Measurement, pp. 171-182, (2022); Maalej W.; Tiarks R.; Roehm T.; Koschke R., On the comprehension of program comprehension, ACM Transactions on Software Engineering and Methodology (TOSEM), 23, 4, pp. 1-37, (2014); McBurney P.W.; McMillan C., An empirical study of the textual similarity between source code and source code summaries, Empirical Software Engineering, 21, pp. 17-42, (2016); Miles M.B.; Michael Huberman A., Qualitative data analysis: An expanded sourcebook, (1994); Okonkwo C.W.; Ade-Ibijola A., Chatbots applications in education: A systematic review, Computers and Education: Artificial Intelligence, 2, (2021); Prather J.; Reeves B.N.; Denny P.; Becker B.A.; Leinonen J.; Luxton-Reilly A.; Powell G.; Finnie-Ansley J.; Santos E.A., It’s weird that it knows what i want”: Usability and interactions with copilot for novice programmers, ACM transactions on computer-human interaction, 31, 1, pp. 1-31, (2023); Rahman M.M.; Watanobe Y., ChatGPT for education and research: Opportunities, threats, and strategies, Applied sciences, 13, 9, (2023); Rayner K., Eye movements in reading and information processing: 20 years of research, Psychological bulletin, 124, 3, (1998); Rodeghero P.; McMillan C.; McBurney P.W.; Bosch N.; D'Mello S., Improving automated source code summarization via an eye-tracking study of programmers, Proceedings of the 36th international conference on Software engineering, pp. 390-401, (2014); Ross A.; Willson V.L.; Ross A.; Willson V.L., One-way anova, Basic and advanced statistical tests: Writing results sections and creating tables and figures, pp. 21-24, (2017); Roy D.; Fakhoury S.; Arnaoudova V., Reassessing automatic evaluation metrics for code summarization tasks, Proceedings of the 29th ACM Joint Meeting on European Software Engineering Conference and Symposium on the Foundations of Software Engineering, pp. 1105-1116, (2021); Sanchez-Ruiz L.M.; Moll-Lopez S.; Nunez-Perez A.; Morano-Fernandez J.A.; Vega-Fleitas E., ChatGPT challenges blended learning methodologies in engineering education: A case study in mathematics, Applied Sciences, 13, 10, (2023); Scalabrino S.; Bavota G.; Vendome C.; Linares-Vasquez M.; Poshyvanyk D.; Oliveto R., Automatically assessing code understandability, IEEE Transactions on Software Engineering, 47, 3, pp. 595-613, (2019); Sharafi Z.; Sharif B.; Gueheneuc Y.-G.; Begel A.; Bednarik R.; Crosby M., A practical guide on conducting eye tracking studies in software engineering, Empirical Software Engineering, 25, pp. 3128-3174, (2020); Sharafi Z.; Soh Z.; Gueheneuc Y.-G., A systematic literature review on the usage of eye-tracking in software engineering, Information and Software Technology, 67, pp. 79-107, (2015); Shoufan A., Exploring students’ perceptions of ChatGPT: Thematic analysis and follow-up survey, IEEE access, 11, pp. 38805-38818, (2023); Gouvea da Silva C.A.; Ramos F.N.; De Moraes R.V.; dos Santos E.L., ChatGPT: Challenges and benefits in software programming for higher education, Sustainability, 16, 3, (2024); Sridhara G.; Hill E.; Muppaneni D.; Pollock L.; Vijay-Shanker K., Towards automatically generating summary comments for java methods, Proceedings of the 25th IEEE/ACM international conference on Automated software engineering, pp. 43-52, (2010); Stapleton S.; Gambhir Y.; LeClair A.; Eberhart Z.; Weimer W.; Leach K.; Huang Y., A human study of comprehension and code summarization, Proceedings of the 28th International Conference on Program Comprehension, pp. 2-13, (2020); Stapleton S.; Gambhir Y.; LeClair A.; Eberhart Z.; Weimer W.; Leach K.; Huang Y., A Human Study of Comprehension and Code Summarization, Proceedings of the 28th International Conference on Program Comprehension (ICPC’20), (2020); Stapleton S.; Gambhir Y.; LeClair A.; Eberhart Z.; Weimer W.; Leach K.; Huang Y., A Human Study of Comprehension and Code Summarization, pp. 2-13, (2020); Verleger M.; Pembridge J., A pilot study integrating an AI-driven chatbot in an introductory programming course, 2018 IEEE frontiers in education conference (FIE), pp. 1-4, (2018); Viera A.J.; Garrett J.M., Understanding interobserver agreement: the kappa statistic, Fam med, 37, 5, pp. 360-363, (2005); Wan Y.; Zhao Z.; Yang M.; Xu G.; Ying H.; Wu J.; Yu P.S., Improving automatic source code summarization via deep reinforcement learning, Proceedings of the 33rd ACM/IEEE international conference on automated software engineering, pp. 397-407, (2018); Wang Y.; Huang Y.; Guo D.; Zhang H.; Zheng Z., SparseCoder: Identifier-Aware Sparse Transformer for File- Level Code Summarization, 2024 IEEE International Conference on Software Analysis, Evolution and Reengineering (SANER), pp. 614-625, (2024); Wyrich M.; Bogner J.; Wagner S., 40 years of designing code comprehension experiments: A systematic mapping study, Comput. Surveys, 56, 4, pp. 1-42, (2023); Yenigalla L.; Sinha V.; Sharif B.; Crosby M., How novices read source code in introductory courses on programming: an eye-tracking experiment, Foundations of Augmented Cognition: Neuroergonomics and Operational Neuroscience: 10th International Conference, AC 2016, Held as Part of HCI International 2016, pp. 120-131, (2016); Yilmaz R.; Karaoglan Yilmaz F.G., The effect of generative artificial intelligence (AI)-based tool use on students’ computational thinking skills, programming self-efficacy and motivation, Computers and Education: Artificial Intelligence, 4, (2023); Zhai C.; Wibowo S.; Li L.D., The effects of over-reliance on AI dialogue systems on students’ cognitive abilities: a systematic review, Smart Learning Environments, 11, (2024); Zhang T.; Li Y.; Smith J.; Wu W., Do Machines and Humans Focus on Similar Code?, Studying AI Code Explanations and Eye-Tracking Data, (2024); Zhang Y.; Li J.; Karas Z.; Bansal A.; Li T.J.-J.; McMillan C.; Leach K.; Huang Y., Eyetrans: Merging human and machine attention for neural code summarization, Proceedings of the ACM on Software Engineering, 1, pp. 115-136, (2024)</t>
  </si>
  <si>
    <t>E. Parra; Belmont University, Nashville, United States; email: esteban.parrarodriguez@belmont.edu</t>
  </si>
  <si>
    <t>Spencer S.N.</t>
  </si>
  <si>
    <t>ACM SIGCHI; ACM SIGGRAPH; et al.; RealEye; Reality Labs Research; Tobii</t>
  </si>
  <si>
    <t>17th ACM Symposium on Eye Tracking Research and Applications, ETRA 2025</t>
  </si>
  <si>
    <t>26 May 2025 through 29 May 2025</t>
  </si>
  <si>
    <t>Tokyo</t>
  </si>
  <si>
    <t>979-840071487-0</t>
  </si>
  <si>
    <t>Eye Track. Res. Appl. Symp. (ETRA)</t>
  </si>
  <si>
    <t>2-s2.0-105008497998</t>
  </si>
  <si>
    <t>Qian H.; Xu T.; Ding Z.; Liu W.; Zhu S.</t>
  </si>
  <si>
    <t>Qian, Hanwei (57219162183); Xu, Tingting (59213729400); Ding, Ziqi (58815464300); Liu, Wei (58805835500); Zhu, Shaomin (57193834633)</t>
  </si>
  <si>
    <t>57219162183; 59213729400; 58815464300; 58805835500; 57193834633</t>
  </si>
  <si>
    <t>Exploring Large Language Models for Method Name Prediction</t>
  </si>
  <si>
    <t>10.1109/QRS62785.2024.00028</t>
  </si>
  <si>
    <t>https://www.scopus.com/inward/record.uri?eid=2-s2.0-85206376843&amp;doi=10.1109%2FQRS62785.2024.00028&amp;partnerID=40&amp;md5=99736712f6ae8c278d05437e646c26e5</t>
  </si>
  <si>
    <t>Nanjing University, State Key Laboratory for Novel Software Technology, Nanjing, China; Engineering Research Center of Electronic Data Forensics Analysis, Jiangsu Province, China; City University of Macau, China; Tongji University, Shanghai, China</t>
  </si>
  <si>
    <t>Qian H., Nanjing University, State Key Laboratory for Novel Software Technology, Nanjing, China, Engineering Research Center of Electronic Data Forensics Analysis, Jiangsu Province, China; Xu T., Nanjing University, State Key Laboratory for Novel Software Technology, Nanjing, China; Ding Z., Engineering Research Center of Electronic Data Forensics Analysis, Jiangsu Province, China; Liu W., City University of Macau, China; Zhu S., Tongji University, Shanghai, China</t>
  </si>
  <si>
    <t>High-quality method names are crucial for program comprehension and maintenance. However, method naming is a challenging task, especially for inexperienced developers. To alleviate this difficulty, various deep-learning techniques have been proposed to predict appropriate names for given method code bodies. The recent advent of Large Language Models (LLMs) has showcased outstanding performance in Natural Language Processing (NLP), leaving a profound impression on the software engineering (SE) community. LLMs have been applied to several SE tasks, e.g., code summarization, demonstrating their significant potential. However, there has not yet been a systematic and comprehensive investigation into how to adapt LLMs to method name prediction (MNP) tasks and their performance on such tasks. To fill this gap, in this paper, we conduct the first empirical study to understand the capabilities of LLMs in MNP tasks. Firstly, we examine LLMs' comprehension abilities and interaction patterns in the MNP task, testing various prompts and temperature parameters. Results indicate that LLMs excel under 0 temperature and a few-shot prompt template. Following this, we compare the performance of prompt-guided LLMs and fine-tuned PLMs, with GPT-3.5 performing best among LLMs and CodeT5 leading among PLMs, with minimal performance disparity. SentenceBert with Cosine Similarity (SBCS) has been introduced to quantify the semantic differences between predicted and ground-truth names. Lastly, the manual review highlights human evaluations outperforming F1 metrics for LLMs, with issues such as global information lack and dataset quality affecting performance identified through case analysis. © 2024 IEEE.</t>
  </si>
  <si>
    <t>GPT-3.5; Large Language Model; Method Name Prediction</t>
  </si>
  <si>
    <t>Computer software maintenance; Deep learning; Natural language processing systems; Prediction models; Program debugging; Program processors; GPT-3.5; High quality; Language model; Large language model; Learning techniques; Method name prediction; Performance; Prediction tasks; Program comprehension and maintenances; Quality methods; Semantics</t>
  </si>
  <si>
    <t>National Natural Science Foundation of China, NSFC, (61932012, 62141215, 62372228); National Natural Science Foundation of China, NSFC; Science, Technology and Innovation Commission of Shenzhen Municipality, (CJGJZD20200617103001003); Science, Technology and Innovation Commission of Shenzhen Municipality</t>
  </si>
  <si>
    <t>This work is supported partially by the National Natural Science Foundation of China (61932012, 62141215, 62372228), Science, Technology, and Innovation Commission of Shenzhen Municipality (CJGJZD20200617103001003).</t>
  </si>
  <si>
    <t>Host E.W.; Ostvold B.M., Debugging method names, The 23rd ECOOP, pp. 294-317, (2009); Nguyen S.; Phan H.; Le T.; Nguyen T.N., Suggesting natural method names to check name consistencies, The 42nd ICSE, pp. 1372-1384, (2020); Jiang L.; Liu H.; Jiang H., Machine learning based recommendation of method names: How far are we, The 34th ASE, pp. 602-614, (2019); Kim S.; Kim D., Automatic identifier inconsistency detection using code dictionary, Empir. Softw. Eng., 21, 2, pp. 565-604, (2016); Qian H.; Liu W.; Ding Z.; Sun W.; Fang C., Abstract syntax tree for method name prediction: How far are we?, The 23rd QRS, pp. 464-475, (2023); Zhang Q.; Fang C.; Xie Y.; Zhang Y.; Yang Y.; Sun W.; Yu S.; Chen Z., A survey on large language models for software engineering, (2023); Du M.; He F.; Zou N.; Tao D.; Hu X., Shortcut learning of large language models in natural language understanding: A survey, 1, pp. 1-10, (2022); Qin C.; Zhang A.; Zhang Z.; Chen J.; Yasunaga M.; Yang D., Is chatgpt a general-purpose natural language processing task solver?, The 28th EMNLP, pp. 1339-1384, (2023); Cao J.; Li M.; Wen M.; Chi Cheung S., A study on prompt design, advantages and limitations of chatgpt for deep learning program repair, 1, pp. 1-12, (2023); Zhang Q.; Fang C.; Ma Y.; Sun W.; Chen Z., A survey of learning-based automated program repair, ACM Transactions on Software Engineering and Methodology, 33, 2, pp. 551-5569, (2024); Sun W.; Fang C.; Chen Y.; Tao G.; Han T.; Zhang Q., Code search based on context-aware code translation, The 44th International Conference on Software Engineering, pp. 388-400, (2022); Ahmed T.; Devanbu P., Few-shot training llms for project-specific code-summarization, The 37th ASE, pp. 1771-1775, (2022); Sun W.; Fang C.; You Y.; Miao Y.; Liu Y.; Li Y.; Deng G.; Huang S.; Chen Y.; Zhang Q.; Qian H.; Liu Y.; Chen Z., Automatic code summarization via chatgpt: How far are we?, pp. 1-13, (2023); Husain H.; Wu H.-H.; Gazit T.; Allamanis M.; Brockschmidt M., Codesearchnet challenge: Evaluating the state of semantic code search, pp. 1-6, (2019); Feng Z.; Guo D.; Tang D.; Duan N.; Feng X.; Gong M.; Shou L.; Qin B.; Liu T.; Jiang D.; Zhou M., Code-BERT: A pre-trained model for programming and natural languages, The 25th EMNLP (Findings), pp. 1536-1547, (2020); Wang Y.; Wang W.; Joty S.R.; Hoi S.C.H., CodeT5: Identifier-aware unified pre-trained encoderdecoder models for code understanding and generation, The 26th EMNLP, pp. 8696-8708, (2021); Qian H.; Liu W.; Ding Z.; Sun W.; Fang C., Evaluation of llms for method name prediction, (2024); Zhang F.; Chen B.; Li R.; Peng X., A hybrid code representation learning approach for predicting method names, J. Syst. Softw., 180, 1, (2021); Alon U.; Zilberstein M.; Levy O.; Yahav E., A general path-based representation for predicting program properties, The 39th PLDI, pp. 404-419, (2018); Alon U.; Zilberstein M.; Levy O.; Yahav E., Code2vec: Learning distributed representations of code, Proc. ACM Program. Lang., 3, 40, pp. 401-4029, (2019); Alon U.; Brody S.; Levy O.; Yahav E., Code2seq: Generating sequences from structured representations of code, Proceedings of the 7th ICLR (Poster), pp. 1-13, (2018); Xu S.; Zhang S.; Wang W.; Cao X.; Guo C.; Xu J., Method name suggestion with hierarchical attention networks, Proceedings of the 46th PEPM@POPL, pp. 10-21, (2019); Compton R.; Frank E.; Patros P.; Koay A., Embedding java classes with code2vec: Improvements from variable obfuscation, Proceedings of the 17th MSR, pp. 243-253, (2020); Vagavolu D.; Swarna K.C.; Chimalakonda S., A mocktail of source code representations, Proceedings of the 36th ASE, pp. 1296-1300, (2021); Zhang K.; Wang W.; Zhang H.; Li G.; Jin Z., Learning to represent programs with heterogeneous graphs, Proceedings of the 30th ICPC, pp. 378-389, (2022); Ma L.; Yang W.; Xu B.; Jiang S.; Fei B.; Liang J.; Zhou M.; Xiao Y., Knowlog: Knowledge enhanced pre-trained language model for log understanding, Proceedings of the 46th ICSE, pp. 321-3213, (2024); Vaswani A.; Shazeer N.; Parmar N.; Uszkoreit J.; Jones L.; Gomez A.N.; Kaiser U.; Polosukhin I., Attention is all you need, Proceedings of the 31st NIPS, pp. 5998-6008, (2017); Min B.; Ross H.; Sulem E.; Veyseh A.P.B.; Nguyen T.H.; Sainz O.; Agirre E.; Heintz I.; Roth D., Recent advances in natural language processing via large pre-trained language models: A survey, ACM Comput. Surv., 56, 2, pp. 301-3040, (2024); Chang Y.; Wang X.; Wang J.; Wu Y.; Zhu K.; Chen H.; Yang L.; Yi X.; Wang C.; Wang Y.; Ye W.; Zhang Y.; Chang Y.; Yu P.S.; Yang Q.; Xie X., A survey on evaluation of large language models, (2023); Hou X.; Zhao Y.; Liu Y.; Yang Z.; Wang K.; Li L.; Luo X.; Lo D.; Grundy J.C.; Wang H., Large language models for software engineering: A systematic literature review, (2023); Wei J.; Tay Y.; Bommasani R.; Raffel C.; Zoph B.; Borgeaud S.; Yogatama D.; Bosma M.; Zhou D.; Metzler D.; Chi E.H.; Hashimoto T.; Vinyals O.; Liang P.; Dean J.; Fedus W., Emergent abilities of large language models, Trans. Mach. Learn. Res., 2022, (2022); Poesia G.; Polozov A.; Le V.; Tiwari A.; Soares G.; Meek C.; Gulwani S., Synchromesh: Reliable code generation from pre-trained language models, Proceedings of the 10th ICLR, pp. 1-11, (2022); Zeng Z.; Tan H.; Zhang H.; Li J.; Zhang Y.; Zhang L., An extensive study on pre-trained models for program understanding and generation, Proceedings of the 31st ISSTA, pp. 39-51, (2022); Fan Z.; Gao X.; Roychoudhury A.; Tan S.H., Improving automatically generated code from codex via automated program repair, 1, pp. 1-12, (2022); Zhang Q.; Zhang T.; Zhai J.; Fang C.; Yu B.; Sun W.; Chen Z., A critical review of large language model on software engineering: An example from chatgpt and automated program repair, (2023); Chen M.; Tworek J.; Jun H.; Yuan Q.; Pinto H.P.D.O.; Kaplan J.; Edwards H.; Burda Y.; Joseph N.; Brockman G., Evaluating large language models trained on code, 1, pp. 1-19, (2021); Copilot homepage, OpenAI, (2024); Vaithilingam P.; Zhang T.; Glassman E.L., Expectation vs. experience: Evaluating the usability of code generation tools powered by large language models, Proceedings of the 42nd CHI, pp. 3321-3327, (2022); Yetistiren B.; Ozsoy I.; Tuzun E., Assessing the quality of github copilot's code generation, Proceedings of the 18th PROMISE, pp. 62-71, (2022); Pearce H.; Tan B.; Ahmad B.; Karri R.; Dolan-Gavitt B., Can openai codex and other large language models help us fix security bugs, 1, pp. 1-15, (2021); Prenner J.A.; Robbes R., Automatic program repair with openai's codex: Evaluating quixbugs, 1, pp. 1-6, (2021); MacNeil S.; Tran A.; Hellas A.; Kim J.; Sarsa S.; Denny P.; Bernstein S.; Leinonen J., Experiences from using code explanations generated by large language models in a web software development e-book, The 54th SIGCSE, pp. 931-937, (2023); Sun W.; Fang C.; You Y.; Chen Y.; Liu Y.; Wang C.; Zhang J.; Zhang Q.; Qian H.; Zhao W.; Liu Y.; Chen Z., A prompt learning framework for source code summarization, pp. 1-23, (2023); Shi Z.; Lipani A., Don't stop pretraining? make prompt-based fine-tuning powerful learner, Advances in Neural Information Processing Systems 36: Annual Conference on Neural Information Processing Systems 2023, NeurIPS 2023, (2023); Liu P.; Yuan W.; Fu J.; Jiang Z.; Hayashi H.; Neubig G., Pre-train, prompt, and predict: A systematic survey of prompting methods in natural language processing, ACM Comput. Surv., 55, 91, pp. 1951-19535, (2023); Llm settings, (2024); Guo Q.; Cao J.; Xie X.; Liu S.; Li X.; Chen B.; Peng X., Exploring the potential of chatgpt in automated code refinement: An empirical study, The 46th ICSE, pp. 341-3413, (2024); Lu S.; Guo D.; Ren S.; Huang J.; Svyatkovskiy A.; Blanco A.; Clement C.B.; Drain D.; Jiang D.; Tang D.; Li G.; Zhou L.; Shou L.; Zhou L.; Tufano M.; Gong M.; Zhou M.; Duan N.; Sundaresan N.; Deng S.K.; Fu S.; Liu S., Codexglue: A machine learning benchmark dataset for code understanding and generation, The 1st NeurIPS Datasets and Benchmarks, pp. 1-14, (2021); CSN dataset, (2024); Wang S.; Wen M.; Lin B.; Mao X., Lightweight global and local contexts guided method name recommendation with prior knowledge, The 29th ESEC/SIGSOFT FSE, pp. 741-753, (2021); Zhang J.; Wang X.; Zhang H.; Sun H.; Liu X., Retrieval-based neural source code summarization, The 42nd ICSE, pp. 1385-1397, (2020); Li R.; Allal L.B.; Zi Y.; Muennighoff N.; Kocetkov D.; Mou C.; Marone M.; Akiki C.; Li J.; Chim J., Starcoder: may the source be with you!, 1, pp. 1-43, (2023); Nijkamp E.; Pang B.; Hayashi H.; Tu L.; Wang H.; Zhou Y.; Savarese S.; Xiong C., Codegen: An open large language model for code with multi-turn program synthesis, The 11th ICLR, pp. 1-13, (2023); Chen B.; Zhang F.; Nguyen A.; Zan D.; Lin Z.; Lou J.; Chen W., CodeT: Code generation with generated tests, The 11th ICLR, pp. 1-11, (2023); Openai homepage, (2024); Tunstall L.; Lambert N.; Rajani N.; Beeching E.; Le Scao T.; Von Werra L.; Han S.; Schmid P.; Rush A., Creating a coding assistant with starcoder, Hugging Face Blog, (2023); Kopf A.; Kilcher Y.; Von Rutte D.; Anagnostidis S.; Tam Z.-R.; Stevens K.; Barhoum A.; Duc N.M.; Stanley O.; Nagyfi R., Openassistant conversations-democratizing large language model alignment, 1, pp. 1-13, (2023); Conover M.; Hayes M.; Mathur A.; Xie J.; Wan J.; Shah S.; Ghodsi A.; Wendell P.; Zaharia M.; Xin R., Free dolly: Introducing the world's first truly open instruction-tuned llm, (2023); ChatGPT: Optimizing language models for dialogue, (2024); Fan A.; Gokkaya B.; Harman M.; Lyubarskiy M.; Sengupta S.; Yoo S.; Zhang J.M., Large language models for software engineering: Survey and open problems, Proceedings of the 45th ICSE-FoSE, pp. 31-53, (2023); Akin F.K., Awesome chatgpt prompts, (2023); Wang Y.; Yao Q.; Kwok J.T.; Ni L.M., Generalizing from a few examples: A survey on few-shot learning, ACM Comput. Surv., 53, 3, pp. 631-6334, (2021); Devlin J.; Chang M.; Lee K.; Toutanova K., BERT: Pre-training of deep bidirectional transformers for language understanding, The 23th NAACL-HLT, pp. 4171-4186, (2019); Wei B.; Li Y.; Li G.; Xia X.; Jin Z., Retrieve and refine: Exemplar-based neural comment generation, The 35th ASE, pp. 349-360, (2020)</t>
  </si>
  <si>
    <t>S. Zhu; Tongji University, Shanghai, China; email: kerryzhu@tongji.edu.cn</t>
  </si>
  <si>
    <t>24th IEEE International Conference on Software Quality, Reliability and Security, QRS 2024</t>
  </si>
  <si>
    <t>1 July 2024 through 5 July 2024</t>
  </si>
  <si>
    <t>Cambridge</t>
  </si>
  <si>
    <t>979-835036563-4</t>
  </si>
  <si>
    <t>2-s2.0-85206376843</t>
  </si>
  <si>
    <t>Grandel S.; Andersen S.T.; Huang Y.; Leach K.</t>
  </si>
  <si>
    <t>Grandel, Skyler (59241457900); Andersen, Scott Thomas (57879927800); Huang, Yu (57188585234); Leach, Kevin (55843963300)</t>
  </si>
  <si>
    <t>59241457900; 57879927800; 57188585234; 55843963300</t>
  </si>
  <si>
    <t>ComCat: Expertise-Guided Context Generation to Enhance Code Comprehension</t>
  </si>
  <si>
    <t>10.1145/3742475</t>
  </si>
  <si>
    <t>https://www.scopus.com/inward/record.uri?eid=2-s2.0-105031575499&amp;doi=10.1145%2F3742475&amp;partnerID=40&amp;md5=cdb41bf75fd5713e0236a5a7e44f7a4b</t>
  </si>
  <si>
    <t>Vanderbilt University, Nashville, TN, United States; Universidad Nacional Autónoma de México, Ciudad de Mexico, Mexico</t>
  </si>
  <si>
    <t>Grandel S., Vanderbilt University, Nashville, TN, United States; Andersen S.T., Universidad Nacional Autónoma de México, Ciudad de Mexico, Mexico; Huang Y., Vanderbilt University, Nashville, TN, United States; Leach K., Vanderbilt University, Nashville, TN, United States</t>
  </si>
  <si>
    <t>Software maintenance constitutes a substantial portion of the total lifetime costs of software, with a significant portion attributed to code comprehension. Software comprehension is eased by documentation such as comments that summarize and explain code. We present ComCat, an approach to automate comment generation by augmenting Large Language Models (LLMs) with expertise-guided context to target the annotation of source code with comments that improve comprehension. Our approach enables the selection of the most relevant and informative comments for a given snippet or file containing source code. We develop the ComCat pipeline to comment C/C++ files by (1) automatically identifying suitable locations in which to place comments, (2) predicting the most helpful type of comment for each location, and (3) generating a comment based on the selected location and comment type. In a human subject evaluation, we demonstrate that ComCat-generated comments significantly improve developer code comprehension across three indicative software engineering tasks by up to 13% for 80% of participants. In addition, we demonstrate that ComCat-generated comments are at least as accurate and readable as human-generated comments and are preferred over standard ChatGPT-generated comments for up to 92% of snippets of code. Furthermore, we develop and release a dataset containing source code snippets, human-written comments, and human-annotated comment categories.ComCat leverages LLMs to offer a significant improvement in code comprehension across a variety of human software engineering tasks. © 2026 Copyright held by the owner/author(s).</t>
  </si>
  <si>
    <t>Automated Comment Generation; Code Comprehension; Code Summarization; Generative AI</t>
  </si>
  <si>
    <t>Automatic programming; C++ (programming language); Codes (symbols); Computer software; Computer software maintenance; Human engineering; Automated comment generation; Code comprehension; Code summarization; Engineering tasks; Generative AI; Human subjects; Language model; Lifetime costs; Software comprehension; Source codes; Location</t>
  </si>
  <si>
    <t>Abid N.J.; Dragan N.; Collard M.L.; Maletic J.I., Using stereotypes in the automatic generation of natural language summaries for C++ methods, 2015 IEEE International Conference on Software Maintenance and Evolution (ICSME), pp. 561-565, (2015); Aghajani E.; Nagy C.; Linares-Vasquez M.; Moreno L.; Bavota G.; Lanza M.; Shepherd D.C., Software documentation: The practitioners’ perspective, ACM/IEEE 42nd International Conference on Software Engineering, pp. 590-601, (2020); Ahmad W.U.; Chakraborty S.; Ray B.; Chang K.-W., Unified pre-training for program understanding and generation, (2021); Ahmed T.; Pai K.S.; Devanbu P.; Barr E., Automatic semantic augmentation of language model prompts (for code summarization), IEEE/ACM 46th International Conference on Software Engineering, pp. 1-13, (2024); Ahmed Z.; Kinjol F.J.; Ananya I.J., Comparative analysis of six programming languages based on readability, writability, and reliability, 2021 24th International Conference on Computer and Information Technology (ICCIT), pp. 1-6, (2021); Allamanis M.; Peng H.; Sutton C., A convolutional attention network for extreme summarization of source code, International Conference on Machine Learning, pp. 2091-2100, (2016); Arafat O.; Riehle D., The comment density of open source software code, In 2009 31st International Conference on Software Engineering-Companion Volume, pp. 195-198, (2009); Bang Y.; Cahyawijaya S.; Lee N.; Dai W.; Su D.; Wilie B.; Lovenia H.; Ji Z.; Yu T.; Chung W., A multitask, multilingual, multimodal evaluation of ChatGPT on reasoning, hallucination, and interactivity, (2023); Valerio A.; Barone M.; Sennrich R., A parallel corpus of python functions and documentation strings for automated code documentation and code generation, (2017); Buse R.P.L.; Weimer W.R., Automatic documentation inference for exceptions, 2008 International Symposium on Software Testing and Analysis, pp. 273-282, (2008); Buse R.P.L.; Weimer W.R., Automatically documenting program changes, IEEE/ACM International Conference on Automated Software Engineering, pp. 33-42, (2010); Borstler J.; Paech B., The role of method chains and comments in software readability and comprehension—An experiment, IEEE Transactions on Software Engineering, 42, 9, pp. 886-898, (2016); Chang E.Y., Prompting large language models with the Socratic method, 2023 IEEE 13th Annual Computing and Communication Workshop and Conference (CCWC), pp. 351-360, (2023); Chen Q.; Xia X.; Hu H.; Lo D.; Li S., Why my code summarization model does not work: Code comment improvement with category prediction, ACM Transactions on Software Engineering and Methodology, 30, 2, pp. 1-29, (2021); Lattner C.; Devlin J.; Chang M.-W.; Lee K.; Toutanova K., Bert: Pre-training of deep bidirectional transformers for language understanding, (2018); Eddy B.P.; Robinson J.A.; Kraft N.A.; Carver J.C., Evaluating source code summarization techniques: Replication and expansion, 2013 21st International Conference on Program Comprehension (ICPC), pp. 13-22, (2013); Russell R.; Kim L.; Hamilton L.; Lazovich T.; Harer J.; Ozdemir O.; Ellingwood P.; McConley M., Automated vulnerability detection in source code using deep representation learning, 2018 17th IEEE International Conference on Machine Learning and Applications (ICMLA), pp. 757-762, (2018); Len E., Leveraging legacy system dollars for e-business, IT Professional, 2, 3, pp. 17-23, (2000); Farahani A.; Voghoei S.; Rasheed K.; Arabnia H.R., A brief review of domain adaptation, Advances in Data Science and Information Engineering, Proceedings from ICDATA ’20 and IKE ’20, pp. 877-894, (2021); Feng Z.; Guo D.; Tang D.; Duan N.; Feng X.; Gong M.; Shou L.; Qin B.; Liu T.; Jiang D., CodeBERT: A pre-trained model for programming and natural languages, (2020); Fenton N.; Bieman J., Software Metrics: A Rigorous and Practical Approach, (2014); Fleiss J.L., Measuring nominal scale agreement among many raters, Psychological Bulletin, 76, 5, pp. 378-382, (1971); Fluri B.; Wursch M.; Gall H.C., Do code and comments co-evolve? On the relation between source code and comment changes, 14th Working Conference on Reverse Engineering (WCRE ’07), pp. 70-79, (2007); Foster J.R., Cost Factors in Software Maintenance, (1993); Fry Z.P.; Landau B.; Weimer W., A human study of patch maintainability, 2012 International Symposium on Software Testing and Analysis, pp. 177-187, (2012); Gao S.; Gao C.; He Y.; Zeng J.; Nie L.; Xia X.; Lyu M., Code structure–guided transformer for source code summarization, ACM Transactions on Software Engineering and Methodology, 32, 1, pp. 1-32, (2023); Geng M.; Wang S.; Dong D.; Wang H.; Li G.; Jin Z.; Mao X.; Liao X., Large language models are few-shot summarizers: Multi-intent comment generation via in-context learning, 46th IEEE/ACM International Conference on Software Engineering, pp. 1-13, (2024); Giray L., Prompt engineering with ChatGPT: A guide for academic writers, Annals of Biomedical Engineering, 51, 12, pp. 2629-2633, (2023); GitHub Copilot; Haiduc S.; Aponte J.; Marcus A., Supporting program comprehension with source code summarization, 32nd ACM/IEEE International Conference on Software Engineering, 2, pp. 223-226, (2010); Haiduc S.; Aponte J.; Moreno L.; Marcus A., On the use of automated text summarization techniques for summarizing source code, 2010 17th Working Conference on Reverse Engineering, pp. 35-44, (2010); Hennink M.M.; Kaiser B.N.; Marconi V.C., Code saturation versus meaning saturation: How many interviews are enough, Qualitative Health Research, 27, 4, pp. 591-608, (2017); Hu D.; Santiesteban P.; Endres M.; Weimer W., Towards a cognitive model of dynamic debugging: Does identifier construction matter, IEEE Transactions on Software Engineering, 50, 11, pp. 3007-3021, (2024); Hu X.; Li G.; Xia X.; Lo D.; Jin Z., Deep code comment generation, 26th Conference on Program Comprehension, pp. 200-210, (2018); Hu X.; Li G.; Xia X.; Lo D.; Jin Z., Deep code comment generation with hybrid lexical and syntactical information, Empirical Software Engineering, 25, 3, pp. 2179-2217, (2020); Hu X.; Xia X.; Lo D.; Wan Z.; Chen Q.; Zimmermann T., Practitioners’ expectations on automated code comment generation, 44th International Conference on Software Engineering, pp. 1693-1705, (2022); Husain H.; Wu H.-H.; Gazit T.; Allamanis M.; Brockschmidt M., CodeSearchNet challenge: Evaluating the state of semantic code search, (2019); Iyer S.; Konstas I.; Cheung A.; Zettlemoyer L., Summarizing source code using a neural attention model, 54th Annual Meeting of the Association for Computational Linguistics (Volume 1: Long Papers), pp. 2073-2083, (2016); Khamis N.; Witte R.; Juergen R., Automatic quality assessment of source code comments: The JavadocMiner, International Conference on Application of Natural Language to Information Systems, pp. 68-79, (2010); Khan J.Y.; Uddin G., Automatic code documentation generation using GPT-3, 37th IEEE/ACM International Conference on Automated Software Engineering, pp. 1-6, (2022); Thomas D. LaToza; Venolia G.; DeLine R., Maintaining mental models: A study of developer work habits, 28th International Conference on Software Engineering, pp. 492-501, (2006); Le X.-B.D.; Bao L.; Lo D.; Xia X.; Li S.; Pasareanu C., On reliability of patch correctness assessment, 2019 IEEE/ACM 41st International Conference on Software Engineering (ICSE), pp. 524-535, (2019); Lientz B.P., Issues in software maintenance, ACM Computing Surveys, 15, 3, pp. 271-278, (1983); Liu S.; Chen Y.; Xie X.; Siow J.; Liu Y., Retrieval-augmented generation for code summarization via hybrid GNN, (2020); Liu Y.; Ott M.; Goyal N.; Du J.; Joshi M.; Chen D.; Levy O.; Lewis M.; Zettlemoyer L.; Stoyanov V., Roberta: A robustly optimized BERT pretraining approach, (2019); McBurney P.W.; McMillan C., Automatic documentation generation via source code summarization of method context, the 22nd International Conference on Program Comprehension, pp. 279-290, (2014); Medhat W.; Hassan A.; Korashy H., Sentiment analysis algorithms and applications: A survey, Ain Shams Engineering Journal, 5, 4, pp. 1093-1113, (2014); Miner A.S., Saturation for a general class of models, IEEE Transactions on Software Engineering, 32, 8, pp. 559-570, (2006); Moreno L.; Aponte J.; Sridhara G.; Marcus A.; Pollock L.; Vijay-Shanker K., Automatic generation of natural language summaries for Java classes, 2013 21st International Conference on Program Comprehension (ICPC), pp. 23-32, (2013); Nguyen V., Improved size and effort estimation models for software maintenance, 2010 IEEE International Conference on Software Maintenance, pp. 1-2, (2010); ChatGPT; Papineni K.; Roukos S.; Ward T.; Zhu W.-J., BLEU: A method for automatic evaluation of machine translation, 40th Annual Meeting of the Association for Computational Linguistics, pp. 311-318, (2002); David Lorge P., Software aging, 16th International Conference on Software Engineering, pp. 279-287, (1994); Parvez M.R.; Ahmad W.U.; Chakraborty S.; Ray B.; Chang K.-W., Retrieval augmented code generation and summarization, (2021); Phan L.; Tran H.; Le D.; Nguyen H.; Anibal J.; Peltekian A.; Ye Y., Cotext: Multi-task learning with code-text transformer, (2021); Plosch R.; Dautovic A.; Saft M., The value of software documentation quality, In 2014 14th International Conference on Quality Software, pp. 333-342, (2014); Radford A.; Wu J.; Child R.; Luan D.; Amodei D.; Sutskever I., Language models are unsupervised multitask learners, OpenAI Blog, 1, 8, (2019); Raffel C.; Shazeer N.; Roberts A.; Lee K.; Narang S.; Matena M.; Zhou Y.; Li W.; Liu P.J., Exploring the limits of transfer learning with a unified text-to-text transformer, The Journal of Machine Learning Research, 21, 1, pp. 5485-5551, (2020); Rastkar S.; Murphy G.C.; Bradley A.W.J., Generating natural language summaries for crosscutting source code concerns, In 2011 27th IEEE International Conference on Software Maintenance (ICSM), pp. 103-112, (2011); Rodeghero P.; McMillan C.; McBurney P.W.; Bosch N.; D'Mello S., Improving automated source code summarization via an eye-tracking study of programmers, 36th International Conference on Software Engineering, pp. 390-401, (2014); Sillito J.; Murphy G.C.; Volder K.D., Questions programmers ask during software evolution tasks, 14th ACM SIGSOFT International Symposium on Foundations of Software Engineering, pp. 23-34, (2006); Song X.; Sun H.; Wang X.; Yan J., A survey of automatic generation of source code comments: Algorithms and techniques, IEEE Access, 7, pp. 111411-111428, (2019); Sridhara G.; Hill E.; Muppaneni D.; Pollock L.; Vijay-Shanker K., Towards automatically generating summary comments for Java methods, IEEE/ACM International Conference on Automated Software Engineering, pp. 43-52, (2010); Stapleton S.; Gambhir Y.; LeClair A.; Eberhart Z.; Weimer W.; Leach K.; Huang Y., A human study of comprehension and code summarization, 28th International Conference on Program Comprehension, pp. 2-13, (2020); Steidl D.; Hummel B.; Juergens E., Quality analysis of source code comments, 21st International Conference on Program Comprehension (ICPC) –, pp. 83-92, (2013); Sun W.; Miao Y.; Li Y.; Zhang H.; Fang C.; Liu Y.; Deng G.; Liu Y.; Chen Z., Source code summarization in the era of large language models, (2024); Tariq M.U.; Bilal M.; Babar M.; Sohail A., Code readability management of high-level programming languages: A comparative study, International Journal of Advanced Computer Science and Applications, 11, 3, pp. 595-602, (2020); Tenny T., Program readability: Procedures versus comments, IEEE Transactions on Software Engineering, 14, 9, pp. 1271-1279, (1988); Terry J.C.D.; Roy H.E.; August T.A., Thinking like a naturalist: Enhancing computer vision of citizen science images by harnessing contextual data, Methods in Ecology and Evolution, 11, 2, pp. 303-315, (2020); Tunstall L.; Werra L.V.; Wolf T., Natural Language Processing with Transformers, (2022); Vaswani A.; Shazeer N.; Parmar N.; Uszkoreit J.; Jones L.; Gomez A.N.; Kaiser L.; Polosukhin I., Attention is all you need, Advances in Neural Information Processing Systems, (2017); Wan Y.; Zhao Z.; Yang M.; Xu G.; Ying H.; Wu J.; Yu P.S., Improving automatic source code summarization via deep reinforcement learning, 33rd ACM/IEEE International Conference on Automated Software Engineering, pp. 397-407, (2018); Wang J.; Liang Y.; Meng F.; Sun Z.; Shi H.; Li Z.; Xu J.; Qu J.; Zhou J., Is ChatGPT a good NLG evaluator, (2023); Wang Y.; Wang W.; Joty S.; Hoi S.C.H., Codet5: Identifier-aware unified pre-trained encoder-decoder models for code understanding and generation, (2021); White J.; Fu Q.; Hays S.; Sandborn M.; Olea C.; Gilbert H.; Elnashar A.; Spencer-Smith J.; Schmidt D.C., A prompt pattern catalog to enhance prompt engineering with ChatGPT, 30th Conference on Pattern Languages of Programs, (2023); Wong E.; Liu T.; Tan L., Clocom: Mining existing source code for automatic comment generation, 2015 IEEE 22nd International Conference on Software Analysis, Evolution, and Reengineering (SANER), pp. 380-389, (2015); Wong E.; Yang J.; Tan L., Autocomment: Mining question and answer sites for automatic comment generation, In 2013 28th IEEE/ACM International Conference on Automated Software Engineering (ASE), pp. 562-567, (2013); Woodfield S.N.; Dunsmore H.E.; Shen V.Y., The effect of modularization and comments on program comprehension, 5th International Conference on Software Engineering, pp. 215-223, (1981); Xia X.; Bao L.; Lo D.; Xing Z.; Hassan A.E.; Li S., Measuring program comprehension: A large-scale field study with professionals, IEEE Transactions on Software Engineering, 44, 10, pp. 951-976, (2017); Yip S.W.L.; Lam T., A software maintenance survey, 1st Asia-Pacific Software Engineering Conference, pp. 70-79, (1994); Yun S.; Lin S.; Gu X.; Shen B., Project-specific code summarization with in-context learning, Journal of Systems and Software, 216, (2024)</t>
  </si>
  <si>
    <t>S. Grandel; Vanderbilt University, Nashville, United States; email: skyler.h.grandel@vanderbilt.edu</t>
  </si>
  <si>
    <t>2-s2.0-105031575499</t>
  </si>
  <si>
    <t>Sundaram G.; Balaji Venktesh V.; Sundharakumar K.B.</t>
  </si>
  <si>
    <t>Sundaram, Gireesh (60038782100); Balaji Venktesh, V. (60096987600); Sundharakumar, K.B. (56728722100)</t>
  </si>
  <si>
    <t>60038782100; 60096987600; 56728722100</t>
  </si>
  <si>
    <t>DocStringEval: Evaluating the Effectiveness of Language Models for Code Explanation through DocString Generation</t>
  </si>
  <si>
    <t>Proceedings of 2025 International Conference on Emerging Technologies in Computing and Communication, ETCC 2025</t>
  </si>
  <si>
    <t>10.1109/ETCC65847.2025.11108633</t>
  </si>
  <si>
    <t>https://www.scopus.com/inward/record.uri?eid=2-s2.0-105015769039&amp;doi=10.1109%2FETCC65847.2025.11108633&amp;partnerID=40&amp;md5=a6d75e1caa81dfcda44cc5a97baa6c98</t>
  </si>
  <si>
    <t>Department of CSE, Shiv Nadar University, Kalavakkam, Chennai, India</t>
  </si>
  <si>
    <t>Sundaram G., Department of CSE, Shiv Nadar University, Kalavakkam, Chennai, India; Balaji Venktesh V., Department of CSE, Shiv Nadar University, Kalavakkam, Chennai, India; Sundharakumar K.B., Department of CSE, Shiv Nadar University, Kalavakkam, Chennai, India</t>
  </si>
  <si>
    <t>Large Language Models (LLMs) have demonstrated impressive capabilities in generating high-quality code. Furthermore, instruct-finetuned versions of LLMs have shown remarkable proficiency in generating question-answering responses that explain program functionality. This work aims to establish a benchmark for program explainability through DocString generation and improve upon initial results. We employ instruct-finetuned versions of 4 different code-trained models with 6 parameter settings, and 2 general language models to prompt and generate DocStrings for given Python program classes. The generated DocStrings are then evaluated against ground-truth DocStrings using three key metrics: accuracy via BERT score, clarity via Flesch reading ease score, and conciseness using compression ratio. Our evaluation encompasses multiple models with varying parameters and architectures. Our findings indicate that LLMs excel at generating DocStrings for a given class with remarkable proficiency, particularly when meaningful variable, class, and function names are used. Notably, techniques such as Chain of Thought (CoT) prompting can further enhance DocString quality. Interestingly, our results also reveal that increasing model parameters does not always yield higher-quality results, and NLP-variant models perform comparably to code-variant models on accuracy and ease of reading metrics. Additionally, we observe that LLMs’ ability to explain programs decreases with longer program lengths. This study demonstrates the potential of LLMs in generating high-quality DocStrings for Python programs. Our results highlight the importance of careful model selection, prompting techniques, and evaluation metrics in achieving optimal performance. ©2025 IEEE.</t>
  </si>
  <si>
    <t>Chain of Thought (CoT) Prompting; Code Explanation; Code Summarization; Docstring Generation; Large Language Models (LLMs)</t>
  </si>
  <si>
    <t>Artificial intelligence; Compression ratio (machinery); Computational linguistics; Computer software; High level languages; Python; Chain of thought  prompting; Code explanation; Code summarization; Docstring generation; Docstrings; High quality; Language model; Large language model; Quality codes; Variant models; Codes (symbols)</t>
  </si>
  <si>
    <t>Chen M.; Tworek J.; Jun H.; Yuan Q.; de Oliveira Pinto H.P.; Kaplan J.; Edwards H.; Burda Y.; Joseph N.; Brockman G.; Ray A.; Puri R.; Krueger G.; Petrov M.; Khlaaf H.; Sastry G.; Mishkin P.; Chan B.; Gray S.; Ryder N.; Pavlov M.; Power A.; Kaiser L.; Bavarian M.; Winter C.; Tillet P.; Such F.P.; Cummings D.; Plappert M.; Chantzis F.; Barnes E.; Herbert-Voss A.; Guss W.H.; Nichol A.; Paino A.; Tezak N.; Tang J.; Babuschkin I.; Balaji S.; Jain S.; Saunders W.; Hesse C.; Carr A.N.; Leike J.; Achiam J.; Misra V.; Morikawa E.; Radford A.; Knight M.; Brundage M.; Murati M.; Mayer K.; Welinder P.; McGrew B.; Amodei D.; McCandlish S.; Sutskever I.; Zaremba W., Evaluating large language models trained on code; Wang J.; Chen Y., A review on code generation with llms: Application and evaluation, 2023 IEEE International Conference on Medical Artificial Intelligence (MedAI), 2023, pp. 284-289; Zubair F.; Al-Hitmi M.; Catal C., The use of large language models for program repair, Computer Standards &amp; Interfaces, 93, (2025); Husein R.A.; Aburajouh H.; Catal C., Large language models for code completion: A systematic literature review, Computer Standards &amp; Interfaces, 92, (2025); Vaswani A.; Shazeer N.; Parmar N.; Uszkoreit J.; Jones L.; Gomez A.N.; Kaiser L.; Polosukhin I., Attention is all you need, Proceedings of the 31st International Conference on Neural Information Processing Systems, ser. NIPS’17, (2017); Bibi N.; Maqbool A.; Rana T., Exploring the effectiveness of joint bi-lstm-gnn vs chatgpt-llm in source code retrieval, 2023 20th International Bhurban Conference on Applied Sciences and Technology (IBCAST), 2023, pp. 321-326; Rozire B.; Gehring J.; Gloeckle F.; Sootla S.; Gat I.; Tan X.E.; Adi Y.; Liu J.; Sauvestre R.; Remez T.; Rapin J.; Kozhevnikov A.; Evtimov I.; Bitton J.; Bhatt M.; Ferrer C.C.; Grattafiori A.; Xiong W.; Dfossez A.; Copet J.; Azhar F.; Touvron H.; Martin L.; Usunier N.; Scialom T.; Synnaeve G., Code llama: Open foundation models for code; Lu S.; Guo D.; Ren S.; Huang J.; Svyatkovskiy A.; Blanco A.; Clement C.; Drain D.; Jiang D.; Tang D.; Li G.; Zhou L.; Shou L.; Zhou L.; Tufano M.; Gong M.; Zhou M.; Duan N.; Sundaresan N.; Deng S.K.; Fu S.; Liu S., Codexglue: A machine learning benchmark dataset for code understanding and generation; Zhao H.; Hui J.; Howland J.; Nguyen N.; Zuo S.; Hu A.; Choquette-Choo C.A.; Shen J.; Kelley J.; Bansal K.; Vilnis L.; Wirth M.; Michel P.; Choy P.; Joshi P.; Kumar R.; Hashmi S.; Agrawal S.; Gong Z.; Fine J.; Warkentin T.; Hartman A.J.; Ni B.; Korevec K.; Schaefer K.; Huffman S., Codegemma: Open code models based on gemma; Guo D.; Zhu Q.; Yang D.; Xie Z.; Dong K.; Zhang W.; Chen G.; Bi X.; Wu Y.; Li Y.K.; Luo F.; Xiong Y.; Liang W., Deepseek-coder: When the large language model meets programming – the rise of code intelligence; Hui B.; Yang J.; Cui Z.; Yang J.; Liu D.; Zhang L.; Liu T.; Zhang J.; Yu B.; Lu K.; Dang K.; Fan Y.; Zhang Y.; Yang A.; Men R.; Huang F.; Zheng B.; Miao Y.; Quan S.; Feng Y.; Ren X.; Ren X.; Zhou J.; Lin J., Qwen2.5-coder technical report; Dainese N.; Ilin A.; Marttinen P., Can docstring reformulation with an LLM improve code generation?, Proceedings of the 18th Conference of the European Chapter of the Association for Computational Linguistics: Student Research Workshop, pp. 296-312, (2024); Yang G.; Zhou Y.; Cheng W.; Zhang X.; Chen X.; Zhuo T.Y.; Liu K.; Zhou X.; Lo D.; Chen T., Less is more: Docstring compression in code generation; Poudel B.; Cook A.; Traore S.; Ameli S., Documint: Docstring generation for python using small language models; Zhang T.; Kishore V.; Wu F.; Weinberger K.Q.; Artzi Y., Bertscore: Evaluating text generation with bert, International Conference on Learning Representations; Solnyshkina M.; Zamaletdinov R.; Gorodetskaya L.; Gabitov A., Evaluating text complexity and flesch-kincaid grade level, Journal of Social Studies Education Research, 8, pp. 238-248, (2017); Wei J.; Wang X.; Schuurmans D.; Bosma M.; Ichter B.; Xia F.; Chi E.H.; Le Q.V.; Zhou D., Chain-of-thought prompting elicits reasoning in large language models, Proceedings of the 36th International Conference on Neural Information Processing Systems, ser. NIPS’22; Wang Z.; Alsam A.; Morrison D.; Arne Strand K., On the naming recommendations derived from expert python code, Proceedings of the 13th International Conference on Education Technology and Computers, ser. ICETC’21, (2022); Touvron H.; Martin L.; Stone K.; Albert P.; Almahairi A.; Babaei Y.; Bashlykov N.; Batra S.; Bhargava P.; Bhosale S.; Bikel D.; Blecher L.; Ferrer C.C.; Chen M.; Cucurull G.; Esiobu D.; Fernandes J.; Fu J.; Fu W.; Fuller B.; Gao C.; Goswami V.; Goyal N.; Hartshorn A.; Hosseini S.; Hou R.; Inan H.; Kardas M.; Kerkez V.; Khabsa M.; Kloumann I.; Korenev A.; Koura P.S.; Lachaux M.-A.; Lavril T.; Lee J.; Liskovich D.; Lu Y.; Mao Y.; Martinet X.; Mihaylov T.; Mishra P.; Molybog I.; Nie Y.; Poulton A.; Reizenstein J.; Rungta R.; Saladi K.; Schelten A.; Silva R.; Smith E.M.; Subramanian R.; Tan X.E.; Tang B.; Taylor R.; Williams A.; Kuan J.X.; Xu P.; Yan Z.; Zarov I.; Zhang Y.; Fan A.; Kambadur M.; Narang S.; Rodriguez A.; Stojnic R.; Edunov S.; Scialom T., Llama 2: Open foundation and fine-tuned chat models; Yang A.; Yang B.; Zhang B.; Hui B.; Zheng B.; Yu B.; Li C.; Liu D.; Huang F.; Wei H.; Lin H.; Yang J.; Tu J.; Zhang J.; Yang J.; Yang J.; Zhou J.; Lin J.; Dang K.; Lu K.; Bao K.; Yang K.; Yu L.; Li M.; Xue M.; Zhang P.; Zhu Q.; Men R.; Lin R.; Li T.; Tang T.; Xia T.; Ren X.; Ren X.; Fan Y.; Su Y.; Zhang Y.; Wan Y.; Liu Y.; Cui Z.; Zhang Z.; Qiu Z., Qwen2.5 technical report, (2025)</t>
  </si>
  <si>
    <t>2025 International Conference on Emerging Technologies in Computing and Communication, ETCC 2025</t>
  </si>
  <si>
    <t>26 June 2025 through 27 June 2025</t>
  </si>
  <si>
    <t>Bangalore</t>
  </si>
  <si>
    <t>979-833152476-0</t>
  </si>
  <si>
    <t>Proc. Int. Conf. Emerg. Technol. Comput. Commun., ETCC</t>
  </si>
  <si>
    <t>2-s2.0-105015769039</t>
  </si>
  <si>
    <t>Sun X.; Lv S.; Wan W.; Qin Y.; Hu G.</t>
  </si>
  <si>
    <t>Sun, Xiaoshu (60109295700); Lv, Siqi (60108928800); Wan, Wei (60109173400); Qin, Yiming (60109173500); Hu, Gang (57195508957)</t>
  </si>
  <si>
    <t>60109295700; 60108928800; 60109173400; 60109173500; 57195508957</t>
  </si>
  <si>
    <t>A Two-Stage Framework Integrating Prompt Learning and Fine-Tuning for Code Summarization</t>
  </si>
  <si>
    <t>16070 LNCS</t>
  </si>
  <si>
    <t>10.1007/978-3-032-04549-2_24</t>
  </si>
  <si>
    <t>https://www.scopus.com/inward/record.uri?eid=2-s2.0-105016672342&amp;doi=10.1007%2F978-3-032-04549-2_24&amp;partnerID=40&amp;md5=1e4ff20cf3185d1ddeb4302dc98de330</t>
  </si>
  <si>
    <t>School of Information Science &amp; Engineering, Yunnan University, Kunming, China</t>
  </si>
  <si>
    <t>Sun X., School of Information Science &amp; Engineering, Yunnan University, Kunming, China; Lv S., School of Information Science &amp; Engineering, Yunnan University, Kunming, China; Wan W., School of Information Science &amp; Engineering, Yunnan University, Kunming, China; Qin Y., School of Information Science &amp; Engineering, Yunnan University, Kunming, China; Hu G., School of Information Science &amp; Engineering, Yunnan University, Kunming, China</t>
  </si>
  <si>
    <t>Source code summarization automates the generation of natural comments, enhancing efficiency in software development and maintenance. With the emergence of large language models (LLMs), significant progress has been made in this domain. However, current approaches either rely on manually crafted prompts or standard fine-tuning that fail to fully leverage the power of continuous embeddings. To address this gap, we propose StageCS, a novel framework integrating prompt learning and model fine-tuning for code summarization, featuring a strategic two-stage training process with a multi-branch transformer architecture. StageCS generates specialized continuous embeddings that synergistically guide LLMs to produce high-quality summaries while maximizing the benefits of targeted fine-tuning. Evaluations on the CodeSearchNet Java dataset show StageCS outperforms baselines in representative LLM architectures like PolyCoder and CodeGen. More importantly, our ablation studies demonstrate that both the multi-branch transformer and the strategic two-stage process contribute significantly. StageCS enables LLMs to excel in code summarization without extensive manual prompt engineering, delivering superior quality through specialized training. © The Author(s), under exclusive license to Springer Nature Switzerland AG 2026.</t>
  </si>
  <si>
    <t>Code Summarization; LLM; Prompt Learning</t>
  </si>
  <si>
    <t>Codes (symbols); Computer software; Embeddings; Natural language processing systems; Tuning; 'current; Code summarization; Embeddings; Fine tuning; Language model; Large language model; Power; Prompt learning; Software development and maintenances; Source codes; Software design</t>
  </si>
  <si>
    <t>Yunnan University, YNU; General Program of Applied Basic Research of Yunnan Province, (202301AT070184); Open Project Program of Yunnan Key Laboratory of Intelligent Systems and Computing, (ISC22Y08); Yunnan Nationalities University, YNU, (K207003250006); Yunnan Nationalities University, YNU</t>
  </si>
  <si>
    <t>The authors thank the General Program of Applied Basic Research of Yunnan Province (No. 202301AT070184), the Open Project Program of Yunnan Key Laboratory of Intelligent Systems and Computing (No. ISC22Y08), and the Open Research Project of the Yunnan University (YNU) Resilience and Excellence Children\u2019s Character Development Platform (No. K207003250006).</t>
  </si>
  <si>
    <t>Ahmad W.U., Unified pre-training for program understanding and generation, Proceedings of the 2021 Conference of the North American Chapter of the Association for Computational Linguistics, pp. 2655-2668; Ahmed T.; Devanbu P., Few-shot training LLMs for project-specific code-summarization, Proceedings of the 37Th IEEE/ACM International Conference on Automated Software Engineering, pp. 1-5, (2022); Banerjee S., Meteor: An automatic metric for MT evaluation with improved correlation with human judgments, Proceedings of the ACL Workshop on Intrinsic and Extrinsic Evaluation Measures for Machine Translation, pp. 65-72, (2005); Brown T.; Mann B., Language models are few-shot learners, Adv. Neural. Inf. Process. Syst., 33, pp. 1877-1901; Cho K., On the Properties of Neural Machine Translation: Encoder-Decoder Approaches, (2014); Gao S., Code structure-guided transformer for source code summarization, ACM Trans. Softw. Eng. Methodol., pp. 1-32; Gros D.; Sezhiyan H., Code to comment “translation” data, metrics, baselin-ing &amp; evaluation, Proceedings of the 35Th IEEE/ACM International Conference on Automated Software Engineering, pp. 746-757; Hu X.; Li G., Deep code comment generation, Proceedings of the 26Th Conference on Program Comprehension, pp. 200-210, (2018); Husain H.; Wu H.H., Codesearchnet Challenge: Evaluating the State of Semantic Code Search; Iyer S., Summarizing source code using a neural attention model, 54Th Annual Meeting of the Association for Computational Linguistics, pp. 2073-2083, (2016); Jin M.; Shahriar S., Inferfix: End-to-end program repair with LLMs, Proceedings of the 31St ACM Joint European Software Engineering Conference and Symposium on the Foundations of Software Engineering, pp. 1646-1656; Li H.; Kuang J., Codegen-search: A code generation model incorporating similar sample information, Int. J. Software Eng. Knowl. Eng., 33, pp. 1899-1921, (2023); Li R., Starcoder: May the Source Be with You!; Loshchilov I.; Hutter F., Decoupled Weight Decay Regularization, (2017); Lu S.; Guo D., Codexglue: A Machine Learning Benchmark Dataset for Code Understanding and Generation.; Papineni K.; Roukos S., Bleu: A method for automatic evaluation of machine translation, Proceedings of the 40Th Annual Meeting of the Association for Computational Linguistics, pp. 311-318, (2002); On the evaluation of neural code summarization; Stapleton S., A Human Study of Comprehension and Code Summarization, (2020); Sun W.; Fang C., Automatic Code Summarization via Chatgpt: How Far are We?, (2023); Sun W.; Fang C., A Prompt Learning Framework for Source Code Summarization, (2023); Tang Z.; Shen X., AST-trans: Code summarization with efficient tree-structured attention, Proceedings of the 44Th International Conference on Software Engineering, pp. 150-162, (2022); Touvron H.; Lavril T., Llama: Open and Efficient Foundation Language Models, (2023); Wang Y.; Le H., Codet5+: Open code large language models for code understanding and generation, Proceedings of the 2023 Conference on Empirical Methods in Natural Language Processing, (2023); Wei J.; Bosma M., Finetuned Language Models are Zero-Shot Learners, (2021); Wu H., Code summarization with structure-induced transformer, Findings of the Association for Computational Linguistics, pp. 1078-1090, (2021); Xu F.F.; Alon U., A systematic evaluation of large language models of code, Proceedings of the 6Th ACM SIGPLAN International Symposium on Machine Programming, pp. 1-10, (2022); Zhang J., Retrieval-based neural source code summarization, Proceedings of the ACM/IEEE 42Nd International Conference on Software Engineering, pp. 1385-1397, (2020)</t>
  </si>
  <si>
    <t>G. Hu; School of Information Science &amp; Engineering, Yunnan University, Kunming, China; email: hugang@ynu.edu.cn</t>
  </si>
  <si>
    <t>Senn W.; Sanguineti M.; Saudargiene A.; Tetko I.V.; Villa A.E.P.; Jirsa V.; Bengio Y.</t>
  </si>
  <si>
    <t>34th International Conference on Artificial Neural Networks, ICANN 2025</t>
  </si>
  <si>
    <t>9 September 2025 through 12 September 2025</t>
  </si>
  <si>
    <t>Kaunas</t>
  </si>
  <si>
    <t>978-303204548-5</t>
  </si>
  <si>
    <t>2-s2.0-105016672342</t>
  </si>
  <si>
    <t>Lopez J.A.H.; Chen B.; Saad M.; Sharma T.; Varro D.</t>
  </si>
  <si>
    <t>Lopez, Jose Antonio Hernandez (57220116695); Chen, Boqi (57220072911); Saad, Mootez (58159594100); Sharma, Tushar (25224153100); Varro, Daniel (57203069783)</t>
  </si>
  <si>
    <t>57220116695; 57220072911; 58159594100; 25224153100; 57203069783</t>
  </si>
  <si>
    <t>On Inter-Dataset Code Duplication and Data Leakage in Large Language Models</t>
  </si>
  <si>
    <t>10.1109/TSE.2024.3504286</t>
  </si>
  <si>
    <t>https://www.scopus.com/inward/record.uri?eid=2-s2.0-85210125841&amp;doi=10.1109%2FTSE.2024.3504286&amp;partnerID=40&amp;md5=b7a2ce37122829706a34b61cd09acc3a</t>
  </si>
  <si>
    <t>Dalhousie University, Halifax, B3H 1Z5, Canada; Linköping University, Linköping, 581 83, Sweden; McGill University, Montreal, H3A 0G4, Canada; Budapest University of Technology and Economics, Budapest, 1111, Hungary</t>
  </si>
  <si>
    <t>Lopez J.A.H., Linköping University, Linköping, 581 83, Sweden; Chen B., McGill University, Montreal, H3A 0G4, Canada; Saad M., Dalhousie University, Halifax, B3H 1Z5, Canada; Sharma T., Dalhousie University, Halifax, B3H 1Z5, Canada; Varro D., Linköping University, Linköping, 581 83, Sweden, McGill University, Montreal, H3A 0G4, Canada, Budapest University of Technology and Economics, Budapest, 1111, Hungary</t>
  </si>
  <si>
    <t>Motivation. Large language models (LLMs) have exhibited remarkable proficiency in diverse software engineering (SE) tasks, such as code summarization, code translation, and code search. Handling such tasks typically involves acquiring foundational coding knowledge on large, general-purpose datasets during a pre-training phase, and subsequently refining on smaller, task-specific datasets as part of a fine-tuning phase. Problem statement. Data leakage i.e., using information of the test set to perform the model training, is a well-known issue in training of machine learning models. A manifestation of this issue is the intersection of the training and testing splits. While intra-dataset code duplication examines this intersection within a given dataset and has been addressed in prior research, inter-dataset code duplication, which gauges the overlap between different datasets, remains largely unexplored. If this phenomenon exists, it could compromise the integrity of LLM evaluations because of the inclusion of fine-tuning test samples that were already encountered during pre-training, resulting in inflated performance metrics. Contribution. This paper explores the phenomenon of inter-dataset code duplication and its impact on evaluating LLMs across diverse SE tasks. Study design. We conduct an empirical study using the CodeSearchNet dataset (csn), a widely adopted pre-training dataset, and five fine-tuning datasets used for various SE tasks. We first identify the intersection between the pre-training and fine-tuning datasets using a deduplication process. Next, we pre-train two versions of LLMs using a subset of csn: one leaky LLM, which includes the identified intersection in its pre-training set, and one non-leaky LLM that excludes these samples. Finally, we fine-tune both models and compare their performances using fine-tuning test samples that are part of the intersection. Results. Our findings reveal a potential threat to the evaluation of LLMs across multiple SE tasks, stemming from the inter-dataset code duplication phenomenon. We also demonstrate that this threat is accentuated by the chosen fine-tuning technique. Furthermore, we provide evidence that open-source models such as CodeBERT, GraphCodeBERT, and UnixCoder could be affected by inter-dataset duplication. Based on our findings, we delve into prior research that may be susceptible to this threat. Additionally, we offer guidance to SE researchers on strategies to prevent inter-dataset code duplication.  © 1976-2012 IEEE.</t>
  </si>
  <si>
    <t>data leakage; inter-dataset code duplication; Large language models (LLMs)</t>
  </si>
  <si>
    <t>Computer software selection and evaluation; Information leakage; Network security; Problem oriented languages; Software testing; Code duplication; Code translation; Data leakage; Engineering tasks; Fine tuning; Inter-dataset code duplication; Language model; Large language model; Pre-training; Test samples; Open source software</t>
  </si>
  <si>
    <t>FEDER/UE; Knut och Alice Wallenbergs Stiftelse, (TED2021-129381B-C22, MCIN/AEI/10.13039/501100011033)</t>
  </si>
  <si>
    <t>Funding text 1: This work was supported in part by the Wallenberg AI, Autonomous Systems and Software Program (WASP) funded by the Knut and Alice Wallenberg Foundation; and in part by the PID2022-140109NB-I project AIM (MCIN/AEI/10.13039/501100011033 and FEDER/UE).; Funding text 2: This work was partially supported by the Wallenberg AI, Autonomous Systems and Software Program (WASP) funded by the Knut and Alice Wallenberg Foundation; and by the grant TED2021-129381B-C22 (SATORI project) funded by MCIN/AEI/10.13039/501100011033.</t>
  </si>
  <si>
    <t>Sharma T., A survey on machine learning techniques applied to source code, J. Syst. Softw., 209, (2024); Allamanis M.; Peng H.; Sutton C., A convolutional attention network for extreme summarization of source code, Proc. Int. Conf. Mach. Learn., pp. 2091-2100, (2016); Iyer S.; Konstas I.; Cheung A.; Zettlemoyer L., Summarizing source code using a neural attention model, Proc. 54th Annu. Meeting Assoc. Comput. Linguistics, pp. 2073-2083, (2016); Wei B.; Li G.; Xia X.; Fu Z.; Jin Z., Code generation as a dual task of code summarization, Proc. Adv. Neural Inf. Process. Syst., 32, (2019); Gu X.; Zhang H.; Kim S., Deep code search, Proc. 40th Int. Conf. Softw. Eng. (ICSE), pp. 933-944, (2018); Husain H.; Wu H.-H.; Gazit T.; Allamanis M.; Brockschmidt M., CodeSearchNet challenge: Evaluating the state of semantic code search, (2019); Wang W.; Zhang Y.; Zeng Z.; Xu G., TranŜ3: A transformerbased framework for unifying code summarization and code search, (2020); Di Grazia L.; Pradel M., Code search: A survey of techniques for finding code, ACM Comput. Surveys, 55, 11, pp. 1-31, (2023); Lu S., CodeXGlue: A machine learning benchmark dataset for code understanding and generation, (2021); Feng Z., CodeBERT: A pre-trained model for programming and natural languages, (2020); Guo D., GraphCodeBERT: Pre-training code representations with data flow, (2020); Guo D.; Lu S.; Duan N.; Wang Y.; Zhou M.; Yin J., Unix-Coder: Unified cross-modal pre-training for code representation, (2022); Wang Y.; Wang W.; Joty S.; Hoi S.C., CodeT5: Identifier-aware unified pre-trained encoder-decoder models for code understanding and generation, (2021); Barone A.V.M.; Sennrich R., A parallel corpus of Python functions and documentation strings for automated code documentation and code generation, (2017); Wan Y., NaturalCC: An open-source toolkit for code intelligence, Proc. 44th Int. Conf. Softw. Eng., Companion Volume, pp. 149-153, (2022); Zhou X.; Han D.; Lo D., Assessing generalizability of CodeBERT, Proc. IEEE Int. Conf. Softw. Maintenance Evolution (ICSME), pp. 425-436, (2021); Hu X.; Li G.; Xia X.; Lo D.; Lu S.; Jin Z., Summarizing source code with transferred API knowledge, Proc. 37th Int. Joint Conf. Artif. Intell. (IJCAI), pp. 2269-2275, (2018); LeClair A.; Jiang S.; McMillan C., A neural model for generating natural language summaries of program subroutines, Proc. 41st Int. Conf. Softw. Eng. (ICSE), pp. 795-806, (2019); Lopes C.V., Déjàvu: A map of code duplicates on GitHub, Proc. ACM Program. Lang., 1, OOPSLA, pp. 1-28, (2017); Gharehyazie M.; Ray B.; Keshani M.; Zavosht M.S.; Heydarnoori A.; Filkov V., Cross-project code clones in GitHub, Empirical Softw. Eng., 24, pp. 1538-1573, (2019); Golubev Y.; Bryksin T., On the nature of code cloning in opensource Java projects, Proc. IEEE 15th Int. Workshop Softw. Clones (IWSC), pp. 22-28, (2021); Svajlenko J.; Islam J.F.; Keivanloo I.; Roy C.K.; Mia M.M., Towards a big data curated benchmark of inter-project code clones, Proc. IEEE Int. Conf. Softw. Maintenance Evolution, pp. 476-480, (2014); Hu E.J., LoRA: Low-rank adaptation of large language models, (2021); Li X.L.; Liang P., Prefix-tuning: Optimizing continuous prompts for generation, (2021); Lopez J.A.H.; Chen B.; Saad M.; Sharma T.; Varro D., Replication package, (2024); Lopez J.A.H.; Chen B.; Saad M.; Sharma T.; Varro D., Replication package, Zenodo, (2024); Lopez J.A.H.; Chen B.; Saad M.; Sharma T.; Varro D., Replication package, Huggingface, (2024); Wang Y.; Le H.; Gotmare A.D.; Bui N.D.; Li J.; Hoi S.C., CodeT5+: Open code large language models for code understanding and generation, (2023); Vaswani A., Attention is all you need, Proc. Adv. Neural Inf. Process. Syst., 30, pp. 6000-6010, (2017); Min B., Recent advances in natural language processing via large pre-trained language models: A survey, ACM Comput. Surveys, 56, 2, pp. 1-40, (2023); Li R., StarCoder: May the source be with you!, (2023); Nijkamp E., CodeGen: An open large language model for code with multi-turn program synthesis, (2022); Ahmad W.U.; Chakraborty S.; Ray B.; Chang K.-W., Unified pre-training for program understanding and generation, (2021); Weyssow M.; Zhou X.; Kim K.; Lo D.; Sahraoui H., Exploring parameter-efficient fine-tuning techniques for code generation with large language models, (2023); Ayupov S.; Chirkova N., Parameter-efficient fine-tuning of transformers for source code, (2022); Shi E., Towards efficient fine-tuning of pre-trained code models: An experimental study and beyond, (2023); Wang C.; Yang Y.; Gao C.; Peng Y.; Zhang H.; Lyu M.R., No more fine-tuning? An experimental evaluation of prompt tuning in code intelligence, Proc. 30th ACM Joint Eur. Softw. Eng. Conf. Symp. Found. Softw. Eng., pp. 382-394, (2022); Devlin J.; Chang M.-W.; Lee K.; Toutanova K., BERT: Pre-training of deep bidirectional transformers for language understanding, (2018); Lee J.; Tang R.; Lin J., What would ELSA do? Freezing layers during transformer fine-tuning, (2019); Roy C.K.; Cordy J.R., A survey on software clone detection research, Queen's School Comput. TR, 541, 115, pp. 64-68, (2007); Sajnani H.; Saini V.; Svajlenko J.; Roy C.K.; Lopes C.V., SourcererCC: Scaling code clone detection to big-code, Proc. 38th Int. Conf. Softw. Eng., pp. 1157-1168, (2016); Zakeri-Nasrabadi M.; Parsa S.; Ramezani M.; Roy C.; Ekhtiarzadeh M., A systematic literature review on source code similarity measurement and clone detection: Techniques, applications, and challenges, J. Syst. Softw., 204, (2023); Jiang L.; Misherghi G.; Su Z.; Glondu S., Deckard: Scalable and accurate tree-based detection of code clones, Proc. 29th Int. Conf. Softw. Eng. (ICSE'07), pp. 96-105, (2007); Allamanis M., The adverse effects of code duplication in machine learning models of code, Proc. ACM SIGPLAN Int. Symp. New Ideas, New Paradigms, Reflections Program. Softw., pp. 143-153, (2019); Yang D.; Martins P.; Saini V.; Lopes C., Stack overflow in GitHub: Any snippets there?, Proc. IEEE/ACM 14th Int. Conf. Mining Softw. Repositories (MSR), pp. 280-290, (2017); Karmakar A.; Allamanis M.; Robbes R., JEMMA: An extensible Java dataset for ML4Code applications, Empirical Softw. Eng., 28, 2, (2023); Izadi M.; Gismondi R.; Gousios G., CodeFill: Multi-token code completion by jointly learning from structure and naming sequences, Proc. 44th Int. Conf. Softw. Eng. (ICSE), pp. 401-412, (2022); Kocetkov D., The Stack: 3 TB of permissively licensed source code, (2022); Sallou J.; Durieux T.; Panichella A., Breaking the silence: The threats of using LLMs in software engineering, Proc. ACM/IEEE 44th Int. Conf. Softw. Eng.: New Ideas Emerg. Results, pp. 102-106, (2024); Just R.; Jalali D.; Ernst M.D., Defects4J: A database of existing faults to enable controlled testing studies for Java programs, Proc. Int. Symp. Softw. Testing Anal., pp. 437-440, (2014); Lee J.Y.; Kang S.; Yoon J.; Yoo S., The GitHub recent bugs dataset for evaluating LLM-based debugging applications, (2023); Schafer M.; Nadi S.; Eghbali A.; Tip F., An empirical evaluation of using large language models for automated unit test generation, IEEE Trans. Softw. Eng., 50, 1, pp. 85-105, (2024); Chen M., Evaluating large language models trained on code, (2021); Shi E., On the evaluation of neural code summarization, Proc. 44th Int. Conf. Softw. Eng. (ICSE), pp. 1597-1608, (2022); Zhang Y., ASTRO: An AST-assisted approach for generalizable neural clone detection, (2022); Li J.; He P.; Zhu J.; Lyu M.R., Software defect prediction via convolutional neural network, Proc. IEEE Int. Conf. Softw. Qual., Rel. Secur. (QRS), pp. 318-328, (2017); Papineni K.; Roukos S.; Ward T.; Zhu W.-J., BLEU: A method for automatic evaluation of machine translation, Proc. 40th Annu. Meeting Assoc. Comput. Linguistics, pp. 311-318, (2002); Marone M.; Van Durme B., Data portraits: Recording foundation model training data, Proc. 37th Conf. Neural Inf. Process. Syst. Datasets Benchmarks Track, (2023); McCloskey M.; Cohen N.J., Catastrophic interference in connectionist networks: The sequential learning problem, Psychol. Learn. Motiv., 24, pp. 109-165, (1989); Peng J., Overcoming catastrophic forgetting by soft parameter pruning, (2018); Tufano R.; Pascarella L.; Bavota G., Automating code-related tasks through transformers: The impact of pre-training, Proc. 45th Int. Conf. Softw. Eng. (ICSE), pp. 2425-2437, (2023); Ahmed T.; Devanbu P., Multilingual training for software engineering, Proc. 44th Int. Conf. Softw. Eng., pp. 1443-1455, (2022); Allal L.B., SantaCoder: Don't reach for the stars!, (2023); Black S., GPT-Neox-20b: An open-source autoregressive language model, (2022)</t>
  </si>
  <si>
    <t>J.A.H. Lopez; Linköping University, Linköping, 581 83, Sweden; email: jose.antonio.hernandez.lopez@liu.se</t>
  </si>
  <si>
    <t>2-s2.0-85210125841</t>
  </si>
  <si>
    <t>Liu Z.; Tang Y.; Luo X.; Zhou Y.; Zhang L.F.</t>
  </si>
  <si>
    <t>Liu, Zhijie (58499145400); Tang, Yutian (56784643500); Luo, Xiapu (23005241300); Zhou, Yuming (57022538800); Zhang, Liang Feng (55755120100)</t>
  </si>
  <si>
    <t>58499145400; 56784643500; 23005241300; 57022538800; 55755120100</t>
  </si>
  <si>
    <t>No Need to Lift a Finger Anymore? Assessing the Quality of Code Generation by ChatGPT</t>
  </si>
  <si>
    <t>10.1109/TSE.2024.3392499</t>
  </si>
  <si>
    <t>https://www.scopus.com/inward/record.uri?eid=2-s2.0-85191330544&amp;doi=10.1109%2FTSE.2024.3392499&amp;partnerID=40&amp;md5=080000eee84ad09b6b0199e95a79f18e</t>
  </si>
  <si>
    <t>ShanghaiTech University, Shanghai, 201210, China; University of Glasgow, Glasgow, G128QQ, United Kingdom; Hong Kong Polytechnic University, Department of Computing, Hong Kong, 999077, Hong Kong; Nanjing University, Nanjing, 210008, China</t>
  </si>
  <si>
    <t>Liu Z., ShanghaiTech University, Shanghai, 201210, China; Tang Y., University of Glasgow, Glasgow, G128QQ, United Kingdom; Luo X., Hong Kong Polytechnic University, Department of Computing, Hong Kong, 999077, Hong Kong; Zhou Y., Nanjing University, Nanjing, 210008, China; Zhang L.F., ShanghaiTech University, Shanghai, 201210, China</t>
  </si>
  <si>
    <t>Large language models (LLMs) have demonstrated impressive capabilities across various natural language processing (NLP) tasks, such as machine translation, question answering, summarization, and so on. Additionally, LLMs are also highly valuable in supporting software engineering tasks, particularly in the field of code generation. Automatic code generation is a process of automatically generating source code or executable code based on given specifications or requirements, improving developer productivity. In this study, we perform a systematic empirical assessment to the quality of code generation using ChatGPT, a recent state-of-the-art product LLM. We leverage 728 algorithm problems in five languages (i.e., C, C++, Java, Python, and JavaScript) and 18 CWEs with 54 code scenarios for the code generation task. Our evaluation encompasses a comprehensive analysis of code snippets generated by ChatGPT, focusing on three critical aspects: correctness, complexity, and security. We also specifically investigate ChatGPT's ability to engage in multi-round fixing process (i.e., ChatGPT's dialog ability, chatting between users and ChatGPT for fixing generated buggy code) of facilitating code generation. By delving into the generated code and examining the experimental results, this work provides valuable insights into the performance of ChatGPT in tackling code generation tasks over the three critical aspects. The experimental results demonstrate that (1) ChatGPT is better at generating functionally correct code for problems before 2021 in different languages than problems after 2021 with 48.14% advantage in Accepted rate on judgment platform, but ChatGPT's ability to directly fix erroneous code with multi-round fixing process to achieve correct functionality is relatively weak; (2) the distribution of cyclomatic and cognitive complexity levels for code snippets in different languages varies. Furthermore, the multi-round fixing process with ChatGPT generally preserves or increases the complexity levels of code snippets; (3) in algorithm scenarios with languages of C, C++, and Java, and CWE scenarios with languages of C and Python3, the code generated by ChatGPT has relevant vulnerabilities. However, the multi-round fixing process for vulnerable code snippets demonstrates promising results, with more than 89% of vulnerabilities successfully addressed; and (4) code generation may be affected by ChatGPT's non-determinism factor, resulting in variations of code snippets in functional correctness, complexity, and security. Overall, our findings uncover potential issues and limitations that arise in the ChatGPT-based code generation and lay the groundwork for improving AI and LLM-based code generation techniques.  © 1976-2012 IEEE.</t>
  </si>
  <si>
    <t>ChatGPT; code generation; Large language model</t>
  </si>
  <si>
    <t>Automatic programming; C (programming language); Codes (symbols); Computational linguistics; Electronic mail; Job analysis; Natural language processing systems; Quality control; Software engineering; &lt;italic xmlns:ali="; &gt;; Chatbots; Code; Codegeneration; Complexity theory; Language model; Large language model; Security; Task analysis; Transformer; Xmlns:mml="; Xmlns:xlink="; Xmlns:xsi="; Python</t>
  </si>
  <si>
    <t>Rabinovich M.; Stern M.; Klein D., Abstract Syntax Networks for Code Generation and Semantic Parsing, (2017); Ye W.; Xie R.; Zhang J.; Hu T.; Wang X.; Zhang S., Leveraging code generation to improve code retrieval and summarization via dual learning, Proc. Web Conf., pp. 2309-2319, (2020); Alon U.; Zilberstein M.; Levy O.; Yahav E., Code2vec: Learning distributed representations of code, Proc. ACM Program. Lang., 3, pp. 1-29, (2019); Bui N.D.; Yu Y.; Jiang L., InferCode: Self-supervised learning of code representations by predicting subtrees, Proc. IEEE/ACM 43rd Int. Conf. Softw. Eng. (ICSE), pp. 1186-1197, (2021); Tufano M.; Drain D.; Svyatkovskiy A.; Deng S.; Sundaresan N., Unit Test Case Generation with Transformers and Focal Context, (2020); Vaswani A., Attention is all you need, Proc. Adv. Neural Inf. Process. Syst., 30, pp. 6000-6010, (2017); Svyatkovskiy A.; Deng S.K.; Fu S.; Sundaresan N., IntelliCode compose: Code generation using transformer, Proc. 28th ACM Joint Meeting Eur. Softw. Eng. Conf. Symp. Found. Softw. Eng., pp. 1433-1443, (2020); Wang Y.; Wang W.; Joty S.; Hoi S.C., CodeT5: Identifier-aware Unified Pre-trained Encoder-decoder Models for Code Understanding and Generation, (2021); Chen M., Evaluating Large Language Models Trained on Code, (2021); Feng Z., CodeBERT: A Pre-trained Model for Programming and Natural Languages, (2020); ChatGPT: Optimizing Language Models for Dialogue; What Is AI Code Generation?; Gulwani S.; Polozov O.; Singh R., Program synthesis, Found. Trends® Program. Lang., 4, 1-2, pp. 1-119, (2017); Allamanis M.; Barr E.T.; Devanbu P.; Sutton C., A survey of machine learning for big code and naturalness, ACM Comput. Surv., 51, 4, pp. 1-37, (2018); Carlini N., Extracting training data from large language models, Proc. 30th USENIX Secur. Symp., 6, pp. 2633-2650, (2021); Brants T.; Popat A.C.; Xu P.; Och F.J.; Dean J., Large language models in machine translation, Proc. Joint Conf. Empirical Methods in Natural Lang. Process. Comput. Natural Lang. Learn. (EMNLPCoNLL), 2007, pp. 858-867, (2007); Raffel C., Exploring the limits of transfer learning with a unified text-to-text transformer, J. Mach. Learn. Res., 21, 140, pp. 1-67, (2020); Nagata R.; Kimura M.; Hanawa K., Exploring the Capacity of A Large-scale Masked Language Model to Recognize Grammatical Errors, (2021); Brown T., Language models are few-shot learners, Proc. Adv. Neural Inf. Process. Syst., 33, pp. 1877-1901, (2020); GPT-3.5 Models; GPT-4 Technical Report; Pearce H.; Ahmad B.; Tan B.; Dolan-Gavitt B.; Karri R., Asleep at the keyboard? Assessing the security of GitHub Copilot's code contributions, Proc. IEEE Symp. Secur. Privacy (SP), pp. 754-768, (2022); Nguyen N.; Nadi S., An empirical evaluation of GitHub Copilot's code suggestions, Proc. 19th Int. Conf. Mining Softw. Repositories, pp. 1-5, (2022); Liu J.; Xia C.S.; Wang Y.; Zhang L., Is Your Code Generated by Chatgpt Really Correct? Rigorous Evaluation of Large Language Models for Code Generation, (2023); Fu Y.; Liang P.; Tahir A.; Li Z.; Shahin M.; Yu J., Security Weaknesses of Copilot Generated Code in GitHub, (2023); The World's Leading Online Programming Learning Platform; Online artifact, Zenodo; Devlin J.; Chang M.-W.; Lee K.; Toutanova K., BERT: Pre-training of Deep Bidirectional Transformers for Language Understanding, (2018); Raffel C., Exploring the limits of transfer learning with a unified text-to-text transformer, J. Mach. Learn. Res., 21, 1, pp. 5485-5551, (2020); Ouyang L., Training Language Models to Follow Instructions with Human Feedback, (2022); Radford A.; Narasimhan K.; Salimans T.; Sutskever I., Improving Language Understanding by Generative Pre-training, (2018); Radford A.; Wu J.; Child R.; Luan D.; Amodei D.; Sutskever I., Language models are unsupervised multitask learners, OpenAI Blog, 1, 8, (2019); 2022 CWE Top 25 Most Dangerous Software Weaknesses; CodeQL Documentation; Reverse Engineered ChatGPT API by OpenAI. Extensible for Chatbots Etc; Sobania D.; Briesch M.; Rothlauf F., Choose your programming Copilot: A comparison of the program synthesis performance of GitHub Copilot and genetic programming, Proc. Genetic Evol. Comput. Conf., pp. 1019-1027, (2022); Vaithilingam P.; Zhang T.; Glassman E.L., Expectation vs. Experience: Evaluating the usability of code generation tools powered by large language models, Proc. CHI Conf. Human Factors Comput. Syst. Extended Abstr., pp. 1-7, (2022); Siddiq M.L.; Majumder S.H.; Mim M.R.; Jajodia S.; Santos J.C., An empirical study of code smells in transformer-based code generation techniques, Proc. IEEE 22nd Int. Work. Conf. Source Code Anal. Manipulation (SCAM), pp. 71-82, (2022); Haefliger S.; Von Krogh G.; Spaeth S., Code reuse in open source software, Manage. Sci., 54, 1, pp. 180-193, (2008); Zhang J.; Wang X.; Zhang H.; Sun H.; Wang K.; Liu X., A novel neural source code representation based on abstract syntax tree, Proc. IEEE/ACM 41st Int. Conf. Softw. Eng. (ICSE), pp. 783-794, (2019); Fay M.P.; Proschan M.A., Wilcoxon-Mann-Whitney or t-test? on assumptions for hypothesis tests and multiple interpretations of decision rules, Statist. Surv., 4, pp. 1-39, (2010); Macbeth G.; Razumiejczyk E.; Ledesma R.D., Cliff's Delta calculator: A non-parametric effect size program for two groups of observations, Universitas Psychol., 10, 2, pp. 545-555, (2011); Holm S., A simple sequentially rejective multiple test procedure, Scand. J. Statist., 6, 2, pp. 65-70, (1979); Python/Modern C++ Solutions of All 2577 LeetCode Problems; Hu Y., Code2Img: Tree-based image transformation for scalable code clone detection, IEEE Trans. Softw. Eng., 49, 9, pp. 4429-4442, (2023); Tan S.H.; Yi J.; Mechtaev S.; Roychoudhury A., Codeflaws: A programming competition benchmark for evaluating automated program repair tools, Proc. IEEE/ACM 39th Int. Conf. Softw. Eng. Companion (ICSE-C), pp. 180-182, (2017); Fan Z.; Gao X.; Roychoudhury A.; Tan S.H., Automated Repair of Programs from Large Language Models, (2022); Programming Competitions and Contests, Programming Community; Dong Y.; Jiang X.; Jin Z.; Li G., Self-collaboration Code Generation Via ChatGPT, (2023); Rigaki M.; Garcia S., A Survey of Privacy Attacks in Machine Learning, (2020); Hu H.; Salcic Z.; Sun L.; Dobbie G.; Yu P.S.; Zhang X., Membership inference attacks on machine learning: A survey, ACM Comput. Surv., 54, 11, pp. 1-37, (2022); Dantas C.E.C.; Maia M.A., Readability and Understandability Scores for Snippet Assessment: An Exploratory Study, (2021); Scalabrino S., Automatically assessing code understandability: How far are we?, Proc. 32nd IEEE/ACM Int. Conf. Automated Softw. Eng. (ASE), pp. 417-427, (2017); Clean Code for Teams and Enterprises with SonarQube; CCCC Project Documentation; McCabe T.J., A complexity measure, IEEE Trans. Softw. Eng., Vol. SE-2, 4, pp. 308-320, (1976); Cognitive Complexity; An Extensible Cross-language Static Code Analyzer; CodeQL Full Cwe Coverage; Stallings W.; Brown L.; Bauer M.D.; Howard M., Computer Security: Principles and Practice, 3, (2012); Krishna K.; Chang Y.; Wieting J.; Iyyer M., RankGen: Improving Text Generation with Large Ranking Models, (2022); Pearce H.; Tan B.; Ahmad B.; Karri R.; Dolan-Gavitt B., Examining zero-shot vulnerability repair with large language models, 2023 IEEE Symp. Secur. Privacy (SP), pp. 1-18, (2022); Nijkamp E., CodeGen: An Open Large Language Model for Code with Multi-turn Program Synthesis, (2022); Lan Z.; Chen M.; Goodman S.; Gimpel K.; Sharma P.; Soricut R., ALBERT: A Lite BERT for Self-supervised Learning of Language Representations, (2019); Zhang Y., DIALOGPT: Large-scale generative pre-training for conversational response generation, Proc. 58th Annu. Meeting Assoc. Comput. Linguistics Syst. Demonstrations, Association for Computational Linguistics, pp. 270-278, (2020); Pilault J.; Li R.; Subramanian S.; Pal C., On extractive and abstractive neural document summarization with transformer language models, Proc. Conf. Empirical Methods Natural Lang. Process. (EMNLP), pp. 9308-9319, (2020); Cai X.; Liu S.; Han J.; Yang L.; Liu Z.; Liu T., ChestXRayBERT: A pretrained language model for chest radiology report summarization, IEEE Trans. Multimedia, 25, pp. 845-855, (2023); Khashabi D., UnifiedQA: Crossing Format Boundaries with A Single QA System, (2020); Cho K., Learning Phrase Representations Using RNN Encoderdecoder for Statistical Machine Translation, (2014); Peters M., Deep Contextualized Word Representations, 12, (2018); Le T.H.; Chen H.; Babar M.A., Deep learning for source code modeling and generation: Models, applications, and challenges, ACM Comput. Surv., 53, 3, pp. 1-38, (2020); Bielik P.; Raychev V.; Vechev M., PHOG: Probabilistic model for code, Proc. Int. Conf. Mach. Learn., PMLR, pp. 2933-2942, (2016); Gvero T.; Kuncak V.; Kuraj I.; Piskac R., Complete completion using types and weights, Proc. 34th ACM SIGPLAN Conf. Program. Lang. Des. Implementation, pp. 27-38, (2013); Gulwani S., Automating string processing in spreadsheets using inputoutput examples, ACM Sigplan Notices, 46, 1, pp. 317-330, (2011); Abate A.; David C.; Kesseli P.; Kroening D.; Polgreen E., Counterexample guided inductive synthesis modulo theories, Proc. Int. Conf. Comput. Aided Verification, pp. 270-288, (2018); Li J.; Wang Y.; Lyu M.R.; King I., Code Completion with Neural Attention and Pointer Networks, (2017); Tufano M.; Drain D.; Svyatkovskiy A.; Deng S.K.; Sundaresan N., Unit Test Case Generation with Transformers and Focal Context, (2020); Try Bard, An AI Experiment by Google; Liu F.; Li G.; Wei B.; Xia X.; Fu Z.; Jin Z., A self-attentional neural architecture for code completion with multi-task learning, Proc. 28th Int. Conf. Program Comprehension, pp. 37-47, (2020); Ashwin K.; Mohta A.; Polozov O.; Batra D.; Jain P.; Gulwani S., Neural-guided deductive search for real-time program synthesis from examples, Proc. International Conf. Learn. Representations, (2018); Hendrycks D., Measuring Coding Challenge Competence with Apps, (2021); Xia C.S.; Wei Y.; Zhang L., Automated program repair in the era of large pre-trained language models, Proc. 45th Int. Conf. Softw. Eng. (ICSE), pp. 1482-1494, (2023); Chen B., CodeT: Code Generation with Generated Tests, (2022); Kou B.; Chen S.; Wang Z.; Ma L.; Zhang T., Is Model Attention Aligned with Human Attention? An Empirical Study on Large Language Models for Code Generation, (2023); Liu Y., Refining ChatGPT-generated Code: Characterizing and Mitigating Code Quality Issues, (2023)</t>
  </si>
  <si>
    <t>Y. Tang; University of Glasgow, Glasgow, G128QQ, United Kingdom; email: yutian.tang@glasgow.ac.uk</t>
  </si>
  <si>
    <t>2-s2.0-85191330544</t>
  </si>
  <si>
    <t>Rodriguez-Cardenas D.</t>
  </si>
  <si>
    <t>Rodriguez-Cardenas, Daniel (57215224368)</t>
  </si>
  <si>
    <t>Beyond Accuracy and Robustness Metrics for Large Language Models for Code</t>
  </si>
  <si>
    <t>10.1145/3639478.3639792</t>
  </si>
  <si>
    <t>https://www.scopus.com/inward/record.uri?eid=2-s2.0-85194849388&amp;doi=10.1145%2F3639478.3639792&amp;partnerID=40&amp;md5=1038b8944d557f0539182abc8e2e2c9c</t>
  </si>
  <si>
    <t>William and Mary, Williamsburg, VA, United States</t>
  </si>
  <si>
    <t>Rodriguez-Cardenas D., William and Mary, Williamsburg, VA, United States</t>
  </si>
  <si>
    <t>In recent years, Large Language Models for code (LLMc) have transformed the landscape of software engineering (SE), demonstrating significant efficacy in tasks such as code completion, summarization, review, tracing, translation, test case generation, clone detection, and bug fixing. Notably, GitHub Copilot [31] and Google's CodeBot [21] exemplify how LLMc contributes to substantial time and effort savings in software development. However, despite their widespread use, there is a growing need to thoroughly assess LLMc, as current evaluation processes heavily rely on accuracy and robustness metrics, lacking consensus on additional influential factors in code generation. This gap hinders a holistic understanding of LLMc performance, impacting interpretability, efficiency, bias, fairness, and robustness. The challenges in benchmarking and data maintenance compound this issue, underscoring the necessity for a comprehensive evaluation approach. To address these issues, this dissertation proposes the development of a benchmarking infrastructure, named HolBench, aimed at overcoming gaps in evaluating LLMc quality. The goal is to standardize testing scenarios, facilitate meaningful comparisons across LLMc, and provide multi-metric measurements beyond a sole focus on accuracy. This approach aims to decrease the costs associated with advancing LLMc research, enhancing their reliability for adoption in academia and industry. © 2024 IEEE Computer Society. All rights reserved.</t>
  </si>
  <si>
    <t>code generation; deep learning; interpretability; transformers</t>
  </si>
  <si>
    <t>Codes (symbols); Computational linguistics; Deep learning; Software design; Software testing; Bug-fixing; Clone detection; Code completions; Codegeneration; Deep learning; Interpretability; Language model; Robustness metrics; Test case generation; Transformer; Benchmarking</t>
  </si>
  <si>
    <t>Austin J.; Odena A.; Nye M.; Bosma M.; Michalewski H., Program Synthesis with Large Language Models, (2021); Cassano F.; Gouwar J.; Nguyen D.; Nguyen S.; Phipps-Costin L., MultiPL-E: A Scalable and Extensible Approach to Benchmarking Neural Code Generation, (2022); Chen M.; Tworek J.; Jun H.; Yuan Q.; De Oliveira H.P.P., Generation Probabilities are Not Enough: Improving Error Highlighting for AI Code Suggestions, (2021); Chen M.; Tworek J.; Jun H.; Yuan Q.; De Oliveira H.P.P., Evaluating Large Language Models Trained on Code, (2021); Chen Z.; Kommrusch S.; Tufano M.; Pouchet L.-N.; Poshyvanyk D., SequenceR: Sequence-to-Sequence Learning for Endto-End Program Repair, IEEE Transactions on Software Engineering, 47, 9, pp. 1943-1959, (2021); Ciniselli M.; Cooper N.; Pascarella L.; Mastropaolo A.; Aghajani E., An Empirical Study on the Usage of Transformer Models for Code Completion, IEEE Transactions on Software Engineering, 48, 12, pp. 4818-4837, (2022); Connor A.; Harris A.; Cooper N.; Poshyvanyk D., CanWe Automatically Fix Bugs by Learning Edit Operations, 2022 IEEE International Conference on Software Analysis, Evolution and Reengineering (SANER), pp. 782-792, (2022); Hendrycks D.; Basart S.; Kadavath S.; Mazeika M.; Arora A., Measuring Coding Challenge Competence With APPS, (2021); Hou X.; Zhao Y.; Liu Y.; Yang Z.; Wang K., Large Language Models for Software Engineering: A Systematic Literature Review, (2023); LeClair A.; Bansal A.; McMillan C., Ensemble Models for Neural Source Code Summarization of Subroutines, (2021); Liang P.; Bommasani R.; Lee T.; Tsipras D.; Soylu D., Holistic Evaluation of Language Models, (2022); Liu C.; Bao X.; Zhang H.; Zhang N.; Hu H., Improving ChatGPT Prompt for Code Generation, (2023); Liu J.; Xia C.S.; Wang Y.; Zhang L., Is Your Code Generated by ChatGPT Really Correct. Rigorous Evaluation of Large Language Models for Code Generation, (2023); Lu S.; Guo D.; Ren S.; Huang J.; Svyatkovskiy A., CodeXGLUE: A Machine Learning Benchmark Dataset for Code Understanding and Generation; Moran K.; Palacio D.N.; Bernal-Cardenas C.; McCrystal D.; Poshyvanyk D., Improving the Effectiveness of Traceability Link Recovery using Hierarchical Bayesian Networks, 2020 IEEE/ACM 42nd International Conference on Software Engineering (ICSE), pp. 873-885, (2020); Moran K.; Yachnes A.; Purnell G.; Mahmud J.; Tufano M., An Empirical Investigation into the Use of Image Captioning for Automated Software Documentation, 2022 IEEE International Conference on Software Analysis, Evolution and Reengineering (SANER), pp. 514-525, (2022); Nguyen A.T.; Nguyen T.N., Graph-Based Statistical Language Model for Code, ICSE'15, pp. 858-868, (2015); GPT-4 Technical Report, (2023); Raychev V.; Vechev M.T.; Yahav E., Code completion with statistical language models, PLDI, (2014); Rodriguez-Cardenas D.; Palacio D.N.; Khati D.; Burke H.; Poshyvanyk D., Benchmarking Causal Study to Interpret Large Language Models for Source Code, (2023); Rosenberg D.; Boehm B.; Stephens M.; Suscheck C.; Dhalipathi S.R., CodeBots: From Domain Model to Executable Architecture, Parallel Agile-faster delivery, fewer defects, lower cost, pp. 27-51, (2020); Tufano M.; Pantiuchina J.; Watson C.; Bavota G.; Poshyvanyk D., On Learning Meaningful Code Changes Via Neural Machine Translation, 2019 IEEE/ACM 41st International Conference on Software Engineering (ICSE), pp. 25-36, (2019); Tufano M.; Watson C.; Bavota G.; Di Penta M.; White M., Deep Learning Similarities from Different Representations of Source Code, 2018 IEEE/ACM 15th International Conference on Mining Software Repositories (MSR), pp. 542-553, (2018); Tufano M.; Watson C.; Bavota G.; Di Penta M.; White M., An Empirical Investigation into Learning Bug-Fixing Patches in the Wild via Neural Machine Translation, 2018 33rd IEEE/ACM International Conference on Automated Software Engineering (ASE), pp. 832-837, (2018); Tufano M.; Watson C.; Bavota G.; Di Penta M.; White M., Learning How to Mutate Source Code from Bug-Fixes, ICSME 2019, pp. 301-312, (2019); Tufano M.; Watson C.; Bavota G.; Di Penta M.; White M., An Empirical Study on Learning Bug-Fixing Patches in the Wild via Neural Machine Translation, ACM Transactions on Software Engineering and Methodology, 28, 4, pp. 1-29, (2019); Tufano R.; Masiero S.; Mastropaolo A.; Pascarella L.; Poshyvanyk D., Using Pre-Trained Models to Boost Code Review Automation, 2022 IEEE/ACM 44th International Conference on Software Engineering (ICSE), pp. 2291-2302, (2022); Tufano R.; Pascarella L.; Tufano M.; Poshyvanyk D.; Bavota G., Towards Automating Code Review Activities, 2021 IEEE/ACM 43rd International Conference on Software Engineering (ICSE), pp. 163-174, (2021); Wang S.; Li Z.; Qian H.; Yang C.; Wang Z., ReCode: Robustness Evaluation of Code Generation Models, (2022); Watson C.; Tufano M.; Moran K.; Bavota G.; Poshyvanyk D., On Learning Meaningful Assert Statements for Unit Test Cases, 2020 IEEE/ACM 42nd International Conference on Software Engineering (ICSE), pp. 1398-1409, (2020); Wermelinger M., Using GitHub Copilot to solve simple programming problems, Proceedings of the 54th ACM Technical Symposium on Computer Science Education V, 1, pp. 172-178, (2023); White M.; Tufano M.; Martinez M.; Monperrus M.; Poshyvanyk D., Sorting and Transforming Program Repair Ingredients via Deep Learning Code Similarities, 2019 IEEE 26th International Conference on Software Analysis, Evolution and Reengineering (SANER), pp. 479-490, (2019); White M.; Tufano M.; Vendome C.; Poshyvanyk D., Deep learning code fragments for code clone detection, 2016 31st IEEE/ACM International Conference on Automated Software Engineering (ASE), pp. 87-98, (2016); White M.; Vendome C.; Linares-Vasquez M.; Poshyvanyk D., Toward Deep Learning Software Repositories, 2015 IEEE/ACM 12th Working Conference on Mining Software Repositories, pp. 334-345, (2015); White R.; Krinke J., ReAssert: Deep Learning for Assert Generation, (2020); Xu F.F.; Alon U.; Neubig G.; Hellendoorn V.J., A Systematic Evaluation of Large Language Models of Code, (2022); Zaremba W.; Brockman G., OpenAI Codex, (2021); Zhou Y.; Liu S.; Siow J.; Du X.; Liu Y., Devign: Effective Vulnerability Identification by Learning Comprehensive Program Semantics via Graph Neural Networks</t>
  </si>
  <si>
    <t>D. Rodriguez-Cardenas; William and Mary, Williamsburg, United States; email: dhrodriguezcar@wm.edu</t>
  </si>
  <si>
    <t>2-s2.0-85194849388</t>
  </si>
  <si>
    <t>Yilmaz Y.; Öztürk M.M.; Nejkovic V.</t>
  </si>
  <si>
    <t>Yilmaz, Yücel (57203006648); Öztürk, Muhammed Maruf (55387379400); Nejkovic, Valentina (31767624700)</t>
  </si>
  <si>
    <t>57203006648; 55387379400; 31767624700</t>
  </si>
  <si>
    <t>A Comprehensive Review of LLMs: Architecture, Performance, and Applications</t>
  </si>
  <si>
    <t>Proceedings - 12th International Conference on Electrical, Electronic and Computing Engineering, IcETRAN 2025</t>
  </si>
  <si>
    <t>10.1109/IcETRAN66854.2025.11114289</t>
  </si>
  <si>
    <t>https://www.scopus.com/inward/record.uri?eid=2-s2.0-105015589881&amp;doi=10.1109%2FIcETRAN66854.2025.11114289&amp;partnerID=40&amp;md5=b41cbdcf1f255df445997e3a6a7fa8f7</t>
  </si>
  <si>
    <t>Graduate School of Natural and Applied Sciences, Suleyman Demirel University, Isparta, Turkey; Suleyman Demirel University, Faculty of Engineering and Natural Science, Isparta, Turkey; University of Niš, Faculty of Electronic Engineering, Niš, Serbia</t>
  </si>
  <si>
    <t>Yilmaz Y., Graduate School of Natural and Applied Sciences, Suleyman Demirel University, Isparta, Turkey; Öztürk M.M., Suleyman Demirel University, Faculty of Engineering and Natural Science, Isparta, Turkey; Nejkovic V., University of Niš, Faculty of Electronic Engineering, Niš, Serbia</t>
  </si>
  <si>
    <t>This study presents a comprehensive review of LLMs, which have emerged with the developments in the fields of AI and NLP in recent years and are built on deep learning architectures. LLMs, which have created a revolutionary impact with their recent use in various fields such as code generation, error detection, text summarization, and multilingual support, are actively used in many fields such as healthcare, finance, chatbots, autonomous systems, and academic research. LLMs are divided into three main architectures: decoder, encoder, and decoder-encoder models. Within the scope of the study, a comprehensive comparison of the features of popular methods in these three main architectures has been made. The common features of these methods have been tested in detail under equal conditions. The obtained findings indicate that CodeT5 is the fastest with a runtime of less than a second, while CodeGen outperforms the alternatives with a BertScore value of 0.839.  © 2025 IEEE.</t>
  </si>
  <si>
    <t>context modeling; large language models (LLMs); software engineering; transformers</t>
  </si>
  <si>
    <t>Application programs; Architecture; Deep learning; Modeling languages; Signal encoding; Text processing; Codegeneration; Context models; Language model; Large language model; Learning architectures; Model application; Modeling architecture; Modeling performance; Performance and applications; Transformer; Decoding</t>
  </si>
  <si>
    <t>Ministarstvo Prosvete, Nauke i Tehnološkog Razvoja, MEST, (451-03-137/2025-03/ 200102); Ministarstvo Prosvete, Nauke i Tehnološkog Razvoja, MEST; Science Fund of the Republic of Serbia, (23 SSF-PRISMA-206); Science Fund of the Republic of Serbia</t>
  </si>
  <si>
    <t>This work has been supported by the Ministry of Science, Technological Development and Innovation of the Republic of Serbia [Grant Number: 451-03-137/2025-03/ 200102] and the Science Fund of the Republic of Serbia [Grant Number:23 SSF-PRISMA-206, Explainable AI-assisted operations in dis trict heating systems-XAI4HEAT.</t>
  </si>
  <si>
    <t>Vaswani A.; Shazeer N.; Parmar N.; Uszkoreit J.; Jones L.; Gomez A.N.; Kaiser L.; Polosukhin I., Attention is all you need, Advances in neural information processing systems, 30, (2017); Ahn J.; Verma R.; Lou R.; Liu D.; Zhang R.; Yin W., Large language models for mathematical reasoning: Progresses and challenges; Helwe C.; Clavel C.; Suchanek F., Reasoning with transformer-based models: Deep learning, but shallow reasoning, International Conference on Automated Knowledge Base Construction (AKBC); Kikalishvili S., Unlocking the potential of gpt-3 in education: Opportunities, limitations, and recommendations for effective integration, Interactive Learning Environments, 32, 9, pp. 5587-5599, (2024); Mogavi R.H.; Deng C.; Kim J.J.; Zhou P.; Kwon Y.D.; Met-Wally A.H.S.; Tlili A.; Bassanelli S.; Bucchiarone A.; Gujar S., Exploring user perspectives on chatgpt: Applications, perceptions, and implications for ai-integrated education; Croxford E.; Gao Y.; Pellegrino N.; Wong K.; Wills G.; First E.; Liao F.; Goswami C.; Patterson B.; Afshar M., Current and future state of evaluation of large language models for medical summarization tasks, npj Health Systems, 2, 1, (2025); Matarazzo A.; Torlone R., A survey on large language models with some insights on their capabilities and limitations; Singh S.; Mahmood A., The nlp cookbook: Modern recipes for transformer based deep learning architectures, IEEE Access, 9; Mittelstadt B.; Wachter S.; Russell C., To protect science, we must use llms as zero-shot translators, Nat. Hum. Behav., 7, 11, pp. 1830-1832; Chen M.; Tworek J.; Jun H.; Yuan Q.; Pinto H.P.D.O.; Kaplan J.; Edwards H.; Burda Y.; Joseph N.; Brockman G., Evaluating large language models trained on code; Allamanis M.; Barr E.T.; Devanbu P.; Sutton C., A survey of machine learning for big code and naturalness, ACM Computing Surveys (CSUR), 51, 4, pp. 1-37, (2018); Fluri B.; Wursch M.; PInzger M.; Gall H., Change distilling: Tree differencing for fine-grained source code change extraction, IEEE Transactions on software engineering, 33, 11, pp. 725-743, (2007); Ray B.; Posnett D.; Filkov V.; Devanbu P., A large scale study of programming languages and code quality in github, Proceedings of the 22nd ACM SIGSOFT international symposium on foundations of software engineering, pp. 155-165, (2014); Santos J.A.M.; Rocha-Junior J.B.; Prates L.C.L.; do Nascimento R.S.; Freitas M.F.; de Mendonca M.G., A systematic review on the code smell effect, Journal of Systems and Software, 144, pp. 450-477, (2018); Saboury A.; Musavi P.; Khomh F.; Antoniol G., An empirical study of code smells in javascript projects, 2017 IEEE 24th International Conference on Software Analysis, Evolution and Reengineering (SANER), pp. 294-305, (2017); Fowler M., Refactoring: improving the design of existing code, (2018); Dosovitskiy A.; Beyer L.; Kolesnikov A.; Weissenborn D.; Zhai X.; Unterthiner T.; Dehghani M.; Minderer M.; Heigold G.; Gelly S., An image is worth 16x16 words: Transformers for image recognition at scale; Chen T.; Kornblith S.; Norouzi M.; Hinton G., A simple framework for contrastive learning of visual representations, International conference on machine learning. PmLR, pp. 1597-1607, (2020); Liu Z.; Lin Y.; Cao Y.; Hu H.; Wei Y.; Zhang Z.; Lin S.; Guo B., Swin transformer: Hierarchical vision transformer using shifted windows, Proceedings of the IEEE/CVF international conference on computer vision, 2021; Tay Y.; Dehghani M.; Bahri D.; Metzler D., Efficient transformers: A survey, ACM Computing Surveys, 55, 6, pp. 1-28; Clusmann J.; Kolbinger F.R.; Muti H.S.; Carrero Z.I.; Eckardt J.-N.; Laleh N.G.; Loffler C.M.L.; Schwarzkopf S.-C.; Unger M.; Veldhuizen G.P., The future landscape of large language models in medicine, Communications medicine, 3, 1; Shen Y.; Heacock L.; Elias J.; Hentel K.D.; Reig B.; Shih G.; Moy L., Chatgpt and other large language models are double-edged swords, Radiology, 307, 2, (2023); Kaddour J.; Harris J.; Mozes M.; Bradley H.; Raileanu R.; McHardy R., Challenges and applications of large language models; Ramabhadran B.; Khudanpur S.; Arisoy E., Proceedings of the naacl-hlt 2012 workshop: Will we ever really replace the n-gram model? on the future of language modeling for hlt, Proc. NAACL-HLT, pp. 1-11, (2012); Mikolov T.; Karafiat M.; Burget L.; Cernocky J.; Khudanpur S., Recurrent neural network based language model, Proc. Annu. Conf. Int. Speech Commun. Assoc. (ISCA), pp. 1045-1048, (2010); Vaswani A.; Zhao Y.; Fossum V.; Chiang D., Decoding with large-scale neural language models improves translation, Proc. Conf. Empirical Methods Nat. Lang. Process. (EMNLP), pp. 1387-1392, (2013); Devlin J.; Chang M.-W.; Lee K.; Toutanova K., Bert: Pre-training of deep bidirectional transformers for language understanding, (2018); Shanahan M.; McDonell K.; Reynolds L., Role play with large language models, Nature, 623, 7987, pp. 493-498; Fan L.; Li L.; Ma Z.; Lee S.; Yu H.; Hemphill L., A bibliometric review of large language models research from 2017 to 2023; Chang Y.; Wang X.; Wang J.; Wu Y.; Yang L.; Zhu K.; Chen H.; Yi X.; Wang C.; Wang Y., A survey on evaluation of large language models, ACM transactions on intelligent systems and technology, 15, 3, pp. 1-45, (2024); Lopez J.A.H.; Chen B.; Saad M.; Sharma T.; Varro D., On inter-dataset code duplication and data leakage in large language models, IEEE Trans. Softw. Eng., 51, 1, pp. 192-205, (2025); Lu S.; Guo D.; Ren S.; Huang J.; Svyatkovskiy A.; Blanco A.; Clement C.; Drain D.; Jiang D.; Tang D., Codexglue: A machine learning benchmark dataset for code understanding and generation; Li R.; Allal L.B.; Zi Y.; Muennighoff N.; Kocetkov D.; Mou C.; Marone M.; Akiki C.; Li J.; Chim J., Starcoder: may the source be with you!; Nijkamp E.; Pang B.; Hayashi H.; Tu L.; Wang H.; Zhou Y.; Savarese S.; Xiong C., Codegen: An open large language model for code with multi-turn program synthesis; Feng Z.; Guo D.; Tang D.; Duan N.; Feng X.; Gong M.; Shou L.; Qin B.; Liu T.; Jiang D., Codebert: A pre-trained model for programming and natural languages; Guo D.; Ren S.; Lu S.; Feng Z.; Tang D.; Liu S.; Zhou L.; Duan N.; Svyatkovskiy A.; Fu S., Graphcodebert: Pre-training code representations with data flow; Guo D.; Lu S.; Duan N.; Wang Y.; Zhou M.; Yin J., Unixcoder: Unified cross-modal pre-training for code representation; Wang Y.; Wang W.; Joty S.; Hoi S.C., Codet5: Identifier-aware unified pre-trained encoder-decoder models for code understanding and generation; Wang Y.; Le H.; Gotmare A.D.; Bui N.D.; Li J.; Hoi S.C., Codet5+: Open code large language models for code understanding and generation; Ahmad W.U.; Chakraborty S.; Ray B.; Chang K.-W., Unified pre-training for program understanding and generation; Brown T.; Mann B.; Ryder N.; Subbiah M.; Kaplan J.D.; Dhariwal P.; Neelakantan A.; Shyam P.; Sastry G.; Askell A., Language models are few-shot learners, Advances in neural information processing systems, 33, pp. 1877-1901, (2020); Raffel C.; Shazeer N.; Roberts A.; Lee K.; Narang S.; Matena M.; Zhou Y.; Li W.; Liu P.J., Exploring the limits of transfer learning with a unified text-to-text transformer, Journal of machine learning research, 21, 140, pp. 1-67, (2020); Papineni K.; Roukos S.; Ward T.; Zhu W.-J., Bleu: a method for automatic evaluation of machine translation, Proceedings of the 40th annual meeting of the Association for Computational Linguistics, pp. 311-318, (2002); Lin C.-Y., Rouge: A package for automatic evaluation of summaries, Text summarization branches out, pp. 74-81, (2004); Banerjee S.; Lavie A., Meteor: An automatic metric for mt evaluation with improved correlation with human judgments, Proceedings of the acl workshop on intrinsic and extrinsic evaluation measures for machine translation and/or summarization, pp. 65-72, (2005); Zhang T.; Kishore V.; Wu F.; Weinberger K.Q.; Artzi Y., Bertscore: Evaluating text generation with bert, (2019); Bengio Y.; Ducharme R.; Vincent P.; Jauvin C., A neural probabilistic language model, Journal of machine learning research, 3, pp. 1137-1155, (2003)</t>
  </si>
  <si>
    <t>12th International Conference on Electrical, Electronic and Computing Engineering, IcETRAN 2025</t>
  </si>
  <si>
    <t>9 June 2025 through 12 June 2025</t>
  </si>
  <si>
    <t>Cacak</t>
  </si>
  <si>
    <t>979-833158557-0</t>
  </si>
  <si>
    <t>Proc. - Int. Conf. Electr., Electron. Comput. Eng., IcETRAN</t>
  </si>
  <si>
    <t>2-s2.0-105015589881</t>
  </si>
  <si>
    <t>Wong M.-F.; Guo S.; Hang C.-N.; Ho S.-W.; Tan C.-W.</t>
  </si>
  <si>
    <t>Wong, Man-Fai (57223141367); Guo, Shangxin (58421050300); Hang, Ching-Nam (57205457095); Ho, Siu-Wai (24461938900); Tan, Chee-Wei (58856511000)</t>
  </si>
  <si>
    <t>57223141367; 58421050300; 57205457095; 24461938900; 58856511000</t>
  </si>
  <si>
    <t>Natural Language Generation and Understanding of Big Code for AI-Assisted Programming: A Review</t>
  </si>
  <si>
    <t>Entropy</t>
  </si>
  <si>
    <t>10.3390/e25060888</t>
  </si>
  <si>
    <t>https://www.scopus.com/inward/record.uri?eid=2-s2.0-85163818468&amp;doi=10.3390%2Fe25060888&amp;partnerID=40&amp;md5=aceb665ebdbb13ae49708ada4f4724f2</t>
  </si>
  <si>
    <t>Department of Computer Science, City University of Hong Kong, Hong Kong; Shenzhen Research Institute, City University of Hong Kong, Shenzhen, 518057, China; Teletraffic Research Centre, University of Adelaide, Adelaide, 5005, SA, Australia; School of Computer Science and Engineering, Nanyang Technological University, Singapore, 639798, Singapore</t>
  </si>
  <si>
    <t>Wong M.-F., Department of Computer Science, City University of Hong Kong, Hong Kong; Guo S., Shenzhen Research Institute, City University of Hong Kong, Shenzhen, 518057, China; Hang C.-N., Department of Computer Science, City University of Hong Kong, Hong Kong; Ho S.-W., Teletraffic Research Centre, University of Adelaide, Adelaide, 5005, SA, Australia; Tan C.-W., School of Computer Science and Engineering, Nanyang Technological University, Singapore, 639798, Singapore</t>
  </si>
  <si>
    <t>This paper provides a comprehensive review of the literature concerning the utilization of Natural Language Processing (NLP) techniques, with a particular focus on transformer-based large language models (LLMs) trained using Big Code, within the domain of AI-assisted programming tasks. LLMs, augmented with software naturalness, have played a crucial role in facilitating AI-assisted programming applications, including code generation, code completion, code translation, code refinement, code summarization, defect detection, and clone detection. Notable examples of such applications include the GitHub Copilot powered by OpenAI’s Codex and DeepMind AlphaCode. This paper presents an overview of the major LLMs and their applications in downstream tasks related to AI-assisted programming. Furthermore, it explores the challenges and opportunities associated with incorporating NLP techniques with software naturalness in these applications, with a discussion on extending AI-assisted programming capabilities to Apple’s Xcode for mobile software development. This paper also presents the challenges of and opportunities for incorporating NLP techniques with software naturalness, empowering developers with advanced coding assistance and streamlining the software development process. © 2023 by the authors.</t>
  </si>
  <si>
    <t>AI-assisted programming; large language models; software naturalness</t>
  </si>
  <si>
    <t>Ministry of Education - Singapore, MOE, (022307, AcRF RG91/22); Ministry of Education - Singapore, MOE</t>
  </si>
  <si>
    <t>This work is supported in part by the Ministry of Education, Singapore, under its Academic Research Fund (No. 022307 and AcRF RG91/22) and Google Faculty Award.</t>
  </si>
  <si>
    <t>Vechev M.; Yahav E., Programming with “Big Code, Found. Trends® Program. Lang, 3, pp. 231-284, (2016); Hindle A.; Barr E.T.; Su Z.; Gabel M.; Devanbu P., On The Naturalness of Software, Proceedings of the 34th International Conference on Software Engineering (ICSE), pp. 837-847; Goodman J.T., A bit of progress in language modeling, Computer Speech &amp; Language, pp. 403-434, (2001); Dijkstra E.W., A Preliminary Investigation into Computer Assisted Programming, (2007); Rajamani S., AI Assisted Programming, Proceedings of the 15th Annual ACM India Compute Conference; Dijkstra E.W., The Humble Programmer, Commun. ACM, 15, pp. 859-866, (1972); Ji Y.; Bosselut A.; Wolf T.; Celikyilmaz A., The Amazing World of Neural Language Generation, Proceedings of the Conference on Empirical Methods in Natural Language Processing: Tutorial Abstracts, pp. 37-42; Surameery N.M.S.; Shakor M.Y., Use ChatGPT to Solve Programming Bugs, Int. J. Inf. Technol. Comput. Eng. (IJITC), 3, pp. 17-22, (2023); Talamadupula K., Applied AI Matters: AI4Code: Applying Artificial Intelligence to Source Code, AI Matters, 7, pp. 18-20, (2021); Ross S.I.; Martinez F.; Houde S.; Muller M.; Weisz J.D., The Programmer’s Assistant: Conversational Interaction with a Large Language Model for Software Development, Proceedings of the 28th International Conference on Intelligent User Interfaces, pp. 491-514; Mehrabi N.; Morstatter F.; Saxena N.; Lerman K.; Galstyan A., A Survey on Bias and Fairness in Machine Learning, ACM Comput. Surv. (CSUR), 54, pp. 1-35, (2021); Carvalho D.V.; Pereira E.M.; Cardoso J.S., Machine Learning Interpretability: A Survey on Methods and Metrics, Electronics, 8, (2019); Tjoa E.; Guan C., A Survey on Explainable Artificial Intelligence (XAI): Toward Medical XAI, IEEE Trans. Neural Netw. Learn. Syst, 32, pp. 4793-4813, (2020); Beigi G.; Liu H., A Survey on Privacy in Social Media: Identification, Mitigation, and Applications, ACM Trans. Data Sci, 1, pp. 1-38, (2020); Allamanis M.; Barr E.T.; Devanbu P.; Sutton C., A Survey of Machine Learning for Big Code and Naturalness, ACM Comput. Surv. (CSUR), 51, pp. 1-37, (2018); Lin G.; Wen S.; Han Q.L.; Zhang J.; Xiang Y., Software Vulnerability Detection using Deep Neural Networks: A Survey, Proc. IEEE, 108, pp. 1825-1848, (2020); Sharma T.; Kechagia M.; Georgiou S.; Tiwari R.; Vats I.; Moazen H.; Sarro F., A Survey on Machine Learning Techniques for Source Code Analysis, arXiv, (2022); Sonnekalb T.; Heinze T.S.; Mader P., Deep Security Analysis of Program Code: A Systematic Literature Review, Empir. Softw. Eng, 27, (2022); Xu Y.; Zhu Y., A Survey on Pretrained Language Models for Neural Code Intelligence, arXiv, (2022); Niu C.; Li C.; Luo B.; Ng V., Deep Learning Meets Software Engineering: A Survey on Pre-trained Models of Source Code, Proceedings of the 31st International Joint Conference on Artificia Intelligence (IJCAI-22); Ciancarini P.; Farina M.; Okonicha O.; Smirnova M.; Succi G., Software as Storytelling: A Systematic Literature Review, Comput. Sci. Rev, 47, (2023); Liu P.; Yuan W.; Fu J.; Jiang Z.; Hayashi H.; Neubig G., Pre-train, Prompt, and Predict: A Systematic Survey of Prompting Methods in Natural Language Processing, ACM Comput. Surv. (CSUR), 55, pp. 1-35, (2023); Allamanis M.; Sutton C., Mining Source Code Repositories at Massive Scale using Language Modeling, Proceedings of the 10th Working Conference on Mining Software Repositories, pp. 207-216; (2016); Svajlenko J.; Roy C.K., Description2Code Dataset, (2021); Chen Z.; Monperrus M., The CodRep Machine Learning on Source Code Competition, arXiv, (2018); Iyer S.; Konstas I.; Cheung A.; Zettlemoyer L., Mapping Language to Code in Programmatic Context, arXiv, (2018); Zhong V.; Xiong C.; Socher R., Seq2SQL: Generating Structured Queries from Natural Language using Reinforcement Learning, arXiv, (2017); Tufano M.; Watson C.; Bavota G.; Penta M.D.; White M.; Poshyvanyk D., An Empirical Study on Learning Bug-fixing Patches in the Wild via Neural Machine Translation, ACM Trans. Softw. Eng. Methodol. (TOSEM), 28, pp. 1-29, (2019); Zhou Y.; Liu S.; Siow J.; Du X.; Liu Y., Devign: Effective Vulnerability Identification by Learning Comprehensive Program Semantics via Graph Neural Networks, Proceedings of the Advances in Neural Information Processing Systems 32 (NeurIPS 2019); Husain H.; Wu H.H.; Gazit T.; Allamanis M.; Brockschmidt M., CodeSearchNet Challenge: Evaluating the State of Semantic Code Search, arXiv, (2019); Gao L.; Biderman S.; Black S.; Golding L.; Hoppe T.; Foster C.; Phang J.; He H.; Thite A.; Nabeshima N., The Pile: An 800GB Dataset of Diverse Text for Language Modeling, arXiv, (2020); Puri R.; Kung D.S.; Janssen G.; Zhang W.; Domeniconi G.; Zolotov V.; Dolby J.; Chen J.; Choudhury M.; Decker L., CodeNet: A Large-scale AI for Code Dataset for Learning a Diversity of Coding Tasks, arXiv, (2021); Lu S.; Guo D.; Ren S.; Huang J.; Svyatkovskiy A.; Blanco A.; Clement C.B.; Drain D.; Jiang D.; Tang D., CodeXGLUE: A Machine Learning Benchmark Dataset for Code Understanding and Generation, arXiv, (2021); Chen M.; Tworek J.; Jun H.; Yuan Q.; Pinto H.; Kaplan J.; Edwards H.; Burda Y.; Joseph N.; Brockman G., Evaluating Large language Models Trained on Code, arXiv, (2021); Hendrycks D.; Basart S.; Kadavath S.; Mazeika M.; Arora A.; Guo E.; Burns C.; Puranik S.; He H.; Song D., Measuring Coding Challenge Competence With APPS, arXiv, (2021); Tunstall L.; Von Werra L.; Wolf T., Natural Language Processing with Transformers, (2022); Li Y.; Choi D.; Chung J.; Kushman N.; Schrittwieser J.; Leblond R.; Eccles T.; Keeling J.; Gimeno F.; Dal Lago A., Competition-level Code Generation with Alphacode, Science, 378, pp. 1092-1097, (2022); Zan D.; Chen B.; Yang D.; Lin Z.; Kim M.; Guan B.; Wang Y.; Chen W.; Lou J.G., CERT: Continual Pre-training on Sketches for Library-oriented Code Generation, Proceedings of the 31st International Joint Conference on Artificia Intelligence (IJCAI-22); Fried D.; Aghajanyan A.; Lin J.; Wang S.; Wallace E.; Shi F.; Zhong R.; Yih W.; Zettlemoyer L.; Lewis M., Incoder: A Generative Model for Code Infilling and Synthesis, arXiv, (2022); Xu F.F.; Alon U.; Neubig G.; Hellendoorn V.J., A Systematic Evaluation of Large Language Models of Code, Proceedings of the 6th ACM SIGPLAN International Symposium on Machine Programming, pp. 1-10; Khan M.A.M.; Bari M.S.; Do X.L.; Wang W.; Parvez M.R.; Joty S., xCodeEval: A Large Scale Multilingual Multitask Benchmark for Code Understanding, Generation, Translation and Retrieval, arXiv, (2023); Sennrich R.; Haddow B.; Birch A., Neural Machine Translation of Rare Words with Subword Units, Proceedings of the 54th Annual Meeting of the Association for Computational Linguistics, pp. 1715-1725; Liu Y.; Ott M.; Goyal N.; Du J.; Joshi M.; Chen D.; Levy O.; Lewis M.; Zettlemoyer L.; Stoyanov V., Roberta: A Robustly Optimized BERT Pretraining Approach, arXiv, (2019); GPT-4 Technical Report, arXiv, (2023); Touvron H.; Lavril T.; Izacard G.; Martinet X.; Lachaux M.A.; Lacroix T.; Roziere B.; Goyal N.; Hambro E.; Azhar F., LLaMA: Open and Efficient Foundation Language Models, arXiv, (2023); Cho K.; van Merrienboer B.; Gulcehre C.; Bahdanau D.; Bougares F.; Schwenk H.; Bengio Y., Learning Phrase Representations using RNN Encoder–Decoder for Statistical Machine Translation, Proceedings of the Conference on Empirical Methods in Natural Language Processing (EMNLP), pp. 1724-1734; Vaswani A.; Shazeer N.; Parmar N.; Uszkoreit J.; Jones L.; Gomez A.N.; Kaiser L.; Polosukhin I., Attention is All You Need. In Proceedings of the Advances in Neural Information Processing Systems 30 (NIPS 2017); Lewis M.; Liu Y.; Goyal N.; Ghazvininejad M.; Mohamed A.; Levy O.; Stoyanov V.; Zettlemoyer L., BART: Denoising Sequence-to-Sequence Pre-training for Natural Language Generation, Translation, and Comprehension, Proceedings of the 58th Annual Meeting of the Association for Computational Linguistics, pp. 7871-7880; Raffel C.; Shazeer N.; Roberts A.; Lee K.; Narang S.; Matena M.; Zhou Y.; Li W.; Liu P.J., Exploring The Limits of Transfer Learning with a Unified Text-to-text Transformer, J. Mach. Learn. Res, 21, pp. 5485-5551, (2020); Sun Z.; Zhu Q.; Xiong Y.; Sun Y.; Mou L.; Zhang L., Treegen: A Tree-based Transformer Architecture for Code Generation, Proceedings of the AAAI Conference on Artificial Intelligence, pp. 8984-8991; Morin F.; Bengio Y., Hierarchical Probabilistic Neural Network Language Model, Proceedings of the International Workshop on Artificial Intelligence and Statistics, pp. 246-252; Alon U.; Zilberstein M.; Levy O.; Yahav E., Code2Vec: Learning Distributed Representations of Code, 3, pp. 1-29, (2019); Peters M.; Neumann M.; Iyyer M.; Gardner M.; Clark C.; Lee K.; Zettlemoyer L., Deep Contextualized Word Representations, Proceedings of the North American Chapter of the Association for Computational Linguistics: Human Language Technologies, pp. 2227-2237; Mihalcea R.; Tarau P., TextRank: Bringing order into text, Proceedings of the Conference on Empirical Methods in Natural Language Processing, pp. 404-411; Allamanis M.; Brockschmidt M.; Khademi M., Learning to Represent Programs with Graphs, Proceedings of the International Conference on Learning Representations; Devlin J.; Chang M.W.; Lee K.; Toutanova K., BERT: Pre-training of Deep Bidirectional Transformers for Language Understanding, Proceedings of the Conference of the North American Chapter of the Association for Computational Linguistics: Human Language Technologies; Radford A.; Wu J.; Child R.; Luan D.; Amodei D.; Sutskever I., Language Models are Unsupervised Multitask Learners, OpenAI Blog, 1, (2019); Brown T.; Mann B.; Ryder N.; Subbiah M.; Kaplan J.D.; Dhariwal P.; Neelakantan A.; Shyam P.; Sastry G.; Askell A., Language models are few-shot learners, Adv. Neural Inf. Process. Syst, 33, pp. 1877-1901, (2020); Wang B.; Komatsuzaki A., GPT-J-6B: A 6 Billion Parameter Autoregressive Language Model, (2021); Kitaev N.; Kaiser L.; Levskaya A., Reformer: The Efficient Transformer, Proceedings of the International Conference on Learning Representations; Black S.; Gao L.; Wang P.; Leahy C.; Biderman S., GPT-Neo: Large Scale Autoregressive Language Modeling with Mesh-Tensorflow, (2021); Jurafsky D.; Martin J.H., Speech and Language Processing: An Introduction to Natural Language Processing, Computational Linguistics, and Speech Recognition, (2000); Bengio Y.; Ducharme R.; Vincent P., A Neural Probabilistic Language Model, Proceedings of the Advances in Neural Information Processing Systems 13 (NIPS 2000); Katz S., Estimation of Probabilities from Sparse Data for the Language Model Component of a Speech Recognizer, IEEE Trans. Acoust. Speech Signal Process, 35, pp. 400-401, (1987); Brown P.F.; Della Pietra V.J.; Desouza P.V.; Lai J.C.; Mercer R.L., Class-based N-gram Models of Natural Language, Comput. Linguist, 18, pp. 467-480, (1992); Mikolov T.; Chen K.; Corrado G.; Dean J., Efficient Estimation of Word Representations in Vector Space, arXiv, (2013); Shannon C.E., Prediction and Entropy of Printed English, Bell Syst. Tech. J, 30, pp. 50-64, (1951); Mozannar H.; Bansal G.; Fourney A.; Horvitz E., Reading Between the Lines: Modeling User Behavior and Costs in AI-Assisted Programming, arXiv, (2022); Ho S.W.; Yeung R.W., The Interplay between Entropy and Variational Distance, IEEE Trans. Inf. Theory, 56, pp. 5906-5929, (2010); Kennel M.B.; Shlens J.; Abarbanel H.D.; Chichilnisky E., Estimating Entropy Rates with Bayesian Confidence Intervals, Neural Comput, 17, pp. 1531-1576, (2005); Feutrill A.; Roughan M., A Review of Shannon and Differential Entropy Rate Estimation, Entropy, 23, (2021); Paninski L., Estimation of Entropy and Mutual Information, Neural Comput, 15, pp. 1191-1253, (2003); Waldinger R.J.; Lee R.C., PROW: A Step toward Automatic Program Writing, Proceedings of the 1st International Joint Conference on Artificial Intelligence, pp. 241-252; Manna Z.; Waldinger R.J., Toward Automatic Program Synthesis, Commun. ACM, 14, pp. 151-165, (1971); Manna Z.; Waldinger R., Knowledge and Reasoning in Program Synthesis, Artif. Intell, 6, pp. 175-208, (1975); Green C., Application of Theorem Proving to Problem Solving, Readings in Artificial Intelligence, pp. 202-222, (1981); Dong L.; Lapata M., Language to Logical Form with Neural Attention, Proceedings of the 54th Annual Meeting of the Association for Computational Linguistics, pp. 33-43; Parisotto E.; Mohamed A.; Singh R.; Li L.; Zhou D.; Kohli P., Neuro-Symbolic Program Synthesis, arXiv, (2016); Lin C.Y.; Och F.J., Orange: A Method for Evaluating Automatic Evaluation Metrics for Machine Translation, Proceedings of the 20th International Conference on Computational Linguistics, pp. 501-507; Austin J.; Odena A.; Nye M.; Bosma M.; Michalewski H.; Dohan D.; Jiang E.; Cai C.; Terry M.; Le Q., Program Synthesis with Large Language Models, arXiv, (2021); Dong Y.; Gu T.; Tian Y.; Sun C., SnR: Constraint-based Type Inference for Incomplete Java Code Snippets, Proceedings of the 44th International Conference on Software Engineering, pp. 1982-1993; Amazon C., AI Code Generator—Amazon CodeWhisperer; Robbes R.; Lanza M., How Program History Can Improve Code Completion, Proceedings of the 23rd IEEE/ACM International Conference on Automated Software Engineering, pp. 317-326; Bruch M.; Monperrus M.; Mezini M., Learning from Examples to Improve Code Completion Systems, Proceedings of the 7th Joint Meeting of The European Software Engineering Conference and The ACM SIGSOFT Symposium on The Foundations of Software Engineering, pp. 213-222; Svyatkovskiy A.; Zhao Y.; Fu S.; Sundaresan N., Pythia: Ai-assisted code completion system, Proceedings of the 25th ACM SIGKDD International Conference on Knowledge Discovery &amp; Data Mining, pp. 2727-2735; Takerngsaksiri W.; Tantithamthavorn C.; Li Y.F., Syntax-Aware On-the-Fly Code Completion, arXiv, (2022); Koehn P.; Federico M.; Shen W.; Bertoldi N.; Bojar O.; Callison-Burch C.; Cowan B.; Dyer C.; Hoang H.; Zens R., Open Source Toolkit for Statistical Machine Translation: Factored Translation Models and Confusion Network Decoding, Proceedings of the CLSP Summer Workshop Final Report WS-2006; Artetxe M.; Labaka G.; Agirre E., Unsupervised Statistical Machine Translation, Proceedings of the 2018 Conference on Empirical Methods in Natural Language Processing; Allamanis M.; Barr E.T.; Bird C.; Sutton C., Learning Natural Coding Conventions, Proceedings of the 22nd ACM SIGSOFT International Symposium on Foundations of Software Engineering, pp. 281-293; Acharya M.; Xie T.; Pei J.; Xu J., Mining API Patterns as Partial Orders from Source Code: From Usage Scenarios to Specifications, Proceedings of the 6th Joint Meeting of The European Software Engineering Conference and The ACM SIGSOFT Symposium on The Foundations of Software Engineering, pp. 25-34; Jiang N.; Lutellier T.; Tan L., Cure: Code-aware Neural Machine Translation for Automatic Program Repair, Proceedings of the IEEE/ACM 43rd International Conference on Software Engineering, pp. 1161-1173; Zhu Q.; Sun Z.; Xiao Y.; Zhang W.; Yuan K.; Xiong Y.; Zhang L., A Syntax-guided Edit Decoder for Neural Program Repair, Proceedings of the 29th ACM Joint Meeting on European Software Engineering Conference and Symposium on the Foundations of Software Engineering, pp. 341-353; Jiang J.; Xiong Y.; Zhang H.; Gao Q.; Chen X., Shaping Program Repair Space with Existing Patches and Similar Code, Proceedings of the 27th ACM SIGSOFT International Symposium On Software Testing And Analysis, pp. 298-309; Liu K.; Koyuncu A.; Kim D.; Bissyande T.F., TBar: Revisiting Template-based Automated Program Repair, Proceedings of the 28th ACM SIGSOFT International Symposium on Software Testing and Analysis, pp. 31-42; Yuan Y.; Banzhaf W., Arja: Automated Repair of Java Programs via Multi-objective Genetic Programming, IEEE Trans. Softw. Eng, 46, pp. 1040-1067, (2018); Wen M.; Chen J.; Wu R.; Hao D.; Cheung S.C., Context-aware patch generation for better automated program repair, Proceedings of the 40th International Conference on Software Engineering, pp. 1-11; Saha R.K.; Lyu Y.; Yoshida H.; Prasad M.R., Elixir: Effective Object-oriented Program Repair, Proceedings of the 32nd IEEE/ACM International Conference on Automated Software Engineering, pp. 648-659; Xiong Y.; Wang J.; Yan R.; Zhang J.; Han S.; Huang G.; Zhang L., Precise Condition Synthesis for Program Repair, Proceedings of the IEEE/ACM 39th International Conference on Software Engineering, pp. 416-426; Xuan J.; Martinez M.; Demarco F.; Clement M.; Marcote S.L.; Durieux T.; Le Berre D.; Monperrus M., Nopol: Automatic Repair of Conditional Statement Bugs in Java Programs, IEEE Trans. Softw. Eng, 43, pp. 34-55, (2016); Just R.; Jalali D.; Ernst M.D., Defects4J: A Database of Existing Faults to Enable Controlled Testing Studies for Java Programs, Proceedings of the International Symposium on Software Testing and Analysis, pp. 437-440; Lin D.; Koppel J.; Chen A.; Solar-Lezama A., QuixBugs: A Multi-lingual Program Repair Benchmark Set Based on The Quixey Challenge, Proceedings of the ACM SIGPLAN International Conference on Systems, Programming, Languages, and Applications: Software for Humanity, pp. 55-56; Jiang N.; Liu K.; Lutellier T.; Tan L., Impact of Code Language Models on Automated Program Repair, Proceedings of the IEEE/ACM 45th International Conference on Software Engineering; Sridhara G.; Hill E.; Muppaneni D.; Pollock L.; Vijay-Shanker K., Towards Automatically Generating Summary Comments for Java Methods, Proceedings of the IEEE/ACM International Conference on Automated Software Engineering, pp. 43-52; Moreno L.; Aponte J.; Sridhara G.; Marcus A.; Pollock L.; Vijay-Shanker K., Automatic Generation of Natural Language Summaries for Java Classes, Proceedings of the 21st International Conference on Program Comprehension; Sridhara G.; Pollock L.; Vijay-Shanker K., Generating Parameter Comments and Integrating with Method Summaries, Proceedings of the IEEE 19th International Conference on Program Comprehension, pp. 71-80; Ahmad W.; Chakraborty S.; Ray B.; Chang K.W., A Transformer-based Approach for Source Code Summarization, Proceedings of the 58th Annual Meeting of the Association for Computational Linguistics, pp. 4998-5007; Iyer S.; Konstas I.; Cheung A.; Zettlemoyer L., Summarizing Source Code Using a Neural Attention Model, Proceedings of the 54th Annual Meeting of the Association for Computational Linguistics, pp. 2073-2083; Allamanis M.; Peng H.; Sutton C., A Convolutional Attention Network for Extreme Summarization of Source Code, Proceedings of the International Conference on Machine Learning, pp. 2091-2100; Chen Q.; Zhou M., A Neural Framework for Retrieval and Summarization of Source Code, Proceedings of the 33rd ACM/IEEE International Conference on Automated Software Engineering, pp. 826-831; Mou L.; Li G.; Zhang L.; Wang T.; Jin Z., Convolutional Neural Networks Over Tree Structures for Programming Language Processing, Proceedings of the AAAI Conference on Artificial Intelligence, 30; Liang Y.; Zhu K., Automatic Generation of Text Descriptive Comments for Code Blocks, Proceedings of the AAAI Conference on Artificial Intelligence, 32; Tufano M.; Watson C.; Bavota G.; Di Penta M.; White M.; Poshyvanyk D., Deep Learning Similarities From Different Representations of Source Code, Proceedings of the 15th International Conference on Mining Software Repositories; Ou M.; Cui P.; Pei J.; Zhang Z.; Zhu W., Asymmetric Transitivity Preserving Graph Embedding, Proceedings of the 22nd ACM SIGKDD International Conference on Knowledge Discovery and Data Mining, pp. 1105-1114; Livshits B.; Zimmermann T., Dynamine: Finding Common Error Patterns by Mining Software Revision Histories, ACM SIGSOFT Softw. Eng. Notes, 30, pp. 296-305, (2005); Wasylkowski A.; Zeller A.; Lindig C., Detecting Object Usage Anomalies, Proceedings of the 6th Joint Meeting of The European Software Engineering Conference and The ACM SIGSOFT Symposium on The Foundations of Software Engineering, pp. 35-44; Charniak E., Statistical Language Learning, (1996); Nessa S.; Abedin M.; Wong W.E.; Khan L.; Qi Y., Software Fault Localization Using N-gram Analysis, Proceedings of the Wireless Algorithms, Systems, and Applications: 3rd International Conference, pp. 548-559; Wang S.; Chollak D.; Movshovitz-Attias D.; Tan L., Bugram: Bug Detection with N-gram Language Models, Proceedings of the 31st IEEE/ACM International Conference on Automated Software Engineering, pp. 708-719; Lin G.; Zhang J.; Luo W.; Pan L.; Xiang Y.; De Vel O.; Montague P., Cross-project Transfer Representation Learning for Vulnerable Function Discovery, IEEE Trans. Ind. Inform, 14, pp. 3289-3297, (2018); Li Z.; Zou D.; Xu S.; Ou X.; Jin H.; Wang S.; Deng Z.; Zhong Y., Vuldeepecker: A Deep Learning-based System for Vulnerability Detection, Proceedings of the Network and Distributed Systems Security (NDSS) Symposium; Russell R.; Kim L.; Hamilton L.; Lazovich T.; Harer J.; Ozdemir O.; Ellingwood P.; McConley M., Automated Vulnerability Detection in Source Code Using Deep Representation Learning, Proceedings of the 17th IEEE International Conference on Machine Learning and Applications, pp. 757-762; Le T.; Nguyen T.; Le T.; Phung D.; Montague P.; De Vel O.; Qu L., Maximal Divergence Sequential Autoencoder for Binary Software Vulnerability Detection, Proceedings of the International Conference on Learning Representations; Chen Z.; Kommrusch S.; Tufano M.; Pouchet L.N.; Poshyvanyk D.; Monperrus M., Sequencer: Sequence-to-sequence Learning for End-to-end Program Repair, IEEE Trans. Softw. Eng, 47, pp. 1943-1959, (2019); Gupta R.; Pal S.; Kanade A.; Shevade S., Deepfix: Fixing Common C Language Errors by Deep Learning, Proceedings of the AAAI Conference on Artificial Intelligence, 31; Feng Z.; Guo D.; Tang D.; Duan N.; Feng X.; Gong M.; Shou L.; Qin B.; Liu T.; Jiang D., CodeBERT: A Pre-Trained Model for Programming and Natural Languages, Proceedings of the Findings of the Association for Computational Linguistics (EMNLP 2020), pp. 1536-1547; Buratti L.; Pujar S.; Bornea M.; McCarley S.; Zheng Y.; Rossiello G.; Morari A.; Laredo J.; Thost V.; Zhuang Y., Exploring Software Naturalness through Neural Language Models, arXiv, (2020); Li Z.; Lu S.; Guo D.; Duan N.; Jannu S.; Jenks G.; Majumder D.; Green J.; Svyatkovskiy A.; Fu S., Automating Code Review Activities by Large-scale Pre-training, Proceedings of the 30th ACM Joint European Software Engineering Conference and Symposium on the Foundations of Software Engineering, pp. 1035-1047; Bellon S.; Koschke R.; Antoniol G.; Krinke J.; Merlo E., Comparison and Evaluation of Clone Detection Tools, IEEE Trans. Softw. Eng, 33, pp. 577-591, (2007); Roy C.K.; Cordy J.R., A Survey on Software Clone Detection Research, Queen’s Sch. Comput. TR, 541, pp. 64-68, (2007); Kontogiannis K.A.; DeMori R.; Merlo E.; Galler M.; Bernstein M., Pattern Matching for Clone and Concept Detection, Autom. Softw. Eng, 3, pp. 77-108, (1996); Ducasse S.; Rieger M.; Demeyer S., A Language Independent Approach for Detecting Duplicated Code, Proceedings of the IEEE International Conference on Software Maintenance, pp. 109-118; Baxter I.D.; Yahin A.; Moura L.; Sant'Anna M.; Bier L., Clone Detection using Abstract Syntax Trees, Proceedings of the International Conference on Software Maintenance, pp. 368-377; Chen K.; Liu P.; Zhang Y., Achieving Accuracy and Scalability Simultaneously in Detecting Application Clones on Android Markets, Proceedings of the 36th International Conference on Software Engineering, pp. 175-186; Sajnani H.; Saini V.; Svajlenko J.; Roy C.K.; Lopes C.V., Sourcerercc: Scaling code clone detection to big-code, Proceedings of the 38th International Conference on Software Engineering, pp. 1157-1168; Yu H.; Lam W.; Chen L.; Li G.; Xie T.; Wang Q., Neural Detection of Semantic Code Clones via Tree-based Convolution, Proceedings of the IEEE/ACM 27th International Conference on Program Comprehension, pp. 70-80; Hu Y.; Ahmed U.Z.; Mechtaev S.; Leong B.; Roychoudhury A., Re-factoring based Program Repair applied to Programming Assignments, Proceedings of the 34th IEEE/ACM International Conference on Automated Software Engineering, pp. 388-398; Kanade A.; Maniatis P.; Balakrishnan G.; Shi K., Learning and Evaluating Contextual Embedding of Source Code, Proceedings of the International Conference on Machine Learning, pp. 5110-5121; Liu F.; Li G.; Zhao Y.; Jin Z., Multi-task Learning Based Pre-trained Language Model for Code Completion, Proceedings of the 35th IEEE/ACM International Conference on Automated Software Engineering, pp. 473-485; Svyatkovskiy A.; Deng S.K.; Fu S.; Sundaresan N., Intellicode Compose: Code Generation Using Transformer, Proceedings of the 28th ACM Joint Meeting on European Software Engineering Conference and Symposium on the Foundations of Software Engineering, pp. 1433-1443; Hellendoorn V.J.; Sutton C.; Singh R.; Maniatis P.; Bieber D., Global Relational Models of Source Code, Proceedings of the International Conference on Learning Representations; Roziere B.; Lachaux M.A.; Chanussot L.; Lample G., Unsupervised Translation of Programming Languages, Adv. Neural Inf. Process. Syst, 33, pp. 20601-20611, (2020); Guo D.; Ren S.; Lu S.; Feng Z.; Tang D.; Liu S.; Zhou L.; Duan N.; Svyatkovskiy A.; Fu S., GraphCodeBERT: Pre-training Code Representations with Data Flow, Proceedings of the International Conference on Learning Representations; Friedman N., Introducing GitHub Copilot: Your AI Pair Programmer, (2021); Wang Y.; Wang W.; Joty S.; Hoi S.C., CodeT5: Identifier-aware Unified Pre-trained Encoder-Decoder Models for Code Understanding and Generation, Proceedings of the Conference on Empirical Methods in Natural Language Processing, pp. 8696-8708; Berabi B.; He J.; Raychev V.; Vechev M., Tfix: Learning to Fix Coding Errors with a Text-to-text Transformer, Proceedings of the International Conference on Machine Learning. PMLR, pp. 780-791; Le H.; Wang Y.; Gotmare A.D.; Savarese S.; Hoi S., CodeRL: Mastering Code Generation through Pretrained Models and Deep Reinforcement Learning, Proceedings of the Advances in Neural Information Processing Systems 35 (NeurIPS 2022); Jiang X.; Zheng Z.; Lyu C.; Li L.; Lyu L., TreeBERT: A Tree-based Pre-trained Model for Programming Language, Proceedings of the Uncertainty in Artificial Intelligence, pp. 54-63; Allamanis M.; Jackson-Flux H.; Brockschmidt M., Self-supervised Bug Detection and Repair, Proceedings of the Advances in Neural Information Processing Systems 34 (NeurIPS 2021); Hua W.; Liu G., Transformer-based Networks Over Tree Structures for Code Classification, Appl. Intell, 52, pp. 8895-8909, (2022); Phan L.; Tran H.; Le D.; Nguyen H.; Annibal J.; Peltekian A.; Ye Y., CoTexT: Multi-task Learning with Code-Text Transformer, Proceedings of the 1st Workshop on Natural Language Processing for Programming, pp. 40-47; Wang X.; Wang Y.; Mi F.; Zhou P.; Wan Y.; Liu X.; Li L.; Wu H.; Liu J.; Jiang X., SynCoBERT: Syntax-Guided Multi-Modal Contrastive Pre-Training for Code Representation, arXiv, (2021); Kim S.; Zhao J.; Tian Y.; Chandra S., Code Prediction by Feeding Trees to Transformers, Proceedings of the IEEE/ACM 43rd International Conference on Software Engineering, pp. 150-162; Wang Y.; Li H., Code Completion by Modeling Flattened Abstract Syntax Trees as Graphs, Proceedings of the AAAI Conference on Artificial Intelligence, pp. 14015-14023; Drain D.; Clement C.B.; Serrato G.; Sundaresan N., Deepdebug: Fixing Python Bugs Using Stack Traces, Backtranslation, and Code Skeletons, arXiv, (2021); Ahmad W.; Chakraborty S.; Ray B.; Chang K.W., Unified Pre-training for Program Understanding and Generation, Proceedings of the Conference of the North American Chapter of the Association for Computational Linguistics: Human Language Technologies, pp. 2655-2668; Nijkamp E.; Pang B.; Hayashi H.; Tu L.; Wang H.; Zhou Y.; Savarese S.; Xiong C., CodeGen: An Open Large Language Model for Code with Multi-Turn Program Synthesis, arXiv, (2022); Lajko M.; Csuvik V.; Vidacs L., Towards Javascript Program Repair with Generative Pre-trained Transformer (GPT-2), Proceedings of the 3rd International Workshop on Automated Program Repair, pp. 61-68; Ye H.; Martinez M.; Monperrus M., Neural Program Repair with Execution-based Backpropagation, Proceedings of the 44th International Conference on Software Engineering, pp. 1506-1518; Xia C.S.; Zhang L., Less Training, More Repairing Please: Revisiting Automated Program Repair via Zero-shot Learning, Proceedings of the 30th ACM Joint European Software Engineering Conference and Symposium on the Foundations of Software Engineering, pp. 959-971; Li X.; Liu S.; Feng R.; Meng G.; Xie X.; Chen K.; Liu Y., TransRepair: Context-aware Program Repair for Compilation Errors, Proceedings of the 37th IEEE/ACM International Conference on Automated Software Engineering, pp. 1-13; Chakraborty S.; Ahmed T.; Ding Y.; Devanbu P.T.; Ray B., NatGen: Generative Pre-training by “Naturalizing” Source Code, Proceedings of the 30th ACM Joint European Software Engineering Conference and Symposium on the Foundations of Software Engineering, pp. 18-30; Yang G.; Chen X.; Zhou Y.; Yu C., Dualsc: Automatic Generation and Summarization of Shellcode via Transformer and Dual Learning, Proceedings of the International Conference on Software Analysis, Evolution and Reengineering; Fu M.; Tantithamthavorn C.; Le T.; Nguyen V.; Phung D., VulRepair: A T5-based Automated Software Vulnerability Repair, Proceedings of the 30th ACM Joint European Software Engineering Conference and Symposium on the Foundations of Software Engineering, pp. 935-947; Zhang J.; Panthaplackel S.; Nie P.; Li J.J.; Gligoric M., CoditT5: Pretraining for Source Code and Natural Language Editing, Proceedings of the International Conference on Automated Software Engineering; Tao C.; Zhan Q.; Hu X.; Xia X., C4: Contrastive Cross-language Code Clone Detection, Proceedings of the 30th IEEE/ACM International Conference on Program Comprehension, pp. 413-424; Niu C.; Li C.; Ng V.; Ge J.; Huang L.; Luo B., SPT-code: Sequence-to-sequence Pre-training for Learning Source Code Representations, Proceedings of the 44th International Conference on Software Engineering, pp. 2006-2018; Yang G.; Zhou Y.; Chen X.; Zhang X.; Han T.; Chen T., ExploitGen: Template-augmented Exploit Code Generation based on CodeBERT, J. Syst. Softw, 197, (2023); Allal L.B.; Li R.; Kocetkov D.; Mou C.; Akiki C.; Ferrandis C.M.; Muennighoff N.; Mishra M.; Gu A.; Dey M., SantaCoder: Don’t Reach for the Stars!, arXiv, (2023); Li R.; Allal L.B.; Zi Y.; Muennighoff N.; Kocetkov D.; Mou C.; Marone M.; Akiki C.; Li J.; Chim J., StarCoder: May the source be with you!, arXiv, (2023); Zhang M.; He Y., Accelerating Training of Transformer-based Language Models with Progressive Layer Dropping, Adv. Neural Inf. Process. Syst, 33, pp. 14011-14023, (2020); Han X.; Zhang Z.; Ding N.; Gu Y.; Liu X.; Huo Y.; Qiu J.; Yao Y.; Zhang A.; Zhang L., Pre-trained Models: Past, Present and Future, AI Open, 2, pp. 225-250, (2021); Lin H.; Bilmes J., How to Select a Good Training-Data Subset for Transcription: Submodular Active Selection for Sequences, (2009); Liang W.; Zou J., MetaShift: A Dataset of Datasets for Evaluating Contextual Distribution Shifts and Training Conflicts, Proceedings of the International Conference on Learning Representations; Yin Y.; Chen C.; Shang L.; Jiang X.; Chen X.; Liu Q., AutoTinyBERT: Automatic Hyper-parameter Optimization for Efficient Pre-trained Language Models, Proceedings of the 59th Annual Meeting of the Association for Computational Linguistics and the 11th International Joint Conference on Natural Language Processing, pp. 5146-5157; CHATGPT: Optimizing Language Models for Dialogue, (2023); Serban I.V.; Sankar C.; Germain M.; Zhang S.; Lin Z.; Subramanian S.; Kim T.; Pieper M.; Chandar S.; Ke N.R., A Deep Reinforcement Learning Chatbot, arXiv, (2017); Christiano P.F.; Leike J.; Brown T.; Martic M.; Legg S.; Amodei D., Deep Reinforcement Learning from Human Preferences, Proceedings of the Advances in Neural Information Processing Systems 30 (NIPS 2017); Ling L.; Tan C.W., Human-assisted Computation for Auto-grading, Proceedings of the IEEE International Conference on Data Mining Workshops, pp. 360-364; Ziegler D.M.; Stiennon N.; Wu J.; Brown T.B.; Radford A.; Amodei D.; Christiano P.; Irving G., Fine-tuning Language Models from Human Preferences, arXiv, (2019); Stiennon N.; Ouyang L.; Wu J.; Ziegler D.; Lowe R.; Voss C.; Radford A.; Amodei D.; Christiano P.F., Learning to Summarize with Human Feedback, Adv. Neural Inf. Process. Syst, 33, pp. 3008-3021, (2020); Ouyang L.; Wu J.; Jiang X.; Almeida D.; Wainwright C.; Mishkin P.; Zhang C.; Agarwal S.; Slama K.; Ray A., Training Language Models to Follow Instructions with Human Feedback, Adv. Neural Inf. Process. Syst, 35, pp. 27730-27744, (2022); Hendler J., Understanding the Limits of AI coding, Science, 379, (2023); Chen B.; Zhang F.; Nguyen A.; Zan D.; Lin Z.; Lou J.G.; Chen W., CodeT: Code Generation with Generated Tests, Proceedings of the International Conference on Learning Representations; White A.D.; Hocky G.; Ansari M.; Gandhi H.A.; Cox S.; Wellawatte G.P.; Sasmal S.; Yang Z.; Liu K.; Singh Y., Assessment of Chemistry Knowledge in Large Language Models That Generate Code, Digit. Discov, 2, pp. 368-376, (2023); Howard J.; Ruder S., Universal Language Model Fine-tuning for Text Classification, Proceedings of the 56th Annual Meeting of the Association for Computational Linguistics, pp. 328-339; Wei J.; Bosma M.; Zhao V.; Guu K.; Yu A.W.; Lester B.; Du N.; Dai A.M.; Le Q.V., Finetuned Language Models are Zero-Shot Learners, Proceedings of the International Conference on Learning Representations; Kingma D.P.; Welling M., Auto-encoding Variational Bayes, arXiv, (2013); Goodfellow I.; Pouget-Abadie J.; Mirza M.; Xu B.; Warde-Farley D.; Ozair S.; Courville A.; Bengio Y., Generative Adversarial Networks, Commun. ACM, 63, pp. 139-144, (2020); Settles B., Active Learning Literature Survey, (2009); Cohn D.A.; Ghahramani Z.; Jordan M.I., Active Learning with Statistical Models, J. Artif. Intell. Res, 4, pp. 129-145, (1996); Settles B.; Craven M.; Friedland L., Active Learning with Real Annotation Costs, Proceedings of the NIPS Workshop on Cost-sensitive Learning; He J.; Vechev M., Large Language Models for Code: Security Hardening and Adversarial Testing, arXiv, (2023); Pearce H.; Ahmad B.; Tan B.; Dolan-Gavitt B.; Karri R., Asleep at the Keyboard? Assessing the Security of Github Copilot’s Code Contributions, Proceedings of the IEEE Symposium on Security and Privacy, pp. 754-768; Peace A.G.; Galletta D.F.; Thong J.Y., Software Piracy in the Workplace: A Model and Empirical Test, J. Manag. Inf. Syst, 20, pp. 153-177, (2003); Reavis Conner K.; Rumelt R.P., Software piracy: An Analysis of Protection Strategies, Manag. Sci, 37, pp. 125-139, (1991); Limayem M.; Khalifa M.; Chin W.W., Factors Motivating Software Piracy: A Longitudinal Study, IEEE Trans. Eng. Manag, 51, pp. 414-425, (2004); De Laat P.B., Copyright or Copyleft?: An Analysis of Property Regimes for Software Development, Res. Policy, 34, pp. 1511-1532, (2005); Kelty C.M., Culture’s Open Sources: Software, Copyright, and Cultural Critique, Anthropol. Q, 77, pp. 499-506, (2004); Copyright Registration Guidance: Works Containing Material Generated by Artificial Intelligence, (2023); Zheng L.; Joe-Wong C.; Tan C.W.; Chiang M.; Wang X., How to Bid the Cloud, Proceedings of the ACM Conference on Special Interest Group on Data Communication (SIGCOMM), pp. 71-84; Zheng L.; Joe-Wong C.; Brinton C.; Tan C.W.; Ha S.; Chiang M., On the Viability of a Cloud Virtual Service Provider, Proceedings of the ACM SIGMETRICS International Conference on Measurement and Modeling of Computer Science, pp. 235-248; Guo S., INTITNI/CopilotForXcode: The Missing GitHub Copilot and ChatGPT Xcode Source Editor Extension</t>
  </si>
  <si>
    <t>C.-W. Tan; School of Computer Science and Engineering, Nanyang Technological University, Singapore, 639798, Singapore; email: cheewei.tan@ntu.edu.sg</t>
  </si>
  <si>
    <t>MDPI</t>
  </si>
  <si>
    <t>2-s2.0-85163818468</t>
  </si>
  <si>
    <t>Kumar J.; Chimalakonda S.</t>
  </si>
  <si>
    <t>Kumar, Jahnavi (59151337900); Chimalakonda, Sridhar (26767549200)</t>
  </si>
  <si>
    <t>59151337900; 26767549200</t>
  </si>
  <si>
    <t>Code Summarization without Direct Access to Code - Towards Exploring Federated LLMs for Software Engineering</t>
  </si>
  <si>
    <t>10.1145/3661167.3661210</t>
  </si>
  <si>
    <t>https://www.scopus.com/inward/record.uri?eid=2-s2.0-85197463544&amp;doi=10.1145%2F3661167.3661210&amp;partnerID=40&amp;md5=64825fbab3e63e9e5f51f489321353c0</t>
  </si>
  <si>
    <t>Research in Intelligent Software and Human Analytics Lab, Department of Computer Science and Engineering, Indian Institute of Technology Tirupati, India</t>
  </si>
  <si>
    <t>Kumar J., Research in Intelligent Software and Human Analytics Lab, Department of Computer Science and Engineering, Indian Institute of Technology Tirupati, India; Chimalakonda S., Research in Intelligent Software and Human Analytics Lab, Department of Computer Science and Engineering, Indian Institute of Technology Tirupati, India</t>
  </si>
  <si>
    <t>Software Engineering (SE) researchers are extensively applying Large Language Models (LLMs) to address challenges in SE tasks such as code clone detection, code summarization, and program comprehension. Despite promising results, LLMs have to be fine-tuned and customized with specific datasets for optimal performance. However, the proprietary nature of SE data, and the lack of LLMs trained on non-open source data is an open problem. While there exists work on applying Federated Learning (FL) for SE, integration of FL with LLMs for SE is unexplored. Hence, we propose a FedLLM for "code summarization"as developers spend more time in comprehending code. We setup a federated learning architecture and fine-tune LLM (Llama2 with 6.7B parameters) using Parameter Efficient Fine-Tuning (PEFT) for code summarization. We conducted our experiments on 40GB RAM GPU in an A100 architecture. Results show that FL-trained LLM is as effective as a centrally-trained one. We envision that leveraging non-open source data using FedLLM for SE could be an interesting research direction. © 2024 Owner/Author.</t>
  </si>
  <si>
    <t>Code Summarization; Federated Learning; Large Language Model (LLM); Parameter Efficient Fine-Tuning (PEFT)</t>
  </si>
  <si>
    <t>Codes (symbols); Computational linguistics; Learning systems; Open systems; Parameter estimation; Code clone detection; Code summarization; Detection codes; Engineering tasks; Federated learning; Fine tuning; Language model; Large language model; Open source datum; Parameter efficient fine-tuning; Open source software</t>
  </si>
  <si>
    <t>Ahmad A.; Waseem M.; Liang P.; Fahmideh M.; Shamima Aktar M.; Mikkonen T., Towards human-bot collaborative software architecting with chatgpt, Proceedings of the 27th International Conference on Evaluation and Assessment in Software Engineering., pp. 279-285, (2023); Ahmed T.; Devanbu P., Few-shot training LLMs for project-specific code-summarization, Proceedings of the 37th IEEE/ACM International Conference on Automated Software Engineering., pp. 1-5, (2022); Arcuri A., On the automation of fixing software bugs, Companion of the 30th International Conference on Software Engineering., pp. 1003-1006, (2008); Banerjee S.; Lavie A., METEOR: An automatic metric for MT evaluation with improved correlation with human judgments, Proceedings of the acl workshop on intrinsic and extrinsic evaluation measures for machine translation and/or summarization., pp. 65-72, (2005); Valerio Miceli Barone A.; Sennrich R., A parallel corpus of python functions and documentation strings for automated code documentation and code generation, (2017); Bonawitz K.; Eichner H.; Grieskamp W.; Huba D.; Ingerman A.; Ivanov V.; Kiddon C.; Konecny J.; Mazzocchi S.; McMahan B., Towards federated learning at scale: System design, Proceedings of Machine Learning and Systems, 1, pp. 374-388, (2019); Bonawitz K.; Ivanov V.; Kreuter B.; Marcedone A.; Brendan McMahan H.; Patel S.; Ramage D.; Segal A.; Seth K., Practical secure aggregation for privacy-preserving machine learning, proceedings of the 2017 ACM SIGSAC Conference on Computer and Communications Security., pp. 1175-1191, (2017); Borzunov A.; Baranchuk D.; Dettmers T.; Ryabinin M.; Belkada Y.; Chumachenko A.; Samygin P.; Raffel C., Petals: Collaborative inference and fine-tuning of large models, (2022); Brown T.; Mann B.; Ryder N.; Subbiah M.; Kaplan J.D.; Dhariwal P.; Neelakantan A.; Shyam P.; Sastry G.; Askell A., Language models are few-shot learners, Advances in Neural Information Processing Systems, 33, pp. 1877-1901, (2020); Chen M.; Tworek J.; Jun H.; Yuan Q., Evaluating Large Language Models Trained on Code, (2021); Chowdhery A.; Narang S.; Devlin J.; Bosma M.; Mishra G.; Roberts A.; Barham P.; Won Chung H.; Sutton C.; Gehrmann S., Palm: Scaling language modeling with pathways, Journal of Machine Learning Research, 24, 240, pp. 1-113, (2023); Abbas Dawood K.; Yatim Sharif K.; Wei K.T., Source code analysis extractive approach to generate textual summary, Journal of Theoretical and Applied Information Technology, 95, 21, pp. 5765-5777, (2017); Vrabel Day K., Training a massively multimodal transformer on YouTube data: pre-training and parameter efficient fine-tuning on HPC infrastructure, (2023); Dettmers T.; Pagnoni A.; Holtzman A.; Zettlemoyer L., Qlora: Efficient finetuning of quantized llms, Advances in Neural Information Processing Systems, 36, (2024); Devlin J.; Chang M.; Lee K.; Toutanova K., Bert: Pre-training of deep bidirectional transformers for language understanding, (2018); Ding N.; Qin Y.; Yang G.; Wei F.; Yang Z.; Su Y.; Hu S.; Chen Y.; Chan C.; Chen W., Parameterefficient fine-tuning of large-scale pre-trained language models, Nature Machine Intelligence, 5, 3, pp. 220-235, (2023); Dutt R.; Ericsson L.; Sanchez P.; Tsaftaris S.A.; Hospedales T., Parameter-Efficient Fine-Tuning for Medical Image Analysis: The Missed Opportunity, (2023); Ezzini S.; Abualhaija S.; Sabetzadeh M., WikiDoMiner: wikipedia domain-specific miner, Proceedings of the 30th ACM Joint European Software Engineering Conference and Symposium on the Foundations of Software Engineering., pp. 1706-1710, (2022); Fan T.; Kang Y.; Ma G.; Chen W.; Wei W.; Fan L.; Yang Q., FATE-LLM: A Industrial Grade Federated Learning Framework for Large Language Models, (2023); Fan Z.; Gao X.; Mirchev M.; Roychoudhury A.; Hwei Tan S., Automated repair of programs from large language models, 2023 IEEE/ACM 45th International Conference on Software Engineering (ICSE). IEEE, pp. 1469-1481, (2023); Feng Z.; Guo D.; Tang D.; Duan N.; Feng X.; Gong M.; Shou L.; Qin B.; Liu T.; Jiang D., Codebert: A pre-trained model for programming and natural languages, (2020); Fried D.; Aghajanyan A.; Lin J.; Wang S.; Wallace E.; Shi F.; Zhong R.; Yih W.; Zettlemoyer L.; Lewis M., Incoder: A generative model for code infilling and synthesis, (2022); Fu M.; Tantithamthavorn C.; Le T.; Nguyen V.; Phung D., VulRepair: a T5-based automated software vulnerability repair, Proceedings of the 30th ACM Joint European Software Engineering Conference and Symposium on the Foundations of Software Engineering., pp. 935-947, (2022); Gao S.; Gao C.; He Y.; Zeng J.; Nie L.; Xia X.; Lyu M., Code Structure-Guided Transformer for Source Code Summarization, ACM Transactions on Software Engineering and Methodology, 32, 1, pp. 1-32, (2023); Gao Y.; Lyu C., M2ts: Multi-scale multi-modal approach based on transformer for source code summarization, Proceedings of the 30th IEEE/ACM International Conference on Program Comprehension., pp. 24-35, (2022); Gong Z.; Gao C.; Wang Y.; Gu W.; Peng Y.; Xu Z., Source code summarization with structural relative position guided transformer, 2022 IEEE International Conference on Software Analysis, Evolution and Reengineering (SANER). IEEE, pp. 13-24, (2022); Han S.; Buyukates B.; Hu Z.; Jin H.; Jin W.; Sun L.; Wang X.; Xie C.; Zhang K.; Zhang Q., FedMLSecurity: A Benchmark for Attacks and Defenses in Federated Learning and LLMs, (2023); Hou X.; Zhao Y.; Liu Y.; Yang Z.; Wang K.; Li L.; Luo X.; Lo D.; Grundy J.; Wang H., Large language models for software engineering: A systematic literature review, (2023); Houlsby N.; Giurgiu A.; Jastrzebski S.; Morrone B.; De Laroussilhe Q.; Gesmundo A.; Attariyan M.; Gelly S., Parameter-efficient transfer learning for NLP, International Conference on Machine Learning. PMLR, pp. 2790-2799, (2019); Hu E.J.; Shen Y.; Wallis P.; Allen-Zhu Z.; Li Y.; Wang S.; Wang L.; Chen W., Lora: Low-rank adaptation of large language models, (2021); Jalil S.; Rafi S.; LaToza T.D.; Moran K.; Lam W., Chatgpt and software testing education: Promises &amp; perils, 2023 IEEE International Conference on Software Testing, Verification and Validation Workshops (ICSTW). IEEE, pp. 4130-4137, (2023); Johnson J.; Lubo S.; Yedla N.; Aponte J.; Sharif B., An empirical study assessing source code readability in comprehension, 2019 IEEE International Conference on Software Maintenance and Evolution (ICSME). IEEE, pp. 513-523, (2019); Jongeling R.; Datta S.; Serebrenik A., Choosing your weapons: On sentiment analysis tools for software engineering research, 2015 IEEE International Conference on Software Maintenance and Evolution (ICSME). IEEE, pp. 531-535, (2015); Kasneci E.; Sessler K.; Kuchemann S.; Bannert M.; Dementieva D.; Fischer F.; Gasser U.; Groh G.; Gunnemann S.; Hullermeier E., ChatGPT for good? On opportunities and challenges of large language models for education, Learning and individual differences, 103, (2023); Kim S.; Yun S.; Lee H.; Gubri M.; Yoon S.; Joon Oh S., Propile: Probing privacy leakage in large language models, Advances in Neural Information Processing Systems, 36, (2024); Li L.; Fan Y.; Tse M.; Lin K., A review of applications in federated learning, Computers &amp; Industrial Engineering, 149, (2020); Li T.; Kumar Sahu A.; Talwalkar A.; Smith V., Federated learning: Challenges, methods, and future directions, IEEE Signal Processing magazine, 37, 3, pp. 50-60, (2020); Li T.; Kumar Sahu A.; Zaheer M.; Sanjabi M.; Talwalkar A.; Smith V., Federated optimization in heterogeneous networks, Proceedings of Machine Learning and Systems, 2, pp. 429-450, (2020); Li X.; Huang K.; Yang W.; Wang S.; Zhang Z., On the convergence of fedavg on non-iid data, (2019); Li Y.; Choi D.; Chung J.; Kushman N.; Schrittwieser J.; Leblond R.; Eccles T.; Keeling J.; Gimeno F.; Dal Lago A., Competition-level code generation with alphacode, Science, 378, 6624, pp. 1092-1097, (2022); Lin C., Rouge: A package for automatic evaluation of summaries, Text summarization branches out., pp. 74-81, (2004); Liu X.; Pang T.; Fan C., Federated Prompting and Chain-of-Thought Reasoning for Improving LLMs Answering, International Conference on Knowledge Science, Engineering and Management, pp. 3-11, (2023); Liu X.; Zhu R.; Zha D.; Gao J.; Zhong S.; Qiu M., Differentially Private Low-Rank Adaptation of Large Language Model Using Federated Learning, (2023); Liu Y.; Fan T.; Chen T.; Xu Q.; Yang Q., Fate: An industrial grade platform for collaborative learning with data protection, The Journal of Machine Learning Research, 22, 1, pp. 10320-10325, (2021); Kit Lo S.; Lu Q.; Wang C.; Paik H.; Zhu L., A systematic literature review on federated machine learning: From a software engineering perspective, ACM Computing Surveys (CSUR), 54, 5, pp. 1-39, (2021); Lu J.; Yu L.; Li X.; Yang L.; Zuo C., LLaMA-Reviewer: Advancing Code Review Automation with Large Language Models through Parameter-Efficient Fine-Tuning, 2023 IEEE 34th International Symposium on Software Reliability Engineering (ISSRE). IEEE, pp. 647-658, (2023); Ma M.; Zhang S.; Pei D.; Huang X.; Dai H., Robust and rapid adaption for concept drift in software system anomaly detection, 2018 IEEE 29th International Symposium on Software Reliability Engineering (ISSRE). IEEE, pp. 13-24, (2018); Mastropaolo A.; Scalabrino S.; Cooper N.; Nader Palacio D.; Poshyvanyk D.; Oliveto R.; Bavota G., Studying the usage of text-to-text transfer transformer to support code-related tasks, 2021 IEEE/ACM 43rd International Conference on Software Engineering (ICSE). IEEE, pp. 336-347, (2021); Moreno L.; Bavota G.; Di Penta M.; Oliveto R.; Marcus A.; Canfora G., Automatic generation of release notes, Proceedings of the 22nd International Symposium on Foundations of Software Engineering., pp. 484-495, (2014); Nguyen N.; Nadi S., An empirical evaluation of GitHub copilot's code suggestions, Proceedings of the 19th International Conference on Mining Software Repositories., pp. 1-5, (2022); Nijkamp E.; Pang B.; Hayashi H.; Tu L.; Wang H.; Zhou Y.; Savarese S.; Xiong C., Codegen: An open large language model for code with multi-turn program synthesis, (2022); Niu C.; Li C.; Ng V.; Ge J.; Huang L.; Luo B., Spt-code: Sequence-to-sequence pre-training for learning source code representations, Proceedings of the 44th International Conference on Software Engineering., pp. 2006-2018, (2022); Olgaard K.B.; Wells G.N., Optimizations for quadrature representations of finite element tensors through automated code generation, ACM Transactions on Mathematical Software (TOMS), 37, 1, pp. 1-23, (2010); Ozkaya I., Application of Large Language Models to Software Engineering Tasks: Opportunities, Risks, and Implications, IEEE Software, 40, 3, (2023); Papineni K.; Roukos S.; Ward T.; Zhu W., Bleu: a method for automatic evaluation of machine translation, Proceedings of the 40th annual meeting of the Association for Computational Linguistics., pp. 311-318, (2002); Ramaswamy S.; Mathews R.; Rao K.; Beaufays F., Federated learning for emoji prediction in a mobile keyboard, (2019); Shanbhag S.; Chimalakonda S., Exploring the underexplored terrain of non-open source data for software engineering through the lens of federated learning, Proceedings of the 30th ACM Joint European Software Engineering Conference and Symposium on the Foundations of Software Engineering., pp. 1610-1614, (2022); Shi E.; Wang Y.; Du L.; Chen J.; Han S.; Zhang H.; Zhang D.; Sun H., On the evaluation of neural code summarization, Proceedings of the 44th International Conference on Software Engineering., pp. 1597-1608, (2022); Shi L.; Mu F.; Chen X.; Wang S.; Wang J.; Yang Y.; Li G.; Xia X.; Wang Q., Are we building on the rock? on the importance of data preprocessing for code summarization, Proceedings of the 30th ACM Joint European Software Engineering Conference and Symposium on the Foundations of Software Engineering., pp. 107-119, (2022); Tang Z.; Shen X.; Li C.; Ge J.; Huang L.; Zhu Z.; Luo B., AST-trans: Code summarization with efficient tree-structured attention, Proceedings of the 44th International Conference on Software Engineering., pp. 150-162, (2022); Taori R.; Gulrajani I.; Zhang T.; Dubois Y.; Li X.; Guestrin C.; Liang P.; Hashimoto T.B., Stanford alpaca: An instruction-following llama model, (2023); Touvron H.; Martin L.; Stone K.; Albert P.; Almahairi A.; Babaei Y.; Bashlykov N.; Batra S.; Bhargava P.; Bhosale S., Llama 2: Open foundation and fine-tuned chat models, (2023); Vaswani A.; Shazeer N.; Parmar N.; Uszkoreit J.; Jones L.; Gomez A.N.; Kaiser L.; Polosukhin I., Attention is all you need, Advances in Neural Information Processing Systems, 30, (2017); Wang B.; Jacky Zhang Y.; Cao Y.; Li B.; Brendan McMahan H.; Oh S.; Xu Z.; Zaheer M., Can Public Large Language Models Help Private Cross-device Federated Learning?, (2023); Wang C.; Yang Y.; Gao C.; Peng Y.; Zhang H.; Lyu M.R., No more fine-tuning? an experimental evaluation of prompt tuning in code intelligence, Proceedings of the 30th ACM Joint European Software Engineering Conference and Symposium on the Foundations of Software Engineering., pp. 382-394, (2022); Wang C.; Yang Y.; Gao C.; Peng Y.; Zhang H.; Lyu M.R., Prompt Tuning in Code Intelligence: An Experimental Evaluation, IEEE Transactions on Software Engineering, (2023); Wang W.; Zhang Y.; Sui Y.; Wan Y.; Zhao Z.; Wu J.; Yu Philip S.; Xu G., Reinforcement-learning-guided source code summarization using hierarchical attention, IEEE Transactions on Software Engineering, 48, 1, pp. 102-119, (2020); Wang Y.; Mukherjee S.; Liu X.; Gao J.; Hassan Awadallah A.; Gao J., Adamix: Mixture-of-adapter for parameterefficient tuning of large language models, 1, 2, (2022); Wei J.; Bosma M.; Zhao V.Y.; Guu K.; Wei Yu A.; Lester B.; Du N.; Dai A.M.; Le Q.V., Finetuned language models are zero-shot learners, (2021); Woisetschlager H.; Isenko A.; Wang S.; Mayer R.; Jacobsen H., Federated Fine-Tuning of LLMs on the Very Edge: The Good, the Bad, the Ugly, (2023); Woolson F.R., Wilcoxon signed-rank test, Wiley encyclopedia of clinical trials, pp. 1-3, (2007); Wu X.; Duan R.; Ni J., Unveiling security, privacy, and ethical concerns of ChatGPT, Journal of Information and Intelligence, (2023); Xiao G.; Lin J.; Seznec M.; Wu H.; Demouth J.; Han S., Smoothquant: Accurate and efficient post-training quantization for large language models, International Conference on Machine Learning. PMLR, pp. 38087-38099, (2023); Xu M.; Wu Y.; Cai D.; Li X.; Wang S., Federated fine-tuning of billion-sized language models across mobile devices, (2023); Yang H.; Li J.; Liu S.; Du L.; Liu X.; Huang Y.; Shi Q.; Liu J., Exploring the Potential of Large Language Models in Personalized Diabetes Treatment Strategies, medRxiv, pp. 2023-2106, (2023); Yao X.; Huang T.; Wu C.; Zhang R.; Sun L., Towards faster and better federated learning: A feature fusion approach, 2019 IEEE International Conference on Image Processing (ICIP). IEEE, pp. 175-179, (2019); Zhang C.; Wang J.; Zhou Q.; Xu T.; Tang K.; Gui H.; Liu F., A survey of automatic source code summarization, Symmetry, 14, 3, (2022); Zhang C.; Xie Y.; Bai H.; Yu B.; Li W.; Gao Y., A survey on federated learning, Knowledge-Based Systems, 216, (2021); Zhang H.; Bosch J.; Holmstrom Olsson H., Engineering federated learning systems: A literature review, Software Business: 11th International Conference, ICSOB 2020, pp. 210-218, (2021); Zhang J.; Vahidian S.; Kuo M.; Li C.; Zhang R.; Yu T.; Wang G.; Chen Y., Towards building the federatedGPT: Federated instruction tuning, ICASSP 2024-2024 IEEE International Conference on Acoustics, Speech and Signal Processing (ICASSP). IEEE, pp. 6915-6919, (2024); Zhang R.; Han J.; Zhou A., Llamaadapter: Efficient fine-tuning of language models with zero-init attention, (2023); Zhang Y.; Li Y.; Cui L.; Cai D.; Liu L.; Fu T.; Huang X.; Zhao E.; Zhang Y.; Chen Y., Siren's Song in the AI Ocean: A Survey on Hallucination in Large Language Models, (2023); Zou A.; Wang Z.; Zico Kolter J.; Fredrikson M., Universal and transferable adversarial attacks on aligned language models, (2023)</t>
  </si>
  <si>
    <t>2-s2.0-85197463544</t>
  </si>
  <si>
    <t>Schur A.; Groenjes S.</t>
  </si>
  <si>
    <t>Schur, Amir (56239458300); Groenjes, Sam (58778207600)</t>
  </si>
  <si>
    <t>56239458300; 58778207600</t>
  </si>
  <si>
    <t>Comparative Analysis for Open-Source Large Language Models</t>
  </si>
  <si>
    <t>1958 CCIS</t>
  </si>
  <si>
    <t>10.1007/978-3-031-49215-0_7</t>
  </si>
  <si>
    <t>https://www.scopus.com/inward/record.uri?eid=2-s2.0-85180529501&amp;doi=10.1007%2F978-3-031-49215-0_7&amp;partnerID=40&amp;md5=95f671c6dca6608ced7d1f4c6248ce58</t>
  </si>
  <si>
    <t>Dark Wolf Solutions LLC, Herndon, 20171, VA, United States</t>
  </si>
  <si>
    <t>Schur A., Dark Wolf Solutions LLC, Herndon, 20171, VA, United States; Groenjes S., Dark Wolf Solutions LLC, Herndon, 20171, VA, United States</t>
  </si>
  <si>
    <t>Large Language Models (LLMs) have significantly advanced the field of Natural Language Processing (NLP), demonstrating exceptional performance across diverse language tasks such as content summarization, sentiment analysis, and conversational AI. The advent of these models has profoundly impacted human-computer interaction research, marking the onset of a new era in the field. The pioneering model, ChatGPT, was introduced by OpenAI in November 2022, catalyzing the development of other commercial tools like Bing Chat and Google Bard. Subsequently, the emergence of open-source LLMs has democratized access to these powerful tools, enabling end-users to deploy them internally with relative ease. As the landscape of open-source LLMs continues to expand and evolve, researchers and practitioners are presented with a plethora of choices for NLP applications. This paper presents a comparative analysis for various open-source LLMs, assessing their unique features, strengths, and limitations. Our focus of comparisons will include licensing, training methods, computing resources needed, available application programming interfaces (APIs), robustness, and bias. © 2024, The Author(s), under exclusive license to Springer Nature Switzerland AG.</t>
  </si>
  <si>
    <t>Artificial Intelligence; Comparative Analysis; Large Language Models; Natural Language Processing; Open-Source Models</t>
  </si>
  <si>
    <t>Application programming interfaces (API); Computational linguistics; Human computer interaction; Open source software; Comparative analyzes; Language model; Language processing; Large language model; Natural language processing; Natural languages; Open-source; Open-source model; Performance; Sentiment analysis; Sentiment analysis</t>
  </si>
  <si>
    <t>Vaswani A., Attention is all you need, Adv. Neural Inf. Process. Syst., 30, (2017); Zhao W.X., A Survey of Large Language Models. Arxiv Preprint Arxiv, 2303, (2023); Yang J., Harnessing the Power of Llms in Practice: a Survey on Chatgpt and Beyond. Arxiv Preprint Arxiv, 2304, (2023); Fordham T., EP5: The impact of AI on the IT and cybersecurity consulting industry: Adaptation, challenges and opportunities, Dark Wolf Solutions Blog; Touvron H., Llama: Open and Efficient Foundation Language Models. Arxiv Preprint Arxiv, 2302, (2023); Taori R., Alpaca: A strong, replicable instruction-following model, Stanford Center Res. Found. Mod., 3, 6, (2023); Anand Y.; Nussbaum Z.; Duderstadt B.; Schmidt B.; Mulyar A., Gpt4all: Training an Assistant-Style Chatbot with Large Scale Data Distillation from Gpt-3.5-Turbo, (2023); Dey N., Cerebras-Gpt: Open Compute-Optimal Language Models Trained on the Cerebras Wafer-Scale Cluster. Arxiv Preprint Arxiv, 2304, (2023); Chung H.W., Scaling Instruction-Finetuned Language Models. Arxiv Preprint Arxiv, 2210, (2022); Almazrouei E., Falcon-40B: An Open Large Language Model with State-Of-The-Art Performance, (2023); Zhao W.X., A Survey of Large Language Models. Arxiv Preprint Arxiv, 2303, (2023); Penedo G., The Refinedweb Dataset for Falcon LLM: Outperforming Curated Corpora with Web Data, and Web Data Only. Arxiv Preprint Arxiv, 2306, (2023); Beeching E., Open LLM Leaderboard. Hugging Face, (2023)</t>
  </si>
  <si>
    <t>A. Schur; Dark Wolf Solutions LLC, Herndon, 20171, United States; email: amir.schur@darkwolfsolutions.com</t>
  </si>
  <si>
    <t>Stephanidis C.; Antona M.; Ntoa S.; Salvendy G.</t>
  </si>
  <si>
    <t>25th International Conference on Human-Computer Interaction, HCII 2023</t>
  </si>
  <si>
    <t>23 July 2023 through 28 July 2023</t>
  </si>
  <si>
    <t>Copenhagen</t>
  </si>
  <si>
    <t>978-303149214-3</t>
  </si>
  <si>
    <t>2-s2.0-85180529501</t>
  </si>
  <si>
    <t>Manh D.N.; Le Hai N.; Dau A.T.V.; Nguyen A.M.; Nghiem K.; Guo J.; Bui N.D.Q.</t>
  </si>
  <si>
    <t>Manh, Dung Nguyen (57556765400); Le Hai, Nam (58071715800); Dau, Anh T.V. (57970609500); Nguyen, Anh Minh (58310629400); Nghiem, Khanh (58310052100); Guo, Jin (57203289380); Bui, Nghi D.Q. (57202916441)</t>
  </si>
  <si>
    <t>57556765400; 58071715800; 57970609500; 58310629400; 58310052100; 57203289380; 57202916441</t>
  </si>
  <si>
    <t>The Vault: A Comprehensive Multilingual Dataset for Advancing Code Understanding and Generation</t>
  </si>
  <si>
    <t>3rd Workshop for Natural Language Processing Open Source Software, NLP-OSS 2023, Proceedings of the Workshop</t>
  </si>
  <si>
    <t>https://www.scopus.com/inward/record.uri?eid=2-s2.0-85184998945&amp;partnerID=40&amp;md5=eef87b559e0bc274a6de9bea9a720b9a</t>
  </si>
  <si>
    <t>FPT Software AI Center, Viet Nam; Fulbright University, Viet Nam; Hanoi University of Science and Technology, Viet Nam; School of Computer Science, McGill University, Canada; Mila - Quebec AI Institute, Canada</t>
  </si>
  <si>
    <t>Manh D.N., FPT Software AI Center, Viet Nam; Le Hai N., FPT Software AI Center, Viet Nam, Hanoi University of Science and Technology, Viet Nam; Dau A.T.V., FPT Software AI Center, Viet Nam, Hanoi University of Science and Technology, Viet Nam; Nguyen A.M., FPT Software AI Center, Viet Nam; Nghiem K., FPT Software AI Center, Viet Nam; Guo J., School of Computer Science, McGill University, Canada, Mila - Quebec AI Institute, Canada; Bui N.D.Q., Fulbright University, Viet Nam</t>
  </si>
  <si>
    <t>We present The Vault, an open-source dataset of high quality code-text pairs in multiple programming languages for training large language models to understand and generate code. We propose methods for thoroughly extracting samples that use both rules and deep learning to ensure that they contain high-quality pairs of code and text, resulting in a dataset of 42 million high-quality code-text pairs. We thoroughly evaluated this dataset and discovered that when used to train common code language models (such as CodeT5, CodeBERT, and CodeGen), it outperforms the same models train on other datasets such as CodeSearchNet. These evaluations included common coding tasks such as code generation, code summarization, and code search. The Vault can be used by researchers and practitioners to train a wide range of big language models that understand code. Alternatively, researchers can use our data cleaning methods and scripts to improve their own datasets. We anticipate that using The Vault to train large language models will improve their ability to understand and generate code, propelling AI research and software development forward. We are releasing our source code and a framework to make it easier for others to replicate our results. © 2023 Association for Computational Linguistics.</t>
  </si>
  <si>
    <t>Codes (symbols); Computational linguistics; Deep learning; Large datasets; Open systems; Software design; Code languages; Code search; Code understanding; Codegeneration; Data cleaning; High quality; Language model; Model trains; Open-source; Quality codes; Open source software</t>
  </si>
  <si>
    <t>Ahmad W. U.; Chakraborty S.; Ray B.; Chang K., Unified pre-training for program understanding and generation, Proceedings of the 2021 Conference of the North American Chapter of the Association for Computational Linguistics: Human Language Technologies, NAACL-HLT 2021, pp. 2655-2668, (2021); Ahmad W. U.; Chakraborty S.; Ray B.; Chang K., Unified Pre-training for Program Understanding and Generation, Proceedings of the 2021 Conference of the North American Chapter of the Association for Computational Linguistics: Human Language Technologies, NAACL-HLT 2021, pp. 2655-2668, (2021); Ahmed T.; Devanbu P., Multilingual training for software engineering, Proceedings of the 44th International Conference on Software Engineering, pp. 1443-1455, (2022); Brown T. B.; Mann B.; Ryder N.; Subbiah M.; Kaplan J.; Dhariwal P.; Neelakantan A.; Shyam P.; Sastry G.; Askell A.; Agarwal S.; Herbert-Voss A.; Krueger G.; Henighan T.; Child R.; Ramesh A.; Ziegler D. M.; Wu J.; Winter C.; Hesse C.; Chen M.; Sigler E.; Litwin M.; Gray S.; Chess B.; Clark J.; Berner C.; McCandlish S.; Radford A.; Sutskever I.; Amodei D., Language models are few-shot learners, Advances in Neural Information Processing Systems 33: Annual Conference on Neural Information Processing Systems 2020, NeurIPS 2020, (2020); Bui N. D.; Yu Y.; Jiang L., Self-supervised contrastive learning for code retrieval and summarization via semantic-preserving transformations, Proceedings of the 44th International ACM SIGIR Conference on Research and Development in Information Retrieval, pp. 511-521, (2021); Chakraborty S.; Ahmed T.; Ding Y.; Devanbu P. T.; Ray B., Natgen: generative pre-training by “naturalizing” source code, Proceedings of the 30th ACM Joint European Software Engineering Conference and Symposium on the Foundations of Software Engineering, pp. 18-30, (2022); Ciurumelea A.; Proksch S.; Gall H. C., Suggesting comment completions for python using neural language models, 2020 IEEE 27th International Conference on Software Analysis, Evolution and Reengineering (SANER), pp. 456-467, (2020); Clement C. B.; Drain D.; Timcheck J.; Svyatkovskiy A.; Sundaresan N., Pymt5: multi-mode translation of natural language and python code with transformers, Proceedings of the 2020 Conference on Empirical Methods in Natural Language Processing, EMNLP 2020, pp. 9052-9065, (2020); Dau A. T. V.; Bui N. D. Q.; Nguyen-Duc T.; Thanh-Tung H., Towards using data-influence methods to detect noisy samples in source code corpora, 37th IEEE/ACM International Conference on Automated Software Engineering, ASE 2022, (2022); Elnaggar A.; Ding W.; Jones L.; Gibbs T.; Feher T.; Angerer C.; Severini S.; Matthes F.; Rost B., Codetrans: Towards cracking the language of silicon’s code through self-supervised deep learning and high performance computing, (2021); Feng Z.; Guo D.; Tang D.; Duan N.; Feng X.; Gong M.; Shou L.; Qin B.; Liu T.; Jiang D.; Zhou M., Code-bert: A pre-trained model for programming and natural languages, Findings of the Association for Computational Linguistics: EMNLP 2020, Online Event, 16-20 November 2020, volume EMNLP 2020 of Findings of ACL, pp. 1536-1547; Feng Z.; Guo D.; Tang D.; Duan N.; Feng X.; Gong M.; Shou L.; Qin B.; Liu T.; Jiang D.; Zhou M., CodeBERT: A pre-trained model for programming and natural languages, Findings of the Association for Computational Linguistics: EMNLP 2020, pp. 1536-1547, (2020); Gao L.; Biderman S.; Black S.; Golding L.; Hoppe T.; Foster C.; Phang J.; He H.; Thite A.; Nabeshima N., The pile: An 800gb dataset of diverse text for language modeling, (2020); Gao Z.; Xia X.; Grundy J.; Lo D.; Li Y., Generating question titles for stack overflow from mined code snippets, ACM Trans. Softw. Eng. Methodol, 29, 4, (2020); Gordon M. A.; Duh K.; Kaplan J., Data and parameter scaling laws for neural machine translation, Proceedings of the 2021 Conference on Empirical Methods in Natural Language Processing, EMNLP 2021, Virtual Event / Punta Cana, Dominican Republic, 7-11 November, 2021, pp. 5915-5922; Guo D.; Ren S.; Lu S.; Feng Z.; Tang D.; Liu S.; Zhou L.; Duan N.; Svyatkovskiy A.; Fu S.; Tufano M.; Deng S. K.; Clement C. B.; Drain D.; Sundaresan N.; Yin J.; Jiang D.; Zhou M., Graphcodebert: Pre-training code representations with data flow, 9th International Conference on Learning Representations, ICLR 2021, (2021); Guo D.; Lu S.; Duan N.; Wang Y.; Zhou M.; Yin J., Unixcoder: Unified cross-modal pre-training for code representation, Proceedings of the 60th Annual Meeting of the Association for Computational Linguistics (Volume 1: Long Papers), ACL 2022, Dublin, Ireland, May 22-27, 2022, pp. 7212-7225; Hasan M.; Muttaqueen T.; Ishtiaq A. A.; Mehrab K. S.; Haque M. M. A.; Hasan T.; Ahmad W. U.; Iqbal A.; Shahriyar R., Codesc: A large code-description parallel dataset, Findings of the Association for Computational Linguistics: ACL/IJCNLP 2021, Online Event, August 1-6, 2021, volume ACL/IJCNLP 2021 of Findings of ACL, pp. 210-218; Hendrycks D.; Basart S.; Kadavath S.; Mazeika M.; Arora A.; Guo E.; Burns C.; Puranik S.; He H.; Song D.; Steinhardt J., Measuring coding challenge competence with APPS, Proceedings of the Neural Information Processing Systems Track on Datasets and Benchmarks 1, NeurIPS Datasets and Benchmarks 2021; Hu X.; Li G.; Xia X.; Lo D.; Jin Z., Deep code comment generation with hybrid lexical and syntactical information, Empir. Softw. Eng, 25, 3, pp. 2179-2217, (2020); Husain H.; Wu H.-H.; Gazit T.; Allamanis M.; Brockschmidt M., Codesearchnet challenge: Evaluating the state of semantic code search, (2019); Iyer S.; Konstas I.; Cheung A.; Zettlemoyer L., Mapping language to code in programmatic context, Proceedings of the 2018 Conference on Empirical Methods in Natural Language Processing, pp. 1643-1652, (2018); Iyer S.; Konstas I.; Cheung A.; Zettlemoyer L., Mapping language to code in programmatic context, Proceedings of the 2018 Conference on Empirical Methods in Natural Language Processing, pp. 1643-1652, (2018); Kanade A.; Maniatis P.; Balakrishnan G.; Shi K., Learning and evaluating contextual embedding of source code, International Conference on Machine Learning, pp. 5110-5121, (2020); Kaplan J.; McCandlish S.; Henighan T.; Brown T. B.; Chess B.; Child R.; Gray S.; Radford A.; Wu J.; Amodei D., Scaling laws for neural language models, (2020); Khan S. S.; Niloy N. T.; Azmain M. A.; Kabir A., Impact of label noise and efficacy of noise filters in software defect prediction, The 32nd International Conference on Software Engineering and Knowledge Engineering, SEKE 2020, KSIR Virtual Conference Center, USA, July 9-19, 2020, pp. 347-352; Kocetkov D.; Li R.; Allal L. B.; Li J.; Mou C.; Ferrandis C. M.; Jernite Y.; Mitchell M.; Hughes S.; Wolf T., The stack: 3 tb of permissively licensed source code, (2022); Laurencon H.; Saulnier L.; Wang T.; Akiki C.; del Moral A. V.; Scao T. L.; Werra L. V.; Mou C.; Ponferrada E. G.; Nguyen H.; Frohberg J.; Sasko M.; Lhoest Q.; McMillan-Major A.; Dupont G.; Biderman S.; Rogers A.; allal L. B.; Toni F. D.; Pistilli G.; Nguyen O.; Nikpoor S.; Masoud M.; Colombo P.; de la Rosa J.; Villegas P.; Thrush T.; Longpre S.; Nagel S.; Weber L.; Munoz M.; Zhu J.; Strien D. V.; Alyafeai Z.; Almubarak K.; Vu M. C.; Gonzalez-Dios I.; Soroa A.; Lo K.; Dey M.; Suarez P. O.; Gokaslan A.; Bose S.; Adelani D.; Phan L.; Tran H.; Yu I.; Pai S.; Chim J.; Lepercq V.; Ilic S.; Mitchell M.; Luccioni S. A.; Jernite Y., The bigscience roots corpus: A 1.6tb composite multilingual dataset, (2023); LeClair A.; McMillan C., Recommendations for datasets for source code summarization, pp. 3931-3937, (2019); LeClair A.; Jiang S.; McMillan C., A neural model for generating natural language summaries of program subroutines, Proceedings of the 41st International Conference on Software Engineering, ICSE 2019, pp. 795-806, (2019); Liu K.; Yang G.; Chen X.; Yu C., Sotitle: A transformer-based post title generation approach for stack overflow, IEEE International Conference on Software Analysis, Evolution and Reengineering, SANER 2022, pp. 577-588, (2022); Liu Y.; Ott M.; Goyal N.; Du J.; Joshi M.; Chen D.; Levy O.; Lewis M.; Zettlemoyer L.; Stoyanov V., Roberta: a robustly optimized bert pretraining approach, (2019); Liu Y.; Ott M.; Goyal N.; Du J.; Joshi M.; Chen D.; Levy O.; Lewis M.; Zettlemoyer L.; Stoyanov V., Roberta: A robustly optimized bert pretraining approach, (2019); Lu S.; Guo D.; Ren S.; Huang J.; Svyatkovskiy A.; Blanco A.; Clement C. B.; Drain D.; Jiang D.; Tang D.; Li G.; Zhou L.; Shou L.; Zhou L.; Tufano M.; Gong M.; Zhou M.; Duan N.; Sundaresan N.; Deng S. K.; Fu S.; Liu S., Codexglue: A machine learning benchmark dataset for code understanding and generation, Proceedings of the Neural Information Processing Systems Track on Datasets and Benchmarks 1, NeurIPS Datasets and Benchmarks 2021; Mahmud J.; Faisal F.; Arnob R. I.; Anastasopoulos A.; Moran K., Code to comment translation: A comparative study on model effectiveness &amp; errors, (2021); Nijkamp E.; Pang B.; Hayashi H.; Tu L.; Wang H.; Zhou Y.; Savarese S.; Xiong C., Code-gen: An open large language model for code with multi-turn program synthesis, The Eleventh International Conference on Learning Representations, (2023); Niu C.; Li C.; Ng V.; Ge J.; Huang L.; Luo B., Sptcode: sequence-to-sequence pre-training for learning source code representations, Proceedings of the 44th International Conference on Software Engineering, pp. 2006-2018, (2022); Peng D.; Zheng S.; Li Y.; Ke G.; He D.; Liu T.-Y., How could neural networks understand programs?, International Conference on Machine Learning, pp. 8476-8486, (2021); Raffel C.; Shazeer N.; Roberts A.; Lee K.; Narang S.; Matena M.; Zhou Y.; Li W.; Liu P. J., Exploring the limits of transfer learning with a unified text-to-text transformer, (2019); Roziere B.; Lachaux M.-A.; Chanussot L.; Lample G., Unsupervised translation of programming languages, Advances in Neural Information Processing Systems, 33, pp. 20601-20611, (2020); Scao T. L.; Fan A.; Akiki C.; Pavlick E.; Ilic S.; Hesslow D.; Castagne R.; Luccioni A. S.; Yvon F.; Galle M., Bloom: A 176b-parameter open-access multilingual language model, (2022); Sorscher B.; Geirhos R.; Shekhar S.; Ganguli S.; Morcos A., Beyond neural scaling laws: beating power law scaling via data pruning, Advances in Neural Information Processing Systems, 35, pp. 19523-19536, (2022); Touvron H.; Lavril T.; Izacard G.; Martinet X.; Lachaux M.-A.; Lacroix T.; Roziere B.; Goyal N.; Ham-bro E.; Azhar F.; Rodriguez A.; Joulin A.; Grave E.; Lample G., Llama: Open and efficient foundation language models, (2023); Tunstall L.; Von Werra L.; Wolf T., Natural language processing with transformers, (2022); Wang Y.; Wang W.; Joty S. R.; Hoi S. C. H., Codet5: Identifier-aware unified pre-trained encoder-decoder models for code understanding and generation, Proceedings of the 2021 Conference on Empirical Methods in Natural Language Processing, EMNLP 2021, Virtual Event / Punta Cana, Dominican Republic, 7-11 November, 2021, pp. 8696-8708; Wang Y.; Le H.; Gotmare A. D.; Bui N. D. Q.; Li J.; Hoi S. C. H., Codet5+: Open code large language models for code understanding and generation, (2023); Xia C. S.; Wei Y.; Zhang L., Practical program repair in the era of large pre-trained language models, (2022); Zhou C.; Liu P.; Xu P.; Iyer S.; Sun J.; Mao Y.; Ma X.; Efrat A.; Yu P.; Yu L., Lima: Less is more for alignment, (2023)</t>
  </si>
  <si>
    <t>Tan L.; Milajevs D.; Chauhan G.; Gwinnup J.; Rippeth E.</t>
  </si>
  <si>
    <t>3rd Workshop for Natural Language Processing Open Source Software, NLP-OSS 2023</t>
  </si>
  <si>
    <t>6 December 2023</t>
  </si>
  <si>
    <t>979-889176045-5</t>
  </si>
  <si>
    <t>Workshop for Nat. Lang. Process. Open Source Softw., NLP-OSS, Proc. Workshop</t>
  </si>
  <si>
    <t>2-s2.0-85184998945</t>
  </si>
  <si>
    <t>Shukla J.S.; Kahol A.; Chaudhary M.; Anish P.R.</t>
  </si>
  <si>
    <t>Shukla, Jyoti S (57716623800); Kahol, Aditya (57444963800); Chaudhary, Mohit (59539442400); Anish, Preethu Rose (55892550700)</t>
  </si>
  <si>
    <t>57716623800; 57444963800; 59539442400; 55892550700</t>
  </si>
  <si>
    <t>Exploring LLMs for Stakeholder-Specific Insight Generation from Software Contracts</t>
  </si>
  <si>
    <t>10.1109/ESEM64174.2025.00042</t>
  </si>
  <si>
    <t>https://www.scopus.com/inward/record.uri?eid=2-s2.0-105032661980&amp;doi=10.1109%2FESEM64174.2025.00042&amp;partnerID=40&amp;md5=cc2761a5a8bcac9b78f65f242339a5c4</t>
  </si>
  <si>
    <t>TCS Research, Pune, India</t>
  </si>
  <si>
    <t>Shukla J.S., TCS Research, Pune, India; Kahol A., TCS Research, Pune, India; Chaudhary M., TCS Research, Pune, India; Anish P.R., TCS Research, Pune, India</t>
  </si>
  <si>
    <t>Background: Software contracts are legally binding agreements that define terms for development, licensing, usage, and distribution. Despite their importance for compliance and stakeholder clarity, their complexity often impedes readability, and generic clause summarization fails to capture stakeholder-specific responsibilities, especially when clauses span multiple departments. Aim: This study explores the use of large language models (LLMs) to generate stakeholder-specific insights from complex contractual clauses in software engineering. Method: We evaluate zero-shot, few-shot prompting, and finetuning techniques across open-source models including T5, Llama 3.1 &amp; 3.2, PEGASUS, BART, Mistral, Gemma 3, and Qwen 2.5. Commercial models like ChatGPT and Claude are excluded due to data privacy constraints, focusing instead on deployable models suitable for proprietary datasets. Using a dataset of 4,000 contractual clauses, we assess performance through ROUGE, METEOR, BLEU scores, and human-evaluation metrics such as fluency, coherence, informativeness, and relevance. Results: Finetuning emerged as the most effective technique, improving performance by 150-200% over others. Among all models, the finetuned LlaMa 3.2 achieved the highest scores-over 0.9 on quantitative metrics, consistent 'High' ratings across qualitative metrics, and sub-second insight generation. Conclusions: The finetuned Llama 3.2 model demonstrates strong practical applicability and has been successfully integrated into the Software Contracts Governance System (SCGS) of a major IT vendor, validating its utility in real-world contract analysis. © 2025 IEEE.</t>
  </si>
  <si>
    <t>Contracts; Large Language Models (LLMs); LlaMa; Prompting; Stakeholder-specific Insight Generation</t>
  </si>
  <si>
    <t>Data privacy; Government data processing; Human computer interaction; Open source software; Open systems; Commercial models; Language model; Large language model; Llama; Open-source model; Performance; Privacy constraints; Prompting; Software contracts; Stakeholder-specific insight generation; Contracts</t>
  </si>
  <si>
    <t>Curtotti M.; McCreath E., Corpus Based Classification of Text in Australian Contracts, Proc. of the Australasian Lang. Tech. Associat. Works., pp. 18-26, (2010); Justo R.N.C.; Recario, Text Simplification System for Legal Contract Review, Advances in Info. and Communication. Springer Nature Switzerland, pp. 105-123, (2024); Farzindar A.; Lapalme G., Letsum, an automatic text summarization system in law field, JURIX, (2004); Erkan G.; Radev D.R., Lexrank: Graph-based lexical centrality as salience in text summarization, Journ. of artificial intelligence research, 22, pp. 457-479, (2004); Uppala S., Web Based Legal Text Summarizer, Int’l Conf. on Signal process., Communication, Power and Embedded System (SCOPES)., pp. 1-5, (2024); Manor L.; Li J.J., Plain English Summarization of Contracts, Proc. of the Nat. Legal lang. process. Works., pp. 1-11, (2019); Zin M., Information Extraction from Lengthy Legal Contracts: Leveraging Query-Based Summarization and GPT-3.5, (2023); Jain D.; Dutta Borah M.; Biswas A., Summarization of legal documents: Where are we now and the way forward, Comput. Sci. Rev., 40, 100, (2021); Padiu B., To What Extent Have LLMs Reshaped the Legal Domain So Far? A Scoping Literature Review, Information, 15, (2024); Jain C., A Transformer-based Approach for Abstractive Summarization of Requirements from Obligations in Software Engineering Contracts, IEEE 31st Int’l Reqs. Engg. Conf. (RE)., pp. 169-179, (2023); Jin H., A Comprehensive Survey on Process-Oriented Automatic Text Summarization with Exploration of LLM-Based Methods; Singh A., A data decomposition-based hierarchical classification method for multi-label classification of contractual obligations for the purpose of their governance, Scientific Reports, 14, (2024); Rajamanickam D., Improving Legal Entity Recognition Using a Hybrid Transformer Model and Semantic Filtering Approach, (2024); Bakker R., Semantic role extraction in law texts: a comparative analysis of language models for legal information extraction, Artificial Intelligence and Law, pp. 1-35, (2025); Zheng C., Topic-guided abstractive text summarization: a joint learning approach; Twamo T., Comparative analysis of T5 model for abstractive text summarization on different datasets, SSRN Electronic Journ, (2022); Keymanesh M.; Elsner M.; Sarthasarathy S., Toward Domain-Guided Controllable Summarization of Privacy Policies, NLLP@KDD, (2020); Sancheti A., What to Read in a Contract? Party-Specific Summarization of Legal Obligations, Entitlements, and Prohibitions, Proc. of the 2023 Conf. on Emp. Methods in Nat. lang. process. Associat. for Comp’l Lings., pp. 14708-14725, (2023); Lam K.Y.; Cheng V.C.W.; Yeong Z.K., Applying Large Language Models for Enhancing Contract Drafting, Proc. of the LegalAIIA 2023 co-located with ICAIL., 3423, pp. 70-80, (2023); Harikrishnan K.; Malathi M.; Sundharakumar K.B., Topic-Driven Contractual Language Understanding and Summarization: An Integrated Approach for Simplifying Legal Documents, Int’l Conf. on Intelligent Tech. (CONIT)., pp. 1-6, (2024); Sharma S.; Singh P.P., Advancing Legal Document Summarization: Introducing an Approach Using a Recursive Summarization Algorithm, SN Comput. Sci., 5, 7, (2024); Rasnayaka S., An Empirical Study on Usage and Perceptions of LLMs in a Software Engineering Project, Proc. of the 1st Int’l Works. on Large lang. Models for Code. Associat. for Computing Machinery, pp. 111-118, (2024); Zheng Z., Towards an understanding of large lang. models in software engineering tasks, Empirical Softw. Engg., 30, 2, (2024); Jiang Z.; Yang J.; Rao D., An Empirical Study of Leveraging PLMs andLLMs for Long-Text Summarization, pp. 424-435, (2024); Rush A.M.; Chopra S.; Weston J., A Neural Attention Model for Abstractive Sentence Summarization, Proc. of the 2015 Conf. on Emp. Methods in Nat. lang. process. Associat. for Comp’l Lings., pp. 379-389, (2015); Foysal A.A.; Bock R., Who Needs External References?—Text Summarization Evaluation Using Original Documents, AI, 4, 4, pp. 970-995, (2023); Moramarco F., Human Evaluation and Correlation with Automatic Metrics in Consultation Note Generation; Lewis P., Retrieval-augmented generation for knowledge-intensive nlp tasks, Advances in Neural info. process. Systems, 33, pp. 9459-9474, (2020)</t>
  </si>
  <si>
    <t>2-s2.0-105032661980</t>
  </si>
  <si>
    <t>1554 LNNS</t>
  </si>
  <si>
    <t>https://www.scopus.com/inward/record.uri?eid=2-s2.0-105017282946&amp;partnerID=40&amp;md5=91a3c50b54c36e6e07cadb461995810e</t>
  </si>
  <si>
    <t>978-303199964-2</t>
  </si>
  <si>
    <t>2-s2.0-105017282946</t>
  </si>
  <si>
    <t>Krishna R.; Pan R.; Sinha S.; Tamilselvam S.; Pavuluri R.; Vukovic M.</t>
  </si>
  <si>
    <t>Krishna, Rahul (57282246700); Pan, Rangeet (57210927869); Sinha, Saurabh (55636320325); Tamilselvam, Srikanth (50462419200); Pavuluri, Raju (22734916800); Vukovic, Maja (24451259400)</t>
  </si>
  <si>
    <t>57282246700; 57210927869; 55636320325; 50462419200; 22734916800; 24451259400</t>
  </si>
  <si>
    <t>Codellm-Devkit: A Framework for Contextualizing Code LLMs with Program Analysis Insights</t>
  </si>
  <si>
    <t>10.1145/3696630.3728555</t>
  </si>
  <si>
    <t>https://www.scopus.com/inward/record.uri?eid=2-s2.0-105013956509&amp;doi=10.1145%2F3696630.3728555&amp;partnerID=40&amp;md5=43974540bfe33cacf214b1127e8db069</t>
  </si>
  <si>
    <t>IBM T.J. Watson Research Center, Yorktown Heights, NY, United States</t>
  </si>
  <si>
    <t>Krishna R., IBM T.J. Watson Research Center, Yorktown Heights, NY, United States; Pan R., IBM T.J. Watson Research Center, Yorktown Heights, NY, United States; Sinha S., IBM T.J. Watson Research Center, Yorktown Heights, NY, United States; Tamilselvam S., IBM T.J. Watson Research Center, Yorktown Heights, NY, United States; Pavuluri R., IBM T.J. Watson Research Center, Yorktown Heights, NY, United States; Vukovic M., IBM T.J. Watson Research Center, Yorktown Heights, NY, United States</t>
  </si>
  <si>
    <t>Large Language Models for Code (or code LLMs) are increasingly gaining popularity and capabilities, offering a wide array of functionalities such as code completion, code generation, code summarization, test generation, code translation, and more. To leverage code LLMs to their full potential, developers must provide code-specific contextual information to the models. These are typically derived and distilled using program analysis tools. However, there exists a significant gap-these static analysis tools are often language-specific and come with a steep learning curve, making their effective use challenging. These tools are tailored to specific program languages, requiring developers to learn and manage multiple tools to cover various aspects of the their code base. Moreover, the complexity of configuring and integrating these tools into the existing development environments add an additional layer of difficulty. This challenge limits the potential benefits that could be gained from more widespread and effective use of static analysis in conjunction with LLMs. To address this challenge, we present codellm-devkit (hereafter, cldk), an open-source library that significantly simplifies the process of performing program analysis at various levels of granularity for different programming languages to support code LLM use cases. As a Python library, cldk offers developers an intuitive and user-friendly interface, making it incredibly easy to provide rich program analysis context to code LLMs. With this library, developers can effortlessly integrate detailed, code-specific insights that enhance the operational efficiency and effectiveness of LLMs in coding tasks. CLDK is available as an open-source library at https://github.com/codellm-devkit. © 2025 Copyright held by the owner/author(s).</t>
  </si>
  <si>
    <t>Automatic programming; Computational linguistics; Digital libraries; Functional programming; Open source software; Open systems; Python; Static analysis; Analysis tools; Code completions; Code translation; Codegeneration; Contextual information; Language model; Open-source libraries; Program analysis; Steep learning curve; Test generations; Codes (symbols)</t>
  </si>
  <si>
    <t>Pydantic; treesitter; Ahmed T.; Pai K.S.; Devanbu P.; Barr E., Automatic semantic augmentation of language model prompts (for code summarization), Proceedings of the IEEE/ACM 46th International Conference on Software Engineering, pp. 1-13, (2024); Beurer-Kellner L.; Fischer M.; Vechev M., Prompting is programming: A query language for large language models, Proceedings of the ACM on Programming Languages 7, PLDI, pp. 1946-1969, (2023); Bravenboer M.; Smaragdakis Y., Strictly declarative specification of sophisticated points-to analyses, Proceedings of the 24th ACM SIGPLAN conference on Object oriented programming systems languages and applications, pp. 243-262, (2009); CodeQL, (2024); Das D.; Mathews N.S.; Mathai A.; Tamilselvam S.; Sedamaki K.; Chimalakonda S.; Kumar A., COMEX: A Tool for Generating Customized Source Code Representations, 2023 38th IEEE/ACM International Conference on Automated Software Engineering (ASE), pp. 2054-2057, (2023); Ding Y.; Wang Z.; Ahmad W.; Ding H.; Tan M.; Jain N.; Ramanathan M.K.; Nallapati R.; Bhatia P.; Roth D., Crosscodeeval: A diverse and multilingual benchmark for cross-file code completion, Advances in Neural Information Processing Systems, 36, (2024); ElasticSearch, (2024); Gao S.; Gao C.; He Y.; Zeng J.; Nie L.; Xia X.; Lyu M., Code structure-guided transformer for source code summarization, ACM Transactions on Software Engineering and Methodology, 32, 1, pp. 1-32, (2023); Gu Q., Llm-based code generation method for golang compiler testing, Proceedings of the 31st ACM Joint European Software Engineering Conference and Symposium on the Foundations of Software Engineering, pp. 2201-2203, (2023); Guidance, (2024); Hou X.; Zhao Y.; Liu Y.; Yang Z.; Wang K.; Li L.; Luo X.; Lo D.; Grundy J.; Wang H., Large language models for software engineering: A systematic literature review, ACM Transactions on Software Engineering and Methodology, (2023); JavaParser, (2024); Chroma, (2024); Jinja, (2024); Lam P.; Bodden E.; Lhotak O.; Hendren L., The Soot framework for Java program analysis: a retrospective, Cetus Users and Compiler Infastructure Workshop (CETUS 2011), 15, (2011); LangChain, (2024); Lattner C.; Adve V., LLVM: A compilation framework for lifelong program analysis &amp; transformation, International symposium on code generation and optimization, 2004. CGO 2004, pp. 75-86, (2004); Lin B.; Wang S.; Wen M.; Chen L.; Mao X., One Size Does Not Fit All: Multi-granularity Patch Generation for Better Automated Program Repair, Proceedings of the 33rd ACM SIGSOFT International Symposium on Software Testing and Analysis, pp. 1554-1566, (2024); LlamaIndex, (2024); Mozannar H.; Bansal G.; Fourney A.; Horvitz E., When to show a suggestion? Integrating human feedback in AI-assisted programming, Proceedings of the AAAI Conference on Artificial Intelligence, 38, pp. 10137-10144, (2024); Pan R.; Ibrahimzada A.R.; Krishna R.; Sankar D.; Wassi L.P.; Merler M.; Sobolev B.; Pavuluri R.; Sinha S.; Jabbarvand R., Lost in translation: A study of bugs introduced by large language models while translating code, Proceedings of the IEEE/ACM 46th International Conference on Software Engineering, pp. 1-13, (2024); Pan R.; Kim M.; Krishna R.; Pavuluri R.; Sinha S., Multi-language Unit Test Generation using LLMs, (2024); Parr T.J.; Quong R.W., ANTLR: A predicated-LL (k) parser generator, Software: Practice and Experience, 25, 7, pp. 789-810, (1995); Qiu Y.; Hu J.; Zhang Q.; Yin H., Calico: Automated Knowledge Calibration and Diagnosis for Elevating AI Mastery in Code Tasks, Proceedings of the 33rd ACM SIGSOFT International Symposium on Software Testing and Analysis, pp. 1785-1797, (2024); Shrivastava D.; Larochelle H.; Tarlow D., Repository-level prompt generation for large language models of code, International Conference on Machine Learning, pp. 31693-31715, (2023); Siddiq M.L.; Roney L.; Zhang J.; Da Silva Santos J.C., Quality Assessment of ChatGPT Generated Code and their Use by Developers, Proceedings of the 21st International Conference on Mining Software Repositories, pp. 152-156, (2024); Sun Z.; Du X.; Yang Z.; Li L.; Lo D., AI Coders Are Among Us: Rethinking Programming Language Grammar Towards Efficient Code Generation, Proceedings of the 33rd ACM SIGSOFT International Symposium on Software Testing and Analysis, pp. 1124-1136, (2024); Tipirneni S.; Zhu M.; Reddy C.K., Structcoder: Structure-aware transformer for code generation, ACM Transactions on Knowledge Discovery from Data, 18, 3, pp. 1-20, (2024); WALA, (2024); Yun S.; Lin S.; Gu X.; Shen B., Project-specific code summarization with in-context learning, Journal of Systems and Software, 216, (2024)</t>
  </si>
  <si>
    <t>R. Krishna; IBM T.J. Watson Research Center, Yorktown Heights, United States; email: rkrsn@ibm.com</t>
  </si>
  <si>
    <t>2-s2.0-105013956509</t>
  </si>
  <si>
    <t>CE1</t>
  </si>
  <si>
    <t>CE2</t>
  </si>
  <si>
    <t>CE3</t>
  </si>
  <si>
    <t>CE4</t>
  </si>
  <si>
    <t>CE5</t>
  </si>
  <si>
    <t>CI1</t>
  </si>
  <si>
    <t>CI2</t>
  </si>
  <si>
    <t>X</t>
  </si>
  <si>
    <t>INCLUÍDOS</t>
  </si>
  <si>
    <t>PENDENTES</t>
  </si>
  <si>
    <t>EXCLUÍDOS</t>
  </si>
  <si>
    <t>TOTAL</t>
  </si>
  <si>
    <t>INICIAL</t>
  </si>
  <si>
    <t>SEED</t>
  </si>
  <si>
    <t>Acesso completo?</t>
  </si>
  <si>
    <t>Arquivo</t>
  </si>
  <si>
    <t>S</t>
  </si>
  <si>
    <t>https://arxiv.org/pdf/2402.14182</t>
  </si>
  <si>
    <t>https://arxiv.org/pdf/2505.17710v1</t>
  </si>
  <si>
    <t>https://ieeexplore.ieee.org/document/11154515</t>
  </si>
  <si>
    <t>https://www.sciencedirect.com/science/article/pii/S0164121224001948</t>
  </si>
  <si>
    <t>https://pure.tue.nl/ws/portalfiles/portal/338429598/component_summarization_ICoDSE_23_1_.pdf</t>
  </si>
  <si>
    <t>https://arxiv.org/pdf/2501.07857v1</t>
  </si>
  <si>
    <t>https://ieeexplore.ieee.org/document/10714552</t>
  </si>
  <si>
    <t>https://ieeexplore.ieee.org/document/10260954</t>
  </si>
  <si>
    <t>https://aclanthology.org/2025.coling-main.204.pdf</t>
  </si>
  <si>
    <t>https://onlinelibrary.wiley.com/doi/epdf/10.1002/smr.70032</t>
  </si>
  <si>
    <t>https://arxiv.org/pdf/2504.21803</t>
  </si>
  <si>
    <t>https://arxiv.org/pdf/2404.09836</t>
  </si>
  <si>
    <t>https://arxiv.org/pdf/2311.03058</t>
  </si>
  <si>
    <t>https://www.worldscientific.com/doi/10.1142/S0218194025500317?srsltid=AfmBOorvPVungczxbm8EUuYmrDhvry-8KA5jGcnuZAbaW86WsZK1PyGP</t>
  </si>
  <si>
    <t>https://arxiv.org/pdf/2506.03946</t>
  </si>
  <si>
    <t>https://arxiv.org/pdf/2412.01333</t>
  </si>
  <si>
    <t>https://ieeexplore.ieee.org/stamp/stamp.jsp?tp=&amp;arnumber=10443461</t>
  </si>
  <si>
    <t>https://ieeexplore.ieee.org/document/10650776</t>
  </si>
  <si>
    <t>https://ieeexplore.ieee.org/document/10581784</t>
  </si>
  <si>
    <t>https://atrium.lib.uoguelph.ca/server/api/core/bitstreams/2fdd09f8-3587-4285-963d-661b1b9e94f0/content</t>
  </si>
  <si>
    <t>https://ieeexplore.ieee.org/document/11216442</t>
  </si>
  <si>
    <t>https://ieeexplore.ieee.org/document/11052799</t>
  </si>
  <si>
    <t>https://dl.acm.org/doi/abs/10.1007/s11280-025-01395-3</t>
  </si>
  <si>
    <t>https://ieeexplore.ieee.org/document/11173455</t>
  </si>
  <si>
    <t>https://arxiv.org/pdf/2410.09012</t>
  </si>
  <si>
    <t>https://dl.acm.org/doi/10.1007/s10515-025-00588-4</t>
  </si>
  <si>
    <t>https://arxiv.org/pdf/2403.18403</t>
  </si>
  <si>
    <t>https://ieeexplore.ieee.org/document/11126841</t>
  </si>
  <si>
    <t>https://arxiv.org/pdf/2408.09735</t>
  </si>
  <si>
    <t>https://arxiv.org/pdf/2503.04506</t>
  </si>
  <si>
    <t>https://ieeexplore.ieee.org/document/11003343</t>
  </si>
  <si>
    <t>https://dl.acm.org/doi/epdf/10.1145/3773365.3773375</t>
  </si>
  <si>
    <t>https://arxiv.org/pdf/2408.04344</t>
  </si>
  <si>
    <t>http://linyun.info/publications/fse25a.pdf</t>
  </si>
  <si>
    <t>https://arxiv.org/pdf/2509.04139</t>
  </si>
  <si>
    <t>https://azaidman.github.io/publications/djajadiICPC2025.pdf</t>
  </si>
  <si>
    <t>https://ieeexplore.ieee.org/stamp/stamp.jsp?arnumber=10521511</t>
  </si>
  <si>
    <t>https://dl.acm.org/doi/epdf/10.1145/3715669.3725868</t>
  </si>
  <si>
    <t>https://ieeexplore.ieee.org/document/11108633</t>
  </si>
  <si>
    <t>N</t>
  </si>
  <si>
    <t>https://dl.acm.org/doi/10.1007/978-3-032-04549-2_24</t>
  </si>
  <si>
    <t xml:space="preserve"> </t>
  </si>
  <si>
    <t>https://dl.acm.org/doi/epdf/10.1145/3661167.3661210</t>
  </si>
  <si>
    <t>https://ieeexplore.ieee.org/document/11323380</t>
  </si>
  <si>
    <t>P</t>
  </si>
  <si>
    <t>EXC. PARCIAIS</t>
  </si>
  <si>
    <t/>
  </si>
  <si>
    <t>ID Snowballing</t>
  </si>
  <si>
    <t>Jabrw S.K.; Sarhan Q.I.</t>
  </si>
  <si>
    <t>Jabrw, Sardar K. (60080280100); Sarhan, Qusay I. (54584292000)</t>
  </si>
  <si>
    <t>60080280100; 54584292000</t>
  </si>
  <si>
    <t>A Systematic Survey on Large Language Models for Code Generation</t>
  </si>
  <si>
    <t>ARO-The Scientific Journal of Koya University</t>
  </si>
  <si>
    <t>10.14500/aro.12159</t>
  </si>
  <si>
    <t>https://www.scopus.com/inward/record.uri?eid=2-s2.0-105014775272&amp;doi=10.14500%2Faro.12159&amp;partnerID=40&amp;md5=ff80062e723fd7ba80fce86ef30e6bc4</t>
  </si>
  <si>
    <t>Department of Computer Science, College of Science, University of Duhok, Kurdistan Region, Duhok, Iraq</t>
  </si>
  <si>
    <t>Jabrw S.K., Department of Computer Science, College of Science, University of Duhok, Kurdistan Region, Duhok, Iraq; Sarhan Q.I., Department of Computer Science, College of Science, University of Duhok, Kurdistan Region, Duhok, Iraq</t>
  </si>
  <si>
    <t>—The rapid development of large language models (LLMs) has transformed code generation, offering powerful tools for automating software development tasks. However, evaluating generated code’s quality, security, and effectiveness remains a significant challenge. The present systematic survey comprehensively analyses studies published between 2021 and 2024, focusing on utilizing LLMs in the code generation process. The survey explored ten research questions, such as the most commonly used programming languages, the metrics employed to evaluate the quality of code, and scenarios in which LLMs are applied by developers during the software development process, outlining the scope in which prompt engineering influences code generation and security concerns with the types of benchmarks, models evaluated, and code analysis tools used in studies. The findings indicate that the most frequently used evaluation metrics in code generation are Pass@k and Bilingual Evaluation Understudy. It also shows that Python, Java, and C++ are the most widely used languages. Furthermore, identifying security vulnerabilities and establishing robust evaluation metrics remain challenges. This survey underlines present practices, detects gaps, and suggests future research to enhance the reliability and security of code generated by LLMs in real-world applications. © 2025 Sardar K. Jabrw and Qusay I. Sarhan.</t>
  </si>
  <si>
    <t>Code Generation; Evaluation Metrics; Index Terms – Benchmarking; Large Language Models</t>
  </si>
  <si>
    <t>Afsharmazayejani R.; Shahmiri M.M.; Link P.; Pearce H.; Tan B., Toward Hardware Security Benchmarking of LLMs, 2024 IEEE LLM Aided Design Workshop, LAD 2024, (2024); Aggarwal P.; Chatterjee O.; Dai T.; Mohapatra P.; Paulovicks B.; Blancett B.; De Magalhaes A., CodeSift: An LLM-Based Reference-Less Framework for Automatic Code Validation, IEEE International Conference on Cloud Computing, CLOUD, pp. 404-410, (2024); Al-Khafaji N.J.; Majeed B.K., Evaluating Large Language Models using Arabic Prompts to Generate Python Codes,  International Conference on Emerging Smart Technologies and Applications, eSmarTA 2024, (2024); Beurer-Kellner L.; Vechev M.; Fischer M., Prompting is programming: A query language for large language models, Proceedings of the ACM on Programming Languages, 7, pp. 1946-1969, (2023); Black G.S.; Rimal B.P.; Vaidyan V.M., Balancing Security and Correctness in Code Generation: An Empirical Study on Commercial Large Language Models, IEEE Transactions on Emerging Topics in Computational Intelligence, pp. 1-12, (2024); Brown T.B.; Mann B.; Ryder N.; Subbiah M.; Kaplan J.; Dhariwal P.; Neelakantan A.; Shyam P.; Sastry G.; Askell A.; Agarwal S.; Herbert-Voss A.; Krueger G.; Henighan T.; Child R.; Ramesh A.; Ziegler D.M.; Wu J.; Winter C.; Hesse C.; Chen M.; Sigler E.; Litwin M.; Gray S.; Chess B.; Clark J.; Berner C.; McCandlish S.; Radford A.; Sutskever I.; Amodei D., Language models are few-shot learners,  International Conference on Neural Information Processing Systems, NIPS ’20, (2020); Bucaioni A.; Ekedahl H.; Helander V.; Nguyen P.T., Programming with ChatGPT: How far can we go?, Machine Learning with Applications, 15, (2024); Chang Y.; Wang X.; Wang J.; Wu Y.; Yang L.; Zhu K.; Chen H.; Yi X.; Wang C.; Wang Y.; Ye W.; Chang Yi; Zhang Y.; Yu P.S.; Yang Q.; Xie X., A survey on evaluation of large language models, ACM Transactions on Intelligent Systems and Technology, 15, 3, (2024); Chen M.; Tworek J.; Jun H.; Yuan Q.; Pinto H.P.O.; Kaplan J.; Edwards H.; Burda Y.; Joseph N.; Brockman G.; Ray A.; Puri R.; Krueger G.; Petrov M.; Khlaaf H.; Sastry G.; Mishkin P.; Chan B.; Gray S.; Ryder N.; Pavlov M.; Power A.; Kaiser L.; Bavarian M.; Winter C.; Tillet P.; Such F.P.; Cummings D.; Plappert M.; Chantzis F.; Barnes E.; Herbert-Voss A.; Guss W.H.; Nichol A.; Paino A.; Tezak N.; Tang J.; Babuschkin I.; Balaji S.; Jain S.; Saunders W.; Hesse C.; Carr A.N.; Leike J.; Achiam J.; Misra V.; Morikawa E.; Radford A.; Knight M.; Brundage M.; Murati M.; Mayer K.; Welinder P.; McGrew B.; Amodei D.; McCandlish S.; Sutskever I.; Zaremba W., Evaluating Large Language Models Trained on Code, (2021); Chowdhury M.N.U.R.; Haque A., ChatGPT: Its Applications and Limitations,  International Conference on Intelligent Technologies, CONIT 2023, (2023); Clark A.; Igbokwe D.; Ross S.; Zibran M.F., A Quantitative Analysis of Quality and Consistency in AI-generated Code,  International Conference on Software and System Engineering, ICoSSE 2024, pp. 37-41, (2024); Corso V.; Mariani L.; Micucci D.; Riganelli O., Generating Java Methods: An Empirical Assessment of Four AI-Based Code Assistants, IEEE International Conference on Program Comprehension, pp. 13-23, (2024); Cotroneo D.; Foggia A.; Improta C.; Liguori P.; Natella R., Automating the correctness assessment of AI-generated code for security contexts, Journal of Systems and Software, 216, (2024); De-Fitero-Dominguez D.; Garcia-Lopez E.; Garcia-Cabot A.; Martinez-Herraiz J.J., Enhanced automated code vulnerability repair using large language models, Engineering Applications of Artificial Intelligence, 138, (2024); DeLorenzo M.; Gohil V.; Rajendran J., CreativEval: Evaluating creativity of LLM-based hardware code generation, Proceedings of the 2024 IEEE LLM Aided Design Workshop (LAD), pp. 1-5, (2024); Dong Y.; Jiang X.; Jin Z.; Li G., Self-collaboration Code Generation via ChatGPT, ACM Transactions on Software Engineering and Methodology, 33, (2024); Du X.; Liu M.; Wang K.; Wang H.; Liu J.; Chen Y.; Feng J.; Sha C.; Peng X.; Lou Y., Evaluating Large Language Models in Class-Level Code Generation, Proceedings-International Conference on Software Engineering, pp. 982-994, (2024); Dumitran A.M.; Badea A.C.; Muscalu S.G., Evaluating the Performance of Large Language Models in Competitive Programming: A Multi-Year, Multi-Grade Analysis,  International Conference on INnovations in Intelligent SysTems and Applications, INISTA 2024, (2024); Evtikhiev M.; Bogomolov E.; Sokolov Y.; Bryksin T., Out of the BLEU: How should we assess quality of the code generation models?, Journal of Systems and Software, 203, (2023); Fan A.; Gokkaya B.; Harman M.; Lyubarskiy M.; Sengupta S.; Yoo S.; Zhang J.M., Large Language Models for Software Engineering: Survey and Open Problems, Proceedings-2023 IEEE/ACM International Conference on Software Engineering: Future of Software Engineering, ICSE-FoSE 2023, pp. 31-53, (2023); Feng Y.; Vanam S.; Cherukupally M.; Zheng W.; Qiu M.; Chen H., Investigating Code Generation Performance of ChatGPT with Crowdsourcing Social Data, Proceedings-International Computer Software and Applications Conference, pp. 876-885, (2023); Geng M.; Wang S.; Dong D.; Wang H.; Cao S.; Zhang K.; Jin Z., Interpretation-based Code Summarization, IEEE International Conference on Program Comprehension, pp. 113-124, (2023); Gu X.; Chen M.; Lin Y.; Hu Y.; Zhang H.; Wan C.; Wei Z.; Xu Y.; Wang J., On the effectiveness of large language models in domain-specific code generation, ACM Transactions on Software Engineering and Methodology, 34, (2024); Guo M., Java Web Programming with ChatGPT,  International Conference on Mechatronics Technology and Intelligent Manufacturing, ICMTIM 2024, pp. 834-838, (2024); Hajipour H.; Hassler K.; Holz T.; Schonherr L.; Fritz M., CodeLMSec benchmark: Systematically evaluating and finding security vulnerabilities in black-box code language models, Proceedings-IEEE Conference on Safe and Trustworthy Machine Learning, SaTML 2024, pp. 684-709, (2024); Hamer S.; D'Amorim M.; Williams L., Just another copy and paste? Comparing the security vulnerabilities of ChatGPT generated code and StackOverflow answers,  IEEE Symposium on Security and Privacy Workshops, SPW 2024, pp. 87-94, (2024); Hou X.; Zhao Y.; Liu Y.; Yang Z.; Wang K.; Li L.; Luo X.; Lo D.; Grundy J.; Wang H., Large language models for software engineering: A systematic literature review, ACM Transactions on Software Engineering and Methodology, 33, 8, pp. 1-79, (2024); Jesse K.; Ahmed T.; Devanbu P.T.; Morgan E., Large Language Models and Simple, Stupid Bugs,  International Conference on Mining Software Repositories, MSR 2023, pp. 563-575, (2023); Jiang X.; Dong Y.; Wang L.; Zheng F.; Shang Q.; Li G.; Jin Z.; Jiao W., Self-planning code generation with large language models, ACM Transactions on Software Engineering and Methodology, 33, (2024); Jin K.; Wang C.Y.; Pham H.V.; Hemmati H., Can ChatGPT Support Developers? An Empirical Evaluation of Large Language Models for Code Generation,  International Conference on Mining Software Repositories, MSR 2024, pp. 167-171, (2024); Kalyan K.S., A survey of GPT-3 family large language models including ChatGPT and GPT-4, Natural Language Processing Journal, 6, (2024); Kashanaki F.R.; Zakharov M.; Renau J., HDLEval Benchmarking LLMs for Multiple HDLs, 2024 IEEE LLM Aided Design Workshop, LAD 2024, (2024); Khojah R.; Mohamad M.; Leitner P.; De Oliveira Neto F.G., Beyond Code Generation: An Observational Study of ChatGPT Usage in Software Engineering Practice, Proceedings of the ACM on Software Engineering, 1, FSE, pp. 1819-1840, (2024); Khoury R.; Avila A.R.; Brunelle J.; Camara B.M., How Secure is Code Generated by ChatGPT?, Conference Proceedings-IEEE International Conference on Systems, Man and Cybernetics, pp. 2445-2451, (2023); Kou B.; Chen S.; Wang Z.; Ma L.; Zhang T., Do large language models pay similar attention like human programmers when generating code?, Proceedings of the ACM on Software Engineering, 1, pp. 2261-2284, (2024); Koubaa A.; Qureshi B.; Ammar A.; Khan Z.; Boulila W.; Ghouti L., Humans are still better than ChatGPT: Case of the IEEEXtreme competition, Heliyon, 9, 11, (2023); Li J.; Li G.; Li Y.; Jin Z., Structured chain-of-thought prompting for code generation, ACM Transactions on Software Engineering and Methodology, 34, (2024); Li J.; Zhang Y.; Karas Z.; Mcmillan C.; Leach K.; Huang Y., Do Machines and Humans Focus on Similar Code? Exploring Explainability of Large Language Models in Code Summarization, IEEE International Conference on Program Comprehension, pp. 47-51, (2024); Liu C.; Bao X.; Zhang H.; Zhang N.; Hu H.; Zhang X.; Yan M., Guiding ChatGPT for Better Code Generation: An Empirical Study, Proceedings-2024 IEEE International Conference on Software Analysis, Evolution and Reengineering, SANER 2024, pp. 102-113, (2024); Liu M.; Pinckney N.; Khailany B.; Ren H., Invited Paper: VerilogEval: Evaluating Large Language Models for Verilog Code Generation, IEEE/ACM International Conference on Computer-Aided Design, Digest of Technical Papers, ICCAD, (2023); Liu Z.; Tang Y.; Luo X.; Zhou Y.; Zhang L.F., No need to lift a finger anymore? Assessing the quality of code generation by ChatGPT, IEEE Transactions on Software Engineering, 50, 6, pp. 1548-1584, (2024); Lopez Espejel J.; Yahaya Alassan M.S.; Chouham E.M.; Dahhane W.; Ettifouri E.H., A comprehensive review of state-of-the-art methods for Java code generation from natural language text, Natural Language Processing Journal, 3, (2023); Lu Y.; Sun C.; Yan Y.; Zhu H.; Song D.; Peng Q.; Yu L.; Wang X.; Jiang J.; Ye X., A Comprehensive Survey of Datasets for Large Language Model Evaluation,  Information Communication Technologies Conference, ICTC 2024, pp. 330-336, (2024); MacEdo M.; Tian Y.; Cogo F.; Adams B., Exploring the Impact of the Output Format on the Evaluation of Large Language Models for Code Translation,  International Conference on AI Foundation Models and Software Engineering, FORGE 2024, pp. 57-68, (2024); Majdinasab V.; Bishop M.J.; Rasheed S.; Moradidakhel A.; Tahir A.; Khomh F., Assessing the Security of GitHub Copilot’s Generated Code-A Targeted Replication Study, Proceedings-2024 IEEE International Conference on Software Analysis, Evolution and Reengineering, SANER 2024, pp. 435-444, (2024); Mendes W.; Souza S.; De Souza C.R.B., You’re on a Bicycle with a Little Motor”: Benefits and Challenges of using AI Code Assistants,  International Conference on Cooperative and Human Aspects of Software Engineering (CHASE), pp. 144-152, (2024); Miah T.; Zhu H., User Centric Evaluation of Code Generation Tools (Invited Paper), 2024 IEEE International Conference on Artificial Intelligence Testing (AITest), pp. 109-119, (2024); Moradi Dakhel A.; Majdinasab V.; Nikanjam A.; Khomh F.; Desmarais M.C.; Jiang Z.M.J., GitHub copilot AI pair programmer: Asset or liability?, Journal of Systems and Software, 203, C, (2023); Moratis K.; Diamantopoulos T.; Nastos D.N.; Symeonidis A., Write me this Code: An Analysis of ChatGPT Quality for Producing Source Code,  International Conference on Mining Software Repositories, MSR 2024, pp. 147-151, (2024); Nazir A.; Wang Z., Acomprehensive survey of ChatGPT: Advancements, applications, prospects, and challenges, Meta-Radiology, 1, (2023); Nikolaidis N.; Flamos K.; Gulati K.; Feitosa D.; Ampatzoglou A.; Chatzigeorgiou A., A Comparison of the Effectiveness of ChatGPT and Co-Pilot for Generating Quality Python Code Solutions, Proceedings-2024 IEEE International Conference on Software Analysis, Evolution and Reengineering-Companion, SANER-C 2024, pp. 93-101, (2024); Niu C.; Li C.; Ng V.; Chen D.; Ge J.; Luo B., An Empirical Comparison of Pre-Trained Models of Source Code, Proceedings-International Conference on Software Engineering, pp. 2136-2148, (2023); Niu C.; Zhang T.; Li C.; Luo B.; Ng V., On Evaluating the Efficiency of Source Code Generated by LLMs,  International Conference on AI Foundation Models and Software Engineering, FORGE 2024, pp. 103-107, (2024); Ouyang S.; Zhang J.M.; Harman M.; Wang M., An empirical study of the non-determinism of ChatGPT in code generation, ACM Transactions on Software Engineering and Methodology, 34, (2024); Paul D.G.; Zhu H.; Bayley I., Benchmarks and Metrics for Evaluations of Code Generation: A Critical Review, 2024 IEEE International Conference on Artificial Intelligence Testing (AITest), pp. 87-94, (2024); Paul D.G.; Zhu H.; Bayley I., ScenEval: A benchmark for scenario-based evaluation of code generation, 2024 IEEE International Conference on Artificial Intelligence Testing (AITest), pp. 55-63, (2024); Petersen K.; Vakkalanka S.; Kuzniarz L., Guidelines for conducting systematic mapping studies in software engineering: An update, Information and Software Technology, 64, pp. 1-18, (2015); Petrovic N.; Konicanin S.; Suljovic S., ChatGPT in IoT Systems: Arduino Case Studies,  International Conference on Microelectronics, MIEL 2023, (2023); Rai L.; Khatiwada S.; Deng C.; Liu F., Cross-Language Code Development with Generative AI: A Source-to-Source Translation Perspective,  International Conference on Electronic Information and Communication Technology, ICEICT 2024, pp. 562-565, (2024); Rizvi A.; Simon N.; Tocho J.; Yongaci A.; Abi-Karam S.; Hao C., Evaluating Large Language Models for High-Level Synthesis, 2024 IEEE Opportunity Research Scholars Symposium (ORSS), pp. 49-52, (2024); Sakib F.A.; Khan S.H.; Karim A.H.M.R., Extending the Frontier of ChatGPT: Code Generation and Debugging, (2023); Sharma T.; Kechagia M.; Georgiou S.; Tiwari R.; Vats I.; Moazen H.; Sarro F., A survey on machine learning techniques applied to source code, Journal of Systems and Software, 209, (2024); Siddiq M.L.; Roney L.; Zhang J.; Santos J.C.S., Quality Assessment of ChatGPT Generated Code and their Use by Developers,  International Conference on Mining Software Repositories, MSR 2024, pp. 152-156, (2024); Su H.; Ai J.; Yu D.; Zhang H., An EvaluationMethod for Large Language Models’ Code Generation Capability,  International Conference on Dependable Systems and Their Applications, DSA 2023, pp. 831-838, (2023); Tony C.; Mutas M.; Ferreyra N.E.D.; Scandariato R., LLMSecEval: ADataset of Natural Language Prompts for Security Evaluations,  International Conference on Mining Software Repositories, MSR 2023, pp. 588-592, (2023); Vijayaraghavan P.; Shi L.; Ambrogio S.; Mackin C.; Nitsure A.; Beymer D.; Degan E., VHDL-Eval: A Framework for Evaluating Large Language Models in VHDL Code Generation, 2024 IEEE LLM Aided Design Workshop (LAD), pp. 1-6, (2024); Wan Y.; Bi Z.; He Y.; Zhang J.; Zhang H.; Sui Y.; Xu G.; Jin H.; Yu P., Deep learning for code intelligence: Survey, benchmark and toolkit, ACM Computing Surveys, 56, (2024); Wang J.; Chen Y., A Review on Code Generation with LLMs: Application and Evaluation,  IEEE International Conference on Medical Artificial Intelligence, MedAI 2023, pp. 284-289, (2023); Wang W.; Ning H.; Zhang G.; Liu L.; Wang Y., Rocks coding, not development: A human-centric, experimental evaluation of LLM-supported SE tasks, Proceedings of the ACM on Software Engineering, 1, pp. 699-721, (2024); Xiao T.; Treude C.; Hata H.; Matsumoto K., DevGPT: Studying Developer-ChatGPT Conversations,  International Conference on Mining Software Repositories, MSR ’24, pp. 227-230, (2024); Xu B.; Nguyen T.D.; Le-Cong T.; Hoang T.; Liu J.; Kim K.; Gong C.; Niu C.; Wang C.; Le B.; Lo D., Are We Ready to Embrace Generative AI for Software Q and A?,  IEEE/ACM International Conference on Automated Software Engineering, ASE 2023, pp. 1713-1717, (2023); Yan D.; Gao Z.; Liu Z., A Closer Look at Different Difficulty Levels Code Generation Abilities of ChatGPT,  IEEE/ACM International Conference on Automated Software Engineering, ASE 2023, pp. 1887-1898, (2023); Yang Z.; Liu F.; Yu Z.; Keung J.W.; Li J.; Liu S.; Hong Y.; Ma X.; Jin Z.; Li G., Exploring and Unleashing the Power of Large Language Models in Automated Code Translation, Proceedings of the ACM on Software Engineering, 1, FSE, pp. 1585-1608, (2024); Yao Y.; Duan J.; Xu K.; Cai Y.; Sun Z.; Zhang Y., A survey on large language model (LLM) security and privacy: The good, the bad, and the ugly, High-Confidence Computing, 4, (2024); Yu H.; Shen B.; Ran D.; Zhang J.; Zhang Q.; Ma Y.; Liang G.; Li Y.; Wang Q.; Xie T., CoderEval: A Benchmark of Pragmatic Code Generation with Generative Pretrained Models,  International Conference on Software Engineering (ICSE), pp. 428-439, (2024); Zhao Z.; Sun J.; Cai C.H.; Wei Z., Code Generation Using Self-Interactive Assistant, pp. 2347-2352, (2024)</t>
  </si>
  <si>
    <t>Q.I. Sarhan; Department of Computer Science, College of Science, University of Duhok, Duhok, Kurdistan Region, Iraq; email: qusay.sarhan@uod.ac</t>
  </si>
  <si>
    <t>Koya University</t>
  </si>
  <si>
    <t>ARO - Sci. J. Koya Univ.</t>
  </si>
  <si>
    <t>2-s2.0-105014775272</t>
  </si>
  <si>
    <t>O</t>
  </si>
  <si>
    <t>Clear T.; Cajander Å.; Clear A.; Mcdermott R.; Daniels M.; Divitini M.; Forshaw M.; Humble N.; Kasinidou M.; Kleanthous S.; Kultur C.; Parvini G.; Polash M.; Zhu T.</t>
  </si>
  <si>
    <t>Clear, Tony (35615244100); Cajander, Åsa (8116545800); Clear, Alison (37761214200); Mcdermott, Roger (36928180000); Daniels, Mats (7201966420); Divitini, Monica (6701525223); Forshaw, Matthew (55606562100); Humble, Niklas (57213001745); Kasinidou, Maria (57209773941); Kleanthous, Styliani (55347167800); Kultur, Can (35519700000); Parvini, Ghazaleh (57218700929); Polash, Mohammad (55321779600); Zhu, Tingting (56681654400)</t>
  </si>
  <si>
    <t>35615244100; 8116545800; 37761214200; 36928180000; 7201966420; 6701525223; 55606562100; 57213001745; 57209773941; 55347167800; 35519700000; 57218700929; 55321779600; 56681654400</t>
  </si>
  <si>
    <t>AI Integration in the IT Professional Workplace: A Scoping Review and Interview Study with Implications for Education and Professional Competencies</t>
  </si>
  <si>
    <t>Annual Conference on Innovation and Technology in Computer Science Education, ITiCSE</t>
  </si>
  <si>
    <t>10.1145/3689187.3709607</t>
  </si>
  <si>
    <t>https://www.scopus.com/inward/record.uri?eid=2-s2.0-85219553333&amp;doi=10.1145%2F3689187.3709607&amp;partnerID=40&amp;md5=122fcb4fbafebff4d02a0d0c771e4be3</t>
  </si>
  <si>
    <t>Department of Computer Science and Software Engineering, Auckland University of Technology, Auckland, New Zealand; Department of Information Technology, Uppsala University, Uppsala, Sweden; School of Business, Eastern Institute of Technology, Auckland, New Zealand; School of Computing, Robert Gordon University, Aberdeen, United Kingdom; Dpt. of Computer Science, Norwegian University of Science and Technology, Trondheim, Norway; The Alan Turing Institute, Newcastle Upon Tyne, United Kingdom; Open University of Cyprus, Nicosia, Cyprus; The Open University of Cyprus, Nicosia, Cyprus; School of Computer Science, Carnegie Mellon University, Pittsburgh, PA, United States; Manning College of Information and Computer Sciences, University of Massachusetts Amherst, Amherst, United States; School of Computer Science, University of Sydney, Sydney, Australia; Department of Geography, Geomatics and Environment, University of Toronto Mississauga, Toronto, Canada; School of Computer Science, Newcastle University, Newcastle upon Tyne, United Kingdom</t>
  </si>
  <si>
    <t>Clear T., Department of Computer Science and Software Engineering, Auckland University of Technology, Auckland, New Zealand; Cajander Å., Department of Information Technology, Uppsala University, Uppsala, Sweden; Clear A., School of Business, Eastern Institute of Technology, Auckland, New Zealand; Mcdermott R., School of Computing, Robert Gordon University, Aberdeen, United Kingdom; Daniels M., Department of Information Technology, Uppsala University, Uppsala, Sweden; Divitini M., Dpt. of Computer Science, Norwegian University of Science and Technology, Trondheim, Norway; Forshaw M., The Alan Turing Institute, Newcastle Upon Tyne, United Kingdom, School of Computer Science, Newcastle University, Newcastle upon Tyne, United Kingdom; Humble N., Department of Information Technology, Uppsala University, Uppsala, Sweden; Kasinidou M., Open University of Cyprus, Nicosia, Cyprus; Kleanthous S., The Open University of Cyprus, Nicosia, Cyprus; Kultur C., School of Computer Science, Carnegie Mellon University, Pittsburgh, PA, United States; Parvini G., Manning College of Information and Computer Sciences, University of Massachusetts Amherst, Amherst, United States; Polash M., School of Computer Science, University of Sydney, Sydney, Australia; Zhu T., Department of Geography, Geomatics and Environment, University of Toronto Mississauga, Toronto, Canada</t>
  </si>
  <si>
    <t>As Artificial Intelligence (AI) continues transforming workplaces globally, particularly within the Information Technology (IT) industry, understanding its impact on IT professionals and computing curricula is crucial. This research builds on joint work from two countries, addressing concerns about AI's increasing influence in IT sector workplaces and its implications for tertiary education. The study focuses on AI technologies such as generative AI (GenAI) and large language models (LLMs). It examines how they are perceived and adopted and their effects on workplace dynamics, task allocation, and human-system interaction. IT professionals, noted as early adopters of AI, offer valuable insights into the interplay between AI and work engagement, highlighting the significant competencies required for digital workplaces. This study employs a dual-method approach, combining a systematic and multi-vocal literature review and qualitative research methods. These included a thematic analysis of a set of 47 interviews conducted between March and May of 2024 with IT professionals in two countries (New Zealand and Sweden). The research aimed to understand the implications for computing students, education curricula, and the assessment of emerging professional competencies. The literature review found insufficient evidence addressing comprehensive AI practice methodologies, highlighting the need to both develop and regulate professional competencies for effective AI integration. Key interview findings revealed diverse levels of GenAI adoption, ranging from individual experimentation to institutional integration. Participants generally expressed positive attitudes toward the technology and were actively pursuing self-learning despite some concerns. The themes emerging from the interviews included AI's role in augmenting human tasks, privacy and security concerns, productivity enhancements, legal and ethical challenges, and the evolving need for new competencies in the workplace. The study underscores the critical role of competency frameworks in guiding professional development and ensuring preparedness for an AI-driven environment. Additionally, it highlights the need for educational institutions to adapt curricula to address these emerging demands effectively.  © 2024 Copyright held by the owner/author(s).</t>
  </si>
  <si>
    <t>artificial intelligence; computing competencies; computing curricula; generative ai; it profession; large language models</t>
  </si>
  <si>
    <t>Computing competency; Computing curricula; Generative ai; Information technology professionals; Intelligence integration; IT profession; Language model; Large language model; Literature reviews; Professional competencies</t>
  </si>
  <si>
    <t>Uppsala Universitet, UU; Alzheimer's Foundation of America, AFA, (220244); Alzheimer's Foundation of America, AFA</t>
  </si>
  <si>
    <t>The AFA funded project Work engagement in automation, robotics and AI (AROA, dnr 220244).and the Uppsala University Strategic Activities Fund for EDU-AI are gratefully acknowledged, as are the contribution of the interviewees from each country.</t>
  </si>
  <si>
    <t>industrialstrategycouncil., (2024); Quantifying the UK Data Skills Gap - Full report — gov, (2024); Altman M.; Cohen A.; Nissim K., ACM TechBrief: Data Privacy Protection, (2024); Asgarkhani M.; Clear A., Techniques for aligning IT Education with Industry demand, In Proceedings of the 2014 Annual CITRENZ Conference, 22, (2014); Azaiz I.; Kiesler N.; Strickroth S., Feedback-Generation for Programming Exercises With GPT-4, pp. 31-37, (2024); Bendler D.; Felderer M., 2023, ACM Transactions on Computing Education, 23, 2, pp. 1-33, (2023); Berman G.; Goyal N.; Madaio M., A Scoping Study of Evaluation Practices for Responsible AI Tools: Steps Towards Effectiveness Evaluations, In Proceedings of the CHI Conference on Human Factors in Computing Systems, pp. 1-24, (2024); Borenstein J.; Howard A.M., Emerging challenges in AI and the need for AI ethics education, Ai and Ethics, 1, 2020, pp. 61-65, (2020); Bowers D.S.; Sabin M.; Raj R.K.; Impagliazzo J., Computing Competencies: Mapping CC2020 Dispositions to SFIA Responsibility Characteristics, In 2022 IEEE Global Engineering Education Conference (EDUCON), pp. 428-437; Braun V.; Clarke V., 2006, Qualitative research in psychology, 3, 2, pp. 77-101, (2006); Braun V.; Clarke V., 2021, Qualitative research in psychology, 18, 3, pp. 328-352, (2021); Brynjolfsson E.; Li D.; Raymond L.R., Generative AI at work, (2023); Bucaioni A.; Cicchetti A.; Ciccozzi F., 2022, Software and Systems Modeling, 21, 5, pp. 1959-1981, (2022); Carlisle S.; Ivanov S.; Dijkmans C., 2023, Journal of tourism futures, 9, 2, pp. 240-266, (2023); Carlson S., 2017, The Chronicle of Higher Education, 64, (2017); Chien A.A.; Lin L.; Nguyen H.; Rao V.; Sharma T.; Wijayawardana R., Reducing the Carbon Impact of Generative AI Inference (today and in 2035), In Proceedings of the 2nd Workshop on Sustainable Computer Systems, (2023); Chiu T.K.F.; Ahmad Z.; Ismailov M.; Sanusi I.T., What are artificial intelligence literacy and competency? A comprehensive framework to support them, Computers and Education Open, 6, 2024, (2024); Clarke V.; Braun V., 2013, The psychologist, 26, 2, pp. 120-123, (2013); Clear A.; Parrish A., Computing Curricula 2020 - CC2020 - Paradigms for Future Computing Curricula, (2020); Clear T., Data analysis Protocol for a Joint Study into the Impacts of AI on professional Competencies of IT Professionals and Implications for Computing Students, (2024); Clear T., 2024, ACM Inroads, 15, 2, pp. 6-9, (2024); Principles for the development, deployment, and use of generative AI technologies, (2023); Cowan B.; Watanobe Y.; Shirafuji A., Enhancing Programming Learning with LLMs: Prompt Engineering and Flipped Interaction, In Proceedings of the 2023 4th Asia Service Sciences and Software Engineering Conference (Aizu-Wakamatsu City, Japan) (ASSE’23), pp. 10-16, (2024); Cruzes D.S.; Dyba T., Recommended steps for thematic synthesis in software engineering, pp. 275-284, (2011); Davies A.C.; Davies A.; Abdulhussein H.; Hooley F.; Eleftheriou I.; Hassan L.; Bromiley P.A.; Couch P.; Wasiuk C.; Brass A., Educating the Healthcare Workforce to Support Digital Transformation, In Stud. Health Technol. Informatics, 290, pp. 934-936, (2022); Davila N.; Wiese I.; Steinmacher I.; Lucio da Silva L.; Kawamoto A.; Jose Peres Favaro G.; Nunes I., An Industry Case Study on Adoption of AI-based Programming Assistants, In Proceedings of the 46th International Conference on Software Engineering: Software Engineering in Practice, pp. 92-102, (2024); Denny P.; Leinonen J.; Prather J.; Luxton-Reilly A.; Amarouche T.; Becker B.A.; Reeves B.N., Promptly: Using Prompt Problems to Teach Learners How to Effectively Utilize AI Code Generators, (2023); Denny P.; Prather J.; Becker B.A.; Finnie-Ansley J.; Hellas A.; Leinonen J.; Luxton-Reilly A.; Reeves B.N.; Santos E.A.; Sarsa S., 2024, Commun. ACM, 67, 2, pp. 56-67, (2024); Dhyani P.; Nautiyal S.; Negi A.; Dhyani S.; Chaudhary P., Automated API Docs Generator using Generative AI, In 2024 IEEE International Students’ Conference on Electrical, Electronics and Computer Science (SCEECS), pp. 1-6, (2024); Ebert C.; Louridas P., 2023, IEEE Software, 40, 4, pp. 30-38, (2023); Elvira T.; Procko T.T.; Couder J.O.; Ochoa O., Digital Rubber Duck: Leveraging Large Language Models for Extreme Programming, In 2023 Congress in Computer Science, Computer Engineering, &amp; Applied Computing (CSCE), pp. 295-304, (2023); Information Technology Competency Model, (2024); Data Science Competency Framework (DS-CF), (2017); O*NET OnLine, (2024); Computing Curricula 2020: Paradigms for Global Computing Education, (2020); Forsgren N.; Storey M.-A.; Maddila C.; Zimmermann T.; Houck B.; Butler J., 2021, Queue, 19, 1, pp. 20-48, (2021); SFIA 9 - a framework for AI skills - BETA, (2024); Frezza S.; Clear T.; Clear A., Unpacking dispositions in the CC2020 computing curriculum overview report, In 2020 IEEE Frontiers in Education Conference (FIE), pp. 1-8, (2020); Frezza S.; Clear T.; Clear A., Unpacking Dispositions in the CC2020 Computing Curriculum Overview Report, (2020); Frezza S.; Daniels M.; Pears A.; Cajander A.; Kann V.; Kapoor A.; McDermott R.; Peters A.-K.; Sabin M.; Wallace C., Modelling competencies for computing education beyond 2020: a research based approach to defining competencies in the computing disciplines, In Proceedings Companion of the 23rd Annual ACM Conference on Innovation and Technology in Computer Science Education (Larnaca, Cyprus) (ITiCSE 2018 Companion), pp. 148-174, (2018); Garousi V.; Felderer M.; Mantyla M.V., Guidelines for including grey literature and conducting multivocal literature reviews in software engineering, Information and software technology, 106, 2019, pp. 101-121, (2019); Gotterbarn D.; Miller K.; Rogerson S., 1999, Computer, 32, 10, pp. 84-88, (1999); Competency Map for the Data Science and Analytics-Enabled Graduate, (2016); Government Digital and Data Profession Capability Framework, (2024); Guan X.; Treude C., Enhancing Source Code Representations for Deep Learning with Static Analysis, In Proceedings of the 32nd IEEE/ACM International Conference on Program Comprehension, pp. 64-68, (2024); Harland K.; O'Connor H., Broadening the Scope of Impact - Defining, assessing and measuring impact of major public research programmes, with lessons from 6 small advanced economies, Report. Small Advanced Economies Initiative (SAEI) Secretariat, (2015); Hayashiguchi E.; Washizaki H.; Shintani K.; Yoshioka D., The competency-based computing curricula 2020 and SFIA V7 comparison focusing on digital transformation age, In 2022 IEEE world engineering education conference (EDUNINE), pp. 1-6, (2022); The UK Data Service Data Skills Framework for working with large scale survey data, census, and macro-level aggregate data, (2024); Hoffmann J.; Frister D., Generating Software Tests for Mobile Applications Using Fine-Tuned Large Language Models, In Proceedings of the 5th ACM/IEEE International Conference on Automation of Software Test (AST 2024), pp. 76-77, (2024); ASUM-DM; Artificial intelligence (AI) data specialist, (2024); Data scientist (integrated degree), (2024); Data scientist (integrated degree), (2024); Data technician, (2024); Digital and technology solutions specialist (integrated degree), (2024); Operational research specialist, (2024); ST1386 Data Engineer L5 Occupational Standard, (2024); Digital Catapult, Science, Technology Facilities Council, British, AI Skills for Business Competency Framework, (2024); Jin M.; Shahriar S.; Tufano M.; Shi X.; Lu S.; Sundaresan N.; Svyatkovskiy A., InferFix: End-to-End Program Repair with LLMs, In Proceedings of the 31st ACM Joint European Software Engineering Conference and Symposium on the Foundations of Software Engineering, pp. 1646-1656, (2023); Kasinidou M.; Kleanthous S.; Barlas P.; Otterbacher J., I agree with the decision, but they didn’t deserve this: Future Developers’ Perception of Fairness in Algorithmic Decisions, In Proceedings of the 2021 ACM Conference on Fairness, Accountability, and Transparency (Virtual Event, Canada) (FAccT’21), pp. 690-700, (2021); Kasinidou M.; Kleanthous S.; Busso M.; Rodas M.; Otterbacher J.; Giunchiglia F., Artificial Intelligence in Everyday Life 2.0: Educating University Students from Different Majors, In Proceedings of the 2024 on Innovation and Technology in Computer Science Education V, 1, pp. 24-30, (2024); Kasinidou M.; Kleanthous S.; Orphanou K.; Otterbacher J., Educating Computer Science Students about Algorithmic Fairness, Accountability, Transparency and Ethics, In Proceedings of the 26th ACM Conference on Innovation and Technology in Computer Science Education V. 1 (Virtual Event, Germany) (ITiCSE’21), pp. 484-490, (2021); Kasinidou M.; Kleanthous S.; Otterbacher J., Artificial Intelligence in Everyday Life: Educating the Public Through an Open, Distance-Learning Course, In Proceedings of the 2023 Conference on Innovation and Technology in Computer Science Education V, 1, pp. 306-312, (2023); Kasinidou M.; Kleanthous S.; Otterbacher J., Artificial intelligence is a very broad term": How educators perceive Artificial Intelligence?, In Proceedings of the 2024 International Conference on Information Technology for Social Good (Bremen, Germany) (GoodIT’24), pp. 315-323, (2024); Kazemitabaar M.; Hou X.; Henley A.; Ericson B.J.; Weintrop D.; Grossman T., How Novices Use LLM-based Code Generators to Solve CS1 Coding Tasks in a Self-Paced Learning Environment, In Proceedings of the 23rd Koli Calling International Conference on Computing Education Research (Koli, Finland) (Koli Calling’23), (2024); Kiesler N.; Kumar A.N.; MacKellar B.K.; McCauley R.; Sabin M.; Impagliazzo J., Students’ Perceptions of Behaviors Associated with Professional Dispositions in Computing Education, In Proceedings of the 2024 on Innovation and Technology in Computer Science Education V, 1, pp. 353-359, (2024); King N.; Brooks J.; Tabari S., 2018, Qualitative methodologies in Organization studies: volume II: methods and possibilities, pp. 179-206, (2018); Kleanthous S., Human-AI Teaming: Following the IMOI Framework, In Artificial Intelligence in HCI, pp. 387-406, (2024); Kleanthous S.; Kasinidou M.; Barlas P.; Otterbacher J., 2022, Patterns, 3, (2022); Kumar A.N.; Becker B.A.; Pias M.; Oudshoorn M.; Jalote P.; Servin C.; Aly S.G.; Blumenthal R.L.; Epstein S.L.; Anderson M.D., 2023, ACM Inroads, 14, 3, pp. 22-29, (2023); Kumar A.N.; Raj R.K., Computer Science Curricula 2023 (CS2023): The Final Report, In Proceedings of the 55th ACM Technical Symposium on Computer Science Education V, 2, pp. 1867-1868, (2024); Li B.; Jiang Y.; Gadepally V.; Tiwari D., Toward sustainable genai using generation directives for carbon-friendly large language model inference, (2024); Li J.; Zhang Y.; Karas Z.; McMillan C.; Leach K.; Huang Y., Do Machines and Humans Focus on Similar Code? Exploring Explainability of Large Language Models in Code Summarization, In Proceedings of the 32nd IEEE/ACM International Conference on Program Comprehension, pp. 47-51, (2024); Li P.; Yang J.; Islam M.A.; Ren S., Making ai less" thirsty": Uncovering and addressing the secret water footprint of ai models, (2023); Liang J.T.; Yang C.; Myers B.A., A large-scale survey on the usability of ai programming assistants: Successes and challenges, In Proceedings of the 46th IEEE/ACM International Conference on Software Engineering, pp. 1-13, (2024); Long D.; Magerko B., What is AI literacy? Competencies and design considerations, In Proceedings of the 2020 CHI conference on human factors in computing systems, pp. 1-16, (2020); Lundberg S.M.; Lee S.-I., 2017, Advances in neural information processing systems, 30, (2017); Macedo M.; Tian Y.; Cogo F.; Adams B., Exploring the Impact of the Output Format on the Evaluation of Large Language Models for Code Translation, In Proceedings of the 2024 IEEE/ACM First International Conference on AI Foundation Models and Software Engineering, pp. 57-68, (2024); McAfee A.; Brynjolfsson E., 2016, Foreign Affairs, 95, 4, pp. 139-150, (2016); Miranda S.; Orciuoli F.; Loia V.; Sampson D., An ontology-based model for competence management, Data &amp; Knowledge Engineering, 107, 2017, pp. 51-66, (2017); Mitchell O., More effective test case generation with multiple tribes of AI, In Proceedings of the ACM/IEEE 44th International Conference on Software Engineering: Companion Proceedings, (2022); Nguyen A.; Ngo H.N.; Hong Y.; Dang B.; Nguyen B.-P.T., 2022, Education and Information Technologies, 28, 4, pp. 4221-4241, (2022); Noponen N.; Feshchenko P.; Auvinen T.; Luoma-Aho V.; Abrahamsson P., Taylorism on steroids or enabling autonomy? A systematic review of algorithmic management, Management review quarterly, 2023, pp. 1-27, (2023); Oakes B.J.; Famelis M.; Sahraoui H., 2024, ACM Transactions on Software Engineering and Methodology, 33, 4, pp. 1-50, (2024); Guide on the use of generative artificial intelligence, (2024); Okuda K.; Amarasinghe S., AskIt: Unified Programming Interface for Programming with Large Language Models, In 2024 IEEE/ACM International Symposium on Code Generation and Optimization (CGO), pp. 41-54, (2024); Information Technology Curricula 2017: Curriculum Guidelines for Baccalaureate Degree Programs in Information Technology, (2017); Ozkaya I., 2023, IEEE Software, 40, 3, pp. 4-8, (2023); Petticrew M.; Roberts H., Systematic reviews in the social sciences: A practical guide, (2008); Potanin M.; Holtkemper M.; Beecks C., Exploring the Integration of Data Science Competencies in Modern Automation Frameworks: Insights for Workforce Empowerment, In Lect. Notes Networks Syst., 1065, pp. 232-240, (2024); Prasad P.; Sane A., A Self-Regulated Learning Framework using Generative AI and its Application in CS Educational Intervention Design, In Proceedings of the 55th ACM Technical Symposium on Computer Science Education V., 1, pp. 1070-1076, (2024); Prather J.; Reeves B.N.; Leinonen J.; MacNeil S.; Randrianasolo A.S.; Becker B.A.; Kimmel B.; Wright J.; Briggs B., The Widening Gap: The Benefits and Harms of Generative AI for Novice Programmers, In Proceedings of the 2024 ACM Conference on International Computing Education Research, 1, pp. 469-486, (2024); Psyche V.; Tremblay D.-G.; Miladi F.; Yagoubi A., 2023, Open Journal of Social Sciences, 11, 5, pp. 537-560, (2023); Raj R.K.; Impagliazzo J.; Aly S.G.; Bowers D.S.; Connamacher H.; Kurkovsky S.; MacKellar B.; Prickett T.; Samary M.M.; Stefanov K., Professional Accreditation and Competency-Based Computing Education, In Proceedings of the 27th ACM Conference on on Innovation and Technology in Computer Science Education, 2, pp. 564-565, (2022); Razzak M.A.; Noll J.; Richardson I.; Canna C.N.; Beecham S., Protocol for a Review of Global Software Development Models Lero Technical Report No. 2020 TR 10 GSD Review Protocol, 2020, (2020); Rubio-Medrano C.E.; Kotak A.; Wang W.; Sohr K., Pairing Human and Artificial Intelligence: Enforcing Access Control Policies with LLMs and Formal Specifications, In Proceedings of the 29th ACM Symposium on Access Control Models and Technologies, pp. 105-116, (2024); Seaman C., 1999, IEEE Transactions on Software Engineering, 25, 4, pp. 557-572, (1999); (2023); Sharp H.; Baddoo N.; Beecham S.; Hall T.; Robinson H., 2009, Information and software technology, 51, 1, pp. 219-233, (2009); Shen Y.; Ai X.; Gerald Soosai Raj A.; Jeffrey Leo John R.; Syamkumar M., Implications of ChatGPT for Data Science Education, In Proceedings of the 55th ACM Technical Symposium on Computer Science Education V., 1, pp. 1230-1236, (2024); Software Engineering Competency Model v1.0., (2014); Spinellis D., 2024, IEEE Software, 41, 3, pp. 16-18, (2024); Stol K.-J.; Fitzgerald B., Research protocol for a case study of crowdsourcing software development, (2014); Data Skills for Work personas, (2024); Uhlenbrook S.; De Jong E., 2012, Hydrology and Earth System Sciences, 16, 10, pp. 3475-3483, (2012); Ussatova O.; Karyukin V.; Zhumabekova A.; Begimbayeva Y.; Ussatov N., Designing a vulnerability threat detection scanner with the use of machine learning models, In Proceedings of the 13th International Conference on Advances in Information Technology, pp. 1-8, (2023); Here’s Why the World of Work Urgently Needs to Put Skills First, (2022); Xia C.S.; Paltenghi M.; Le Tian J.; Pradel M.; Zhang L., Fuzz4all: Universal fuzzing with large language models, In Proceedings of the IEEE/ACM 46th International Conference on Software Engineering, pp. 1-13, (2024); Lim M.K.; Yeow M.Y.; Chong C.Y., On the application of machine learning models to assess and predict software reusability, In Proceedings of the 6th International Workshop on Machine Learning Techniques for Software Quality Evaluation, pp. 17-22, (2022); Yildirim R.; Aydin K.; Cetin O., Evaluating the Impact of Conventional Code Analysis Against Large Language Models in API Vulnerability Detection, In European Interdisciplinary Cybersecurity Conference, pp. 57-64, (2024); Ziegler A.; Kalliamvakou E.; Alice Li X.; Rice A.; Rifkin D.; Simister S.; Sittampalam G.; Aftandilian E., 2024, Commun. ACM, 67, 3, pp. 54-63, (2024)</t>
  </si>
  <si>
    <t>ACM SIGCSE</t>
  </si>
  <si>
    <t>29th  Working Group Reports on Innovation and Technology in Computer Science Education, ITiCSE WGR 2024</t>
  </si>
  <si>
    <t>8 July 2024 through 10 July 2024</t>
  </si>
  <si>
    <t>Milan</t>
  </si>
  <si>
    <t>1942647X</t>
  </si>
  <si>
    <t>979-840071208-1</t>
  </si>
  <si>
    <t>Annu. Conf. Innov. Technol. Comput. Sci. Educ. ITiCSE</t>
  </si>
  <si>
    <t>2-s2.0-85219553333</t>
  </si>
  <si>
    <t>Rahulamathavan Y.; Farooq M.; De Silva V.</t>
  </si>
  <si>
    <t>Rahulamathavan, Yogachandran (35226616800); Farooq, Misbah (57219626471); De Silva, Varuna (57200569349)</t>
  </si>
  <si>
    <t>35226616800; 57219626471; 57200569349</t>
  </si>
  <si>
    <t>PLEX: Perturbation-Free Local Explanations for LLM-Based Text Classification</t>
  </si>
  <si>
    <t>IEEE Journal on Selected Topics in Signal Processing</t>
  </si>
  <si>
    <t>10.1109/JSTSP.2025.3633593</t>
  </si>
  <si>
    <t>https://www.scopus.com/inward/record.uri?eid=2-s2.0-105022241452&amp;doi=10.1109%2FJSTSP.2025.3633593&amp;partnerID=40&amp;md5=ff3918a8cb9af5c5ce919bf635b000e2</t>
  </si>
  <si>
    <t>Loughborough University London, Institute for Digital Technologies, London, E20 3BS, United Kingdom</t>
  </si>
  <si>
    <t>Rahulamathavan Y., Loughborough University London, Institute for Digital Technologies, London, E20 3BS, United Kingdom; Farooq M., Loughborough University London, Institute for Digital Technologies, London, E20 3BS, United Kingdom; De Silva V., Loughborough University London, Institute for Digital Technologies, London, E20 3BS, United Kingdom</t>
  </si>
  <si>
    <t>Large Language Models (LLMs) excel in text classification, but their complexity hinders interpretability, making it difficult to understand the reasoning behind their predictions. Explainable AI (XAI) methods like LIME and SHAP offer local explanations by identifying influential words, but they rely on computationally expensive perturbations. These methods typically generate thousands of perturbed sentences and perform inferences on each, incurring a substantial computational burden, especially with LLMs. To address this, we propose Perturbation-free Local Explanation (PLEX), a novel method that leverages the contextual embeddings extracted from the LLM and a “Siamese network” style neural network trained to align with feature importance scores. This one-off training eliminates the need for subsequent perturbations, enabling efficient explanations for any new sentence. We demonstrate PLEX's effectiveness on four different classification tasks (sentiment, fake news, fake COVID-19 news and depression), showing more than 92% agreement with LIME and SHAP. Our evaluation using a “stress test” reveals that PLEX accurately identifies influential words, leading to a similar decline in classification accuracy as observed with LIME and SHAP when these words are removed. Notably, in some cases, PLEX demonstrates superior performance in capturing the impact of key features. PLEX dramatically accelerates explanation, reducing time and computational overhead by two and four orders of magnitude, respectively. This work offers a promising solution for explainable LLM-based text classification. © 2007-2012 IEEE.</t>
  </si>
  <si>
    <t>BERT; Explainable AI; LIME; LLM; SHAP; text classification</t>
  </si>
  <si>
    <t>Natural language processing systems; Neural networks; Text processing; BERT; Computational burden; Excel; Explainable AI; Interpretability; Language model; Large language model; Model-based OPC; SHAP; Text classification; Classification (of information)</t>
  </si>
  <si>
    <t>EPSRC Communications Hub for Empowering Distributed Cloud Computing Applications and Research; CHEDDAR, (EP/X040518/1, EP/Y037421/1); Engineering and Physical Sciences Research Council, SRC, (EP/X028631/1)</t>
  </si>
  <si>
    <t>Received 28 November 2024; revised 31 October 2025; accepted 10 November 2025. Date of publication 19 November 2025; date of current version 31 December 2025. This work was supported in part by the UK EPSRC Communications Hub for Empowering Distributed Cloud Computing Applications and Research (CHEDDAR) Hub under Grant EP/X040518/1 and Grant EP/Y037421/1 and in part by EPSRC: A Trustworthy Robotic Autonomous system to support Casualty Triage, under Grant EP/X028631/1. The guest editor coordinating the review of this article and approving it for publication was David F Harwath. (Corresponding author: Yogachandran Rahulamathavan.) The authors are with the Institute for Digital Technologies, Loughbor-ough University London, E20 3BS London, U.K. (e-mail: y.rahulamathavan@ lboro.ac.uk; M.Farooq@lboro.ac.uk; V.D.De-Silva@lboro.ac.uk). PLEX Sourcecode: https://github.com/rahulay1/PLEX. Digital Object Identifier 10.1109/JSTSP.2025.3633593 Fig. 1. Visualization of word-level importance scores for an example sentence using the proposed PLEX approach. The sentence is classified as depression by a fine-tuned BERT model. The PLEX framework effectively highlights both highly important and less important words, providing clear interpretability.</t>
  </si>
  <si>
    <t>Zhao H., Explainability for large language models: A survey, ACM Trans. Intell. Syst. Technol., 15, 2, pp. 1-38, (2024); Shahid Z.; Rahulamathavan Y.; Dogan S., Second glance: A novel explainable AI to understand feature interactions in neural networks using higher-order partial derivatives, (2024); Vaswani A., Attention is all you need, Proc. Adv. Neural Inf. Process. Syst., (2017); Malhotra A.; Jindal R., XAI transformer-based approach for interpreting depressed and suicidal user behaviour on online social networks, Cogn. Syst. Res., 84, (2024); Ribeiro M.T.; Singh S.; Guestrin C., Why should i trust you?’ Explaining the predictions of any classifier, Proc. 22nd ACM SIGKDD Int. Conf. Knowl. Discov. Data Mining, pp. 1135-1144, (2016); Hashmi E.; Yayilgan S.Y.; Yamin M.M.; Ali S.; Abomhara M., Advancing fake news detection: Hybrid deep learning with fast-text and explainable AI, IEEE Access, 12, pp. 44462-44480, (2024); Lundberg S., A unified approach to interpreting model predictions, Proc. 31st Int. Conf. Neural Inf. Process. Syst., (2017); Devlin J., BERT: Pre-training of deep bidirectional transformers for language understanding, Proc. 2019 conf. North Amer. chapter assoc. comput. linguistics: hum. lang. technol., 1, pp. 4171-4186, (2019); Bromley J.; Guyon I.; LeCun Y.; Sackinger E.; Shah R., Signature verification using a “Siamese” time delay neural network, Proc. Adv. Neural Inf. Process. Syst., 6, (1993); Farooq M.; De Silva V.; Shi X., An attention-based ensemble model for emotion recognition in conversation, Proc. 14th Int. Conf. Pattern Recognit. Syst., pp. 1-7, (2024); Wu Z.; Ong D.C., On explaining your explanations of BERT: An empirical study with sequence classification, Proc. 2016 Conf. North Amer. Chapter Assoc. Comput. Linguistics: Hum. Lang. Technol., pp. 681-691, (2021); Li J.; Chen X.; Hovy E.; Jurafsky D., Visualizing and understanding neural models in NLP, (2015); Kindermans P.J., The (Un)reliability of saliency methods, Explainable AI: Interpreting, Explaining and Visualizing Deep Learning, pp. 267-280, (2019); Bach S., On pixel-wise explanations for non-linear classifier decisions by layer-wise relevance propagation, PLoS One, 10, 7, (2015); Wu Z.; Nguyen T.S.; Ong D.C., Structured self-attention weights encode semantics in sentiment analysis, Proc. Third BlackboxNLP Workshop Analyzing Interpreting Neural Netw. NLP, pp. 255-264, (2020); Attanasio G.; Nozza D.; Pastor E.; Hovy D., Benchmarking post-hoc interpretability approaches for transformer-based misogyny detection, Proc. NLP Power! First Workshop Efficient Benchmarking NLP, pp. 100-112, (2022); Sundararajan M.; Taly A.; Yan Q., Axiomatic attribution for deep networks, Proc. Int. Conf. Mach. Learn., pp. 3319-3328, (2017); Jin X.; Wei Z.; Du J.; Xue X.; Ren X., Towards hierarchical importance attribution: Explaining compositional semantics for neural sequence models, (2019); Barkan O., LLM explainability via attributive masking learning, Proc. Findings Assoc. Comput. Linguistics: EMNLP, pp. 9522-9537, (2024); Horovicz M.; Goldshmidt R., TokenSHAP: Interpreting large language models with monte carlo Shapley value estimation, Proc. 1st Workshop NLP Sci., pp. 1-8, (2024); Cantini R.; Orsino A.; Talia D., Xai-driven knowledge distillation of large language models for efficient deployment on low-resource devices, J. Big Data, 11, 1, (2024); Li J.; Zhang Y.; Karas Z.; McMillan C.; Leach K.; Huang Y., Do machines and humans focus on similar code? Exploring explainability of large language models in code summarization, Proc. 32nd IEEE/ACM Int. Conf. Prog. Comprehension, pp. 47-51, (2024); Jin D.; Jin Z.; Zhou J.T.; Szolovits P., Is BERT really robust? A strong baseline for natural language attack on text classification and entailment, Proc. AAAI Conf. Artif. Intell., 34, 5, pp. 8018-8025, (2020); Li Y.; Xu M.; Miao X.; Zhou S.; Qian T., Prompting large language models for counterfactual generation: An empirical study, Proc. 2024 Joint Int. Conf. Comput. Linguistics, Lang. Resour. Eval. (LREC-COLING 2024), (2023); Liu G.; Zhang J.; Liu Q.; Wu J.; Wu S.; Wang L., Uni-modal event-agnostic knowledge distillation for multimodal fake news detection, IEEE Trans. Knowl. Data Eng., 36, 12, pp. 9490-9503, (2024); Lin G.; Zhao Q., Large language model sentinel: Advancing adversarial robustness by LLM agent, (2024); Goldshmidt R.; Horovicz M., TokenSHAP: Interpreting large language models with monte carlo Shapley value estimation, Proc. 1st Workshop NLP Sci. (NLP4Science), pp. 1-8, (2024); Krishna S., Post hoc explanations of language models can improve language models, Proc. Adv. Neural Inf. Process. Syst., 36, (2024); Slack D.; Krishna S.; Lakkaraju H.; Singh S., Explaining machine learning models with interactive natural language conversations using TalkToModel, Nature Mach. Intell., 5, 8, pp. 873-883, (2023); Du C.; Huang L., Text classification research with attention-based recurrent neural networks, Int. J. Comput. Commun. Control, 13, 1, pp. 50-61, (2018); Yeh C.; Chen Y.; Wu A.; Chen C.; Viegas F.; Wattenberg M., AttentionViz: A global view of transformer attention, IEEE Trans. Vis. Comput. Graph., 30, 1, pp. 262-272, (2024); Liu D.; Greene D.; Dong R., A novel perspective to look at attention: Bi-level attention-based explainable topic modelling for news classification, Proc. 2020 EMNLP Workshop BlackboxNLP: Analyzing Interpreting Neural Netw, (2022); Liu S.; Le F.; Chakraborty S.; Abdelzaher T., On exploring attention-based explanation for transformer models in text classification, Proc. 2021 IEEE Int. Conf. Big Data, pp. 1193-1203, (2021); Shu K.; Cui L.; Wang S.; Lee D.; Liu H., dEFEND: Explainable fake news detection, Proc. 25th ACM SIGKDD Int. Conf. Knowl. Discov. Data Mining, pp. 395-405, (2019); Sebbaq H., MTBERT-Attention: An explainable BERT model based on multi-task learning for cognitive text classification, Sci. Afr., 21, (2023); Bastings J.; Filippova K., The elephant in the interpretability room: Why use attention as explanation when we have saliency methods?, (2020); Arous I., MARTA: Leveraging human rationales for explainable text classification, Proc. AAAI Conf. Artif. Intell., 35, 7, pp. 5868-5876, (2021); Bai B.; Liang J.; Zhang G.; Li H.; Bai K.; Wang F., Why attentions may not be interpretable?, Proc. 27th ACM SIGKDD Conf. Knowl. Discov. Data Mining, pp. 25-34, (2021); Brunner G., On identifiability in transformers, (2019); Chrysostomou G.; Aletras N., Improving the faithfulness of attention-based explanations with task-specific information for text classification, Proc. 59th Annual Meeting Assoc. Comput. Linguistics 11th Int. Joint Conf. Natural Lang. Process., pp. 477-488, (2021); Savani B., Emotion classifier, (2024); Fake news detect, (2024); Qinghui, Fake COVID news classifier, (2024); Poudel A., Sentiment classifier for depression, (2024); Elkomy A., Twitter emotion dataset: Unveiling the emotional tapestry of social media, (2024); Yetim E., Fake news detection datasets, (2024); Depression: Reddit Dataset (Cleaned), (2020); COVID-19 fake news dataset; de Fortuny E.J., Emotion detection with ModernBERT, (2025); Demszky D.; Movshovitz-Attias D.; Ko J.; Cowen A.; Nemade G.; Ravi S., GoEmotions: A dataset of fine-grained emotions, (2020)</t>
  </si>
  <si>
    <t>Y. Rahulamathavan; Loughborough University London, Institute for Digital Technologies, London, E20 3BS, United Kingdom; email: y.rahulamathavan@lboro.ac.uk</t>
  </si>
  <si>
    <t>IEEE J. Sel. Top. Sign. Proces.</t>
  </si>
  <si>
    <t>2-s2.0-105022241452</t>
  </si>
  <si>
    <t>Colavito G.; Lanubile F.; Novielli N.</t>
  </si>
  <si>
    <t>Colavito, Giuseppe (57220056794); Lanubile, Filippo (7003587349); Novielli, Nicole (23390593000)</t>
  </si>
  <si>
    <t>57220056794; 7003587349; 23390593000</t>
  </si>
  <si>
    <t>Benchmarking large language models for automated labeling: The case of issue report classification</t>
  </si>
  <si>
    <t>Information and Software Technology</t>
  </si>
  <si>
    <t>10.1016/j.infsof.2025.107758</t>
  </si>
  <si>
    <t>https://www.scopus.com/inward/record.uri?eid=2-s2.0-105003771564&amp;doi=10.1016%2Fj.infsof.2025.107758&amp;partnerID=40&amp;md5=6c8da513028589e02692c84cd2f86749</t>
  </si>
  <si>
    <t>University of Bari, Italy</t>
  </si>
  <si>
    <t>Colavito G., University of Bari, Italy; Lanubile F., University of Bari, Italy; Novielli N., University of Bari, Italy</t>
  </si>
  <si>
    <t>Context: Issue labeling is a fundamental task for software development as it is critical for the effective management of software projects. This practice involves assigning a label to issues, such as bug or feature request, denoting a task relevant to the project management. To date, large language models (LLMs) have been proposed to automate this task, including both fine-tuned BERT-like models and zero-shot GPT-like models. Objectives: In this paper, we investigate which LLMs offer the best trade-off between performance, response time, hardware requirements, and quality of the responses for issue report classification. Methods: We design and execute a comprehensive benchmark study to assess 22 generative decoder-only LLMs and 2 baseline BERT-like encoder-only models, which we evaluate on two different datasets of GitHub issues. Results: Generative LLMs demonstrate potential for zero-shot classification. However, their performance varies significantly across datasets and they require substantial computational resources for deployment. In contrast, BERT-like models show more consistent performance and lower resource requirements. Conclusions: Based on the empirical evidence provided in this study, we discuss implications for researchers and practitioners. In particular, our results suggest that fine-tuning BERT-like encoder-only models enables achieving consistent, state-of-the-art performance across datasets even in presence of a small amount of labeled data available for training. © 2025 Elsevier B.V.</t>
  </si>
  <si>
    <t>Generative AI; Issue labeling; Software maintenance and evolution</t>
  </si>
  <si>
    <t>Benchmarking; Computer hardware description languages; Computer software maintenance; Machine oriented languages; Report generators; Software design; Software prototyping; Automated labeling; Effective management; Feature requests; Generative AI; Issue labeling; Labelings; Language model; Management of software projects; Performance; Software maintenance and evolution; Project management</t>
  </si>
  <si>
    <t>European Commission, EC; FAIR, (PE00000013, CUP H97G22000210007); Ministero dell’Istruzione, dell’Università e della Ricerca, MIUR, (H53D23003510006, 2022B3BP5S); Ministero dell’Istruzione, dell’Università e della Ricerca, MIUR; CINECA-Italian, (HP10C7ORC9)</t>
  </si>
  <si>
    <t>This research was co-funded by the NRRP Initiative, Mission 4, Component 2, Investment 1.3 - Partnerships extended to universities, research centres, companies and research D.D. MUR n. 341 del 15.03.2022 \u2013 Next Generation EU (\u201CFAIR - Future Artificial Intelligence Research\u201D, code PE00000013, CUP H97G22000210007) and by the European Union - NextGenerationEU through the Italian Ministry of University and Research, Projects PRIN 2022 (\u201CQualAI: Continuous Quality Improvement of AI-based Systems\u201D, grant n. 2022B3BP5S, CUP: H53D23003510006). The models are deployed on the Leonardo supercomputer with the support of CINECA-Italian Super Computing Resource Allocation, class C project LLM4SE (HP10C7ORC9).</t>
  </si>
  <si>
    <t>Antoniol G.; Ayari K.; Di Penta M.; Khomh F.; Gueheneuc Y.-G., Is it a bug or an enhancement? a text-based approach to classify change requests, Proceedings of the 2008 Conf. of the Center for Advanced Studies on Collaborative Research: Meeting of Minds, (2008); Pandey N.; Sanyal D.; Hudait A.; Sen A., Automated classification of software issue reports using machine learning techniques: an empirical study, Innov. Syst. Softw. Eng., (2017); Devlin J.; Chang M.-W.; Lee K.; Toutanova K., BERT: Pre-training of deep bidirectional transformers for language understanding, Proceedings of the 2019 Conference of the North American Chapter of the Association for Computational Linguistics: Human Language Technologies, Volume 1 (Long and Short Papers), pp. 4171-4186, (2019); Lan Z.; Chen M.; Goodman S.; Gimpel K.; Sharma P.; Soricut R., ALBERT: A lite BERT for self-supervised learning of language representations, (2020); Sanh V.; Debut L.; Chaumond J.; Wolf T., DistilBERT, a distilled version of BERT: smaller, faster, cheaper and lighter, (2020); Zhuang L.; Wayne L.; Ya S.; Jun Z., A robustly optimized BERT pre-training approach with post-training, Proceedings of the 20th Chinese National Conference on Computational Linguistics, pp. 1218-1227, (2021); Colavito G.; Lanubile F.; Novielli N., Few-shot learning for issue report classification, 2023 IEEE/ACM 2nd International Workshop on Natural Language-Based Software Engineering, NLBSE, pp. 16-19, (2023); Colavito G.; Lanubile F.; Novielli N., Issue report classification using pre-trained language models, Proceedings of the 1st International Workshop on Natural Language-Based Software Engineering, NLBSE ’22, pp. 29-32, (2023); Izadi M., CatIss: An intelligent tool for categorizing issues reports using transformers, NLBSE 2022, (2022); Izadi M.; Akbari K.; Heydarnoori A., Predicting the objective and priority of issue reports in software repositories, Empir. Softw. Eng., 2, (2022); Colavito G.; Lanubile F.; Novielli N.; Quaranta L., Impact of data quality for automatic issue classification using pre-trained language models, J. Syst. Softw., 210, (2024); Fan A.; Gokkaya B.; Harman M.; Lyubarskiy M.; Sengupta S.; Yoo S.; Zhang J.M., Large language models for software engineering: Survey and open problems, 2023 IEEE/ACM International Conference on Software Engineering: Future of Software Engineering, ICSE-FoSE, pp. 31-53, (2023); Hou X.; Zhao Y.; Liu Y.; Yang Z.; Wang K.; Li L.; Luo X.; Lo D.; Grundy J.; Wang H., Large language models for software engineering: A systematic literature review, (2023); Colavito G.; Lanubile F.; Quaranta L.; Novielli N., Leveraging GPT-like LLMs to automate issue labeling, Proceedings of 21st International Conference on Mining Software Repositories, MSR 2024, April 2024, (2024); OpenAI, ChatGPT: Optimizing Language Models for Dialogue, (2022); Kallis R.; Izadi M.; Pascarella L.; Chaparro O.; Rani P., The NLBSE’23 tool competition, 2023 IEEE/ACM 2nd International Workshop on Natural Language-Based Software Engineering, NLBSE, pp. 1-8, (2023); Vaswani A.; Shazeer N.; Parmar N.; Uszkoreit J.; Jones L.; Gomez A.N.; Kaiser L.U.; Polosukhin I., Attention is all you need, Advances in Neural Information Processing Systems, 30, (2017); OpenAI, GPT-4 technical report, (2023); Zhao W.X.; Zhou K.; Li J.; Tang T.; Wang X.; Hou Y.; Min Y.; Zhang B.; Zhang J.; Dong Z.; Du Y.; Yang C.; Chen Y.; Chen Z.; Jiang J.; Ren R.; Li Y.; Tang X.; Liu Z.; Liu P.; Nie J.-Y.; Wen J.-R., A survey of large language models, (2023); Rumelhart D.E.; Hinton G.E.; Williams R.J., Learning representations by back-propagating errors, Nature, 323, 6088, pp. 533-536, (1986); Hochreiter S.; Schmidhuber J., Long short-term memory, Neural Comput., 9, 8, pp. 1735-1780, (1997); Radford A.; Narasimhan K.; Salimans T.; Sutskever I., Improving Language Understanding by Generative Pre-Training, (2018); He P.; Liu X.; Gao J.; Chen W., DeBERTa: Decoding-enhanced BERT with disentangled attention, (2021); Brown T.; Mann B.; Ryder N.; Subbiah M.; Kaplan J.D.; Dhariwal P.; Neelakantan A.; Shyam P.; Sastry G.; Askell A.; Agarwal S.; Herbert-Voss A.; Krueger G.; Henighan T.; Child R.; Ramesh A.; Ziegler D.; Wu J.; Winter C.; Hesse C.; Chen M.; Sigler E.; Litwin M.; Gray S.; Chess B.; Clark J.; Berner C.; McCandlish S.; Radford A.; Sutskever I.; Amodei D., Language models are few-shot learners, Advances in Neural Information Processing Systems, 33, pp. 1877-1901, (2020); Touvron H.; Lavril T.; Izacard G.; Martinet X.; Lachaux M.-A.; Lacroix T.; Roziere B.; Goyal N.; Hambro E.; Azhar F.; Rodriguez A.; Joulin A.; Grave E.; Lample G., LLaMA: Open and efficient foundation language models, (2023); Touvron H.; Martin L.; Stone K.; Albert P.; Almahairi A.; Babaei Y.; Bashlykov N.; Batra S.; Bhargava P.; Bhosale S.; Bikel D.; Blecher L.; Ferrer C.C.; Chen M.; Cucurull G.; Esiobu D.; Fernandes J.; Fu J.; Fu W.; Fuller B.; Gao C.; Goswami V.; Goyal N.; Hartshorn A.; Hosseini S.; Hou R.; Inan H.; Kardas M.; Kerkez V.; Khabsa M.; Kloumann I.; Korenev A.; Koura P.S.; Lachaux M.-A.; Lavril T.; Lee J.; Liskovich D.; Lu Y.; Mao Y.; Martinet X.; Mihaylov T.; Mishra P.; Molybog I.; Nie Y.; Poulton A.; Reizenstein J.; Rungta R.; Saladi K.; Schelten A.; Silva R.; Smith E.M.; Subramanian R.; Tan X.E.; Tang B.; Taylor R.; Williams A.; Kuan J.X.; Xu P.; Yan Z.; Zarov I.; Zhang Y.; Fan A.; Kambadur M.; Narang S.; Rodriguez A.; Stojnic R.; Edunov S.; Scialom T., Llama 2: Open foundation and fine-tuned chat models, (2023); Chowdhery A.; Narang S.; Devlin J.; Bosma M.; Mishra G.; Roberts A.; Barham P.; Chung H.W.; Sutton C.; Gehrmann S., PaLM: Scaling language modeling with pathways, J. Mach. Learn. Res., 24, 240, pp. 1-113, (2023); Team G., Gemini: A family of highly capable multimodal models, (2024); Chiang W.L.; Li Z.; Lin Z.; Sheng Y.; Wu Z.; Zhang H.; Zheng L.; Zhuang S.; Zhuang Y.; Gonzalez J.E.; Stoica I.; Xing E.P., Vicuna: An open-source chatbot impressing GPT-4 with 90%* ChatGPT quality, (2023); Almazrouei E.; Alobeidli H.; Alshamsi A.; Cappelli A.; Cojocaru R.; Debbah M.; Goffinet E.; Hesslow D.; Launay J.; Malartic Q.; Mazzotta D.; Noune B.; Pannier B.; Penedo G., The falcon series of open language models, (2023); Jiang A.Q.; Sablayrolles A.; Mensch A.; Bamford C.; Chaplot D.S.; de las Casas D.; Bressand F.; Lengyel G.; Lample G.; Saulnier L.; Lavaud L.R.; Lachaux M.-A.; Stock P.; Scao T.L.; Lavril T.; Wang T.; Lacroix T.; Sayed W.E., Mistral 7B, (2023); Tunstall L.; Beeching E.; Lambert N.; Rajani N.; Rasul K.; Belkada Y.; Huang S.; von Werra L.; Fourrier C.; Habib N.; Sarrazin N.; Sanseviero O.; Rush A.M.; Wolf T., Zephyr: Direct distillation of LM alignment, (2023); Kaplan J.; McCandlish S.; Henighan T.; Brown T.B.; Chess B.; Child R.; Gray S.; Radford A.; Wu J.; Amodei D., Scaling laws for neural language models, (2020); Wei J.; Tay Y.; Bommasani R.; Raffel C.; Zoph B.; Borgeaud S.; Yogatama D.; Bosma M.; Zhou D.; Metzler D.; Chi E.H.; Hashimoto T.; Vinyals O.; Liang P.; Dean J.; Fedus W., Emergent abilities of large language models, (2022); Feng Z.; Guo D.; Tang D.; Duan N.; Feng X.; Gong M.; Shou L.; Qin B.; Liu T.; Jiang D.; Zhou M., CodeBERT: A pre-trained model for programming and natural languages, Findings of the Association for Computational Linguistics: EMNLP 2020, pp. 1536-1547, (2020); Tabassum J.; Maddela M.; Xu W.; Ritter A., Code and named entity recognition in StackOverflow, Proceedings of the 58th Annual Meeting of the Association for Computational Linguistics, ACL, (2020); Raffel C.; Shazeer N.; Roberts A.; Lee K.; Narang S.; Matena M.; Zhou Y.; Li W.; Liu P.J., Exploring the limits of transfer learning with a unified text-to-text transformer, J. Mach. Learn. Res., 21, 1, (2020); Wang Y.; Wang W.; Joty S.; Hoi S.C., CodeT5: Identifier-aware unified pre-trained encoder-decoder models for code understanding and generation, Proceedings of the 2021 Conference on Empirical Methods in Natural Language Processing, pp. 8696-8708, (2021); Yetistiren B.; Ozsoy I.; Tuzun E., Assessing the quality of GitHub copilot's code generation, Proceedings of the 18th International Conference on Predictive Models and Data Analytics in Software Engineering, PROMISE 2022, pp. 62-71, (2022); Yu H.; Shen B.; Ran D.; Zhang J.; Zhang Q.; Ma Y.; Liang G.; Li Y.; Wang Q.; Xie T., CoderEval: A benchmark of pragmatic code generation with generative pre-trained models, Proceedings of the IEEE/ACM 46th International Conference on Software Engineering, ICSE ’24, (2024); GitHub, GitHub copilot now has a better AI model and new capabilities, (2023); Cao J.; Li M.; Wen M.; chi Cheung S., A study on prompt design, advantages and limitations of ChatGPT for deep learning program repair, (2023); Charalambous Y.; Tihanyi N.; Jain R.; Sun Y.; Ferrag M.A.; Cordeiro L.C., A new era in software security: Towards self-healing software via large language models and formal verification, (2023); Hossain S.B.; Jiang N.; Zhou Q.; Li X.; Chiang W.-H.; Lyu Y.; Nguyen H.; Tripp O., A deep dive into large language models for automated bug localization and repair, Proc. ACM Softw. Eng., 1, FSE, (2024); Lajko M.; Csuvik V.; Vidacs L., Towards JavaScript program repair with generative pre-trained transformer (GPT-2), 2022 IEEE/ACM International Workshop on Automated Program Repair, APR, pp. 61-68, (2022); Sobania D.; Briesch M.; Hanna C.; Petke J., An analysis of the automatic bug fixing performance of ChatGPT, 2023 IEEE/ACM International Workshop on Automated Program Repair, APR, pp. 23-30, (2023); Bubeck S.; Chandrasekaran V.; Eldan R.; Gehrke J.; Horvitz E.; Kamar E.; Lee P.; Lee Y.T.; Li Y.; Lundberg S.; Nori H.; Palangi H.; Ribeiro M.T.; Zhang Y., Sparks of artificial general intelligence: Early experiments with GPT-4, (2023); Chen M.; Tworek J.; Jun H.; Yuan Q.; Pinto H.P.D.; Kaplan J.; Edwards H.; Burda Y.; Joseph N.; Brockman G.; Ray A.; Puri R.; Krueger G.; Petrov M.; Khlaaf H.; Sastry G.; Mishkin P.; Chan B.; Gray S.; Ryder N.; Pavlov M.; Power A.; Kaiser L.; Bavarian M.; Winter C.; Tillet P.; Such F.P.; Cummings D.; Plappert M.; Chantzis F.; Barnes E.; Herbert-Voss A.; Guss W.H.; Nichol A.; Paino A.; Tezak N.; Tang J.; Babuschkin I.; Balaji S.; Jain S.; Saunders W.; Hesse C.; Carr A.N.; Leike J.; Achiam J.; Misra V.; Morikawa E.; Radford A.; Knight M.; Brundage M.; Murati M.; Mayer K.; Welinder P.; McGrew B.; Amodei D.; McCandlish S.; Sutskever I.; Zaremba W., Evaluating large language models trained on code, (2021); Macedo M.; Tian Y.; Cogo F.; Adams B., Exploring the impact of the output format on the evaluation of large language models for code translation, Proceedings of the 2024 IEEE/ACM First International Conference on AI Foundation Models and Software Engineering, FORGE ’24, pp. 57-68, (2024); Yang Z.; Liu F.; Yu Z.; Keung J.W.; Li J.; Liu S.; Hong Y.; Ma X.; Jin Z.; Li G., Exploring and unleashing the power of large language models in automated code translation, Proc. ACM Softw. Eng., 1, FSE, (2024); Li J.; Zhang Y.; Karas Z.; McMillan C.; Leach K.; Huang Y., Do machines and humans focus on similar code? Exploring explainability of large language models in code summarization, 2024 IEEE/ACM 32nd International Conference on Program Comprehension, ICPC, pp. 47-51, (2024); Zhang J.; Wang X.; Zhang H.; Sun H.; Liu X., Retrieval-based neural source code summarization, Proceedings of the ACM/IEEE 42nd International Conference on Software Engineering, ICSE ’20, pp. 1385-1397, (2020); Wang J.; Huang Y.; Chen C.; Liu Z.; Wang S.; Wang Q., Software testing with large language models: Survey, landscape, and vision, IEEE Trans. Softw. Eng., 50, 4, pp. 911-936, (2024); Dou S.; Shan J.; Jia H.; Deng W.; Xi Z.; He W.; Wu Y.; Gui T.; Liu Y.; Huang X., Towards understanding the capability of large language models on code clone detection: A survey, (2023); Yuan Z.; Liu J.; Zi Q.; Liu M.; Peng X.; Lou Y., Evaluating instruction-tuned large language models on code comprehension and generation, (2023); Bissyande T.F.; Lo D.; Jiang L.; Reveillere L.; Klein J.; Traon Y.L., Got issues? Who cares about it? A large scale investigation of issue trackers from GitHub, 2013 IEEE 24th Int'L Symposium on Software Reliability Engineering, ISSRE, (2013); Fan Q.; Yu Y.; Yin G.; Wang T.; Wang H., Where is the road for issue reports classification based on text mining?, 2017 ACM/IEEE Int'L Symposium on Empirical Software Engineering and Measurement, ESEM, (2017); Panichella S.; Bavota G.; Penta M.D.; Canfora G.; Antoniol G., How developers’ collaborations identified from different sources tell us about code changes, 2014 IEEE International Conference on Software Maintenance and Evolution, (2014); Canovas Izquierdo J.L.; Cosentino V.; Rolandi B.; Bergel A.; Cabot J., GiLA: GitHub label analyzer, 2015 IEEE 22nd Int'L Conf.on Software Analysis, Evolution, and Reengineering, SANER, (2015); Liao Z.; He D.; Chen Z.; Fan X.; Zhang Y.; Liu S., Exploring the characteristics of issue-related behaviors in GitHub using visualization techniques, IEEE Access, (2018); Herzig K.; Just S.; Zeller A., It's not a bug, it's a feature: How misclassification impacts bug prediction, 2013 35th International Conference on Software Engineering, ICSE, pp. 392-401, (2013); Kallis R.; Di Sorbo A.; Canfora G.; Panichella S., Ticket tagger: Machine learning driven issue classification, 2019 IEEE Intl. Conf. on Software Maintenance and Evolution, ICSME 2019, Cleveland, OH, USA, September 29 - October 4, 2019, (2019); Bojanowski P.; Grave E.; Joulin A.; Mikolov T., Enriching word vectors with subword information, Trans. Assoc. Comput. Linguist., 5, pp. 135-146, (2017); Kallis R.; Di Sorbo A.; Canfora G.; Panichella S., Predicting issue types on GitHub, Sci. Comput. Program., (2021); Zhou Y.; Tong Y.; Gu R.; Gall H., Combining text mining and data mining for bug report classification, J. Softw. Evol. Process., 28, 3, pp. 150-176, (2016); Alhindi W.; Aleid A.; Jenhani I.; Mkaouer M., Issue-labeler: an ALBERT-based jira plugin for issue classification, 2023 IEEE/ACM 10th International Conference on Mobile Software Engineering and Systems, MOBILESoft, pp. 40-43, (2023); Wang J.; Zhang X.; Chen L., How well do pre-trained contextual language representations recommend labels for GitHub issues?, Knowl.-Based Syst., (2021); Aracena G.; Luster K.; Santos F.; Steinmacher I.; Gerosa M.A., Applying large language models to issue classification, Proceedings of the Third ACM/IEEE International Workshop on NL-Based Software Engineering, NLBSE ’24, pp. 57-60, (2024); Viera A.J.; Garrett J.M., Understanding interobserver agreement: the kappa statistic, Fam. Med., (2005); Kallis R.; Izadi M.; Pascarella L.; Chaparro O.; Rani P., The NLBSE’23 tool competition, 2023 IEEE/ACM 2nd International Workshop on Natural Language-Based Software Engineering, NLBSE, pp. 1-8, (2023); Wolf T.; Debut L.; Sanh V.; Chaumond J.; Delangue C.; Moi A.; Cistac P.; Rault T.; Louf R.; Funtowicz M.; Davison J.; Shleifer S.; von Platen P.; Ma C.; Jernite Y.; Plu J.; Xu C.; Le Scao T.; Gugger S.; Drame M.; Lhoest Q.; Rush A., Transformers: State-of-the-art natural language processing, Proceedings of the 2020 Conference on Empirical Methods in Natural Language Processing: System Demonstrations, pp. 38-45, (2020); Tim Dettmers, bitsandbytes, (2021); Wei J.; Wang X.; Schuurmans D.; Bosma M.; ichter B.; Xia F.; Chi E.; Le Q.V.; Zhou D., Chain-of-thought prompting elicits reasoning in large language models, Advances in Neural Information Processing Systems, 35, pp. 24824-24837, (2022); Zhang T.; Irsan I.C.; Thung F.; Lo D., Revisiting sentiment analysis for software engineering in the era of large language models, ACM Trans. Softw. Eng. Methodol., (2024); Sebastiani F., Machine learning in automated text categorization, ACM Comput. Surv., 34, 1, pp. 1-47, (2002); Tunstall L.; Reimers N.; Jo U.E.S.; Bates L.; Korat D.; Wasserblat M.; Pereg O., Efficient few-shot learning without prompts, (2022); Dietterich T.G., Approximate statistical tests for comparing supervised classification learning algorithms, Neural Comput., 10, 7, pp. 1895-1923, (1998); Alam K.A.; Jumani A.; Aamir H.; Uzair M., ClassifAI: Automating issue reports classification using pre-trained BERT (Bidirectional Encoder Representations from Transformers) models, Proceedings of the Third ACM/IEEE International Workshop on NL-Based Software Engineering, NLBSE ’24, pp. 49-52, (2024); Kallis R.; Chaparro O.; Di Sorbo A.; Panichella S., NLBSE’22 tool competition, Proceedings of the 1st International Workshop on Natural Language-Based Software Engineering, NLBSE ’22, pp. 25-28, (2023); Song K.; Tan X.; Qin T.; Lu J.; Liu T.-Y., MPNet: Masked and permuted pre-training for language understanding, Advances in Neural Information Processing Systems, 33, pp. 16857-16867, (2020); Liu N.F.; Lin K.; Hewitt J.; Paranjape A.; Bevilacqua M.; Petroni F.; Liang P., Lost in the middle: How language models use long contexts, Trans. Assoc. Comput. Linguist., 12, pp. 157-173, (2024); Zhang J.; Gao H.; Zhang P.; Feng B.; Deng W.; Hou Y., LA-UCL: LLM-augmented unsupervised contrastive learning framework for few-shot text classification, Proceedings of the 2024 Joint International Conference on Computational Linguistics, Language Resources and Evaluation, pp. 10198-10207, (2024); Antoniol G.; Ayari K.; Di Penta M.; Khomh F.; Gueheneuc Y.G., Is it a bug or an enhancement? A text-based approach to classify change requests, Proc. of the 2008 Conf. of the Center for Advanced Studies on Collaborative Research: Meeting of Minds, CASCON ’08, (2008); Dettmers T.; Pagnoni A.; Holtzman A.; Zettlemoyer L., QLoRA: Efficient finetuning of quantized LLMs, (2023); Robillard M.P.; Arya D.M.; Ernst N.A.; Guo J.L.C.; Lamothe M.; Nassif M.; Novielli N.; Serebrenik A.; Steinmacher I.; Stol K.-J., Communicating study design trade-offs in software engineering, ACM Trans. Softw. Eng. Methodol., 33, 5, (2024); OpenAI, API documentation, how should I set the temperature parameter?, (2023); Xu F.F.; Alon U.; Neubig G.; Hellendoorn V.J., A systematic evaluation of large language models of code, Proceedings of the 6th ACM SIGPLAN International Symposium on Machine Programming, MAPS 2022, pp. 1-10, (2022)</t>
  </si>
  <si>
    <t>N. Novielli; University of Bari, Italy; email: nicole.novielli@uniba.it</t>
  </si>
  <si>
    <t>ISOTE</t>
  </si>
  <si>
    <t>Inf Software Technol</t>
  </si>
  <si>
    <t>2-s2.0-105003771564</t>
  </si>
  <si>
    <t>Kaushal A.; Lin C.-C.; Chauhan R.; Kumar R.</t>
  </si>
  <si>
    <t>Kaushal, Anukriti (58178665700); Lin, Chia-Chen (24483565400); Chauhan, Rishabh (58573801200); Kumar, Rajeev (57286968000)</t>
  </si>
  <si>
    <t>58178665700; 24483565400; 58573801200; 57286968000</t>
  </si>
  <si>
    <t>Charting the Growth of Text Summarisation: A Data-Driven Exploration of Research Trends and Technological Advancements</t>
  </si>
  <si>
    <t>Applied Sciences (Switzerland)</t>
  </si>
  <si>
    <t>10.3390/app142311462</t>
  </si>
  <si>
    <t>https://www.scopus.com/inward/record.uri?eid=2-s2.0-85211896085&amp;doi=10.3390%2Fapp142311462&amp;partnerID=40&amp;md5=c7f92678d8fc9363415795462cc8400b</t>
  </si>
  <si>
    <t>Department of Computer Science and Engineering, Delhi Technological University, Delhi, 110042, India; Department of Computer Science and Information Engineering, National Chin-Yi University of Technology, Taichung, 411030, Taiwan</t>
  </si>
  <si>
    <t>Kaushal A., Department of Computer Science and Engineering, Delhi Technological University, Delhi, 110042, India; Lin C.-C., Department of Computer Science and Information Engineering, National Chin-Yi University of Technology, Taichung, 411030, Taiwan; Chauhan R., Department of Computer Science and Engineering, Delhi Technological University, Delhi, 110042, India; Kumar R., Department of Computer Science and Engineering, Delhi Technological University, Delhi, 110042, India</t>
  </si>
  <si>
    <t>Text summarisation plays a pivotal role in efficiently processing large volumes of textual data, making it an indispensable tool across diverse domains such as healthcare, legal, education, and journalism. It addresses the challenge of information overload by condensing or generating concise, meaningful summaries that improve decision-making, enhance accessibility, and save valuable time. Advances in artificial intelligence continue to propel the growth of text summarisation research, particularly with the evolution from traditional extractive approaches to cutting-edge abstractive models like BERT and GPT, as well as emerging innovations in multimodal and multilingual summarisation. To trace the development of this field, this study integrates bibliometric analysis and an in-depth survey, leveraging data from the Web of Science database to explore citation trends, uncover influential contributors, and highlight emerging research areas. Furthermore, bibliometric and critical evaluations are employed to outline strategic pathways and propose future directions for the continued advancement of the field. By incorporating sophisticated visualisation tools such as VOSviewer and RawGraphs, the analysis provides an enriched understanding of the field’s trajectory, identifying significant methodologies, landmark contributions, and existing gaps. This comprehensive exploration not only underscores the progress achieved in text summarisation but also serves as an invaluable resource for shaping forthcoming research endeavours and inspiring innovation in this dynamic area of study. © 2024 by the authors.</t>
  </si>
  <si>
    <t>bibliometric analysis; LLM; NLP; text summarisation; WoS</t>
  </si>
  <si>
    <t>Bibliographic retrieval systems; Bibliographies; Data assimilation; Data handling; Bibliometrics analysis; Data driven; Indispensable tools; Large volumes; LLM; Research trends; Technological advancement; Text Summarisation; Textual data; WoS; Spatio-temporal data</t>
  </si>
  <si>
    <t>National Science and Technology Council, NSTC, (NSC 111-2410-H-167-005-MY2, NSC 113-2410-H-167-012-MY3); National Science and Technology Council, NSTC</t>
  </si>
  <si>
    <t>This National Science and Technology Council under Grant (NSC 111-2410-H-167-005-MY2 and NSC 113-2410-H-167-012-MY3).</t>
  </si>
  <si>
    <t>Malik N.; Bilal M., Natural language processing for analyzing online customer reviews: A survey, taxonomy, and open research challenges, PeerJ Comput. Sci, 10, (2024); Min B.; Ross H.; Sulem E.; Veyseh A.P.B.; Nguyen T.H.; Sainz O.; Agirre E.; Heintz I.; Roth D., Recent advances in natural language processing via large pre-trained language models: A survey, ACM Comput. Surv, 56, pp. 1-40, (2023); Gong Y.; Liu X., Generic text summarization using relevance measure and latent semantic analysis, Proceedings of the 24th Annual International ACM SIGIR Conference on Research and Development in Information Retrieval (SIGIR ’01), pp. 19-25; Luhn H.P., A Statistical Approach to Mechanized Encoding and Searching of Literary Information, IBM J. Res. Dev, 1, pp. 309-317, (1957); Gupta V.; Lehal G.S., A survey of text summarization extractive techniques, J. Emerg. Technol. Web Intell, 2, pp. 258-268, (2010); Mihalcea R.; Tarau P., Textrank: Bringing order into text, Proceedings of the 2004 Conference on Empirical Methods in Natural Language Processing, pp. 404-411; Goudjil M.; Koudil M.; Bedda M.; Ghoggali N., A Novel Active Learning Method Using SVM for Text Classification, Int. J. Autom. Comput, 15, pp. 290-298, (2016); Devlin J., Bert: Pre-training of deep bidirectional transformers for language understanding, arXiv, (2018); Rush A.M.; Chopra S.; Weston J., A Neural Attention Model for Abstractive Sentence Summarization, arXiv, (2015); Luhn H.P., The Automatic Creation of Literature Abstracts, IBM J. Res. Dev, 2, pp. 159-165, (1958); Edmundson H.P., New Methods in Automatic Extracting, J. ACM, 16, pp. 264-285, (1969); Radford A.; Wu J.; Child R.; Luan D.; Amodei D.; Sutskever I., Language models are unsupervised multitask learners, OpenAI Blog, 1, (2019); Zhang J.; Zhao Y.; Saleh M.; Liu P., Pegasus: Pre-training with extracted gap-sentences for abstractive summarization, Proceedings of the International Conference on Machine Learning, pp. 11328-11339; Gambhir M.; Gupta V., Recent automatic text summarization techniques: A survey, Artif. Intell. Rev, 47, pp. 1-66, (2017); El-Kassas W.S.; Salama C.R.; Rafea A.A.; Mohamed H.K., Automatic text summarization: A comprehensive survey, Expert Syst. Appl, 165, (2021); Chen J.; Zhuge H., Abstractive Text-Image Summarization Using Multi-Modal Attentional Hierarchical RNN, Proceedings of the 2018 Conference on Empirical Methods in Natural Language Processing, pp. 4046-4056; Taunk D.; Varma V., Summarizing Indian Languages using Multilingual Transformers based Models, arXiv, (2023); Chandler A.; Surve D.; Su H., Detecting Errors through Ensembling Prompts (DEEP): An End-to-End LLM Framework for Detecting Factual Errors, arXiv, (2024); Xu P.; Shao W.; Chen M.; Tang S.; Zhang K.; Gao P.; An F.; Qiao Y.; Luo P., BESA: Pruning Large Language Models with Blockwise Parameter-Efficient Sparsity Allocation, arXiv, (2024); Zhang H.; Song H.; Li S.; Zhou M.; Song D., A survey of controllable text generation using transformer-based pre-trained language models, ACM Comput. Surv, 56, pp. 1-37, (2023); Jangra A.; Mukherjee S.; Jatowt A.; Saha S.; Hasanuzzaman M., A survey on multi-modal summarization, ACM Comput. Surv, 55, pp. 1-36, (2023); Mridha M.F.; Lima A.A.; Nur K.; Das S.C.; Hasan M.; Kabir M.M., A survey of automatic text summarization: Progress, process and challenges, IEEE Access, 9, pp. 156043-156070, (2021); Koh H.Y.; Ju J.; Liu M.; Pan S., An empirical survey on long document summarization: Datasets, models, and metrics, ACM Comput. Surv, 55, pp. 1-35, (2022); Khan B.; Shah Z.A.; Usman M.; Khan I.; Niazi B., Exploring the landscape of automatic text summarization: A comprehensive survey, IEEE Access, 11, pp. 109819-109840, (2023); Chen X.; Xie H.; Tao X.; Xu L.; Wang J.; Dai H.N.; Wang F.L., A topic modeling-based bibliometric exploration of automatic summarization research, Wiley Interdisciplinary Reviews: Data Mining and Knowledge Discovery, (2024); Kaushal A.; Kumar S.; Kumar R., A review on deepfake generation and detection: Bibliometric analysis, Multimedia Tools and Applications, pp. 1-41, (2024); Ellegaard O.; Wallin J.A., The bibliometric analysis of scholarly production: How great is the impact?, Scientometrics, 105, pp. 1809-1831, (2015); Kanapala A.; Pal S.; Pamula R., Text summarization from legal documents: A survey, Artif. Intell. Rev, 51, pp. 371-402, (2019); Saini N.; Saha S.; Jangra A.; Bhattacharyya P., Extractive single document summarization using multi-objective optimization: Exploring self-organized differential evolution, grey wolf optimizer and water cycle algorithm, Knowl.-Based Syst, 164, pp. 45-67, (2019); Verma P.; Om H., MCRMR: Maximum coverage and relevancy with minimal redundancy based multi-document summarization, Expert Syst. Appl, 120, pp. 43-56, (2019); Saini N.; Saha S.; Bhattacharyya P., Automatic Scientific Document Clustering Using Self-organized Multi-objective Differential Evolution, Cogn. Comput, 11, pp. 271-293, (2019); Lloret E.; Palomar M., Text summarisation in progress: A literature review, Artif. Intell. Rev, 37, pp. 1-41, (2012); Sanchez-Gomez J.M.; Vega-Rodriguez M.A.; Perez C.J., Extractive multi-document text summarization using a multi-objective artificial bee colony optimization approach, Knowl.-Based Syst, 159, pp. 1-8, (2018); Erkan G.; Radev D., LexRank: Graph-based lexical centrality as salience in text summarization, J. Artif. Intell. Res, 22, pp. 457-479, (2004); Vaswani A.; Shazeer N.; Parmar N.; Uszkoreit J.; Jones L.; Gomez A.N.; Kaiser L.; Polosukhin I., Attention Is All You Need, arXiv, (2017); Bahdanau D.; Cho K.; Bengio Y., Neural Machine Translation by Jointly Learning to Align and Translate, arXiv, (2014); Li J.; Sun A.; Han J.; Li C., A Survey on Deep Learning for Named Entity Recognition, IEEE Trans. Knowl. Data Eng, 34, pp. 50-70, (2022); Chen C.; Ibekwe-SanJuan F.; Hou J., The Structure and Dynamics of Cocitation Clusters: A Multiple-Perspective Cocitation Analysis, J. Am. Soc. Inf. Sci. Technol, 61, pp. 1386-1409, (2010); Wellens H.J.J.; Schwartz P.J.; Lindemans F.W.; Buxton A.E.; Goldberger J.J.; Hohnloser S.H.; Huikuri H.V.; Kaeaeb S.; La Rovere M.T.; Malik M., Risk stratification for sudden cardiac death: Current status and challenges for the future, Eur. Heart J, 35, pp. 1642-1651, (2014); Morris A.M.; Watzky M.A.; Agar J.N.; Finke R.G., Fitting neurological protein aggregation kinetic data via a 2-step, Minimal/”Ockham’s Razor” model: The Finke-Watzky mechanism of nucleation followed by autocatalytic surface growt, Biochemistry, 47, pp. 2413-2427, (2008); Tsatsaronis G.; Balikas G.; Malakasiotis P.; Partalas I.; Zschunke M.; Alvers M.R.; Weissenborn D.; Krithara A.; Petridis S.; Polychronopoulos D., An overview of the BIOASQ large-scale biomedical semantic indexing and question answering competition, BMC Bioinform, 16, (2015); Hu Y.H.; Chen Y.L.; Chou H.L., Opinion mining from online hotel reviews - A text summarization approach, Inf. Process. Manag, 53, pp. 436-449, (2017); Ferreira R.; Cabral L.S.; Lins R.D.; Pereira e Silva G.; Freitas F.; Cavalcanti G.D.C.; Lima R.; Simske S.J.; Favaro L., Assessing sentence scoring techniques for extractive text summarization, Expert Syst. Appl, 40, pp. 5755-5764, (2013); Rothe S.; Narayan S.; Severyn A., Leveraging Pre-trained Checkpoints for Sequence Generation Tasks, Trans. Assoc. Comput. Linguist, 8, pp. 264-280, (2020); Beltagy I.; Peters M.E.; Cohan A., Longformer: The Long-Document Transformer, arXiv, (2020); Lewis M.; Liu Y.; Goyal N.; Ghazvininejad M.; Mohamed A.; Levy O.; Stoyanov V.; Zettlemoyer L., BART: Denoising Sequence-to-Sequence Pre-training for Natural Language Generation, Translation, and Comprehension, arXiv, (2019); Liu Y.; Lapata M., Text Summarization with Pretrained Encoders, arXiv, (2019); See A.; Liu P.J.; Manning C.D., Get To The Point: Summarization with Pointer-Generator Networks, arXiv, (2017); Barzilay R.; Elhadad N., Sentence Alignment for Monolingual Comparable Corpora, Proceedings of the 2003 Conference on Empirical Methods in Natural Language Processing, pp. 25-32; Mani I.; Bloedorn E., Machine Learning of Generic and User-Focused Summarization, arXiv, (1998); Lin C.Y., ROUGE: A Package for Automatic Evaluation of Summaries, Proceedings of the Text Summarization Branches Out, pp. 74-81; Nenkova A.; Vanderwende L.; Vanderwende L., The Impact of Frequency on Summarization, (2005); Lin C.Y.; Hovy E., The Automated Acquisition of Topic Signatures for Text Summarization, Proceedings of the COLING 2000 Volume 1: The 18th International Conference on Computational Linguistics; Kupiec J.; Pedersen J.; Chen F., A trainable document summarizer, Proceedings of the 18th Annual International ACM SIGIR Conference on Research and Development in Information Retrieval (SIGIR ’95), pp. 68-73; Ravaut M.; Chen H.; Zhao R.; Qin C.; Joty S.; Chen N., PromptSum: Parameter-Efficient Controllable Abstractive Summarization, arXiv, (2023); Afzal A.; Vladika J.; Braun D.; Matthes F., Challenges in Domain-Specific Abstractive Summarization and How to Overcome Them, Proceedings of the 15th International Conference on Agents and Artificial Intelligence, SCITEPRESS—Science and Technology Publications, pp. 682-689; Gunturu A.; Jadon S.; Zhang N.; Faraji M.; Thundathil J.; Ahmad T.; Willett W.; Suzuki R., RealitySummary: Exploring On-Demand Mixed Reality Text Summarization and Question Answering using Large Language Models, arXiv, (2024); Tian Y.; Xia F.; Song Y., Dialogue Summarization with Mixture of Experts based on Large Language Models, Proceedings of the 62nd Annual Meeting of the Association for Computational Linguistics (Volume 1: Long Papers), pp. 7143-7155; Brown H.; Shokri R., How (Un)Fair is Text Summarization?, 2023; Zhang X.; Li J.; Chi P.W.; Chandrasegaran S.; Ma K.L., ConceptEVA: Concept-Based Interactive Exploration and Customization of Document Summaries, Proceedings of the 2023 CHI Conference on Human Factors in Computing Systems (CHI ’23), pp. 1-16, (2023); Munaf M.; Afzal H.; Iltaf N.; Mahmood K., Low Resource Summarization using Pre-trained Language Models, arXiv, (2023); Li J.; Zhang Y.; Karas Z.; McMillan C.; Leach K.; Huang Y., Do Machines and Humans Focus on Similar Code? Exploring Explainability of Large Language Models in Code Summarization, Proceedings of the 32nd IEEE/ACM International Conference on Program Comprehension (ICPC ’24), pp. 47-51, (2024); Cao S.; Wang L., AWESOME: GPU Memory-constrained Long Document Summarization using Memory Mechanism and Global Salient Content, arXiv, (2023); Guo Y.; August T.; Leroy G.; Cohen T.; Wang L.L., APPLS: Evaluating Evaluation Metrics for Plain Language Summarization, arXiv, (2024)</t>
  </si>
  <si>
    <t>A. Kaushal; Department of Computer Science and Engineering, Delhi Technological University, Delhi, 110042, India; email: anukritikaushal30@gmail.com; C.-C. Lin; Department of Computer Science and Information Engineering, National Chin-Yi University of Technology, Taichung, 411030, Taiwan; email: ally.cclin@ncut.edu.tw</t>
  </si>
  <si>
    <t>Multidisciplinary Digital Publishing Institute (MDPI)</t>
  </si>
  <si>
    <t>Appl. Sci.</t>
  </si>
  <si>
    <t>2-s2.0-85211896085</t>
  </si>
  <si>
    <t>Colavito G.</t>
  </si>
  <si>
    <t>Colavito, Giuseppe (57220056794)</t>
  </si>
  <si>
    <t>Foundation Models for Automatic Issue Labeling</t>
  </si>
  <si>
    <t>10.1109/ICSE-Companion66252.2025.00038</t>
  </si>
  <si>
    <t>https://www.scopus.com/inward/record.uri?eid=2-s2.0-105008497210&amp;doi=10.1109%2FICSE-Companion66252.2025.00038&amp;partnerID=40&amp;md5=53f58fff61cd7728a21eb07fdd1aa201</t>
  </si>
  <si>
    <t>University of Bari, Bari, Italy</t>
  </si>
  <si>
    <t>Colavito G., University of Bari, Bari, Italy</t>
  </si>
  <si>
    <t>Foundation models are transforming software engineering practices through their ability to understand and generate code, process natural language, and automate various development tasks. Despite their potential, effectively applying these models to specialized software engineering tasks remains challenging due to the need for domain-specific understanding and accurate labeling of data. This research project investigates how foundation models can be leveraged to automate labeling tasks in software engineering, with a specific focus on issue classification as a representative case study. Issue tracking systems, while essential for collaborative software development, often suffer from misclassification problems that require significant manual effort to correct. We explore how foundation models can be adapted to automatically label issues accurately, reducing the need for manual intervention while maintaining high-quality classification. The project examines several key aspects: the capabilities of different foundation models in understanding software engineering artifacts, methods for adapting these models to specific labeling tasks through techniques like prompt engineering and few-shot learning, and approaches for integrating automated labeling into real-world scenarios. This research contributes to the broader understanding of how foundation models can be effectively applied to reduce manual labeling efforts across various software engineering contexts, using issue classification as a concrete demonstration of their potential. © 2025 IEEE.</t>
  </si>
  <si>
    <t>Few-shot Learning; Generative AI; Issue Tracking; Large Language Models; Software Maintenance and Evolution</t>
  </si>
  <si>
    <t>Artificial intelligence; Computer software; Computer software maintenance; Labeled data; Labeling; Learning systems; Few-shot learning; Foundation models; Generative AI; Issue Tracking; Labelings; Language model; Large language model; Natural languages; Software engineering practices; Software maintenance and evolution; Software design</t>
  </si>
  <si>
    <t>European Commission, EU; Ministero dell’Istruzione, dell’Università e della Ricerca, MIUR, (2022B3BP5S, H53D23003510006); Ministero dell’Istruzione, dell’Università e della Ricerca, MIUR</t>
  </si>
  <si>
    <t>This research is co-funded by the European Union - NextGenerationEU through the Italian Ministry of University and Research, Projects PRIN 2022 (\"QualAI: Continuous Quality Improvement of AI-based Systems\", grant n. 2022B3BP5S, CUP: H53D23003510006).</t>
  </si>
  <si>
    <t>Bommasani R., On the opportunities and risks of foundation models, (2022); Brown T.B.; Mann B.; Ryder N.; Subbiah M.; Kaplan J.; Dhariwal P.; Neelakantan A.; Shyam P.; Sastry G.; Askell A.; Agarwal S.; Herbert-Voss A.; Krueger G.; Henighan T.; Child R.; Ramesh A.; Ziegler D.M.; Wu J.; Winter C.; Hesse C.; Chen M.; Sigler E.; Litwin M.; Gray S.; Chess B.; Clark J.; Berner C.; McCandlish S.; Radford A.; Sutskever I.; Amodei D., Language models are few-shot learners, Proceedings of the 34th Int'l. Conf. on Neural Information Processing Systems, NIPS'20; Kaplan J.; McCandlish S.; Henighan T.; Brown T.B.; Chess B.; Child R.; Gray S.; Radford A.; Wu J.; Amodei D., Scaling laws for neural language models, (2020); Hou X.; Zhao Y.; Liu Y.; Yang Z.; Wang K.; Li L.; Luo X.; Lo D.; Grundy J.; Wang H., Large language models for software engineering: A systematic literature review, (2023); Fan A.; Gokkaya B.; Harman M.; Lyubarskiy M.; Sengupta S.; Yoo S.; Zhang J.M., Large language models for software engineering: Survey and open problems, 2023 IEEE/ACM Int'l. Conf. on Software Engineering: Future of Software Engineering (ICSE-FoSE), pp. 31-53, (2023); Yuan Z.; Liu J.; Zi Q.; Liu M.; Peng X.; Lou Y., Evaluating instruction-tuned large language models on code comprehension and generation, (2023); Yetistiren B.; Ozsoy I.; Tuzun E., Assessing the quality of github copilot's code generation, Proceedings of the 18th Int'l. Conf. on Predictive Models and Data Analytics in Software Engineering, PROMISE, pp. 62-71, (2022); Yu H.; Shen B.; Ran D.; Zhang J.; Zhang Q.; Ma Y.; Liang G.; Li Y.; Wang Q.; Xie T., Codereval: A benchmark of pragmatic code generation with generative pre-trained models, Proceedings of the IEEE/ACM 46th Int'l. Conf. on Software Engineering, ICSE '24, (2024); Github copilot, (2021); Cao J.; Li M.; Wen M.; Cheung S.C., A study on prompt design, advantages and limitations of chatgpt for deep learning program repair, (2023); Charalambous Y.; Tihanyi N.; Jain R.; Sun Y.; Ferrag M.A.; Cordeiro L.C., A new era in software security: Towards self-healing software via large language models and formal verification, (2023); Hossain S.B.; Jiang N.; Zhou Q.; Li X.; Chiang W.; Lyu Y.; Nguyen H.; Tripp O., A deep dive into large language models for automated bug localization and repair, Proc. ACM Softw. Eng., 1(FSE), (2024); Lajko M.; Csuvik V.; Vidacs L., Towards javascript program repair with generative pre-trained transformer (gpt-2), 2022 IEEE/ACM Int'l. Workshop on Automated Program Repair, pp. 61-68, (2022); Sobania D.; Briesch M.; Hanna C.; Petke J., An analysis of the automatic bug fixing performance of chatgpt, 2023 IEEE/ACM Int'l. Workshop on Automated Program Repair, pp. 23-30, (2023); Chen M., Evaluating large language models trained on code, (2021); Bubeck S.; Chandrasekaran V.; Eldan R.; Gehrke J.; Horvitz E.; Kamar E.; Lee P.; Lee Y.T.; Li Y.; Lundberg S.; Nori H.; Palangi H.; Ribeiro M.T.; Zhang Y., Sparks of artificial general intelligence: Early experiments with gpt-4, (2023); Macedo M.; Tian Y.; Cogo F.; Adams B., Exploring the impact of the output format on the evaluation of large language models for code translation, Proceedings of the 2024 IEEE/ACM First Int'l. Conf. on AI Foundation Models and Software Engineering, FORGE '24, pp. 57-68, (2024); Yang Z.; Liu F.; Yu Z.; Keung J.; Li J.; Liu S.; Hong Y.; Ma X.; Jin Z.; Li G., Exploring and unleashing the power of large language models in automated code translation, Proc. ACM Softw. Eng., 1(FSE), (2024); Zhang J.; Wang X.; Zhang H.; Sun H.; Liu X., Retrieval-based neural source code summarization, Proc. of the ACM/IEEE 42nd Int'l Conf. on Software Engineering, ICSE '20, pp. 1385-1397; Li J.; Zhang Y.; Karas Z.; McMillan C.; Leach K.; Huang Y., Do machines and humans focus on similar code exploring explainability of large language models in code summarization, 2024 IEEE/ACM 32nd Int'l. Conf. on Program Comprehension (ICPC), pp. 47-51, (2024); Wang J.; Huang Y.; Chen C.; Liu Z.; Wang S.; Wang Q., Software testing with large language models: Survey, landscape, and vision, IEEE Trans. on Software Engineering, (2024); Dou S.; Shan J.; Jia H.; Deng W.; Xi Z.; He W.; Wu Y.; Gui T.; Liu Y.; Huang X., Towards understanding the capability of large language models on code clone detection: A survey, (2023); Pandey N.; Sanyal D.; Hudait A.; Sen A., Automated classification of software issue reports using machine learning techniques: An empirical study, Innovations in Systems and Software Engineering, 12, (2017); Antoniol G.; Ayari K.; Di Penta M.; Khomh F.; Gueheneuc Y., Is it a bug or an enhancement a text-based approach to classify change requests, Proc. of the 2008 Conf. of the Center for Advanced Studies on Collaborative Research: Meeting of Minds, CASCON '08; Herzig K.; Just S.; Zeller A., It's not a bug, it's a feature: How misclassification impacts bug prediction, 2013 35th Int'l. Conf. on Software Engineering (ICSE), pp. 392-401, (2013); Kallis R.; Di Sorbo A.; Canfora G.; Panichella S., Ticket tagger: Machine learning driven issue classification, 2019 IEEE Intl. Conf. on Software Maintenance and Evolution, ICSME 2019. IEEE, (2019); Bissyande T.F.; Lo D.; Jiang L.; Reveillere L.; Klein J.; Le Traon Y., Got issues who cares about it a large scale investigation of issue trackers from github, 2013 IEEE 24th Int'l Symposium on Software Reliability Engineering (ISSRE), (2013); Fan Q.; Yu Y.; Yin G.; Wang T.; Wang H., Where is the road for issue reports classification based on text mining, 2017 ACM/IEEE Int'l Symposium on Empirical Software Engineering and Measurement (ESEM), (2017); Zhou Y.; Tong Y.; Gu R.; Gall H.C., Combining text mining and data mining for bug report classification, 2014 IEEE Int'l. Conf. on Software Maintenance and Evolution, (2014); Kallis R.; Di Sorbo A.; Canfora G.; Panichella S., Predicting issue types on github, Science of Computer Programming, (2021); Bojanowski P.; Grave E.; Joulin A.; Mikolov T., Enriching word vectors with subword information, Trans. of the Association for Computational Linguistics, 5, pp. 135-146, (2017); Devlin J.; Chang M.; Lee K.; Toutanova K., BERT: Pre-training of deep bidirectional transformers for language understanding, 1, pp. 4171-4186, (2019); Wang J.; Zhang X.; Chen L., How well do pre-trained contextual language representations recommend labels for github issues Knowledge-Based Systems, (2021); Izadi M.; Akbari K.; Heydarnoori A., Predicting the objective and priority of issue reports in software repositories, Empirical Software Engineering, 2, (2022); Colavito G.; Lanubile F.; Novielli N., Issue report classification using pre-trained language models, Proc. of the 1st Int'l. Workshop on Natural Language-Based Software Engineering, NLBSE '22, pp. 29-32, (2023); Alhindi W.; Aleid A.; Jenhani I.; Mkaouer M., Issue-labeler: An albert-based jira plugin for issue classification, 2023 IEEE/ACM 10th Int'l. Conf. on Mobile Software Engineering and Systems (MOBILESoft), pp. 40-43, (2023); Wang Z.; Pang Y.; Lin Y., Large language models are zero-shot text classifiers, (2023); Aracena G.; Luster K.; Santos F.; Steinmacher I.; Gerosa M.A., Applying large language models api to issue classification problem, (2024); Devlin J.; Chang M.; Lee K.; Toutanova K., Bert: Pre-training of deep bidirectional transformers for language understanding, (2019); Kallis R.; Chaparro O.; Di Sorbo A.; Panichella S., Nlbse'22 tool competition, Proceedings of The 1st Intl. Workshop on Natural Language-based Software Engineering (NLBSE'22), (2022); Zhuang L.; Wayne L.; Ya S.; Jun Z., A robustly optimized BERT pre-training approach with post-training, pp. 1218-1227; Colavito G.; Lanubile F.; Novielli N.; Quaranta L., Impact of data quality for automatic issue classification using pre-trained language models, Journal of Systems and Software, in press; Biswas S.; Islam M.J.; Huang Y.; Rajan H., Boa meets python: A boa dataset of data science software in python language, 2019 IEEE/ACM 16th Int'l Conf.on Mining Software Repositories, (2019); Munaiah N.; Kroh S.; Cabrey C.; Nagappan M., Curating github for engineered software projects, 12, (2016); Vasilescu B.; Van Schuylenburg S.; Wulms J.; Serebrenik A.; Van Den Brand J.M.G., Continuous integration in a social-coding world: Empirical evidence from github, 2014 IEEE Int'l. Conf. on Software Maintenance and Evolution, pp. 401-405, (2014); Colavito G.; Lanubile F.; Novielli N., Few-shot learning for issue report classification, 2023 IEEE/ACM 2nd Int'l Work. on Natural Language-Based Software Eng. (NLBSE), (2023); Tunstall L.; Reimers N.; Unso E.S.J.; Bates L.; Korat D.; Wasserblat M.; Pereg O., Efficient Few-Shot Learning Without Prompts, (2022); Reimers N.; Gurevych I., Sentence-BERT: Sentence embeddings using Siamese BERT-networks, pp. 3982-3992, (2019); Colavito G.; Lanubile F.; Quaranta L.; Novielli N., Leveraging gpt-like llms to automate issue labeling, Proceedings of 21st Int'l. Conf. on Mining Softw. Repositories 2024, (2024); Pingclasai N.; Hata H.; Matsumoto K., Classifying bug reports to bugs and other requests using topic modeling, 2013 20th Asia-Pacific Software Engineering Conf. (APSEC), 2, pp. 13-18, (2013); Izadi M., CatIss: An Intelligent Tool for Categorizing Issues Reports using Transformers, NLBSE 2022, (2022)</t>
  </si>
  <si>
    <t>G. Colavito; University of Bari, Bari, Italy; email: giuseppe.colavito@uniba.it</t>
  </si>
  <si>
    <t>2-s2.0-105008497210</t>
  </si>
  <si>
    <t>Banh L.; Stangl F.J.; Strobel G.; Riedl R.</t>
  </si>
  <si>
    <t>Banh, Leonardo (58639590200); Stangl, Fabian J. (58034361100); Strobel, Gero (57205729621); Riedl, René (23668763100)</t>
  </si>
  <si>
    <t>58639590200; 58034361100; 57205729621; 23668763100</t>
  </si>
  <si>
    <t>Exploring the NeuroIS Potential for Generative Artificial Intelligence: Findings from a Literature Review</t>
  </si>
  <si>
    <t>Lecture Notes in Information Systems and Organisation</t>
  </si>
  <si>
    <t>9 LNISO</t>
  </si>
  <si>
    <t>10.1007/978-3-032-00815-2_2</t>
  </si>
  <si>
    <t>https://www.scopus.com/inward/record.uri?eid=2-s2.0-105027269978&amp;doi=10.1007%2F978-3-032-00815-2_2&amp;partnerID=40&amp;md5=bc6539a47f706231edd9f8e823f87a23</t>
  </si>
  <si>
    <t>Rhine-Ruhr Institute of Information Systems, University of Duisburg-Essen, Essen, Germany; Digital Business Institute, School of Business and Management, University of Applied Sciences Upper Austria, Steyr, Austria; Institute of Business Informatics—Information Engineering, Johannes Kepler University Linz, Linz, Austria</t>
  </si>
  <si>
    <t>Banh L., Rhine-Ruhr Institute of Information Systems, University of Duisburg-Essen, Essen, Germany; Stangl F.J., Digital Business Institute, School of Business and Management, University of Applied Sciences Upper Austria, Steyr, Austria; Strobel G., Rhine-Ruhr Institute of Information Systems, University of Duisburg-Essen, Essen, Germany; Riedl R., Digital Business Institute, School of Business and Management, University of Applied Sciences Upper Austria, Steyr, Austria, Institute of Business Informatics—Information Engineering, Johannes Kepler University Linz, Linz, Austria</t>
  </si>
  <si>
    <t>Generative Artificial Intelligence (GenAI) is transforming human–computer interaction, shaping behavior as well as cognitive and emotional processes. This paper explores how Neuro-Information Systems (NeuroIS) measurements can be applied to the study of GenAI, addressing their role in human-AI interaction. Through a literature review, we identify 21 papers using neurophysiological measurements, including autonomic nervous system (ANS) markers (e.g., eye-tracking), brain imaging (e.g., EEG), and multimodal approaches such as combining eye tracking and EEG. Our findings highlight main research themes, including cognitive offloading, trust, and decision-making biases in human interaction with GenAI. While research on this topic is becoming more prominent, neurophysiological investigations remain limited. We anticipate that measures of brain and ANS system activity, as well as hormone measures, will play an increasing role in future empirical research on GenAI. This study contributes to the advancement of NeuroIS by providing a structured foundation for better understanding the role of GenAI in this research field. © The Author(s), under exclusive license to Springer Nature Switzerland AG 2025.</t>
  </si>
  <si>
    <t>Generative AI (GenAI); Human-AI interaction; Literature Review; Neuro-information systems (NeuroIS); Neurophysiological measurements</t>
  </si>
  <si>
    <t>Brynjolfsson E.; Li D.; Raymond L., Generative AI at Work, (2023); Eloundou T.; Manning S.; Mishkin P.; Rock D., GPTs are GPTs: An Early Look at the Labor Market Impact Potential of Large Language Models. arXiv, (2023); Noy S.; Zhang W., Experimental evidence on the productivity effects of generative artificial intelligence, Science, 381, pp. 187-192, (2023); Peng S.; Kalliamvakou E.; Cihon P.; Demirer M., The Impact of AI on Developer Productivity: Evidence from GitHub Copilot. arXiv, (2023); Fugener A.; Grahl J.; Gupta A.; Ketter W., Will humans-in-the-loop become borgs? merits and pitfalls of working with AI, MIS Q, 45, pp. 1527-1556, (2021); Vossing M.; Kuhl N.; Lind M.; Satzger G., Designing transparency for effective human-AI collaboration, Inf. Syst. Front, 24, pp. 877-895, (2022); Fugener A.; Grahl J.; Gupta A.; Ketter W., Cognitive challenges in human-artificial intelligence collaboration: investigating the path toward productive delegation, Inf. Syst. Res, 33, pp. 678-696, (2022); Banh L.; Strobel G., Generative artificial intelligence, Electron Mark, 33, (2023); Strobel G.; Banh L.; Moller F.; Schoormann T., Exploring generative artificial intelligence: a taxonomy and types, Proceedings of the 57th Hawaii International Conference on System Sciences, (2024); Storey V.C.; Yue W.T.; Zhao J.L.; Lukyanenko R., Generative artificial intelligence: evolving technology, growing societal impact, and opportunities for information systems research, Inf. Syst. Front, (2025); Bruns J.D.; Meissner M., Do you create your content yourself? Using generative artificial intelligence for social media content creation diminishes perceived brand authenticity, J. Retail. Consum. Serv, 79, (2024); Banh L.; Holldack F.; Strobel G., Copiloting the future: how generative AI transforms Software Engineering, Inf. Softw. Technol, 183, (2025); Huynh M.-T., Using generative AI as decision-support tools: unraveling users’ trust and AI appreciation, J. Decis. Syst, pp. 1-32, (2024); Ferraro C.; Demsar V.; Sands S.; Restrepo M.; Campbell C., The paradoxes of generative AI-enabled customer service: a guide for managers, Bus. Horiz, 67, pp. 549-559, (2024); Boussioux L.; Lane J.N.; Zhang M.; Jacimovic V.; Lakhani K.R., The crowdless future? Generative AI and creative problem-solving, Org. Sci, 35, pp. 1589-1607, (2024); Vaccaro M.; Almaatouq A.; Malone T., When combinations of humans and AI are useful: a systematic review and meta-analysis, Nat. Hum. Behav, 8, pp. 2293-2303, (2024); Dell'Acqua F.; McFowland E.; Mollick E.R.; Lifshitz-Assaf H.; Kellogg K.; Rajendran S.; Krayer L.; Candelon F.; Lakhani K.R., Navigating the jagged technological frontier: Field experimental evidence of the effects of AI on knowledge worker productivity and quality, Harvard Bus. School Working Paper, (2023); Jarvenpaa S.; Klein S., New frontiers in information systems theorizing: human-gAI collaboration, J. Assoc. Inf. Syst, 25, pp. 110-121, (2024); Sabherwal R.; Grover V., The societal impacts of generative artificial intelligence: a balanced perspective, J. Assoc. Inf. Syst, 25, pp. 13-22, (2024); Wang W.; Gao G.; Agarwal R., Friend or foe? Teaming between artificial intelligence and workers with variation in experience, Mang. Sci, 70, pp. 575-5775, (2023); Baer I.; Waardenburg L.; Huysman M., What Is augmented? A meta-narrative review of ai-based augmentation, J. Assoc. Inf. Syst, 26, pp. 760-798, (2024); Chen Z.; Chan J., Large language model in creative work: the role of collaboration modality and user expertise, Mang. Sci, 70, pp. 9101-9117, (2024); Ritz E.; Freise L.R.; Li M.M., Offloading to Digital Minds: How Generative AI Can Help to Craft Jobs, Information Systems and Neuroscience, (2024); Grinschgl S.; Neubauer A.C., Supporting cognition with modern technology: distributed cognition today and in an AI-Enhanced future, Front. Artif. Intell, 5, (2022); Schulz T.; Knierim M.T.; Weinhardt C., How Generative AI-Assistance Impacts Cognitive Load During Knowledge Work: A Study Proposal, Information Systems and Neuroscience. NeuroIS Retreat 2024, (2024); Dennis A.R.; Lakhiwal A.; Sachdeva A., AI agents as team members: effects on satisfaction, conflict, trustworthiness, and willingness to work with, J. Manag. Inf. Syst, 40, pp. 307-337, (2023); Yang B.; Sun Y.; Li Q., To Be Credible or to be creative? Understanding the antecedents of user satisfaction with AI-Generated content from a cognitive fit perspective, Proceedings of the 57th Hawaii International Conference on System Sciences, (2024); Zhang X.; Zhu Q., Algorithm aversion to generative artificial intelligence in creative content, ICIS 2024 Proceedings, (2024); Thiebes S.; Lins S.; Sunyaev A., Trustworthy artificial intelligence. Electron Markets, 31, pp. 447-464, (2021); vom Brocke J.; Hevner A.; Leger P.-M.; Walla P.; Riedl R., Advancing a NeuroIS research agenda with four areas of societal contributions, EJIS, 29, pp. 9-24, (2020); Dimoka A.; Davis F.D.; Gupta P.; Banker R.D.; Dennis A.R.; Ischebeck M.-P.G.R.; Benbasat I.G., On the use of neurophysiological tools in IS research: Developing a research agenda for NeuroIS, MIS Q, 36, (2012); Dimoka A.; Pavlou P.A.; Davis F.D., Research commentary —NeuroIS: The potential of cognitive neuroscience for information systems research, Inf. Syst. Res, 22, pp. 687-702, (2011); Riedl R.; Banker R.D.; Benbasat I.; Davis F.D.; Dennis A.R.; Dimoka A.; Gefen D.; Gupta A.; Ischebeck A.; Kenning P., On the foundations of neurois: reflections on the gmunden retreat 2009, CAIS, 27, (2010); Riedl R.; Stangl F.J., NeuroIS, The Routledge Companion to Management Information Systems, (2025); Banh L.; Stangl F.J.; Strobel G.; Riedl R., The role of generative artificial intelligence in the Neurois research process: applications and opportunities, Proceedings of the 17th NeuroIS Retreat, (2025); Vance A.; Jenkins J.L.; Anderson B.B.; Bjornn D.K.; Kirwan C.B., Tuning out security warnings: a longitudinal examination of habituation through fMRI, eye tracking, and field experiments, MIS Q, 42, pp. 355-380, (2018); Nissen A.; Riedl R.; Schutte R., Users’ reactions to website designs: a neuroimaging study based on evolutionary psychology with a focus on color and button shape, Comput. Hum. Behav, 155, (2024); de Guinea A.O.; Titah R.; Leger P.-M., Explicit and implicit antecedents of users’ behavioral beliefs in information systems: a neuropsychological investigation, J. Manag. Inf. Syst, 30, pp. 179-210, (2014); Nadj M.; Rissler R.; Adam M.; Knierim M.; Li M.; Maedche A.; Riedl R., What disrupts flow in office work? The impact of frequency and relevance of IT-mediated interruptions, MIS Q, 47, pp. 1615-1646, (2023); Riedl R.; Leger P.-M., Fundamentals of NeuroIS. Information Systems and the Brain, (2016); Riedl R.; Kindermann H.; Auinger A.; Javor A., Technostress from a neurobiological perspective, Bus. Inf. Syst. Eng, 4, pp. 61-69, (2012); Galluch P.; Grover V.; Thatcher J., Interrupting the workplace: examining stressors in an information technology context, J. Assoc. Inf. Syst, 16, pp. 1-47, (2015); Knierim M.T.; Del Puppo L., Do generative AI tools foster positive experiences in knowledge work? A NeuroIS research proposal, Information Systems and Neuroscience. Neurois Retreat 2023, 68, pp. 57-65, (2023); Todd T.N.; Lakhiwal A.; Bala H.; Leger P.-M.; Kamouni I.E.; Boasen J., Generative AI Review Summaries and Their Impact on Ambivalence and User Behavior: An Eye-Tracking Study, Information Systems and Neuroscience. Neurois Retreat 2024, (2024); Riedl R.; Fischer T.; Leger P.-M.; Davis F.D., A Decade of Neurois research, ACM SIGMIS Database: the DATABASE for Advances in Information Systems, 51, pp. 13-54, (2020); Pare G.; Trudel M.-C.; Jaana M.; Kitsiou S., Synthesizing information systems knowledge: a typology of literature reviews, Inf. Man, 52, pp. 183-199, (2015); Schryen G.; Wagner G.; Benlian A.; Pare G., A Knowledge development perspective on literature reviews: validation of a new typology in the IS field, CAIS, 49, pp. 134-186, (2021); vom Brocke J.; Simons A.; Niehaves B.; Niehaves B.; Riemer K.; Plattfaut R.; Cleven A., Reconstructing the giant: on the importance of rigour in documenting the literature search process, Proceedings of the European Conference on Information Systems, 2009, (2009); Webster J.; Watson R.T., Analyzing the past to prepare for the future: writing a literature review, MIS Quarterly, 26, (2002); Page M.J.; McKenzie J.E.; Bossuyt P.M.; Boutron I.; Hoffmann T.C.; Mulrow C.D.; Shamseer L.; Tetzlaff J.M.; Akl E.A.; Brennan S.E., The PRISMA 2020 statement: an updated guideline for reporting systematic reviews, BMJ, 372, (2021); Moher D.; Liberati A.; Tetzlaff J.; Altman D.G., Preferred reporting items for systematic reviews and meta-analyses: the PRISMA statement, PLoS Med, 6, (2009); Moher D.; Liberati A.; Tetzlaff J.; Altman D.G., Preferred reporting items for systematic reviews and meta-analyses: the PRISMA statement, Int. J. Surg, 8, pp. 336-341, (2010); Stangl F.J.; Riedl R., Neurophysiological measurements in the research field of digital detoxing: Review and implications for future research, Information Systems and Neuroscience. Neurois Retreat, 68, pp. 105-121, (2023); Stangl F.J.; Riedl R., Neurophysiological measurements in the research field of interruption science: insights into applied methods for different interruption types based on an umbrella review, Information Systems and Neuroscience., 68, pp. 123-152, (2023); Stangl F.J.; Riedl R.; Kiemeswenger R.; Montag C., Negative psychological and physiological effects of social networking site use: The example of Facebook, Front. Psychol, 14, (2023); Weber B.; Fischer T.; Riedl R., Brain and autonomic nervous system activity measurement in software engineering: a systematic literature review, J. Syst. Softw, 178, (2021); Davis F.D.; Riedl R.; Vom Brocke J.; Leger P.-M.; Randolph A.B., Information systems and neuroscience, Gmunden Retreat on Neurois 2015, 10; Davis F.D.; Riedl R.; Vom Brocke J.; Leger P.-M.; Randolph A.B., Information systems and neuroscience, Gmunden Retreat on Neurois 2016, 16, (2017); Davis F.D.; Riedl R.; Vom Brocke J.; Leger P.-M.; Randolph A.B., Gmunden Retreat on NeuroIS 2017, Information Systems and Neuroscience., 25, (2018); Davis F.D.; Riedl R.; Vom Brocke J.; Leger P.-M.; Randolph A.B., Information systems and neuroscience, Neurois Retreat 2018, 29; Davis F.D.; Riedl R.; Vom Brocke J.; Leger P.-M.; Randolph A.B.; Fischer T., Information systems and neuroscience, Neurois Retreat, 32, (2019); Davis F.D.; Riedl R.; Vom Brocke J.; Leger P.-M.; Randolph A.B.; Fischer T., Information systems and neuroscience, Neurois Retreat, 43, (2020); Davis F.D.; Riedl R.; Vom Brocke J.; Leger P.-M.; Randolph A.B.; Muller-Putz G.R., Information systems and neuroscience, Neurois Retreat 2021, 52, (2021); Davis F.D.; Riedl R.; Vom Brocke J.; Leger P.-M.; Randolph A.B.; Muller-Putz G.R., Information Systems and Neuroscience. Neurois Retreat 2022, 58, (2022); Davis F.D.; Riedl R.; Vom Brocke J.; Leger P.-M.; Randolph A.B.; Muller-Putz G.R., Information Systems and Neuroscience. Neurois Retreat 2023, 68, (2023); Davis F.D.; Riedl R.; Vom Brocke J.; Leger P.-M.; Randolph A.B.; Muller-Putz G.R., Information systems and neuroscience, Neurois Retreat, 66, 2024, (2024); Ye J., 危險的不只是侵入性腦機介面, International Journal of Chinese &amp; Comparative Philosophy of Medicine (IJCCPM), 21, pp. 141-145, (2023); Zhu Y.; Wu X.; Liu H.; Niu Z.; Zhao J.; Wang F.; Mao R.; Guo X.; Zhang C.; Wang Z., Employing biochemical biomarkers for building decision tree models to predict bipolar disorder from major depressive disorder, J. Affect. Disord, 308, pp. 190-198, (2022); Gao F.; Lei C.; Long X.; Wang J.; Song P., Design and development of an intelligent pet-type quadruped robot, Proceedings of the 4Th International Conference on Multimedia Information Processing and Retrieval (MIPR 2021), pp. 366-371, (2021); Jutte L.; Wang N.; Steven M.; Roth B., Perspectives for generative AI-Assisted art therapy for melanoma patients, AI, 5, pp. 1648-1669, (2024); Hayes A.S., Conversing” with qualitative data: enhancing qualitative research through Large Language Models (LLMs), Int. J. Qual. Methods, 24, (2025); Bruera A.; Tao Y.; Anderson A.; Cokal D.; Haber J.; Poesio M., Modeling Brain Representations of Words’ Concreteness in Context Using GPT-2 and Human Ratings, Cognitive Science, 47, (2023); Bera P.; Palankar N., How do we process GenAI outputs? Evidence from an eye-tracking study, SIGHCI 2024 Proceedings, (2025); Capone V.; Bartoli C.; Mattiacci A.; Cherubino P., Consumer reactions to generative AI: an exploratory study using neuroscientific techniques, Advances in Digital Marketing and Ecommerce. Springer Proceedings in Business and Economics, pp. 54-62, (2024); Chen A.; Xiang M.; Zhou J.; Jia J.; Shang J.; Li X.; Gasevic D.; Fan Y., Unpacking help-seeking process through multimodal learning analytics: a comparative study of ChatGPT vs Human expert, Computers &amp; Education, 226, (2025); Huang S.; Zhao X.; Wei D.; Song X.; Sun Y., Chatbot and fatigued driver: exploring the use of LLM-based voice assistants for driving fatigue, Extended Abstracts of the 2024 CHI Conference on Human Factors In Computing Systems, (2024); Li J.; Zhang Y.; Karas Z.; McMillan C.; Leach K.; Huang Y., Do machines and humans focus on similar code? Exploring explain ability of large language models in code summarization, Proceedings 2024 32nd IEEE/ACM International Conference on Program Comprehension. International Conference on Program Comprehension, pp. 47-51, (2024); Liu Y.; Wang S.; Yu G., The nudging effect of AIGC labeling on users’ perceptions of automated news: evidence from EEG, Front. Psychol, 14, (2023); Prather J.; Reeves B.N.; Leinonen J.; MacNeil S.; Randrianasolo A.S.; Becker B.A.; Kimmel B.; Wright J.; Briggs B., The widening gap: the benefits and harms of generative AI for novice programmers, Proceedings of the 20th Annual ACM Conference on International Computing Education Research, pp. 469-486, (2024); Tewari S.; Zabounidis R.; Kothari A.; Bailey R.; Alm C.O., Perceptions of human and machine-generated articles, Digital Threats: Research and Practice, 2, (2021); Thakur K.; Singh A.; Srimannarayana M., May AI come in? Generative AI shaping gender diverse recruitment in the hospitality industry, Int. J. Hosp. Manag, 126, (2025); Venkatesh J.D.; Jaiswal A.; Nanda G., Comparing human text classification performance and explainability with large language and machine learning models using eye-tracking, Sci. Rep, 14, (2024); Komninos A.; Feit A.M.; Leiva L.A.; Lehmann F.; Simou I.; Minas D.; Fotopoulos A.; Xenos M., An LLM-driven Transcription Task for Mobile Text Entry Studies Proceedings of the International Conference on Mobile and Ubiquitous Multimedia, pp. 264-279, (2024); Schulz T.; Knierim M., Cognitive load dynamics in generative AI-assistance: a NeuroIS study, Proceedings of the International Conference on Information Systems, 2024, (2024); Duestad L.L.; Foss H.C.; Toth J.; Gleasure R., Davis, F.D., Riedl, R., vom Brocke, J., Léger, P.-M., Randolph, A.B., Müller-Putz, G.R., Information Systems and Neuroscience, (2024); Chang Y.-W.; Chien S.-Y.; Chan Y.-C.; Tsao C.-C., Human-Robot interaction in E-Commerce: the role of personality traits and chatbot mechanisms—A Neuromarketing research, Companion of the 2024 ACM/IEEE International Conference on Human-Robot Interaction, pp. 312-316, (2024); Frenzke-Shim A.; Kohl-Dietrich D.; Standl B.; Langner M.; Maedche A.; Kerber U., The evolving role of generative AI in text literacies: Exploring the potential of cognition-adaptive assistance, Proceedings of the 2024 IEEE Global Engineering Education Conference. IEEE Global Engineering Education Conference, (2024); Zhang Y.; Li Q.; Nahata S.; Jamal T.; Cheng S.-K.; Cauwenberghs G.; Jung T.-P., Integrating large language model, EEG, and Eye-tracking for word-level neural state classification in reading comprehension, IEEE Trans. Neural Syst. Rehabil. Eng, 32, pp. 3465-3475, (2024); Hartanto E.; Chen A.; Koh I., Empirical insights into architectural aesthetics: A neuroscientific perspective, Proceedings of the 29Th International Conference of the Association for Computer-Aided Architectural Design Research in Asia, pp. 69-78; Stangl F.J.; Riedl R., Autonomic nervous system activity measurements in the research field of interruption science: insights into applied methods, Information Systems and Neuroscience, 66, pp. 47-69, (2025); Stangl F.J.; Riedl R., Brain imaging methods in the research field of interruption science: an analysis of applied methods, Information Systems and Neuroscience, 66, pp. 71-93, (2025); Stangl F.J.; Riedl R., Hormone measurements in the research field of interruption science: review of applied methods, Information Systems and Neuroscience, 66, pp. 95-114, (2025); Willcocks L., Robo-Apocalypse cancelled? Reframing the automation and future of work debate, J. Inf. Technol, 35, pp. 286-302, (2020); Engel C.; Ebel P.; Leimeister J.M., Cognitive automation. Electron Markets, 32, pp. 339-350, (2022); Stangl F.J.; Riedl R., Hormone measurements in the research field of interruption science: review of applied methods, Information Systems and Neuroscience. Neurois Retreat 2024, (2024); Bubeck S.; Chandrasekaran V.; Eldan R.; Gehrke J.; Horvitz E.; Kamar E.; Lee P.; Lee Y.T.; Li Y.; Lundberg S., Sparks of artificial general intelligence: early experiments with GPT-4. arXiv, (2023); Webb T.; Holyoak K.J.; Lu H., Emergent analogical reasoning in large language models, Nat. Hum. Behav, 7, pp. 1526-1541, (2023); Strachan J.W.A.; Albergo D.; Borghini G.; Pansardi O.; Scaliti E.; Gupta S.; Saxena K.; Rufo A.; Panzeri S.; Manzi G., Testing theory of mind in large language models and humans, Nat. Hum. Behav, 8, pp. 1285-1295, (2024); Strunk J.; Banh L.; Nissen A.; Strobel G.; Smolnik S., To delegate or not to delegate? Factors influencing human-agentic is interaction, ICIS 2024 Proceedings, (2024); Baird A.; Maruping L.M., The next generation of research on IS use: a theoretical framework of delegation to and from agentic IS artifacts, MIS Q, 45, pp. 315-341, (2021); Feng C.; Botha E.; Pitt L., From HAL to GenAI: optimizing chatbot impacts with care, Bus. Horiz, 67, pp. 537-548, (2024); Sollner M.; Arnold T.; Benlian A.; Bretschneider U.; Knight C.; Ohly S.; Rudkowski L.; Schreiber G.; Wendt D., ChatGPT and beyond: exploring the responsible use of generative AI in the workplace, Bus Inf Syst Eng, (2025)</t>
  </si>
  <si>
    <t>L. Banh; Rhine-Ruhr Institute of Information Systems, University of Duisburg-Essen, Essen, Germany; email: leonardo.banh@uni-due.de</t>
  </si>
  <si>
    <t>Davis F.D.; Riedl R.; Riedl R.; vom Brocke J.; Léger P.-M.; B. Randolph A.; R. Müller-Putz G.</t>
  </si>
  <si>
    <t>BRAIN PRODUCTS - Solutions for neurophysiological research; frontiers; Noldus Information Technology; Raiffeisen Software; RAITEC IT services</t>
  </si>
  <si>
    <t>17th Annual NeuroIS Retreat, NeuroIS 2025</t>
  </si>
  <si>
    <t>26 May 2025 through 28 May 2025</t>
  </si>
  <si>
    <t>978-303200814-5</t>
  </si>
  <si>
    <t>Lect. Notes Inf. Sys. Organ.</t>
  </si>
  <si>
    <t>2-s2.0-105027269978</t>
  </si>
  <si>
    <t>Zhang Y.; Yang X.</t>
  </si>
  <si>
    <t>Zhang, Yifan (59665747400); Yang, Xue (7406502289)</t>
  </si>
  <si>
    <t>59665747400; 7406502289</t>
  </si>
  <si>
    <t>CONSTRUCTA: Automating Commercial Construction Schedules in Fabrication Facilities with Large Language Models</t>
  </si>
  <si>
    <t>Proceedings of the 2025 Annual Conference of the Nations of the Americas Chapter of the Association for Computational Linguistics: Human Language Technologies: Long Papers, NAACL-HLT 2025</t>
  </si>
  <si>
    <t>10.18653/v1/2025.naacl-industry.14</t>
  </si>
  <si>
    <t>https://www.scopus.com/inward/record.uri?eid=2-s2.0-105027177220&amp;doi=10.18653%2Fv1%2F2025.naacl-industry.14&amp;partnerID=40&amp;md5=721e2535bb2622a1fede3d08ce5b7789</t>
  </si>
  <si>
    <t>Vanderbilt University, United States; Intel Corporation</t>
  </si>
  <si>
    <t>Zhang Y., Vanderbilt University, United States, Intel Corporation; Yang X., Intel Corporation</t>
  </si>
  <si>
    <t>Automating planning with LLMs presents transformative opportunities for traditional industries, yet remains underexplored. In commercial construction, the complexity of automated scheduling often requires manual intervention to ensure precision. We propose CONSTRUCTA, a novel framework leveraging LLMs to optimize construction schedules in complex projects like semiconductor fabrication. CONSTRUCTA addresses key challenges by: (1) integrating construction-specific knowledge through static RAG; (2) employing context-sampling techniques inspired by architectural expertise to provide relevant input; and (3) deploying Construction DPO to align schedules with expert preferences using RLHF. Experiments on proprietary data demonstrate performance improvements of +42.3% in missing value prediction, +79.1% in dependency analysis, and +28.9% in automated planning compared to baseline methods, showcasing its potential to revolutionize construction workflows and inspire domain-specific LLM advancements. © 2025 Association for Computational Linguistics.</t>
  </si>
  <si>
    <t>Computational linguistics; Commercial construction; Complex programs; Construction schedules; Language model; Manual intervention; Performance; Sampling technique; Semi-conductor fabrication; Specific knowledge; Traditional industry; Fabrication</t>
  </si>
  <si>
    <t>Intel Corporation</t>
  </si>
  <si>
    <t>Work done during a GenAI research internship at Intel Incubation and Disruptive Innovation (IDI) Group. This work was supported by Intel Corporation4, specifically through the Incubation and Disruptive Innovation group. We also appreciate the collaboration and insights from Intel Foundry5 employees, whose expertise in semiconductor fabrication has guided our exploration of leveraging LLMs to automate construction processes in chip manufacturing.</t>
  </si>
  <si>
    <t>Acharya Manish; Zhang Yifan; Huang Yu; Leach Kevin, Optimizing code runtime performance through context-aware retrieval-augmented generation, (2025); Agar Mehmet, A rule based expert system for delay analysis in construction projects, (2024); Ali Rima Al, Uncertainty-aware self-adaptive cyber-physical systems, (2020); Al-Sinan Mazen A; Bubshait Abdulaziz A; Aljaroudi Zainab, Generation of construction scheduling through machine learning and bim: A blueprint, Buildings, 14, 4, (2024); Alegre Unai; Augusto Juan Carlos; Clark Tony, Engineering context-aware systems and applications: A survey, Journal of Systems and Software, 117, pp. 55-83, (2016); Amer Fouad; Jung Yoonhwa; Golparvar-Fard Mani, Construction schedule augmentation with implicit dependency constraints and automated generation of lookahead plan revisions, Automation in Construction, 152, (2023); Azimi Reza; Lee SangHyun; AbouRizk Simaan M; Alvanchi Amin, A framework for an automated and integrated project monitoring and control system for steel fabrication projects, Automation in Construction, 20, 1, pp. 88-97, (2011); Bademosi Fopefoluwa; Issa Raja RA, Factors influencing adoption and integration of construction robotics and automation technology in the us, Journal of Construction Engineering and Management, 147, 8, (2021); Banerjee Ayan; Maity Aranyak; Kamboj Payal; Gupta Sandeep KS, Cps-llm: Large language model based safe usage plan generator for human-in-the-loop human-in-the-plant cyber-physical system, (2024); Bansal Aakash; Su Chia-Yi; Karas Zachary; Zhang Yifan; Huang Yu; Jia-Jun Li Toby; McMillan Collin, Modeling programmer attention as scanpath prediction, 2023 38th IEEE/ACM International Conference on Automated Software Engineering (ASE), pp. 1732-1736, (2023); Barnett Scott; Kurniawan Stefanus; Thudumu Srikanth; Brannelly Zach; Abdelrazek Mohamed, Seven failure points when engineering a retrieval augmented generation system, Proceedings of the IEEE/ACM 3rd International Conference on AI Engineering-Software Engineering for AI, pp. 194-199, (2024); Chen Jiawei; Lin Hongyu; Han Xianpei; Sun Le, Benchmarking large language models in retrieval-augmented generation, Proceedings of the AAAI Conference on Artificial Intelligence, 38, pp. 17754-17762, (2024); Dashti Mohammad Saleh; RezaZadeh Mohammad; Khanzadi Mostafa; Taghaddos Hosein, Integrated bim-based simulation for automated time-space conflict management in construction projects, Automation in Construction, 132, (2021); Dong Hanze; Xiong Wei; Pang Bo; Wang Haoxiang; Zhao Han; Zhou Yingbo; Jiang Nan; Sahoo Doyen; Xiong Caiming; Zhang Tong, Rlhf workflow: From reward modeling to online rlhf, (2024); Fan Wenqi; Ding Yujuan; Ning Liangbo; Wang Shijie; Li Hengyun; Yin Dawei; Chua Tat-Seng; Li Qing, A survey on rag meeting llms: Towards retrieval-augmented large language models, Proceedings of the 30th ACM SIGKDD Conference on Knowledge Discovery and Data Mining, pp. 6491-6501, (2024); Feng Duanyu; Qin Bowen; Huang Chen; Zhang Zheng; Lei Wenqiang, Towards analyzing and understanding the limitations of dpo: A theoretical perspective, (2024); Gao Yunfan; Xiong Yun; Gao Xinyu; Jia Kangxiang; Pan Jinliu; Bi Yuxi; Dai Yi; Sun Jiawei; Wang Haofen, Retrieval-augmented generation for large language models: A survey, (2023); Gidado KI, Project complexity: The focal point of construction production planning, Construction Management &amp; Economics, 14, 3, pp. 213-225, (1996); He Yichang; Zhang Yifan; Fan Yunfeng; Tan U-Xuan, Real-time vibration estimation and compensation with long short-term memory recurrent neural network, IEEE/ASME Transactions on Mechatronics, (2024); Huang Chen; Li Haoyang; Zhang Yifan; Lei Wenqiang; Lv Jiancheng, Cross-space adaptive filter: Integrating graph topology and node attributes for alleviating the over-smoothing problem, Proceedings of the ACM on Web Conference 2024, pp. 803-814, (2024); Islam Raisa; Moushi Owana Marzia, Gpt-4o: The cutting-edge advancement in multimodal llm, (2024); Jiang Ziyan; Ma Xueguang; Chen Wenhu, Longrag: Enhancing retrieval-augmented generation with long-context llms, (2024); Karas Zachary; Bansal Aakash; Zhang Yifan; Li Toby; McMillan Collin; Huang Yu, A tale of two comprehensions? analyzing student programmer attention during code summarization, ACM Transactions on Software Engineering and Methodology, (2024); Khodabakhshian Ania; Puolitaival Taija; Kestle Linda, Deterministic and probabilistic risk management approaches in construction projects: A systematic literature review and comparative analysis, Buildings, 13, 5, (2023); Li Eric; Zhang Yifan; Huang Yu; Leach Kevin, Malmixer: Few-shot malware classification with retrieval-augmented semi-supervised learning, (2024); Li Jiliang; Zhang Yifan; Karas Zachary; McMillan Collin; Leach Kevin; Huang Yu, Do machines and humans focus on similar code? exploring explainability of large language models in code summarization, Proceedings of the 32nd IEEE/ACM International Conference on Program Comprehension, pp. 47-51, (2024); Li Yang; Wang Ruinong; Yang Zhen, Optimal scheduling of isolated microgrids using automated reinforcement learning-based multi-period forecasting, IEEE Transactions on Sustainable Energy, 13, 1, pp. 159-169, (2021); Neelamkavil Joseph, Automation in the prefab and modular construction industry, 26th symposium on construction robotics ISARC, (2009); Pan Yue; Zhang Limao, Automated process discovery from event logs in bim construction projects, Automation in Construction, 127, (2021); Parekh Ruchit, Automating the design process for smart building technologies, World Journal of Advanced Research and Reviews, 23, 2, (2024); Peiris Achini; Kin Peng Hui Felix; Duffield Colin; Ngo Tuan, Production scheduling in modular construction: Metaheuristics and future directions, Automation in Construction, 150, (2023); Saeidi Amir; Verma Shivanshu; Baral Chitta, Insights into alignment: Evaluating dpo and its variants across multiple tasks, (2024); Srivastava Amit; Jawaid Sajjaf; Singh Rajesh; Gehlot Anita; Akram Shaik Vaseem; Priyadarshi Neeraj; Khan Baseem, Imperative role of technology intervention and implementation for automation in the construction industry, Advances in Civil Engineering, 2022, 1, (2022); Touvron Hugo; Lavril Thibaut; Izacard Gautier; Martinet Xavier; Lachaux Marie-Anne; Lacroix Timothee; Roziere Baptiste; Goyal Naman; Hambro Eric; Azhar Faisal, Llama: Open and efficient foundation language models, (2023); Wang Yuanhao; Liu Qinghua; Jin Chi, Is rlhf more difficult than standard rl? a theoretical perspective, Advances in Neural Information Processing Systems, 36, pp. 76006-76032, (2023); Wang Zhichao; Bi Bin; Pentyala Shiva Kumar; Ramnath Kiran; Chaudhuri Sougata; Mehrotra Shubham; Mao Xiang-Bo; Asur Sitaram, A comprehensive survey of llm alignment techniques: Rlhf, rlaif, ppo, dpo and more, (2024); Xiao Wenyi; Wang Zechuan; Gan Leilei; Zhao Shuai; He Wanggui; Tuan Luu Anh; Chen Long; Jiang Hao; Zhao Zhou; Wu Fei, A comprehensive survey of datasets, theories, variants, and applications in direct preference optimization, (2024); Xie Linlin; Wu Sisi; Chen Yajiao; Chang Ruidong; Chen Xiaoyan, A case-based reasoning approach for solving schedule delay problems in prefabricated construction projects, Automation in Construction, 154, (2023); Xu Shusheng; Fu Wei; Gao Jiaxuan; Ye Wenjie; Liu Weilin; Mei Zhiyu; Wang Guangju; Yu Chao; Wu Yi, Is dpo superior to ppo for llm alignment? a comprehensive study, (2024); Xu Weizhe; Liu Mengyu; Sokolsky Oleg; Lee Insup; Kong Fanxin, Llm-enabled cyber-physical systems: Survey, research opportunities, and challenges, 2024 IEEE International Workshop on Foundation Models for Cyber-Physical Systems &amp; Internet of Things (FMSys), pp. 50-55, (2024); Yang Sijin; Zhuang Lei; Zhang Jianhui; Lan Julong; Li Bingkui, A multi-policy deep reinforcement learning approach for multi-objective joint routing and scheduling in deterministic networks, IEEE Internet of Things Journal, (2024); Zavadskas Edmundas Kazimieras; Ustinovichius Leonas; Stasiulionis Andrius, Multicriteria valuation of commercial construction projects for investment purposes, Journal of civil engineering and management, 10, 2, pp. 151-166, (2004); Zhang Yifan, Leveraging artificial intelligence on binary code comprehension, Proceedings of the 37th IEEE/ACM International Conference on Automated Software Engineering, pp. 1-3, (2022); Zhang Yifan; Huang Chen; Cao Kevin; Zhang Yueke; Andersen Scott Thomas; Shao Huajie; Leach Kevin; Huang Yu, Pre-training representations of binary code using contrastive learning, (2022); Zhang Yifan; Li Jiliang; Karas Zachary; Bansal Aakash; Jia-Jun Li Toby; McMillan Collin; Leach Kevin; Huang Yu, Eyetrans: Merging human and machine attention for neural code summarization, Proceedings of the ACM on Software Engineering, 1, pp. 115-136, (2024); Zhang Zijing; Ma Ling; Broyd Tim, Rule capture of automated compliance checking of building requirements: a review, Proceedings of the Institution of Civil Engineers-Smart Infrastructure and Construction, 176, 4, pp. 224-238, (2023); Zhao Penghao; Zhang Hailin; Yu Qinhan; Wang Zhengren; Geng Yunteng; Fu Fangcheng; Yang Ling; Zhang Wentao; Cui Bin, Retrieval-augmented generation for ai-generated content: A survey, (2024); Zhuang Zhenxun; Liu Mingrui; Cutkosky Ashok; Orabona Francesco, Understanding adamw through proximal methods and scale-freeness, Transactions on machine learning research, (2022)</t>
  </si>
  <si>
    <t>Chen W.; Yang Y.; Kachuee M.; Fu X.-Y.</t>
  </si>
  <si>
    <t>Adobe; Baidu; Bloomberg; et al.; Megagon Labs; Toloka</t>
  </si>
  <si>
    <t>2025 Annual Conference of the Nations of the Americas Chapter of the Association for Computational Linguistics: Human Language Technologies, NAACL-HLT 2025</t>
  </si>
  <si>
    <t>29 April 2025 through 4 May 2025</t>
  </si>
  <si>
    <t>Hybrid, Albuquerque</t>
  </si>
  <si>
    <t>979-889176194-0</t>
  </si>
  <si>
    <t>Proc. Conf. Nations Americas Chapter Assoc. Comput. Linguist.: Hum. Lang. Technol., NAACL-HLT</t>
  </si>
  <si>
    <t>2-s2.0-105027177220</t>
  </si>
  <si>
    <t>Shi J.; Yang Z.; Lo D.</t>
  </si>
  <si>
    <t>Shi, Jieke (57225119268); Yang, Zhou (57222189359); Lo, David (35269388000)</t>
  </si>
  <si>
    <t>57225119268; 57222189359; 35269388000</t>
  </si>
  <si>
    <t>Efficient and Green Large Language Models for Software Engineering: Literature Review, Vision, and the Road Ahead</t>
  </si>
  <si>
    <t>10.1145/3708525</t>
  </si>
  <si>
    <t>https://www.scopus.com/inward/record.uri?eid=2-s2.0-105007514044&amp;doi=10.1145%2F3708525&amp;partnerID=40&amp;md5=3887b2707eba934f0f1a1f3b7111cba0</t>
  </si>
  <si>
    <t>School of Computing and Information Systems, Singapore Management University, Singapore, Singapore</t>
  </si>
  <si>
    <t>Shi J., School of Computing and Information Systems, Singapore Management University, Singapore, Singapore; Yang Z., School of Computing and Information Systems, Singapore Management University, Singapore, Singapore; Lo D., School of Computing and Information Systems, Singapore Management University, Singapore, Singapore</t>
  </si>
  <si>
    <t>Large Language Models (LLMs) have recently shown remarkable capabilities in various software engineering tasks, spurring the rapid growth of the Large Language Models for Software Engineering (LLM4SE) area. However, limited attention has been paid to developing efficient LLM4SE techniques that demand minimal computational cost, time, and memory resources, as well as green LLM4SE solutions that reduce energy consumption, water usage, and carbon emissions. This article aims to redirect the focus of the research community toward the efficiency and greenness of LLM4SE, while also sharing potential research directions to achieve this goal. It commences with a brief overview of the significance of LLM4SE and highlights the need for efficient and green LLM4SE solutions. Subsequently, the article presents a vision for a future where efficient and green LLM4SE revolutionizes the LLM-based software engineering tool landscape, benefiting various stakeholders, including industry, individual practitioners, and society. The article then delineates a roadmap for future research, outlining specific research paths and potential solutions for the research community to pursue. While not intended to be a definitive guide, the article aims to inspire further progress, with the ultimate goal of establishing efficient and green LLM4SE as a central element in the future of software engineering. © 2025 Copyright held by the owner/author(s).</t>
  </si>
  <si>
    <t>Efficiency; Greenness; Large Language Models; Software Engineering</t>
  </si>
  <si>
    <t>Application programs; Computer aided software engineering; Computer operating systems; Computer software maintenance; Engineering research; Groupware; Search engines; Software packages; Software prototyping; Software quality; Software testing; Verification; Computational costs; Computational time; Engineering tasks; Greenness; Language model; Large language model; Limited attentions; Literature reviews; Rapid growth; Research communities; Software design</t>
  </si>
  <si>
    <t>National Research Foundation, NRF, (NRF-NRFI08-2022-0002); National Research Foundation, NRF</t>
  </si>
  <si>
    <t>This research project was supported by the National Research Foundation, under its Investigatorship Grant (NRF-NRFI08-2022-0002). Any opinions, findings, and conclusions or recommendations expressed in this material are those of the author(s) and do not reflect the views of National Research Foundation, Singapore.</t>
  </si>
  <si>
    <t>Ahmad W.; Chakraborty S.; Ray B.; Chang K.-W., Unified pre-training for program understanding and generation, Proceedings of the 2021 Conference of the North American Chapter of the Association for Computational Linguistics: Human Language Technologies, pp. 2655-2668, (2021); Ahmed T.; Devanbu P., Few-shot training LLMs for project-specific code-summarization, Proceedings of the 37th IEEE/ACM International Conference on Automated Software Engineering (ASE’22), (2023); Ahmed T.; Pai K.S.; Devanbu P.; Barr E., Automatic semantic augmentation of language model prompts (for code summarization), Proceedings of the IEEE/ACM 46th International Conference on Software Engineering (ICSE’24), (2024); Alizadeh N.; Castor F., Green AI: A preliminary empirical study on energy consumption in DL models across different runtime infrastructures, Proceedings of the IEEE/ACM 3rd International Conference on AI Engineering - Software Engineering for AI (CAIN’24), pp. 134-139, (2024); Aye G.A.; Kaiser G.E., Sequence model design for code completion in the modern IDE, (2020); Ayupov S.; Chirkova N., Parameter-efficient finetuning of transformers for source code, (2022); Belkhir L.; Elmeligi A., Assessing ICT global emissions footprint: Trends to 2040 &amp; recommendations, Journal of Cleaner Production, 177, 2018, pp. 448-463, (2018); Belzner L.; Gabor T.; Wirsing M., Large language model assisted software engineering: Prospects, challenges, and a case study, Bridging the Gap between AI and Reality, pp. 355-374, (2024); Brown T.; Mann B.; Ryder N.; Subbiah M.; Kaplan J.D.; Dhariwal P.; Neelakantan A.; Shyam P.; Sastry G.; Askell A., 2020. Language models are few-shot learners, Advances in Neural Information Processing Systems, 33, pp. 1877-1901; Calero C.; Garcia F.O.; Garcia-Mireles G.A.; Angeles Moraga M.; Vizcaino A., Addressing Sustainability-IN Software Challenges, (2024); Chakraborty S.; Ahmed T.; Ding Y.; Devanbu P.T.; Ray B., NatGen: Generative pre-training by “naturalizing” source code, Proceedings of the 30th ACM Joint European Software Engineering Conference and Symposium on the Foundations of Software Engineering (ESEC/FSE’22), pp. 18-30, (2022); Chen C.; Borgeaud S.; Irving G.; Lespiau J.-B.; Sifre L.; Jumper J., Accelerating large language model decoding with speculative sampling, (2023); Chen J.; Hu X.; Li Z.; Gao C.; Xia X.; Lo D., Code search is all you need? Improving code suggestions with code search, Proceedings of the IEEE/ACM 46th International Conference on Software Engineering (ICSE’24), (2024); Chen J.; Xu N.; Chen P.; Zhang H., Efficient compiler autotuning via Bayesian optimization, Proceedings of the 2021 IEEE/ACM 43rd International Conference on Software Engineering (ICSE), pp. 1198-1209, (2021); Chen M.; Tworek J.; Jun H.; Yuan Q.; de Oliveira Pinto H.P.; Kaplan J.; Edwards H.; Burda Y.; Joseph N.; Brockman G., Evaluating large language models trained on code, (2021); Cheng Z.; Tisi M.; Hotonnier J., Certifying a rule-based model transformation engine for proof preservation, Proceedings of the 23rd ACM/IEEE International Conference on Model Driven Engineering Languages and Systems (MODELS’20), pp. 297-307, (2020); Choi N., Customizing and fine-tuning LLMs: What you need to know — github, (2024); Sec-PaLM2, (2023); Coutinho M.; Marques L.; Santos A.; Dahia M.; Franca C.; de Souza Santos R., The role of generative AI in software development productivity: A pilot case study, Proceedings of the 1st ACM International Conference on AI-Powered Software (AIware’24), pp. 131-138, (2024); Cruz L.; Gutierrez X.F.; Martinez-Fernandez S., Innovating for tomorrow: The convergence of SE and green AI, (2024); Inference characteristics of llama-2, (2023); de Vries A., The growing energy footprint of artificial intelligence, Joule, 7, 10, pp. 2191-2194, (2023); Debenedetti E.; Severi G.; Carlini N.; Choquette-Choo C.A.; Jagielski M.; Nasr M.; Wallace E.; Tramer F., Privacy Side channels in machine learning systems, Proceedings of the 33rd USENIX Security Symposium (USENIX Security’24), pp. 6861-16848, (2024); Devlin J.; Chang M.-W.; Lee K.; Toutanova K., BERT: Pre-training of deep bidirectional transformers for language understanding, Proceedings of the 2019 Conference of the North American Chapter of the Association for Computational Linguistics: Human Language Technologies, Volume 1 (Long and Short Papers), pp. 4171-4186, (2019); Duran F.; Martinez-Fernandez S.; Martinez M.; Lago P., Identifying architectural design decisions for achieving green ML serving, Proceedings of the IEEE/ACM 3rd International Conference on AI Engineering - Software Engineering for AI (CAIN’24), pp. 18-23, (2024); Everman B.; Villwock T.; Chen D.; Soto N.; Zhang O.; Zong Z., Evaluating the Carbon impact of large language models at the inference stage, Proceedings of the 2023 IEEE International Performance, Computing, and Communications Conference (IPCCC), pp. 150-157, (2023); Fan A.; Gokkaya B.; Harman M.; Lyubarskiy M.; Sengupta S.; Yoo S.; Zhang J.M., Large language models for software engineering: Survey and open problems, Proceedings of the 2023 IEEE/ACM International Conference on Software Engineering: Future of Software Engineering (ICSE-FoSE), pp. 31-53, (2023); Fan W.; Ding Y.; Ning L.; Wang S.; Li H.; Yin D.; Chua T.-S.; Li Q., A survey on RAG meeting LLMs: Towards retrieval-augmented large language models, Proceedings of the 30th ACM SIGKDD Conference on Knowledge Discovery and Data Mining (KDD’24), pp. 6491-6501, (2024); Feng S.; Chen C., Prompting is all you need: Automated Android Bug replay with large language models, Proceedings of the IEEE/ACM 46th International Conference on Software Engineering (ICSE’24), (2024); Feng Z.; Guo D.; Tang D.; Duan N.; Feng X.; Gong M.; Shou L.; Qin B.; Liu T.; Jiang D., 2020. CodeBERT: A pre-trained model for programming and natural languages, Findings of the Association for Computational Linguistics (EMNLP’20), pp. 1536-1547; Ghazvininejad M.; Levy O.; Liu Y.; Zettlemoyer L., Mask-predict: Parallel decoding of conditional masked language models, (2019); GitHub Copilot community, (2023); GitHub Copilot · your AI pair programmer, (2023); Gormez M.K.; Yil M.; Clarke P.M., Large language models for software engineering: A systematic mapping study, Systems, Software and Services Process Improvement, pp. 64-79, (2024); Gotmare A.D.; Li J.; Joty S.; Hoi S.C.H., Efficient text-to-code retrieval with cascaded fast and slow transformer models, Proceedings of the 31st ACM Joint European Software Engineering Conference and Symposium on the Foundations of Software Engineering (ESEC/FSE’23), pp. 388-400, (2023); Grishina A.; Hort M.; Moonen L., The EarlyBIRD catches the bug: On exploiting early layers of encoder models for more efficient code classification, Proceedings of the 31st ACM Joint European Software Engineering Conference and Symposium on the Foundations of Software Engineering (ESEC/FSE’23), pp. 895-907, (2023); Gu J.; Bradbury J.; Xiong C.; Li V.O.K.; Socher R., Non-autoregressive neural machine translation, International Conference on Learning Representations, (2018); Gu W.; Wang Y.; Du L.; Zhang H.; Han S.; Zhang D.; Lyu M., Accelerating code search with deep hashing and code classification, Proceedings of the 60th Annual Meeting of the Association for Computational Linguistics (Volume 1: Long Papers), pp. 2534-2544, (2022); Guldner A.; Bender R.; Calero C.; Fernando G.S.; Funke M.; Groger J.; Hilty L.M.; Hornschemeyer J.; Hoffmann G.-D.; Junger D., Development and evaluation of a reference measurement model for assessing the resource and energy efficiency of software products and components—Green software measurement model (GSMM), Future Generation Computer Systems, 155, 2024, pp. 402-418, (2024); Guo D.; Lu S.; Duan N.; Wang Y.; Zhou M.; Yin J., UniXcoder: Unified cross-modal pre-training for code representation, Proceedings of the 60th Annual Meeting of the Association for Computational Linguistics (Volume 1: Long Papers), pp. 7212-7225, (2022); Guo D.; Ren S.; Lu S.; Feng Z.; Tang D.; Liu S.; Zhou L.; Duan N.; Svyatkovskiy A.; Fu S., 2021, International Conference on Learning Representations; Guo L.; Wang Y.; Shi E.; Zhong W.; Zhang H.; Chen J.; Zhang R.; Ma Y.; Zheng Z., When to stop? Towards efficient code generation in LLMs with excess token prevention, Proceedings of the 33rd ACM SIGSOFT International Symposium on Software Testing and Analysis (ISSTA’24), pp. 1073-1085, (2024); Hamblen M., Update: ChatGPT runs 10K nvidia training GPUs with potential for thousands more, (2023); He J.; Zhou X.; Xu B.; Zhang T.; Kim K.; Yang Z.; Thung F.; Irsan I.C.; Lo D., Representation learning for Stack overflow posts: How far are we?, ACM Transactions on Software Engineering and Methodology, 33, 3, (2024); Hidvegi D.; Etemadi K.; Bobadilla S.; Monperrus M., CigaR: Cost-efficient program repair with LLMs, (2024); Hoffmann J.; Borgeaud S.; Mensch A.; Buchatskaya E.; Cai T.; Rutherford E.; de Las Casas D.; Hendricks L.A.; Welbl J.; Clark A., An empirical analysis of compute-optimal large language model training, Advances in Neural Information Processing Systems, 35, pp. 30016-30030, (2022); Hofstatter S.; Chen J.; Raman K.; Zamani H., FiD-Light: Efficient and effective retrieval-augmented text generation, Proceedings of the 46th International ACM SIGIR Conference on Research and Development in Information Retrieval (SIGIR’23), pp. 1437-1447, (2023); Hou X.; Zhao Y.; Liu Y.; Yang Z.; Wang K.; Li L.; Luo X.; Lo D.; Grundy J.; Wang H., Large language models for software engineering: A systematic literature review, ACM Transactions on Software Engineering and Methodology, 33, 8, pp. 1-79, (2024); Hu F.; Wang Y.; Du L.; Zhang H.; Zhang D.; Li X., Tackling long code search with splitting, encoding, and aggregating, Proceedings of the 2024 Joint International Conference on Computational Linguistics, Language Resources and Evaluation (LREC-COLING’24), pp. 15500-15510, (2024); Hu Q.; Guo Y.; Xie X.; Cordy M.; Ma L.; Papadakis M.; Le Traon Y., Active code learning: Benchmarking sample-efficient training of code models, IEEE Transactions on Software Engineering, 50, 5, pp. 1080-1095, (2024); Huang D.; Qing Y.; Shang W.; Cui H.; Zhang J.M., EffiBench: Benchmarking the efficiency of automatically generated code, (2024); Huang Y.; Li Y.; Wu W.; Zhang J.; Lyu M.R., Your code secret belongs to me: Neural code completion tools can memorize hard-coded credentials, Proceedings of the ACM on Software Engineering, 1, (2024); Husom E.J.; Sen S.; Goknil A., Engineering carbon emission-aware machine learning pipelines, Proceedings of the IEEE/ACM 3rd International Conference on AI Engineering - Software Engineering for AI (CAIN’24), pp. 118-128, (2024); Energy system of Denmark, (2024); Izacard G.; Grave E., Leveraging passage retrieval with generative models for open domain question answering, (2021); Jarvenpaa H.; Lago P.; Bogner J.; Lewis G.; Muccini H.; Ozkaya I., A synthesis of green architectural tactics for ML-enabled systems, Proceedings of the 46th International Conference on Software Engineering: Software Engineering in Society (ICSE-SEIS’24), pp. 130-141, (2024); Jiang N.; Liu K.; Lutellier T.; Tan L., Impact of code language models on automated program repair, Proceedings of the 2023 IEEE/ACM 45th International Conference on Software Engineering (ICSE), pp. 1430-1442, (2023); Jin C.; Zhang Z.; Jiang X.; Liu F.; Liu X.; Liu X.; Jin X., RAGCache: Efficient knowledge caching for retrieval-augmented generation, (2024); Jin M.; Shahriar S.; Tufano M.; Shi X.; Lu S.; Sundaresan N.; Svyatkovskiy A., InferFix: End-to-end program repair with LLMs, Proceedings of the 31st ACM Joint European Software Engineering Conference and Symposium on the Foundations of Software Engineering (ESEC/FSE’23), pp. 1646-1656, (2023); Kalliamvakou E., Research: Quantifying GitHub copilot’s impact on developer productivity and happiness, (2022); Kanade A.; Maniatis P.; Balakrishnan G.; Shi K., Learning and evaluating contextual embedding of source code, Proceedings of the 37th International Conference on Machine Learning (Proceedings of Machine Learning Research, 119, pp. 5110-5121, (2020); Kannan J.; Barnett S.; Simmons A.; Selvi T.; Cruz L., Green Runner: A tool for efficient deep learning component selection, Proceedings of the IEEE/ACM 3rd International Conference on AI Engineering - Software Engineering for AI (CAIN’24), pp. 112-117, (2024); Kaushal A.; Vaidhya T.; Rish I., LORD: Low rank decomposition of monolingual code LLMs for one-shot compression, (2023); Kim T.; Kim H.; Yu G.-I.; Chun B.-G., BPipe: Memory-balanced pipeline parallelism for training large language models, Proceedings of the 40th International Conference on Machine Learning (Proceedings of Machine Learning Research, 202, pp. 16639-16653, (2023); Jennifer L., Meta to buy almost 7 million Carbon credits from aspiration — carboncredits.com, (2023); Leswing K., ChatGPT and generative AI are booming, but the costs can be extraordinary, (2023); Leviathan Y.; Kalman M.; Matias Y., Fast inference from transformers via speculative decoding, Proceedings of the 40th International Conference on Machine Learning (Proceedings of Machine Learning Research, 202, pp. 19274-19286, (2023); Lewis P.; Perez E.; Piktus A.; Petroni F.; Karpukhin V.; Goyal N.; Kuttler H.; Lewis M.; Yih W.-T.; Rocktaschel T., 2020, Advances in Neural Information Processing Systems, 33, pp. 9459-9474; Li B.; Jiang Y.; Gadepally V.; Tiwari D., Toward sustainable GenAI using generation directives for carbon-friendly large language model inference, (2024); Li G.; Zhi C.; Chen J.; Han J.; Deng S., Exploring parameter-efficient fine-tuning of large language model on automated program repair, Proceedings of the 39th IEEE/ACM International Conference on Automated Software Engineering (ASE’24), pp. 719-731, (2024); Li J.; Zhang Y.; Karas Z.; McMillan C.; Leach K.; Huang Y., Do machines and humans focus on similar code? Exploring explainability of large language models in code summarization, Proceedings of the 32nd IEEE/ACM International Conference on Program Comprehension (ICPC’24), pp. 47-51, (2024); Li P.; Yang J.; Islam M.A.; Ren S., Making AI less “thirsty”: Uncovering and addressing the secret water footprint of AI models, (2023); Li R.; Allal L.B.; Zi Y.; Muennighoff N.; Kocetkov D.; Mou C.; Marone M.; Akiki C.; Li J.; Chim J., StarCoder: May the source be with you!, (2023); Li X.; Gong Y.; Shen Y.; Qiu X.; Zhang H.; Yao B.; Qi W.; Jiang D.; Chen W.; Duan N., CodeRetriever: A large scale contrastive pre-training method for code search, Proceedings of the 2022 Conference on Empirical Methods in Natural Language Processing, pp. 2898-2910, (2022); Li Y.; Choi D.; Chung J.; Kushman N.; Schrittwieser J.; Leblond R.; Eccles T.; Keeling J.; Gimeno F.; Lago A.D., 2022, Science, 378, 6624, pp. 1092-1097, (2022); Li Y.; Zhao J.; Qianqi S.; Mai H.; Chen L.; Cao W.; Chen Y.; Zhicheng L.; Liu Y.; Zhang X., 2023, Proceedings of Machine Learning and Systems, 5, pp. 186-202; Liu J.; Sha C.; Peng X., An empirical study of parameter-efficient fine-tuning methods for pre-trained code models, Proceedings of the 2023 38th IEEE/ACM International Conference on Automated Software Engineering (ASE), pp. 397-408, (2023); Liu S.; Keung J.; Yang Z.; Liu F.; Zhou Q.; Liao Y., Delving Into parameter-efficient fine-tuning in code change learning: An empirical study, Proceedings of the 2024 IEEE International Conference on Software Analysis, Evolution and Reengineering (SANER), pp. 465-476, (2024); Liu Y.; Le-Cong T.; Widyasari R.; Tantithamthavorn C.; Li L.; Le X.-B.D.; Lo D., Refining ChatGPT-generated code: Characterizing and mitigating code quality issues, ACM Transactions on Software Engineering and Methodology, 33, 5, (2024); Liu Y.; Ott M.; Goyal N.; Du J.; Joshi M.; Chen D.; Levy O.; Lewis M.; Zettlemoyer L.; Stoyanov V., RoBERTa: A robustly optimized BERT pretraining approach, (2019); Lo D., Trustworthy and synergistic artificial intelligence for software engineering: Vision and roadmaps, Proceedings of the 2023 IEEE/ACM International Conference on Software Engineering: Future of Software Engineering (ICSE-FoSE), pp. 69-85, (2023); Lozhkov A.; Li R.; Allal L.B.; Cassano F.; Lamy-Poirier J.; Tazi N.; Tang A.; Pykhtar D.; Liu J.; Wei Y., StarCoder 2 and the Stack v2: The next generation, (2024); Lu J.; Yu L.; Li X.; Yang L.; Zuo C., LLaMA-reviewer: Advancing code review automation with large language models through parameter-efficient fine-tuning, Proceedings of the 2023 IEEE 34th International Symposium on Software Reliability Engineering (ISSRE), pp. 647-658, (2023); Lu S.; Guo D.; Ren S.; Huang J.; Svyatkovskiy A.; Blanco A.; Clement C.; Drain D.; Jiang D.; Tang D., 2021, Proceedings of the 35th Conference on Neural Information Processing Systems Datasets and Benchmarks Track (Round 1); Luccioni A.S.; Viguier S.; Ligozat A.-L., Estimating the carbon footprint of BLOOM, a 176B parameter language model, Journal of Machine Learning Research, 24, 253, pp. 1-15, (2023); Miao X.; Oliaro G.; Zhang Z.; Cheng X.; Jin H.; Chen T.; Jia Z., Towards efficient generative large language model serving: A survey from algorithms to systems, (2023); Nijkamp E.; Hayashi H.; Xiong C.; Savarese S.; Zhou Y., CodeGen2: Lessons for training LLMs on programming and natural languages, (2023); Nijkamp E.; Pang B.; Hayashi H.; Tu L.; Wang H.; Zhou Y.; Savarese S.; Xiong C., 2023, Proceedings of the 11th International Conference on Learning Representations; Niu C.; Li C.; Ng V.; Ge J.; Huang L.; Luo B., SPT-code: Sequence-to-sequence pre-training for learning source code representations, Proceedings of the 44th International Conference on Software Engineering (ICSE’22), pp. 2006-2018, (2022); Niu C.; Li C.; Ng V.; Lo D.; Luo B., FAIR: Flow type-aware pre-training of compiler intermediate representations, Proceedings of the IEEE/ACM 46th International Conference on Software Engineering (ICSE’24), (2024); Niu L.; Mirza S.; Maradni Z.; Popper C., CodexLeaks: Privacy leaks from code generation language models in GitHub copilot, Proceedings of the 32nd USENIX Security Symposium (USENIX Security’23), pp. 2133-2150, (2023); GPT-4 technical report, (2024); Pal K.; Bajaj A.; Banerjee P.; Dutcher A.; Nakamura M.; Basque Z.; Gupta H.; Sawant S.; Anantheswaran U.; Shoshitaishvili Y., 2024, Proceedings of the 2024 IEEE Symposium on Security and Privacy (SP), pp. 4069-4087; Parvez M.R.; Ahmad W.; Chakraborty S.; Ray B.; Chang K.-W., Retrieval augmented code generation and summarization, Proceedings of the Findings of the Association for Computational Linguistics (EMNLP’21), pp. 2719-2734, (2021); Patterson D.; Gonzalez J.; Le Q.; Liang C.; Munguia L.-M.; Rothchild D.; So D.; Texier M.; Dean J., Carbon emissions and large neural network training, (2021); Phan L.; Tran H.; Le D.; Nguyen H.; Annibal J.; Peltekian A.; Ye Y., CoTexT: Multi-task learning with code-text transformer, Proceedings of the 1st Workshop on Natural Language Processing for Programming (NLP4Prog’21), pp. 40-47, (2021); Purba M.D.; Ghosh A.; Radford B.J.; Chu B., Software vulnerability detection using large language models, Proceedings of the 2023 IEEE 34th International Symposium on Software Reliability Engineering Workshops (ISSREW), pp. 112-119, (2023); Rodriguez M., Research: Quantifying GitHub copilot’s impact on code quality, (2023); Roziere B.; Gehring J.; Gloeckle F.; Sootla S.; Gat I.; Tan X.E.; Adi Y.; Liu J.; Sauvestre R.; Remez T., Code Llama: Open foundation models for code, (2024); Saad M.; Lopez J.A.H.; Chen B.; Varro D.; Sharma T., ALPINE: An adaptive language-agnostic pruning method for language models for code, (2024); Samsi S.; Zhao D.; McDonald J.; Li B.; Michaleas A.; Jones M.; Bergeron W.; Kepner J.; Tiwari D.; Gadepally V., From words to watts: Benchmarking the energy costs of large language model inference, Proceedings of the 2023 IEEE High Performance Extreme Computing Conference (HPEC), pp. 1-9, (2023); Schafer M.; Nadi S.; Eghbali A.; Tip F., An empirical evaluation of using large language models for automated unit test generation, IEEE Transactions on Software Engineering, 50, 1, pp. 85-105, (2024); Introducing VirusTotal code insight: Empowering threat analysis with generative AI, (2023); Shi C.; Zhu T.; Zhang T.; Pang J.; Pan M., Structural-semantics guided program simplification for understanding neural code intelligence models, Proceedings of the 14th Asia-Pacific Symposium on Internetware (Internetware’23), pp. 1-11, (2023); Shi E.; Wang Y.; Zhang H.; Du L.; Han S.; Zhang D.; Sun H., Towards efficient fine-tuning of pre-trained code models: An experimental study and beyond, Proceedings of the 32nd ACM SIGSOFT International Symposium on Software Testing and Analysis (ISSTA’23), pp. 39-51, (2023); Shi J.; Yang Z.; He J.; Xu B.; Lo D., Can identifier splitting improve open-vocabulary language model of code?, Proceedings of the 2022 IEEE International Conference on Software Analysis, Evolution and Reengineering (SANER), pp. 1134-1138, (2022); Shi J.; Yang Z.; Kang H.J.; Xu B.; He J.; Lo D., Greening large language models of code, Proceedings of the 46th International Conference on Software Engineering: Software Engineering in Society (ICSE-SEIS’24), pp. 142-153, (2024); Shi J.; Yang Z.; Xu B.; Kang H.J.; Lo D., Compressing pre-trained models of code into 3 MB, Proceedings of the 37th IEEE/ACM International Conference on Automated Software Engineering (ASE’22), (2023); Singh J., What is the energy consumption of AI enabled large language modelling (LLM’S) types of searches? — linkedin.com, (2023); Steinhofel D., REFINITY to model and Prove program transformation rules, Programming Languages and Systems, pp. 311-319, (2020); Su C.-Y.; McMillan C., Distilled GPT for source code summarization, Automated Software Engineering, 31, 1, pp. 1573-7535, (2024); Sun Z.; Du X.; Song F.; Wang S.; Li L., When neural code completion models size up the situation: Attaining cheaper and faster completion through dynamic model inference, Proceedings of the IEEE/ACM 46th International Conference on Software Engineering (ICSE’24), (2024); Sun Z.; Du X.; Song F.; Wang S.; Ni M.; Li L., Don’t complete it! Preventing unhelpful code completion for productive and sustainable neural code completion systems, Proceedings of the 2023 IEEE/ACM 45th International Conference on Software Engineering: Companion Proceedings (ICSE-Companion), pp. 324-325, (2023); Sun Z.; Du X.; Song F.; Wang S.; Ni M.; Li L.; Lo D., Don’t complete it! Preventing unhelpful code completion for productive and sustainable neural code completion systems, ACM Transactions on Software Engineering and Methodology, (2024); Sun Z.; Du X.; Yang Z.; Li L.; Lo D., AI coders are among us: Rethinking programming language grammar towards efficient code generation, Proceedings of the 33rd ACM SIGSOFT International Symposium on Software Testing and Analysis (ISSTA’24), pp. 1124-1136, (2024); Aiming to achieve net-zero emissions, (2023); Svyatkovskiy A.; Deng S.K.; Fu S.; Sundaresan N., IntelliCode compose: Code generation using transformer, Proceedings of the 28th ACM Joint Meeting on European Software Engineering Conference and Symposium on the Foundations of Software Engineering (ESEC/FSE’20), pp. 1433-1443, (2020); Svyatkovskiy A.; Lee S.; Hadjitofi A.; Riechert M.; Franco J.V.; Allamanis M., Fast and memory-efficient neural code completion, Proceedings of the 2021 IEEE/ACM 18th International Conference on Mining Software Repositories (MSR), pp. 329-340, (2021); Tabassum J.; Maddela M.; Xu W.; Ritter A., 2020, Proceedings of the 58th Annual Meeting of the Association for Computational Linguistics, pp. 4913-4926; Thapa C.; Jang S.I.; Ahmed M.E.; Camtepe S.; Pieprzyk J.; Nepal S., Transformer-based language models for software vulnerability detection, Proceedings of the 38th Annual Computer Security Applications Conference (ACSAC’22), pp. 481-496, (2022); Theodoridis T.; Rigger M.; Su Z., Finding missed optimizations through the lens of dead code elimination, Proceedings of the 27th ACM International Conference on Architectural Support for Programming Languages and Operating Systems (ASPLOS’22), pp. 697-709, (2022); Touvron H.; Lavril T.; Izacard G.; Martinet X.; Lachaux M.-A.; Lacroix T.; Roziere B.; Goyal N.; Hambro E.; Azhar F., LLaMA: Open and efficient foundation language models, (2023); Touvron H.; Martin L.; Stone K.; Albert P.; Almahairi A.; Babaei Y.; Bashlykov N.; Batra S.; Bhargava P.; Bhosale S., 2023. Llama 2: Open foundation and fine-tuned chat models; Ugare S.; Suresh T.; Kang H.; Misailovic S.; Singh G., SynCode: LLM generation with grammar augmentation, (2024); Vartziotis T.; Dellatolas I.; Dasoulas G.; Schmidt M.; Schneider F.; Hoffmann T.; Kotsopoulos S.; Keckeisen M., Learn to code sustainably: An empirical study on LLM-based green code generation, (2024); Vaswani A.; Shazeer N.; Parmar N.; Uszkoreit J.; Jones L.; Gomez A.N.; Kaiser L.; Polosukhin I., Attention is all you need, Advances in Neural Information Processing Systems, 30, (2017); Wadhwa N.; Pradhan J.; Sonwane A.; Sahu S.P.; Natarajan N.; Kanade A.; Parthasarathy S.; Rajamani S., CORE: Resolving code quality issues using LLMs, Proceedings of the ACM on Software Engineering, 1, (2024); Wang D.; Chen B.; Li S.; Luo W.; Peng S.; Dong W.; Liao X., One adapter for all programming languages? Adapter tuning for code search and summarization, Proceedings of the 2023 IEEE/ACM 45th International Conference on Software Engineering (ICSE), pp. 5-16, (2023); Wang D.; Jia Z.; Li S.; Yu Y.; Xiong Y.; Dong W.; Liao X., Bridging pre-trained models and downstream tasks for source code understanding, Proceedings of the 44th International Conference on Software Engineering (ICSE’22), pp. 287-298, (2022); Wang F.; Harindintwali J.D.; Yuan Z.; Wang M.; Wang F.; Li S.; Yin Z.; Huang L.; Fu Y.; Li L., Technologies and perspectives for achieving carbon neutrality, The Innovation, 2, 4, (2021); Wang J.; Huang Y.; Chen C.; Liu Z.; Wang S.; Wang Q., Software testing with large language models: Survey, landscape, and vision, IEEE Transactions on Software Engineering, 50, 4, pp. 911-936, (2024); Wang Y.; Le H.; Gotmare A.D.; Bui N.D.Q.; Li J.; Hoi S., CodeT5+: Open code large language models for code understanding and generation, Proceedings of the 2023 Conference on Empirical Methods in Natural Language Processing, (2023); Wang Y.; Li X.; Nguyen T.N.; Wang S.; Ni C.; Ding L., Natural is the best: Model-agnostic code simplification for pre-trained large language models, Proceedings of the ACM on Software Engineering, 1, (2024); Wang Y.; Wang W.; Joty S.; Hoi S.C.H., CodeT5: Identifier-aware unified pre-trained encoder-decoder models for code understanding and generation, Proceedings of the 2021 Conference on Empirical Methods in Natural Language Processing, pp. 8696-8708, (2021); Wang Z.Z.; Asai A.; Yu X.V.; Xu F.F.; Xie Y.; Neubig G.; Fried D., CodeRAG-Bench: Can retrieval augment code generation?, (2024); Wei X.; Gonugondla S.K.; Wang S.; Ahmad W.; Ray B.; Qian H.; Li X.; Kumar V.; Wang Z.; Tian Y., 2023, Proceedings of the 31st ACM Joint European Software Engineering Conference and Symposium on the Foundations of Software Engineering (ESEC/FSE’23), pp. 224-236; Wei Y.; Wang Z.; Liu J.; Ding Y.; Zhang L., Magicoder: Empowering code generation with OSS-instruct, Proceedings of the 41st International Conference on Machine Learning, (2024); Wei Y.; Xia C.S.; Zhang L., Copiloting the copilots: Fusing large language models with completion engines for automated program repair, Proceedings of the 31st ACM Joint European Software Engineering Conference and Symposium on the Foundations of Software Engineering (ESEC/FSE’23), pp. 172-184, (2023); Wells S., Generative AI’s energy problem today is foundational, (2023); Weyssow M.; Zhou X.; Kim K.; Lo D.; Sahraoui H., Exploring parameter-efficient finetuning techniques for code generation with large language models, (2024); List of nvidia graphics processing units, (2024); Xia C.S.; Wei Y.; Zhang L., Automated program repair in the era of large pretrained language models, Proceedings of the 2023 IEEE/ACM 45th International Conference on Software Engineering (ICSE), pp. 1482-1494, (2023); Xu F.F.; Alon U.; Neubig G.; Hellendoorn V.J., A systematic evaluation of large language models of code, Proceedings of the 6th ACM SIGPLAN International Symposium on Machine Programming (MAPS 2022), pp. 1-10, (2022); Yang J.; Jin H.; Tang R.; Han X.; Feng Q.; Jiang H.; Zhong S.; Yin B.; Hu X., Harnessing the power of LLMs in practice: A survey on ChatGPT and beyond, ACM Transactions on Knowledge Discovery from Data, 18, 6, (2024); Yang Z.; Sun Z.; Yue T.Z.; Devanbu P.; Lo D., Robustness, security, privacy, explainability, efficiency, and usability of large language models for code, (2024); Yang Z.; Zhao Z.; Wang C.; Shi J.; Kim D.; Han D.; Lo D., Unveiling memorization in code models, Proceedings of the IEEE/ACM 46th International Conference on Software Engineering (ICSE’24), (2024); Yao D., Microsoft’s GitHub copilot loses $20 a month per user, (2023); You Y.; Li J.; Reddi S.; Hseu J.; Kumar S.; Bhojanapalli S.; Song X.; Demmel J.; Keutzer K.; Hsieh C.-J., Large batch optimization for deep learning: Training BERT in 76 minutes, International Conference on Learning Representations, (2020); Yu H.; Shen B.; Ran D.; Zhang J.; Zhang Q.; Ma Y.; Liang G.; Li Y.; Wang Q.; Xie T., CoderEval: A benchmark of pragmatic code generation with generative pre-trained models, Proceedings of the IEEE/ACM 46th International Conference on Software Engineering (ICSE’24), (2024); Yuan Y.; Shi J.; Zhang Z.; Chen K.; Zhang J.; Stoico V.; Malavolta I., The impact of knowledge distillation on the energy consumption and runtime efficiency of NLP models, Proceedings of the IEEE/ACM 3rd International Conference on AI Engineering - Software Engineering for AI (CAIN’24), pp. 129-133, (2024); Zhang J.; Panthaplackel S.; Nie P.; Li J.J.; Gligoric M., CoditT5: Pretraining for source code and natural language editing, Proceedings of the 37th IEEE/ACM International Conference on Automated Software Engineering (ASE’22), (2023); Zhang Q.; Fang C.; Xie Y.; Zhang Y.; Yang Y.; Sun W.; Yu S.; Chen Z., A survey on large language models for software engineering, (2024); Zhang T.; Irsan I.C.; Thung F.; Lo D., CUPID: Leveraging ChatGPT for more accurate duplicate bug report detection, (2024); Zhang Z.; Zhang H.; Shen B.; Gu X., Diet code is healthy: Simplifying programs for pre-trained models of code, Proceedings of the 30th ACM Joint European Software Engineering Conference and Symposium on the Foundations of Software Engineering (ESEC/FSE’22), pp. 1073-1084, (2022); Zhao J.; Zhang Z.; Chen B.; Wang Z.; Anandkumar A.; Tian Y., GaLore: Memory-efficient LLM training by gradient low-rank projection, (2024); Zheng Z.; Ning K.; Wang Y.; Zhang J.; Zheng D.; Ye M.; Chen J., A survey of large language models for code: Evolution, benchmarking, and future trends, (2024); Zhou F.; Wang Z.; Liu Q.; Li J.; Liu P., Programming every example: Lifting pretraining data quality like experts at scale, (2024); Zhou X.; Xu B.; Han D.; Yang Z.; He J.; Lo D., CCBERT: Self-supervised code change representation learning, Proceedings of the 2023 IEEE International Conference on Software Maintenance and Evolution (ICSME), pp. 182-193, (2023); Zhou X.; Zhang T.; Lo D., Large language model for vulnerability detection: Emerging results and future directions, Proceedings of the 2024 ACM/IEEE 44th International Conference on Software Engineering: New Ideas and Emerging Results (ICSE-NIER’ 24), pp. 47-51, (2024); Zhu Q.; Liang Q.; Sun Z.; Xiong Y.; Zhang L.; Cheng S., GrammarT5: Grammar-integrated pretrained encoder-decoder neural model for code, Proceedings of the IEEE/ACM 46th International Conference on Software Engineering (ICSE’24), (2024); Zlotchevski A.; Drain D.; Svyatkovskiy A.; Clement C.B.; Sundaresan N.; Tufano M., Exploring and evaluating personalized models for code generation, Proceedings of the 30th ACM Joint European Software Engineering Conference and Symposium on the Foundations of Software Engineering (ESEC/FSE’22), pp. 1500-1508, (2022)</t>
  </si>
  <si>
    <t>Z. Yang; School of Computing and Information Systems, Singapore Management University, Singapore, Singapore; email: zyang@smu.edu.sg</t>
  </si>
  <si>
    <t>2-s2.0-105007514044</t>
  </si>
  <si>
    <t>Zhang X.; Hou X.; Qiao X.; Song W.</t>
  </si>
  <si>
    <t>Zhang, Xuejun (59362588200); Hou, Xia (35753268700); Qiao, Xiuming (58894537900); Song, Wenfeng (57200110246)</t>
  </si>
  <si>
    <t>59362588200; 35753268700; 58894537900; 57200110246</t>
  </si>
  <si>
    <t>A review of automatic source code summarization</t>
  </si>
  <si>
    <t>10.1007/s10664-024-10553-6</t>
  </si>
  <si>
    <t>https://www.scopus.com/inward/record.uri?eid=2-s2.0-85206089164&amp;doi=10.1007%2Fs10664-024-10553-6&amp;partnerID=40&amp;md5=c7e42903f3bcef0083d3240c220ae832</t>
  </si>
  <si>
    <t>Beijing Information Science and Technology University, Beijing, China</t>
  </si>
  <si>
    <t>Zhang X., Beijing Information Science and Technology University, Beijing, China; Hou X., Beijing Information Science and Technology University, Beijing, China; Qiao X., Beijing Information Science and Technology University, Beijing, China; Song W., Beijing Information Science and Technology University, Beijing, China</t>
  </si>
  <si>
    <t>Code summarization plays a pivotal role in the field of software engineering by offering developers a concise natural language comprehension of source code semantics. As software complexity continues to escalate, code summarization confronts various challenges, including discrepancies between source code and summarization, the absence of crucial or up-to-date information, and the inefficiency and resource demands of manual summarization. To address these challenges, Automatic Source Code Summarization (ASCS) has garnered widespread attention. This paper presents a comprehensive review and synthesis of ASCS research. It aims to provide an in-depth understanding of the core issues and challenges inherent in each phase of ASCS, illustrated with specific examples and application scenarios. Around of the core phases of ASCS including data collection, source code modeling, the generation of code summaries, and the assessment of their quality, the paper thoroughly compiles and assesses existing datasets, categorizes and examines prevalent source code modeling techniques, and delves into the methods for generating and evaluating the quality of code summaries. Concluding with an exploration of future research avenues and emerging trends, this paper serves as a guide for readers to grasp the cutting-edge developments in this field, enriched by the analysis of pivotal research contributions. © The Author(s), under exclusive licence to Springer Science+Business Media, LLC, part of Springer Nature 2024.</t>
  </si>
  <si>
    <t>Automatic source code summarization; Code modeling; Data collection; Quality evaluation</t>
  </si>
  <si>
    <t>Application programs; Automatic programming; Automatic source code summarization; Code modeling; Code semantics; Data collection; Language comprehensions; Natural languages; Quality evaluation; Resource demands; Software complexity; Source codes; Semantics</t>
  </si>
  <si>
    <t>National Natural Science Foundation of China, NSFC, (62102036); National Natural Science Foundation of China, NSFC; Beijing Municipal Natural Science Foundation for Youths, (4224090)</t>
  </si>
  <si>
    <t>This work is supported by the National Natural Science Foundation of China (No.62102036) and the Beijing Municipal Natural Science Foundation for Youths (No.4224090).</t>
  </si>
  <si>
    <t>Abid N.J.; Dragan N.; Collard M.L.; Maletic J.I., Using stereotypes in the automatic generation of natural language summaries for C++ methods, 2015 IEEE International Conference on Software Maintenance and Evolution, ICSME 2015, Bremen, Germany, September 29 - October 1, 2015, IEEE Computer Society, pp. 561-565, (2015); Ahmad W.U.; Chakraborty S.; Ray B.; Chang K., A transformer-based approach for source code summarization, Proceedings of the 58Th Annual Meeting of the Association for Computational Linguistics, ACL 2020, Online, July 5-10, 2020, pp. 4998-5007, (2020); Ahmed T.; Devanbu P.T., Few-shot training llms for project-specific code-summarization, In: 37Th IEEE/ACM International Conference on Automated Software Engineering, ASE 2022, Rochester, MI, USA, October 10-14, 2022, ACM, pp. 1-177, (2022); Ahmed T.; Devanbu P.T., Learning code summarization from a small and local dataset, (2022); Ahmed T.; Pai K.S.; Devanbu P.T.; Barr E.T., Automatic semantic augmentation of language model prompts (For code summarization), In: Proceedings of the 46Th IEEE/ACM International Conference on Software Engineering, ICSE, pp. 1-220, (2024); Al-Msie'deen R.; Blasi A.H., Supporting Software Documentation with Source Code Summarization. Arxiv, 1901, (2019); Allamanis M.; Peng H.; Sutton C., A convolutional attention network for extreme summarization of source code, . In: Balcan M, Weinberger KQ (Eds) Proceedings of the 33Nd International Conference on Machine Learning, ICML 2016, New York City, NY, USA, June 19-24, 2016, Jmlr.Org, JMLR Workshop and Conference Proceedings, 48, pp. 2091-2100, (2016); Allamanis M.; Brockschmidt M.; Khademi M., Learning to Represent Programs with Graphs, (2018); Alon U.; Brody S.; Levy O.; Yahav E., Code2seq: Generating sequences from structured representations of code, In: 7Th International Conference on Learning Representations, ICLR, (2019); Alon U.; Zilberstein M.; Levy O.; Yahav E., Code2vec: Learning Distributed Representations of Code., 40, pp. 1-40, (2019); Bai Y.; Zhang L.; Zhao F., A survey on research of code comment, . In: Proceedings of the 2019 3Rd International Conference on Management Engineering, Software Engineering and Service Sciences, ICMSS 2019, Wuhan, China, January 12-14, 2019, ACM, pp. 45-51, (2019); Banerjee S.; Lavie A., METEOR: An automatic metric for MT evaluation with improved correlation with human judgments, In: Goldstein J, Lavie A, Lin C, Voss CR (Eds) Proceedings of the Workshop on Intrinsic and Extrinsic Evaluation Measures for Machine Translation And/Or Summarization@Acl 2005, Ann Arbor, Michigan, USA, June 29, 2005, Association for Computational Linguistics, pp. 65-72, (2005); Barone A.V.M.; Sennrich R., A parallel corpus of python functions and documentation strings for automated code documentation and code generation, Proceedings of the Eighth International Joint Conference on Natural Language Processing, IJCNLP 2017, Taipei, Taiwan, November 27 - December 1, 2017, 2, pp. 314-319, (2017); Bui N.D.Q.; Yu Y.; Jiang L., Self-supervised contrastive learning for code retrieval and summarization via semantic-preserving transformations, SIGIR ’21: The 44Th International ACM SIGIR Conference on Research and Development in Information Retrieval, pp. 511-521, (2021); Chen F.; Kim M.J., (, (Eds) Findings of the Association for Computational Linguistics: EMNLP 2021, Virtual Event /, pp. 2510-2520, (2021); Chen M.; Tworek J.; Jun H.; Yuan Q.; de Oliveira Pinto H.P.; Kaplan J.; Edwards H.; Burda Y.; Joseph N.; Brockman G.; Ray A.; Puri R.; Krueger G.; Petrov M.; Khlaaf H.; Sastry G.; Mishkin P.; Chan B.; Gray S.; Ryder N.; Pavlov M.; Power A.; Kaiser L.; Bavarian M.; Winter C.; Tillet P.; Such F.P.; Cummings D.; Plappert M.; Chantzis F.; Barnes E.; Herbert-Voss A.; Guss W.H.; Nichol A.; Paino A.; Tezak N.; Tang J.; Babuschkin I.; Balaji S.; Jain S.; Saunders W.; Hesse C.; Carr A.N.; Leike J.; Achiam J.; Misra V.; Morikawa E.; Radford A.; Knight M.; Brundage M.; Murati M.; Mayer K.; Welinder P.; McGrew B.; Amodei D.; McCandlish S.; Sutskever I.; Zaremba W., Evaluating large language models trained on code, (2021); Chen Q.; Zhou M., A neural framework for retrieval and summarization of source code, Proceedings of the 33Rd ACM/IEEE International Conference on Automated Software Engineering, ASE 2018, Montpellier, France, September 3-7, 2018, ACM, pp. 826-831, (2018); Chen Q.; Hu H.; Liu Z., Code summarization with abstract syntax tree, Neural Information Processing - 26Th International Conference, ICONIP 2019, Sydney, NSW, Australia, December 12-15, 2019, Proceedings, Part V, Springer, Communications in Computer and Information Science, 1143, pp. 652-660, (2019); Chen Q.; Xia X.; Hu H.; Lo D.; Li S., Why my code summarization model does not work: Code comment improvement with category prediction, ACM Trans Softw Eng Methodol, 30, 2, pp. 1-25, (2021); Chen Z.; Monperrus M., A Literature Study of Embeddings on Source Code, (2019); Cheng J.; Fostiropoulos I.; Boehm B.W., Gn-Transformer: Fusing Sequence and Graph Representation for Improved Code Summarization, (2021); Cheng W.; Hu P.; Wei S.; Mo R., Keyword-guided abstractive code summarization via incorporating structural and contextual information, Inf Softw Technol, 150, (2022); Choi Y.; Kim S.; Lee J., Source code summarization using attention-based keyword memory networks, 2020 IEEE International Conference on Big Data and Smart Computing, Bigcomp 2020, Busan, Korea (South), February 19-22, 2020, pp. 564-570, (2020); Choi Y.; Bak J.; Na C., Lee J (2021) Learning sequential and structural information for source code summarization, Findings of the Association for Computational Linguistics: ACL/IJCNLP 2021, Online Event, August 1-6, 2021, pp. 2842-2851, (2021); Choi Y.; Na C.; Kim H.; Lee J., READSUM: retrieval-augmented adaptive transformer for source code summarization, IEEE Access, 11, pp. 51155-51165, (2023); Cortes-Coy L.F.; Vasquez M.L.; Aponte J.; Poshyvanyk D., On automatically generating commit messages via summarization of source code changes. In: 14th IEEE International Working Conference on Source Code Analysis and Manipulation, SCAM 2014, Victoria, BC, Canada, September 28-29, 2014, IEEE Computer, Society, pp. 275-284, (2014); Eberhart Z.; Leclair A.; McMillan C., Automatically extracting subroutine summary descriptions from unstructured comments, 27Th IEEE International Conference on Software Analysis, Evolution and Reengineering, SANER 2020, London, ON, Canada, February 18-21, 2020, IEEE, pp. 35-46, (2020); Eddy B.P.; Robinson J.A.; Kraft N.A.; Carver J.C., Evaluating source code summarization techniques: Replication and expansion, In: IEEE 21St International Conference on Program Comprehension, ICPC 2013, San Francisco, CA, USA, 20-21 May, 2013, IEEE Computer Society, Pp 13–22, (2013); Feng Z.; Guo D.; Tang D.; Duan N.; Feng X.; Gong M.; Shou L.; Qin B.; Liu T.; Jiang D.; Zhou M., (2020) Codebert: A pre-trained model for programming and natural languages, Findings of the Association for Computational Linguistics: EMNLP 2020, Online Event, 16-20 November, 2020, pp. 1536-1547, (2020); Fernandes P.; Allamanis M.; Brockschmidt M., Structured neural summarization. In, 7Th International Conference on Learning Representations, ICLR 2019, New Orleans, LA, USA, May 6-9, 2019, Openreview.Net, (2019); Ferretti C.; Saletta M., Naturalness in source code summarization. How significant is it?, In: 31St IEEE/ACM International Conference on Program Comprehension, ICPC 2023, Melbourne, Australia, May 15-16, pp. 125-134, (2023); Fluri B.; Wursch M.; Gall H.C., Do code and comments co-evolve? On the relation between source code and comment changes, . In: 14Th Working Conference on Reverse Engineering (WCRE 2007), 28-31 October 2007, Vancouver, BC, Canada, IEEE Computer Society, pp. 70-79, (2007); Fowkes J.M.; Chanthirasegaran P.; Ranca R.; Allamanis M.; Lapata M.; Sutton C., TASSAL: Autofolding for source code summarization, . In: Dillon LK, Visser W, Williams LA (Eds) Proceedings of the 38Th International Conference on Software Engineering, ICSE 2016, Austin, TX, USA, May 14-22, 2016 - Companion Volume, ACM, pp. 649-652, (2016); Fowkes J.M.; Chanthirasegaran P.; Ranca R.; Allamanis M.; Lapata M.; Sutton C., Autofolding for source code summarization, IEEE Trans Software Eng, 43, 12, pp. 1095-1109, (2017); Gao S.; Gao C.; He Y.; Zeng J.; Nie L.; Xia X.; Lyu M.R., Code structure-guided transformer for source code summarization, ACM Trans Softw Eng Methodol, 32, 1, pp. 1-23, (2023); Gao X.; Jiang X.; Wu Q.; Wang X.; Lyu C.; Lyu L., Gt-simnet: Improving code automatic summarization via multi-modal similarity networks, J Syst Softw, 194, (2022); Gao Y.; Zhang H.; Lyu C., Encosum: enhanced semantic features for multi-scale multi-modal source code summarization, Empir Softw Eng, 28, 5, (2023); Geng M.; Wang S.; Dong D.; Wang H.; Cao S.; Zhang K.; Jin Z., Interpretation-based code summarization, In: 31St IEEE/ACM International Conference on Program Comprehension, pp. 113-124, (2023); Gros D.; Sezhiyan H.; Devanbu P.; Yu Z., Code to comment ”translation”: Data, metrics, baselining &amp; evaluation, In: 35Th IEEE/ACM International Conference on Automated Software Engineering, pp. 746-757, (2020); Guo D.; Ren S.; Lu S.; Feng Z.; Tang D.; Liu S.; Zhou L.; Duan N.; Svyatkovskiy A.; Fu S.; Tufano M.; Deng S.K.; Clement C.B.; Drain D.; Sundaresan N.; Yin J.; Jiang D.; Zhou M., ) Graphcodebert: Pre-Training Code Representations with Data Flow., (2021); Guo J.; Liu J.; Wan Y.; Li L.; Zhou P., Modeling hierarchical syntax structure with triplet position for source code summarization, Proceedings of the 60Th Annual Meeting of the Association for Computational Linguistics (Volume 1: Long Papers), ACL 2022, Dublin, Ireland, May 22-27, 2022, Association for Computational Linguistics, pp. 486-500, (2022); Guo Y.; Chai Y.; Zhang L.; Li H.; Luo M.; Guo S., Context-based transfer learning for low resource code summarization, Softw Pract Exp, 54, 3, pp. 465-482, (2024); Haiduc S.; Aponte J.; Marcus A., Supporting program comprehension with source code summarization, Proceedings of the 32Nd ACM/IEEE International Conference on Software Engineering - Volume 2, ICSE 2010, Cape Town, South Africa, 1-8 May 2010, pp. 223-226, (2010); Haiduc S.; Aponte J.; Moreno L.; Marcus A., On the use of automated text summarization techniques for summarizing source code, 17Th Working Conference on Reverse Engineering, WCRE 2010, 13-16 October 2010, Beverly, MA, USA, pp. 35-44, (2010); Haque S.; Bansal A.; Wu L.; McMillan C., Action word prediction for neural source code summarization. In: 28th IEEE International Conference on Software Analysis, Evolution and Reengineering, SANER 2021, Honolulu, HI, USA, March 9-12, 2021, IEEE, Pp 330–341, (2021); Haque S.; Eberhart Z.; Bansal A.; McMillan C., Semantic similarity metrics for evaluating source code summarization, Proceedings of the 30Th IEEE/ACM International Conference on Program Comprehension, ICPC 2022, Virtual Event, May 16-17, 2022, ACM, pp. 36-47, (2022); Hill E.; Pollock L.L.; Vijay-Shanker K., Automatically capturing source code context of nl-queries for software maintenance and reuse, In: 31St International Conference on Software Engineering, ICSE 2009, May 16-24, pp. 232-242, (2009); Hu X.; Li G.; Xia X.; Lo D.; Jin Z., Deep code comment generation, Proceedings of the 26Th Conference on Program Comprehension, ICPC, pp. 200-210, (2018); Hu X.; Li G.; Xia X.; Lo D.; Lu S.; Jin Z., Summarizing source code with transferred API knowledge, Proceedings of the Twenty-Seventh International Joint Conference on Artificial Intelligence, IJCAI, pp. 2269-2275, (2018); Hu X.; Li G.; Xia X.; Lo D.; Jin Z., Deep code comment generation with hybrid lexical and syntactical information, Empir Softw Eng, 25, 3, pp. 2179-2217, (2020); Hu X.; Zhang X.; Lin Z.; Zhou D., Reduce redundancy then rerank: Enhancing code summarization with a novel pipeline framework, Proceedings of the 2024 Joint International Conference on Computational Linguistics, Language Resources and Evaluation, LREC/COLING 2024, 20-25 May, 2024, Torino, pp. pp13722-pp13733, (2024); Hu Y.; Yan M.; Liu Z.; Chen Q.; Wang B., Improving code summarization through automated quality assurance, 32Nd IEEE International Symposium on Software Reliability Engineering, ISSRE, pp. 486-497, (2021); Huang Y.; Zheng Q.; Chen X.; Xiong Y.; Liu Z.; Luo X., Mining version control system for automatically generating commit comment, In: Bener A, Turhan B, Biffl S (Eds) 2017 ACM/IEEE International Symposium on Empirical Software Engineering and Measurement, ESEM 2017, Toronto, ON, Canada, November 9-10, 2017, IEEE Computer Society, pp. 414-423, (2017); Huang Y.; Huang S.; Chen H.; Chen X.; Zheng Z.; Luo X.; Jia N.; Hu X.; Zhou X., Towards automatically generating block comments for code snippets, Inf Softw Technol, 127, (2020); Husain H.; Wu H.; Gazit T.; Allamanis M.; Brockschmidt M., Codesearchnet Challenge: Evaluating the State of Semantic Code Search., (2019); Hussain Y.; Huang Z.; Zhou Y.; Wang S., Codegru: Context-aware deep learning with gated recurrent unit for source code modeling, Inf Softw Technol, 125, (2020); Iyer S.; Konstas I.; Cheung A.; Zettlemoyer L., Summarizing source code using a neural attention model, Proceedings of the 54Th Annual Meeting of the Association for Computational Linguistics, ACL 2016, August 7-12, 2016, Berlin, Germany, 1, (2016); Iyer S.; Konstas I.; Cheung A.; Zettlemoyer L., Mapping language to code in programmatic context, Proceedings of the 2018 Conference on Empirical Methods in Natural Language Processing, Brussels, Belgium, October 31 - November 4, 2018, pp. 1643-1652, (2018); Ji R.; Tong Z.; Luo T.; Liu J.; Zhang L., A semantic and structural transformer for code summarization generation, In: International Joint Conference on Neural Networks, IJCNN 2023, Gold Coast, Australia, June 18-23, 2023, IEEE, (2023); Jiang S.; Armaly A.; McMillan C., Automatically generating commit messages from diffs using neural machine translation, Proceedings of the 32Nd IEEE/ACM International Conference on Automated Software Engineering, ASE 2017, Urbana, IL, USA, October 30 - November 03, 2017, pp. 135-146, (2017); Jiang S.; Shen J.; Wu S.; Cai Y.; Yu Y.; Zhou Y., Towards usable neural comment generation via code-comment linkage interpretation: Method and empirical study, IEEE Trans Software Eng, 49, 4, pp. 2239-2254, (2023); Kipf T.N.; Welling M., Semi-supervised classification with graph convolutional networks, 5Th International Conference on Learning Representations, ICLR 2017, Toulon, France, April 24-26, (2017); Kumar J.; Chimalakonda S., Code summarization without direct access to code - towards exploring federated llms for software engineering, In: Proceedings of the 28Th International Conference on Evaluation and Assessment in Software Engineering, EASE 2024, Salerno, Italy, June 18-21, pp. 100-109, (2024); Leclair A.; McMillan C., Recommendations for datasets for source code summarization, Proceedings of the 2019 Conference of the North American Chapter of the Association for Computational Linguistics: Human Language Technologies, NAACL-HLT 2019, Minneapolis, MN, USA, June 2-7, 2019, 1, pp. 3931-3937, (2019); Leclair A.; Jiang S.; McMillan C., A neural model for generating natural language summaries of program subroutines, Proceedings of the 41St International Conference on Software Engineering, ICSE 2019, Montreal, QC, Canada, May 25-31, 2019, IEEE / ACM, pp. 795-806, (2019); Leclair A.; Haque S.; Wu L.; McMillan C., Improved code summarization via a graph neural network, . In: ICPC ’20: 28Th International Conference on Program Comprehension, Seoul, Republic of Korea, July 13-15, 2020, ACM, pp. 184-195, (2020); Leclair A.; Bansal A.; McMillan C., Ensemble models for neural source code summarization of subroutines, In: IEEE International Conference on Software Maintenance and Evolution, ICSME 2021, Luxembourg, pp. 286-297, (2021); Li J.; Li Y.; Li G.; Hu X.; Xia X.; Jin Z., Editsum: A retrieve-and-edit framework for source code summarization, In: 36Th IEEE/ACM International Conference on Automated Software Engineering, ASE 2021, Melbourne, Australia, November 15-19, 2021, IEEE, pp. 155-166, (2021); Li J.; Li L.; Zhu H.; Zhang X., Graphplbart: Code summarization based on graph embedding and pre-trained model, The 35Th International Conference on Software Engineering and Knowledge Engineering, SEKE 2023, KSIR Virtual Conference Center, USA, July 1-10, 2023, KSI Research Inc., pp. 304-309, (2023); Li J.; Zhang Y.; Karas Z.; McMillan C.; Leach K.; Huang Y., Do machines and humans focus on similar code? Exploring explainability of large language models in code summarization, Proceedings of the 32Nd IEEE/ACM International Conference on Program Comprehension, ICPC 2024, Lisbon, Portugal, April 15-16, 2024, pp. 47-51, (2024); Li L.; Li J.; Xu Y.; Zhu H.; Zhang X., Enhancing code summarization with graph embedding and pre-trained model, Int J Softw Eng Knowl Eng, 33, 11-12, pp. 1765-1786, (2023); Li M.; Yu H.; Fan G.; Zhou Z.; Huang J., Classsum: a deep learning model for class-level code summarization, Neural Comput Appl, 35, 4, pp. 3373-3393, (2023); Li M.; Yu H.; Fan G.; Zhou Z.; Huang Z., Enhancing code summarization with action word prediction, Neurocomputing, 563, (2024); Liang H.; Huang C., Integrating non-fourier and ast-structural relative position representations into transformer-based model for source code summarization, IEEE Access, 12, pp. 9871-9889, (2024); Liang Y.; Zhu K.Q., Automatic generation of text descriptive comments for code blocks, Proceedings of the Thirty-Second AAAI Conference on Artificial Intelligence, (AAAI-18), the 30Th Innovative Applications of Artificial Intelligence (IAAI-18), and the 8Th AAAI Symposium on Educational Advances in Artificial Intelligence (EAAI-18), New Orleans, Louisiana, USA, February 2-7, 2018, pp. 5229-5236, (2018); Lin C.Y., Rouge: A package for automatic evaluation of summaries, Text Summarization Branches Out, pp. 74-81, (2004); Lin L.; Huang Z.; Yu Y.; Liu Y., Multi-modal code summarization with retrieved summary, 22Nd IEEE International Working Conference on Source Code Analysis and Manipulation, SCAM 2021, Limassol, Cyprus, October 3, 2022, pp. 132-142, (2022); Liu B.; Wang T.; Zhang X.; Fan Q.; Yin G.; Deng J., A neural-network based code summarization approach by using source code and its call dependencies, In: Internetware ’19: The 11Th Asia-Pacific Symposium on Internetware, Fukuoka, Japan, pp. 1-12, (2019); Liu S.; Chen Y.; Xie X.; Siow J.K.; Liu Y., Retrieval-Augmented Generation for Code Summarization via Hybrid GNN, (2021); Liu S.; Chen Y.; Xie X.; Siow J.K.; Liu Y., Retrieval-Augmented Generation for Code Summarization via Hybrid GNN., (2021); Liu Z.; Xia X.; Hassan A.E.; Lo D.; Xing Z.; Wang X., Neural-machine-translation-based commit message generation: How far are we?, Proceedings of the 33Rd ACM/IEEE International Conference on Automated Software Engineering, ASE 2018, Montpellier, France, September 3-7, 2018, ACM, pp. 373-384, (2018); Lu X.; Niu J., Enhancing source code summarization from structure and semantics. In: International Joint Conference on Neural Networks, IJCNN 2023, Gold Coast, Australia, June 18-23, 2023, IEEE, Pp 1–7, (2023); Lyu C.; Wang R.; Zhang H.; Zhang H.; Hu S., Embedding API dependency graph for neural code generation, Empir Softw Eng, 26, 4, (2021); Ma Z.; Gao Y.; Lyu L.; Lyu C., MMF3: Neural code summarization based on multi-modal fine-grained feature fusion, ESEM ’22: ACM / IEEE International Symposium on Empirical Software Engineering and Measurement, Helsinki Finland, September 19 - 23, 2022, ACM, pp. 171-182, (2022); Malhotra M.; Chhabra J.K., Micro level source code summarization of optimal set of object oriented classes, Webology, 15, 2, (2018); Mayer R.; Moser M.; Geist V., Leveraging and evaluating automatic code summarization for JPA program comprehension, IEEE International Conference on Software Analysis, Evolution and Reengineering, SANER, pp. 768-772, (2023); Mayer R.; Moser M.; Geist V., Leveraging and evaluating automatic code summarization for JPA program comprehension, IEEE International Conference on Software Analysis, Evolution and Reengineering, SANER, pp. 768-772, (2023); McBurney P.W.; McMillan C., Automatic documentation generation via source code summarization of method context, . In: Roy CK, Begel A, Moonen L (Eds) 22Nd International Conference on Program Comprehension, ICPC 2014, Hyderabad, India, June 2-3, 2014, ACM, pp. 279-290, (2014); McBurney P.W.; McMillan C., Automatic source code summarization of context for java methods, IEEE Trans Software Eng, 42, 2, pp. 103-119, (2016); McBurney P.W.; Liu C.; McMillan C.; Weninger T., Improving topic model source code summarization, In: Roy CK, Begel A, Moonen L (Eds) 22Nd International Conference on Program Comprehension, ICPC 2014, Hyderabad, India, June 2-3, 2014, ACM, pp. 291-294, (2014); Moore J.; Gelman B.; Slater D., A convolutional neural network for language-agnostic source code summarization, Proceedings of the 14Th International Conference on Evaluation of Novel Approaches to Software Engineering, ENASE 2019, Heraklion, Crete, Greece, May 4-5, 2019, Scitepress, pp. 15-26, (2019); Moreno L.; Aponte J.; Sridhara G.; Marcus A.; Pollock L.L.; Vijay-Shanker K., Automatic Generation of Natural Language Summaries for Java Classes, pp. 23-32, (2013); Movshovitz-Attias D.; Cohen W.W., Natural language models for predicting programming comments, Proceedings of the 51St Annual Meeting of the Association for Computational Linguistics, ACL 2013, 4-9 August 2013, Sofia, Bulgaria, 2, pp. 35-40, (2013); Nazar N.; Hu Y.; Jiang H., Summarizing software artifacts: A literature review, J Comput Sci Technol, 31, 5, pp. 883-909, (2016); Nazar N.; Jiang H.; Gao G.; Zhang T.; Li X.; Ren Z., Source code fragment summarization with small-scale crowdsourcing based features, Frontiers Comput Sci, 10, 3, pp. 504-517, (2016); Nie P.; Zhang J.; Li J.J.; Mooney R.J.; Gligoric M., Impact of evaluation methodologies on code summarization, Proceedings of the 60Th Annual Meeting of the Association for Computational Linguistics (Volume 1: Long Papers), ACL 2022, Dublin, Ireland, May 22-27, 2022, Association for Computational Linguistics, pp. 4936-4960, (2022); Niu C.; Li C.; Ng V.; Ge J.; Huang L.; Luo B., Passsum: Leveraging paths of abstract syntax trees and self-supervision for code summarization, J Softw Evol Process, 36, 6, (2024); Panichella S., Summarization techniques for code, change, testing, and user feedback (Invited paper), 2018 IEEE Workshop on Validation, Analysis and Evolution of Software Tests, pp. 1-5, (2018); Panichella S.; Aponte J.; Penta M.D.; Marcus A.; Canfora G., Mining source code descriptions from developer communications, . In: Beyer D, Van Deursen A, Godfrey MW (Eds) IEEE 20Th International Conference on Program Comprehension, ICPC 2012, Passau, Germany, June 11-13, 2012, IEEE Computer Society, pp. 63-72, (2012); Papineni K.; Roukos S.; Ward T.; Zhu W., Bleu: A Method for Automatic Evaluation of Machine Translation, pp. 311-318, (2002); Parvez M.R.; Ahmad W.U.; Chakraborty S.; Ray B.K., (, (Eds) Findings of the Association for Computational Linguistics: EMNLP 2021, Virtual Event / Punta Cana, Dominican Republic, pp. 2719-2734, (2021); Rahman M.M.; Roy C.K.; Keivanloo I., Recommending insightful comments for source code using crowdsourced knowledge, In: Godfrey MW, Lo D, Khomh F (Eds) 15Th IEEE International Working Conference on Source Code Analysis and Manipulation, SCAM 2015, Bremen, Germany, September 27-28, 2015, IEEE Computer Society, pp. 81-90, (2015); Rai S.; Gaikwad T.; Jain S.; Gupta A., Method level text summarization for java code using nano-patterns. In: Lv J, Zhang HJ, Hinchey M, Liu X (eds) 24th Asia-Pacific Software Engineering Conference, APSEC 2017, Nanjing, China, December 4-8, 2017, IEEE Computer, Society, pp. 199-208, (2017); Rani P.; Blasi A.; Stulova N.; Panichella S.; Gorla A.; Nierstrasz O., A decade of code comment quality assessment: A systematic literature review, J Syst Softw, 195, (2023); Ren S.; Guo D.; Lu S.; Zhou L.; Liu S.; Tang D.; Sundaresan N.; Zhou M.; Blanco A.; Ma S., Codebleu: A Method for Automatic Evaluation of Code Synthesis. Arxiv, 2009, (2020); Rodeghero P.; McMillan C.; McBurney P.W.; Bosch N.; D'Mello S.K., Improving automated source code summarization via an eye-tracking study of programmers, 36Th International Conference on Software Engineering, ICSE ’14, Hyderabad, India - May 31 - June 07, 2014, ACM, pp. 390-401, (2014); Rodeghero P.; Liu C.; McBurney P.W.; McMillan C., An eye-tracking study of java programmers and application to source code summarization, IEEE Trans Software Eng, 41, 11, pp. 1038-1054, (2015); Roy D.; Fakhoury S.; Arnaoudova V., Reassessing automatic evaluation metrics for code summarization tasks, ESEC/FSE ’21: 29Th ACM Joint European Software Engineering Conference and Symposium on the Foundations of Software Engineering, Athens, Greece, August 23-28, 2021, pp. 1105-1116, (2021); Shahbazi R.; Fard F.H., Apicontext2com: Code comment generation by incorporating pre-defined API documentation, 31St IEEE/ACM International Conference on Program Comprehension, ICPC 2023, Melbourne, Australia, May 15-16, 2023, pp. 13-24, (2023); Shen J.; Sun X.; Li B.; Yang H.; Hu J., On automatic summarization of what and why information in source code changes, 40Th IEEE Annual Computer Software and Applications Conference, COMPSAC 2016, Atlanta, GA, USA, June 10-14, 2016, pp. 103-112, (2016); Shen J.; Zhou Y.; Wang Y.; Chen X.; Han T.; Chen T., Evaluating code summarization with improved correlation with human assessment, In: 21St IEEE International Conference on Software Quality, Reliability and Security, QRS, pp. 990-1001, (2021); Shi C.; Xiang Y.; Yu J.; Gao L., Towards accurate knowledge transfer between transformer-based models for code summarization, The 34Th International Conference on Software Engineering and Knowledge Engineering, SEKE, pp. 91-94, (2022); Shi C.; Cai B.; Zhao Y.; Gao L.; Sood K.; Xiang Y., Coss: Leveraging statement semantics for code summarization, IEEE Trans Software Eng, 49, 6, pp. 3472-3486, (2023); Shi E.; Wang Y.; Du L.; Chen J.; Han S.; Zhang H.; Zhang D.; Sun H., On the evaluation of neural code summarization. In: 44th IEEE/ACM 44th International Conference on Software Engineering, ICSE, pp. 1597-1608, (2022); Shi L.; Mu F.; Chen X.; Wang S.; Wang J.; Yang Y.; Li G.; Xia X.; Wang Q., Are we building on the rock? On the importance of data preprocessing for code summarization, Proceedings of the 30Th ACM Joint European Software Engineering Conference and Symposium on the Foundations of Software Engineering, ESEC/FSE 2022, pp. 107-119, (2022); Shido Y.; Kobayashi Y.; Yamamoto A.; Miyamoto A.; Matsumura T., Automatic source code summarization with extended tree-lstm. In: International Joint Conference on Neural Networks, IJCNN, pp. 1-8, (2019); Son J.; Hahn J.; Seo H.; Han Y., Boosting code summarization by embedding code structures, Proceedings of the 29Th International Conference on Computational Linguistics, COLING, pp. 5966-5977, (2022); Song X.; Sun H.; Wang X.; Yan J., A survey of automatic generation of source code comments: Algorithms and techniques, IEEE Access, 7, pp. 111411-111428, (2019); Song Z.; Shang X.; Li M.; Chen R.; Li H.; Guo S., Do not have enough data? An easy data augmentation for code summarization. In: 13th IEEE International Symposium on Parallel Architectures, Algorithms and Programming, PAAP 2022, Beijing, China, November 25-27, 2022, IEEE, Pp 1–6, (2022); Song Z.; Zeng H.; Shang X.; Li G.; Li H.; Guo S., An data augmentation method for source code summarization, Neurocomputing, 549, (2023); Sridhara G.; Hill E.; Muppaneni D.; Pollock L.L.; Vijay-Shanker K., Towards automatically generating summary comments for java methods, ASE 2010, 25Th IEEE/ACM International Conference on Automated Software Engineering, Antwerp, Belgium, September 20-24, 2010, ACM, pp. 43-52, (2010); Sridhara G.; Pollock L.L.; Vijay-Shanker K., Automatically detecting and describing high level actions within methods, Proceedings of the 33Rd International Conference on Software Engineering, ICSE 2011, Waikiki, Honolulu, HI, USA, May 21-28, 2011, pp. 101-110, (2011); Sridhara G.; Pollock L.L.; Vijay-Shanker K., Generating parameter comments and integrating with method summaries, The 19Th IEEE International Conference on Program Comprehension, ICPC 2011, Kingston, ON, Canada, June 22-24, 2011, pp. 71-80, (2011); Stapleton S.; Gambhir Y.; Leclair A.; Eberhart Z.; Weimer W.; Leach K.; Huang Y., A human study of comprehension and code summarization, In: ICPC ’20: 28Th International Conference on Program Comprehension, pp. 2-13, (2020); Su C.; McMillan C., Distilled GPT for source code summarization, Autom Softw Eng, 31, 1, (2024); Sun W.; Fang C.; You Y.; Miao Y.; Liu Y.; Li Y.; Deng G.; Huang S.; Chen Y.; Zhang Q.; Qian H.; Liu Y.; Chen Z., Automatic code summarization via chatgpt: How far are we? CoRR abs/2305.12865, (2023); Sun W.; Fang C.; Chen Y.; Zhang Q.; Tao G.; You Y.; Han T.; Ge Y.; Hu Y.; Luo B.; Chen Z., An extractive-and-abstractive framework for source code summarization, ACM Trans Softw Eng Methodol, 33, 3, pp. 1-75, (2024); Tang Z.; Shen X.; Li C.; Ge J.; Huang L.; Zhu Z.; Luo B., Ast-trans: Code summarization with efficient tree-structured attention, . In: 44Th IEEE/ACM 44Th International Conference on Software Engineering, ICSE 2022, Pittsburgh, PA, USA, May 25-27, 2022, ACM, pp. 150-162, (2022); Tufano M.; Watson C.; Bavota G.; Penta M.D.; White M.; Poshyvanyk D., Deep learning similarities from different representations of source code, Proceedings of the 15Th International Conference on Mining Software Repositories, MSR 2018, Gothenburg, Sweden, May 28-29, 2018, pp. 542-553, (2018); Vassallo C.; Panichella S.; Penta M.D.; Canfora G., CODES: Mining source code descriptions from developers discussions, 22Nd International Conference on Program Comprehension, ICPC 2014, Hyderabad, India, June 2-3, 2014, ACM, pp. 106-109, (2014); Vaswani A.; Shazeer N.; Parmar N.; Uszkoreit J.; Jones L.; Gomez A.N.; Kaiser L.; Polosukhin I., Attention is all you need, Advances in Neural Information Processing Systems 30: Annual Conference on Neural Information Processing Systems 2017, December 4-9, 2017, pp. 5998-6008, (2017); Vedantam R.; Zitnick C.L.; Parikh D., Cider: Consensus-based image description evaluation, In: IEEE Conference on Computer Vision and Pattern Recognition, CVPR 2015, Boston, MA, USA, June 7-12, 2015, IEEE Computer Society, pp. 4566-4575, (2015); Wan Y.; Zhao Z.; Yang M.; Xu G.; Ying H.; Wu J.; Yu P.S., Improving automatic source code summarization via deep reinforcement learning, Proceedings of the 33Rd ACM/IEEE International Conference on Automated Software Engineering, ASE 2018, Montpellier, France, September 3-7, 2018, ACM, pp. 397-407, (2018); Wang J.; Xue X.; Weng W., Source code summarization technology based on syntactic analysis, J Comput Appl, 35, 7, (2015); Wang R.; Zhang H.; Lu G.; Lyu L.; Lyu C., Fret: Functional reinforced transformer with BERT for code summarization, IEEE Access, 8, pp. 135591-135604, (2020); Wang W.; Zhang Y.; Zeng Z.; Xu G., Trans ∧ 3: A transformer-based framework for unifying code summarization and code search, (2020); Wang W.; Zhang Y.; Sui Y.; Wan Y.; Zhao Z.; Wu J.; Yu P.S.; Xu G., Reinforcement-learning-guided source code summarization using hierarchical attention, IEEE Trans Software Eng, 48, 2, pp. 102-119, (2022); Wang X.; Pollock L.L.; Vijay-Shanker K., Automatically generating natural language descriptions for object-related statement sequences, . In: Pinzger M, Bavota G, Marcus a (Eds) IEEE 24Th International Conference on Software Analysis, Evolution and Reengineering, SANER 2017, Klagenfurt, Austria, February 20-24, 2017, IEEE Computer Society, pp. 205-216, (2017); Wang Y.; Wang W.; Joty S.R.; Hoi S.C.H., (2021) Codet5: Identifier-aware unified pre-trained encoder-decoder models for code understanding and generation, . In: Moens M, Huang X, Specia L, Yih SW (Eds) Proceedings of the 2021 Conference on Empirical Methods in Natural Language Processing, EMNLP 2021, Virtual Event / Punta Cana, Dominican Republic, 7-11 November, 2021, Association for Computational Linguistics, pp. 8696-8708; Wang Y.; Dong Y.; Lu X.; Zhou A., Gypsum: Learning hybrid representations for code summarization, Proceedings of the 30Th IEEE/ACM International Conference on Program Comprehension, ICPC 2022, Virtual Event, May 16-17, 2022, ACM, pp. 12-23, (2022); Wang Y.; Le H.; Gotmare A.; Bui N.D.Q.; Li J.; Hoi S.C.H., Codet5+: Open code large language models for code understanding and generation, Proceedings of the 2023 Conference on Empirical Methods in Natural Language Processing, EMNLP 2023, Singapore, December 6-10, 2023, Association for Computational Linguistics, pp. 1069-1088, (2023); Wei B.; Li G.; Xia X.; Fu Z.; Jin Z., Code generation as a dual task of code summarization, Advances in Neural Information Processing Systems 32: Annual Conference on Neural Information Processing Systems 2019, Neurips 2019, December 8-14, 2019, pp. 6559-6569, (2019); Wong E.; Yang J.; Tan L., Autocomment: Mining question and answer sites for automatic comment generation, 2013 28Th IEEE/ACM International Conference on Automated Software Engineering, ASE 2013, Silicon Valley, CA, USA, November 11-15, 2013, IEEE, pp. 562-567, (2013); Wong E.; Liu T.; Tan L., Clocom: Mining existing source code for automatic comment generation. In: Guéhéneuc Y, Adams B, Serebrenik A (eds) 22nd IEEE International Conference on Software Analysis, Evolution, and Reengineering, SANER 2015, Montreal, QC, Canada, March 2-6, 2015, IEEE Computer, Society, pp. 380-389, (2015); Wu H.; Zhao H.M., ) Code summarization with structure-induced transformer, Findings of the Association for Computational Linguistics: ACL/IJCNLP 2021, Online Event, pp. 1078-1090, (2021); Xia X.; Bao L.; Lo D.; Xing Z.; Hassan A.E.; Li S., Measuring program comprehension: A large-scale field study with professionals, IEEE Trans Software Eng, 44, 10, pp. 951-976, (2018); Yang K.; Mao X.; Wang S.; Qin Y.; Zhang T.; Lu Y.; Al-Sabahi K., An extensive study of the structure features in transformer-based code semantic summarization, . In: 31St IEEE/ACM International Conference on Program Comprehension, ICPC 2023, Melbourne, Australia, May 15-16, 2023, IEEE, pp. 89-100, (2023); Yang K.; Wang J.; Song Z., Learning a holistic and comprehensive code representation for code summarization, J Syst Softw, 203, (2023); Ye W.; Xie R.; Zhang J.; Hu T.; Wang X.; Zhang S., Leveraging code generation to improve code retrieval and summarization via dual learning, WWW ’20: The Web Conference 2020, Taipei, Taiwan, April 20-24, 2020, ACM / IW3C2, pp. 2309-2319, (2020); Zeng J.; Zhang T.; Xu Z., Dg-trans: Automatic code summarization via dynamic graph attention-based transformer, In: 21St IEEE International Conference on Software Quality, Reliability and Security, QRS 2021, Hainan, China, December 6-10, 2021, IEEE, Pp, pp. 786-795, (2021); Zeng J.; He Y.; Zhang T.; Xu Z.; Han Q., Clg-trans: Contrastive learning for code summarization via graph attention-based transformer, Sci Comput Program, 226, (2023); Zeng J.; Qu Z.; Cai B., Structure and sequence aligned code summarization with prefix and suffix balanced strategy, Entropy, 25, 4, (2023); Zeng L.; Zhang X.; Wang T.; Li X.; Yu J.; Wang H., Improving code summarization by combining deep learning and empirical knowledge (S), The 30Th International Conference on Software Engineering and Knowledge Engineering, Hotel Pullman, Redwood City, California, USA, July 1-3, 2018, KSI Research Inc. and Knowledge Systems Institute Graduate School, pp. 566-565, (2018); Zhang C.; Wang J.; Zhou Q.; Xu T.; Tang K.; Gui H.; Liu F., A survey of automatic source code summarization, Symmetry, 14, 3, (2022); Zhang C.; Zhou Q.; Qiao M.; Tang K.; Xu L.; Liu F., Re\_trans: Combined retrieval and transformer model for source code summarization, Entropy, 24, 10, (2022); Zhang J.; Wang X.; Zhang H.; Sun H.; Wang K.; Liu X., A novel neural source code representation based on abstract syntax tree, Proceedings of the 41St International Conference on Software Engineering, ICSE 2019, Montreal, QC, Canada, May 25-31, 2019, IEEE / ACM, pp. 783-794, (2019); Zhang J.; Wang X.; Zhang H.; Sun H.; Liu X., Retrieval-based neural source code summarization, ICSE ’20: 42Nd International Conference on Software Engineering, Seoul, South Korea, 27 June - 19 July, 2020, ACM, pp. 1385-1397, (2020); Zhang M.; Zhou G.; Yu W.; Huang N.; Liu W., GA-SCS: Graph-augmented source code summarization, ACM Trans Asian Low Resour Lang Inf Process, 22, 2, pp. 1-53, (2023); Zhang X.; Yang S.; Duan L.; Lang Z.; Shi Z.; Sun L., Transformer-xl with graph neural network for source code summarization, In: 2021 IEEE International Conference on Systems, Man, and Cybernetics, SMC 2021, Melbourne, Australia, October 17-20, 2021, IEEE, pp. 3436-3441, (2021); Zhang X.; Chen L.; Zou W.; Cao Y.; Ren H.; Wang Z.; Li Y.; Zhou Y., ICG: A machine learning benchmark dataset and baselines for inline code comments generation task, Int J Softw Eng Knowl Eng, 34, 2, pp. 331-356, (2024); Zhang Z.; Chen C.; Liu B.; Liao C.; Gong Z.; Yu H.; Li J.; Wang R., A Survey on Language Models for Code, (2023); Zhang Z.; Chen S.; Fan G.; Yang G.; Feng Z., CCGRA: Smart contract code comment generation with retrieval-enhanced approach, pp. 212-217, (2023); Zheng W.; Zhou H.; Li M.; Wu J., Code Attention: Translating Code to Comments by Exploiting Domain Features, (2017); Zheng W.; Zhou H.; Li M.; Wu J., Codeattention: translating source code to comments by exploiting the code constructs, Front Comput Sci, 13, 3, pp. 565-578, (2019); Zhou Y.; Liu S.; Siow J.K.; Du X.; Liu Y., Devign: Effective vulnerability identification by learning comprehensive program semantics via graph neural networks, Advances in Neural Information Processing Systems 32: Annual Conference on Neural Information Processing Systems 2019, Neurips 2019, December 8-14, 2019, Vancouver, BC, Canada, pp. 10197-10207, (2019); Zhou Y.; Shen J.; Zhang X.; Yang W.; Han T.; Chen T., Automatic source code summarization with graph attention networks, J Syst Softw, 188, (2022); Zhou Z.; Yu H.; Fan G., Effective approaches to combining lexical and syntactical information for code summarization, Softw Pract Exp, 50, 12, pp. 2313-2336, (2020); Zhou Z.; Yu H.; Fan G.; Huang Z.; Yang X., Summarizing source code with hierarchical code representation, Inf Softw Technol, 143, (2022); Zhou Z.; Yu H.; Fan G.; Huang Z.; Yang K., Towards retrieval-based neural code summarization: A meta-learning approach, IEEE Trans Software Eng, 49, 4, pp. 3008-3031, (2023); Zhu T.; Li Z.; Pan M.; Shi C.; Zhang T.; Pei Y.; Li X., Revisiting information retrieval and deep learning approaches for code summarization, In: 45Th IEEE/ACM International Conference on Software Engineering: ICSE 2023 Companion Proceedings, Melbourne, Australia, May 14-20, 2023, IEEE, pp. 328-329, (2023); Zhuang Y.; Liu Z.; Qian P.; Liu Q.; Wang X.; He Q., Smart contract vulnerability detection using graph neural network, Proceedings of the Twenty-Ninth International Joint Conference on Artificial Intelligence, IJCAI 2020, Ijcai.Org, pp. 3283-3290, (2020)</t>
  </si>
  <si>
    <t>X. Zhang; Beijing Information Science and Technology University, Beijing, China; email: zhangxuejun0828@bistu.edu.cn</t>
  </si>
  <si>
    <t>2-s2.0-85206089164</t>
  </si>
  <si>
    <t>PFLex: Perturbation-Free Local Explanations in Language Model-Based Text Classification</t>
  </si>
  <si>
    <t>https://www.scopus.com/inward/record.uri?eid=2-s2.0-105015658232&amp;partnerID=40&amp;md5=4b9f09b333962a378e10654c6db87ad1</t>
  </si>
  <si>
    <t>Institute for Digital Technologies, Loughborough University, United Kingdom</t>
  </si>
  <si>
    <t>Rahulamathavan Y., Institute for Digital Technologies, Loughborough University, United Kingdom; Farooq M., Institute for Digital Technologies, Loughborough University, United Kingdom; De Silva V., Institute for Digital Technologies, Loughborough University, United Kingdom</t>
  </si>
  <si>
    <t>Large Language Models (LLMs) excel at text classification but remain difficult to interpret. Traditional methods like Local Interpretable Model-Agnostic Explanations (LIME) and Shapley Additive Explanations (SHAP) rely on input perturbations, requiring thousands of model passes, which makes them computationally expensive and unscalable for large models. To address this, we propose a structured learning framework that estimates word importance using a Siamese neural network, eliminating the need for perturbations. Our approach generates one-shot explanations, reducing computation by four orders of magnitude for BERT. Evaluated on an emotion classification and depression classification tasks, it achieves over 90% agreement with LIME. It demonstrates strong robustness, offering a scalable alternative to explain language model-based classification tasks. © 2025 Copyright for this paper by its authors.</t>
  </si>
  <si>
    <t>Computational linguistics; Learning systems; Natural language processing systems; Text processing; Classification tasks; Excel; Input perturbation; Language model; Large models; Learning frameworks; Model-based OPC; Shapley; Structured learning; Text classification; Classification (of information)</t>
  </si>
  <si>
    <t>Zhao, Explainability for large language models: A survey, ACM Trans. Intelligent Systems and Technology, 15, 2, pp. 1-38, (2024); Vaswani A., Attention is all you need, Advances in Neural Information Processing Systems, (2017); Ribeiro M.T.; Singh S.; Guestrin C., Why should i trust you?" Explaining the predictions of any classifier, Proc. the 22nd ACM SIGKDD Int’l Conf. knowledge discovery and data mining, pp. 1135-1144, (2016); Lundberg S., A unified approach to interpreting model predictions, (2017); Devlin J., Bert: Pre-training of deep bidirectional transformers for language understanding, (2018); Bromley J.; Guyon I.; LeCun Y.; Sackinger E.; Shah R., Signature verification using a" siamese" time delay neural network, Advances in neural information processing systems, 6, (1993); Li J.; Zhang Y.; Karas Z.; McMillan C.; Leach K.; Huang Y., Do Machines and Humans Focus on Similar Code? Exploring Explainability of Large Language Models in Code Summarization, Proc. the 32nd IEEE/ACM Int’l Conf. on Program Comprehension, pp. 47-51, (2024); Jin D.; Jin Z.; Zhou J. T.; Szolovits P., Is BERT really robust? a strong baseline for natural language attack on text classification and entailment, Proc. the AAAI conference on artificial intelligence, 34, pp. 8018-8025, (2020); Liu G.; Zhang J.; Liu Q.; Wu J.; Wu S.; Wang L., Uni-Modal Event-Agnostic Knowledge Distillation for Multimodal Fake News Detection, IEEE Trans. Knowledge and Data Engineering, (2024); Lin G.; Zhao Q., Large Language Model Sentinel: Advancing Adversarial Robustness by LLM Agent, (2024); Goldshmidt R.; Horovicz M., TokenSHAP: Interpreting Large Language Models with Monte Carlo Shapley Value Estimation, (2024); Slack D.; Krishna S.; Lakkaraju H.; Singh S., Explaining machine learning models with interactive natural language conversations using TalkToModel, Nature Machine Intelligence, 5, 8, pp. 873-883, (2023); Du C.; Huang L., Text classification research with attention-based recurrent neural networks, International Journal of Computers Communications and Control, 13, 1, pp. 50-61, (2018); Yeh C.; Chen Y.; Wu A.; Chen C.; Viegas F.; Wattenberg M., Attentionviz: A global view of transformer attention, IEEE Trans. Visualization and Computer Graphics, (2023); Shu K.; Cui L.; Wang S.; Lee D.; Liu H., defend: Explainable fake news detection, Proc. the 25th ACM SIGKDD Int’l Conf. on knowledge discovery and data mining, pp. 395-405, (2019); Arous, Marta: Leveraging human rationales for explainable text classification, Proc. the AAAI conference on artificial intelligence, 35, 7, pp. 5868-5876, (2021); Improving the faithfulness of attention-based explanations with task-specific information for text classification, Proc. 59th Annual Meeting of the Association for Computational Linguistics and the 11th Int’l Joint Conf. Natural Language Processing (Volume 1: Long Papers), pp. 477-488, (2021); Savani B., Emotion Classifier, (2024); Fake News Detect, (2024)</t>
  </si>
  <si>
    <t>Y. Rahulamathavan; Institute for Digital Technologies, Loughborough University, United Kingdom; email: y.rahulamathavan@lboro.ac.uk</t>
  </si>
  <si>
    <t>Biecek P.; Nowaczyk S.; Kutyniok G.; Longo L.</t>
  </si>
  <si>
    <t>Joint of the xAI 2025 Late-Breaking Work, Demos and Doctoral Consortium, LB/D/DC@xAI 2025</t>
  </si>
  <si>
    <t>9 July 2025 through 11 July 2025</t>
  </si>
  <si>
    <t>2-s2.0-105015658232</t>
  </si>
  <si>
    <t>Acharya M.; Zhang Y.; Leach K.; Huang Y.</t>
  </si>
  <si>
    <t>Acharya, Manish (59301154200); Zhang, Yifan (59665747400); Leach, Kevin (55843963300); Huang, Yu (57188585234)</t>
  </si>
  <si>
    <t>59301154200; 59665747400; 55843963300; 57188585234</t>
  </si>
  <si>
    <t>Optimizing Code Runtime Performance Through Context-Aware Retrieval-Augmented Generation</t>
  </si>
  <si>
    <t>10.1109/ICPC66645.2025.00028</t>
  </si>
  <si>
    <t>https://www.scopus.com/inward/record.uri?eid=2-s2.0-105009125913&amp;doi=10.1109%2FICPC66645.2025.00028&amp;partnerID=40&amp;md5=a961c1b0c4162167c5558bd0cf106feb</t>
  </si>
  <si>
    <t>Vanderbilt University, Department of Computer Science, Nashville, TN, United States; Institute for Software Integrated Systems, Vanderbilt University, Nashville, TN, United States</t>
  </si>
  <si>
    <t>Acharya M., Vanderbilt University, Department of Computer Science, Nashville, TN, United States; Zhang Y., Vanderbilt University, Department of Computer Science, Nashville, TN, United States, Institute for Software Integrated Systems, Vanderbilt University, Nashville, TN, United States; Leach K., Vanderbilt University, Department of Computer Science, Nashville, TN, United States, Institute for Software Integrated Systems, Vanderbilt University, Nashville, TN, United States; Huang Y., Vanderbilt University, Department of Computer Science, Nashville, TN, United States, Institute for Software Integrated Systems, Vanderbilt University, Nashville, TN, United States</t>
  </si>
  <si>
    <t>Optimizing software performance through automated code refinement offers a promising avenue for enhancing execution speed and efficiency. Despite recent advancements in LLMs, a significant gap remains in their ability to perform indepth program analysis. This study introduces AutoPatch, an in-context learning approach designed to bridge this gap by enabling LLMs to automatically generate optimized code. Inspired by how programmers learn and apply knowledge to optimize software, AutoPatch incorporates three key components: (1) an analogy-driven framework to align LLM optimization with human cognitive processes, (2) a unified approach that integrates historical code examples and CFG analysis for context-aware learning, and (3) an automated pipeline for generating optimized code through in-context prompting. Experimental results demonstrate that AutoPatch achieves a 7.3% improvement in execution efficiency over GPT-4o across common generated executable code, highlighting its potential to advance automated program runtime optimization. © 2025 IEEE.</t>
  </si>
  <si>
    <t>In-Context Learning; Large Language Models; Program Optimization</t>
  </si>
  <si>
    <t>Artificial intelligence; Automatic programming; Automation; Codes (symbols); Cognitive systems; Learning systems; Automated code; Context learning; Context-Aware; In contexts; In-context learning; Language model; Large language model; Program optimization; Runtime performance; Software performance; Efficiency</t>
  </si>
  <si>
    <t>National Science Foundation, NSF, (CCF- 2211429); National Science Foundation, NSF</t>
  </si>
  <si>
    <t>All data and code are available at rag-optimization1. The repository includes datasets, preprocessing scripts, CFG tools, and implementation modules. This work was supported by The SyBBURE Searle Undergraduate Research Program and the National Science Foundation (Grant No. CCF- 2211429). The views expressed are those of the authors and do not necessarily reflect those of the funding organizations.</t>
  </si>
  <si>
    <t>Li K.; Zhu A.; Zhao P.; Song J.; Liu J., Utilizing Deep Learning to Optimize Software Development Processes, (2024); Shypula A.; Madaan A.; Zeng Y.; Alon U.; Gardner J.; Hashemi M.; Neubig G.; Ranganathan P.; Bastani O.; Yazdanbakhsh A., Learning Performance-improving Code Edits, (2023); Gao S.; Gao C.; Gu W.; Lyu M., Search-based llms for code optimization, 2025 IEEE/ACM 47th International Conference on Software Engineering (ICSE). IEEE Computer Society, pp. 254-266, (2024); Liu S.-C.; Wang S.; Lin W.; Hsiung C.-W.; Hsieh Y.-C.; Cheng Y.-P.; Luo Chang T S.-H.; Zhang J., Jarvix: A Llm No Code Platform for Tabular Data Analysis and Optimization, (2023); Qiu R.; Zeng W.W.; Tong H.; Ezick J.; Lott C., How Efficient Is Llm-generated Code? A Rigorous &amp; High-standard Benchmark, (2024); Chew R.; Bollenbacher J.; Wenger M.; Speer J.; Kim A., Llmassisted Content Analysis: Using Large Language Models to Support Deductive Coding, (2023); Fan G.; Xie X.; Zheng X.; Liang Y.; Di P., Static Code Analysis in the Ai Era: An In-depth Exploration of the Concept, Function, and Potential of Intelligent Code Analysis Agents, (2023); Wadhwa N.; Pradhan J.; Sonwane A.; Sahu S.P.; Natarajan N.; Kanade A.; Parthasarathy S.; Rajamani S., Frustrated with Code Quality Issues? Llms Can Help!, (2023); Nam D.; Macvean A.; Hellendoorn V.; Vasilescu B.; Myers B., Using an llm to help with code understanding, Proceedings of the IEEE/ACM 46th International Conference on Software Engineering, pp. 1-13, (2024); Puri R.; Kung D.S.; Janssen G.; Zhang W.; Domeniconi G.; Zolotov V.; Dolby J.; Chen J.; Choudhury M.; Decker L., Codenet: A Largescale Ai for Code Dataset for Learning A Diversity of Coding Tasks, (2021); Li J.; Zhang Y.; Karas Z.; McMillan C.; Leach K.; Huang Y., Do machines and humans focus on similar code? Exploring explainability of large language models in code summarization, Proceedings of the 32nd IEEE/ACM International Conference on Program Comprehension, pp. 47-51, (2024); Bansal A.; Su C.-Y.; Karas Z.; Zhang Y.; Huang Y.; Li T.J.-J.; McMillan C., Modeling programmer attention as scanpath prediction, 2023 38th IEEE/ACM International Conference on Automated Software Engineering (ASE). IEEE, pp. 1732-1736, (2023); Zhang Y.; Li J.; Karas Z.; Bansal A.; Li T.J.-J.; McMillan C.; Leach K.; Huang Y., Eyetrans: Merging human and machine attention for neural code summarization, Proceedings of the ACM on Software Engineering, 1, pp. 115-136, (2024); Karas Z.; Bansal A.; Zhang Y.; Li T.; McMillan C.; Huang Y., A tale of two comprehensions? Analyzing student programmer attention during code summarization, ACM Transactions on Software Engineering and Methodology, (2024); Zhang Y.; Huang C.; Cao K.; Zhang Y.; Andersen S.T.; Shao H.; Leach K.; Huang Y., Pre-training Representations of Binary Code Using Contrastive Learning, (2022); Zhang Y., Leveraging artificial intelligence on binary code comprehension, Proceedings of the 37th IEEE/ACM International Conference on Automated Software Engineering, pp. 1-3, (2022); Zhang L.; Zhang H.; Wang C.; Liang P., Rag-enhanced Commit Message Generation, (2024); Tan H.; Luo Q.; Jiang L.; Zhan Z.; Li J.; Zhang H.; Zhang Y., Prompt-based Code Completion Via Multi-retrieval Augmented Generation, (2024); Mozharovskii E., Evaluating retrieval-augmented generation (rag) techniques in enhancing lms for coding tasks, Universum: Tekhnicheskie Nauki: Elektron. Nauchn. Zhurn, 6, (2024); Li E.; Zhang Y.; Huang Y.; Leach K., Malmixer: Few-shot Malware Classification with Retrieval-augmented Semi-supervised Learning, (2024); Bhattarai M.; Santos J.E.; Jones S.; Biswas A.; Alexandrov B.; O'Malley D., Enhancing Code Translation in Language Models with Few-shot Learning Via Retrieval-augmented Generation, (2024); Su H.; Jiang S.; Lai Y.; Wu H.; Shi B.; Liu C.; Liu Q.; Yu T., Arks: Active Retrieval in Knowledge Soup for Code Generation, (2024); Wang Z.Z.; Asai A.; Yu X.V.; Xu F.F.; Xie Y.; Neubig G.; Fried D., Coderag-bench: Can Retrieval Augment Code Generation?, (2024); Koziolek H.; Gruner S.; Hark R.; Ashiwal V.; Linsbauer S.; Eskandani N., Llm-based and retrieval-augmented control code generation, Proceedings of the 1st International Workshop on Large Language Models for Code, pp. 22-29, (2024); Fan W.; Ding Y.; Ning L.; Wang S.; Li H.; Yin D.; Chua T.-S.; Li Q., A survey on rag meeting llms: Towards retrieval-augmented large language models, Proceedings of the 30th ACM SIGKDD Conference on Knowledge Discovery and Data Mining, pp. 6491-6501, (2024); Zhao P.; Zhang H.; Yu Q.; Wang Z.; Geng Y.; Fu F.; Yang L.; Zhang W.; Cui B., Retrieval-augmented Generation for Ai-generated Content: A Survey, (2024); Zhang Y.; Zhou K.; Liu Z., What makes good examples for visual in-context learning?, Advances in Neural Information Processing Systems, 36, pp. 17773-17794, (2023); Wies N.; Levine Y.; Shashua A., The learnability of in-context learning, Advances in Neural Information Processing Systems, 36, (2024); Ye J.; Wu Z.; Feng J.; Yu T.; Kong L., Compositional exemplars for in-context learning, International Conference on Machine Learning. PMLR, pp. 39818-39833, (2023); Li X.; Qiu X., Finding Support Examples for In-context Learning, (2023); Kapu N.J.; Sreejith M., Democraft: Using In-context Learning to Improve Code Generation in Large Language Models, (2024); Pawelczyk M.; Neel S.; Lakkaraju H., In-context Unlearning: Language Models As Few Shot Unlearners, (2023); Chen Q.; Yu C.; Liu R.; Zhang C.; Wang Y.; Wang K.; Su T.; Wang L., Evaluating the effectiveness of deep learning models for foundational program analysis tasks, " Proceedings of the, ACM on Programming Languages, 8, pp. 500-528, (2024); Wen C.; Cao J.; Su J.; Xu Z.; Qin S.; He M.; Li H.; Cheung S.-C.; Tian C., Enchanting program specification synthesis by large language models using static analysis and program verification, International Conference on Computer Aided Verification, pp. 302-328, (2024); Erhabor D.; Udayashankar S.; Nagappan M.; Al-Kiswany S., Measuring the Runtime Performance of Code Produced with Github Copilot, (2023); Zhang Y., Detecting code comment inconsistencies using llm and program analysis, Companion Proceedings of the 32nd ACM International Conference on the Foundations of Software Engineering, pp. 683-685, (2024); Bairi R.; Sonwane A.; Kanade A.; Iyer A.; Parthasarathy S.; Rajamani S.; Ashok B.; Shet S., Codeplan: Repository-level coding using llms and planning, Proceedings of the ACM on Software Engineering, 1, pp. 675-698, (2024); Rafi M.N.; Kim D.J.; Chen T.-H.; Wang S., Enhancing Fault Localization Through Ordered Code Analysis with Llm Agents and Selfreflection, (2024)</t>
  </si>
  <si>
    <t>2-s2.0-105009125913</t>
  </si>
  <si>
    <t>Ibiyo M.O.; Louangdy T.; Nguyen P.T.; Di Sipio C.; Di Ruscio D.</t>
  </si>
  <si>
    <t>Ibiyo, Motunrayo Osatohanmen (59906250200); Louangdy, Thinakone (59906132800); Nguyen, Phuong T. (57209915714); Di Sipio, Claudio (57215525221); Di Ruscio, Davide (57201633392)</t>
  </si>
  <si>
    <t>59906250200; 59906132800; 57209915714; 57215525221; 57201633392</t>
  </si>
  <si>
    <t>Detecting Malicious Source Code in PyPI Packages with LLMs: Does RAG Come in Handy</t>
  </si>
  <si>
    <t>10.1145/3756681.3757042</t>
  </si>
  <si>
    <t>https://www.scopus.com/inward/record.uri?eid=2-s2.0-105026939081&amp;doi=10.1145%2F3756681.3757042&amp;partnerID=40&amp;md5=4ed61629f5809eb5188affd17e966286</t>
  </si>
  <si>
    <t>Department of Information Engineering, Computer Science and Mathematics, University of L'Aquila, L'Aquila, Italy</t>
  </si>
  <si>
    <t>Ibiyo M.O., Department of Information Engineering, Computer Science and Mathematics, University of L'Aquila, L'Aquila, Italy; Louangdy T., Department of Information Engineering, Computer Science and Mathematics, University of L'Aquila, L'Aquila, Italy; Nguyen P.T., Department of Information Engineering, Computer Science and Mathematics, University of L'Aquila, L'Aquila, Italy; Di Sipio C., Department of Information Engineering, Computer Science and Mathematics, University of L'Aquila, L'Aquila, Italy; Di Ruscio D., Department of Information Engineering, Computer Science and Mathematics, University of L'Aquila, L'Aquila, Italy</t>
  </si>
  <si>
    <t>Malicious software packages in open-source ecosystems, such as PyPI, pose growing security risks. Unlike traditional vulnerabilities, these packages are intentionally designed to deceive users, making detection challenging due to evolving attack methods and the lack of structured datasets. In this work, we empirically evaluate the effectiveness of Large Language Models (LLMs), Retrieval-Augmented Generation (RAG), and few-shot learning for detecting malicious source code. We fine-tune LLMs on curated datasets and integrate YARA rules, GitHub Security Advisories, and malicious code snippets with the aim of enhancing classification accuracy. We came across a counterintuitive outcome: While RAG is expected to boost up the prediction performance, it fails in the performed evaluation, obtaining a mediocre accuracy. In contrast, few-shot learning is more effective as it significantly improves the detection of malicious code, achieving 97% accuracy and 95% balanced accuracy, outperforming traditional RAG approaches. Thus, future work should expand structured knowledge bases, refine retrieval models, and explore hybrid AI-driven cybersecurity solutions. © 2025 Copyright held by the owner/author(s).</t>
  </si>
  <si>
    <t>Artificial intelligence; Classification (of information); Cybersecurity; Information management; Network security; Open source software; Open systems; Attack methods; Classification accuracy; Language model; Malicious codes; Open-source; Prediction performance; Security advisories; Security risks; Source codes; Structured knowledge; Codes (symbols)</t>
  </si>
  <si>
    <t>European Commission, EC; Horizon Research and Innovation Action, (101189664); Ministero dell'Università e della Ricerca, MUR, (2020W3A5FY); Ministero dell'Università e della Ricerca, MUR; Ministero dell’Istruzione, dell’Università e della Ricerca, MIUR, (P2022553SL); Ministero dell’Istruzione, dell’Università e della Ricerca, MIUR; Trustworthy Recommenders for Software Engineers, (2022LKJWHC)</t>
  </si>
  <si>
    <t>This paper has been partially supported by the MOSAICO project (Management, Orchestration and Supervision of AI-agent COmmunities for reliable AI in software engineering) that has received funding from the European Union under the Horizon Research and Innovation Action (Grant Agreement No. 101189664). The work has been partially supported by the EMELIOT national research project, which has been funded by the MUR under the PRIN 2020 program (Contract 2020W3A5FY). It has been also partially supported by the European Union-NextGenerationEU through the Italian Ministry of University and Research, Projects PRIN 2022 PNRR \"FRINGE: context-aware FaiRness engineerING in complex software systEms\" grant n. P2022553SL. We acknowledge the Italian \"PRIN 2022\" project TRex-SE: \"Trustworthy Recommenders for Software Engineers,\" grant n. 2022LKJWHC.</t>
  </si>
  <si>
    <t>Boumber D.; Tuck B.E.; Verma R.M.; Zahra Qachfar F., LLMs for Explainable Few-shot Deception Detection, Proceedings of the 10th ACM International Workshop on Security and Privacy Analytics (Porto, Portugal) (IWSPA '24), pp. 37-47, (2024); Cao D.; Jun W., LLM-CloudSec: Large Language Model Empowered Automatic and Deep Vulnerability Analysis for Intelligent Clouds, IEEE INFOCOM 2024-IEEE Conference on Computer Communications Workshops (INFOCOM WKSHPS), pp. 1-6, (2024); Du X.; Zheng G.; Wang K.; Feng J.; Deng W.; Liu M.; Chen B.; Peng X.; Ma T.; Lou Y., Vul-RAG: Enhancing LLM-based Vulnerability Detection via Knowledge-level RAG, (2024); Fan A.; Gokkaya B.; Harman M.; Lyubarskiy M.; Sengupta S.; Yoo S.; Zhang J.M., Large Language Models for Software Engineering: Survey and Open Problems, 2023 IEEE/ACM International Conference on Software Engineering: Future of Software Engineering (ICSE-FoSE), pp. 31-53, (2023); Roth F., YARA Style Guide-Best Practices for Writing YARA Rules, (2024); Fu M.; Tantithamthavorn C., Linevul: A transformer-based line-level vulnerability prediction, Proceedings of the 19th International Conference on Mining Software Repositories, pp. 608-620, (2022); Gao Y.; Xiong Y.; Gao X.; Jia K.; Pan J.; Bi Y.; Dai Y.; Sun J.; Wang H., Retrieval-augmented generation for large language models: A survey, (2023); GitHub Security Advisories-Vulnerability Database, (2024); Guo W.; Xu Z.; Liu C.; Huang C.; Fang Y.; Liu Y., An Empirical Study of Malicious Code In PyPI Ecosystem, 2023 38th IEEE/ACM International Conference on Automated Software Engineering (ASE), pp. 166-177, (2023); Huang J.; Zhu Q., PenHeal: A Two-Stage LLM Framework for Automated Pentesting and Optimal Remediation, (2024); Huang Y.; Wang R.; Zheng W.; Zhou Z.; Wu S.; Ke S.; Chen B.; Gao S.; Peng X., SpiderScan: Practical Detection of Malicious NPM Packages Based on Graph-Based Behavior Modeling and Matching, Proceedings of the 39th IEEE/ACM International Conference on Automated Software Engineering (Sacramento, CA, USA) (ASE '24), pp. 1146-1158, (2024); Osatohanmen Ibiyo M.; Louangdy T.; Nguyen P.T.; Di Sipio C.; Di Ruscio D., Replication package for "Detecting Malicious Source Code in PyPI Packages with LLMs: Does RAG Come in Handy?, (2025); Irtiza S.; Ashrafi Akbar K.; Yasmeen A.; Khan L.; Daescu O.; Thuraisingham B., LLM-Sentry: A Model-Agnostic Human-in-the-Loop Framework for Securing Large Language Models, 2024 IEEE 6th International Conference on Trust, Privacy and Security in Intelligent Systems, and Applications (TPS-ISA), pp. 245-254, (2024); Jiang X.; Dong Y.; Wang L.; Fang Z.; Shang Q.; Li G.; Jin Z.; Jiao W., Self-Planning Code Generation with Large Language Models, ACM Trans. Softw. Eng. Methodol, 33, 7, (2024); Koziolek H.; Gruner S.; Hark R.; Ashiwal V.; Linsbauer S.; Eskandani N., LLM-based and Retrieval-Augmented Control Code Generation, Proceedings of the 1st International Workshop on Large Language Models for Code (Lisbon, Portugal) (LLM4Code '24), pp. 22-29, (2024); Open-Source Dataset of Malicious Software Packages, (2023); Lan Q.; Kaul A.; Das Pattanaik N.K.; Pattanayak P.; Pandurangan V., Securing Applications of Large Language Models: A Shift-Left Approach, 2024 IEEE International Conference on Electro Information Technology (eIT), pp. 1-2, (2024); Lewis P.; Perez E.; Piktus A.; Petroni F.; Karpukhin V.; Goyal N.; Kuttler H.; Lewis M.; Yih W.; Rocktaschel T.; Riedel S.; Kiela D., Retrieval-augmented generation for knowledge-intensive NLP tasks, Proceedings of the 34th International Conference on Neural Information Processing Systems (Vancouver, BC, Canada) (NIPS '20), (2020); Li J.; Zhang Y.; Karas Z.; McMillan C.; Leach K.; Huang Y., Do Machines and Humans Focus on Similar Code? Exploring Explainability of Large Language Models in Code Summarization, Proceedings of the 32nd IEEE/ACM International Conference on Program Comprehension (Lisbon, Portugal) (ICPC '24), pp. 47-51, (2024); Liang G.; Zhou X.; Wang Q.; Du Y.; Huang C., Malicious Packages Lurking in User-Friendly Python Package Index, 2021 IEEE 20th International Conference on Trust, Security and Privacy in Computing and Communications (TrustCom), pp. 606-613, (2021); Naik N.; Jenkins P.; Savage N.; Yang L.; Boongoen T.; Iam-On N.; Naik K.; Song J., Embedded YARA rules: Strengthening YARA rules utilising fuzzy hashing and fuzzy rules for malware analysis, Complex &amp; Intelligent Systems, 7, pp. 687-702, (2021); Ozkaya I., Application of Large Language Models to Software Engineering Tasks: Opportunities, Risks, and Implications, IEEE Softw, 40, 3, pp. 4-8, (2023); Pan Y.; Ge X.; Fang C.; Fan Y., A systematic literature review of android malware detection using static analysis, IEEE Access, 8, pp. 116363-116379, (2020); Di Rocco J.; Di Ruscio D.; Di Sipio C.; Thanh Nguyen P.; Rubei R., Development of recommendation systems for software engineering: The CROSSMINER experience, Empir. Softw. Eng, 26, 4, (2021); Sheng Z.; Wu F.; Zuo X.; Li C.; Qiao Y.; Hang L., LProtector: An LLM-driven Vulnerability Detection System, (2024); Singh J.; Singh J., A survey on machine learning-based malware detection in executable files, Journal of Systems Architecture, 112, (2021); Tereszkowski-Kaminski M.; Kumar Dash S.; Suarez-Tangil G., A Study of Malicious Source Code Reuse Among GitHub, StackOverflow and Underground Forums, Computer Security-ESORICS 2024, pp. 45-66, (2024); Alvarez V., YARA Documentation, (2024); Wu F.; Zhang N.; Jha S.; McDaniel P.; Xiao C., A new era in llm security: Exploring security concerns in real-world llm-based systems, (2024); Yan S.; Gu J.; Zhu Y.; Ling Z., Corrective retrieval augmented generation, (2024); Yara H.Q., YARA Forge-A Rule-Sharing Platform for YARA, (2024); Yu J., Retrieval Augmented Generation Integrated Large Language Models in Smart Contract Vulnerability Detection, (2024); Yu S.; Li Z.; Chen J.; Deng X.; Hou C., Malware Behavior Detection System with RAG-Enhanced eBPF and Advanced Language Model, 2024 5th International Conference on Smart Grid and Energy Engineering (SGEE), pp. 500-506, (2024); Zahan N.; Burckhardt P.; Lysenko M.; Aboukhadijeh F.; Williams L., Shifting the Lens: Detecting Malware in npm Ecosystem with Large Language Models, (2024); Zhang H.; Ali Babar M.; Tell P., Identifying relevant studies in software engineering, Information and Software Technology, 53, 6, pp. 625-637, (2011); Zhang J.; Huang K.; Chen B.; Wang C.; Tian Z.; Peng X., Malicious Package Detection in NPM and PyPI using a Single Model of Malicious Behavior Sequence, (2023)</t>
  </si>
  <si>
    <t>M.O. Ibiyo; Department of Information Engineering, Computer Science and Mathematics, University of L'Aquila, L'Aquila, Italy; email: motunryoosatohanmen.ibiyo@student.univaq.it</t>
  </si>
  <si>
    <t>2-s2.0-105026939081</t>
  </si>
  <si>
    <t>Zhang Y.; Huang C.; Karas Z.; Nguyen D.T.; Leach K.; Huang Y.</t>
  </si>
  <si>
    <t>Zhang, Yifan (59665747400); Huang, Chen (58417968300); Karas, Zachary (57222342984); Nguyen, Dung Thuy (57324186400); Leach, Kevin (55843963300); Huang, Yu (57188585234)</t>
  </si>
  <si>
    <t>59665747400; 58417968300; 57222342984; 57324186400; 55843963300; 57188585234</t>
  </si>
  <si>
    <t>Enhancing Code LLM Training with Programmer Attention</t>
  </si>
  <si>
    <t>10.1145/3696630.3728510</t>
  </si>
  <si>
    <t>https://www.scopus.com/inward/record.uri?eid=2-s2.0-105013966120&amp;doi=10.1145%2F3696630.3728510&amp;partnerID=40&amp;md5=7ccb4cc7ec151d48faa10d880883e878</t>
  </si>
  <si>
    <t>Vanderbilt University, Nashville, United States; Sichuan University, Chengdu, China</t>
  </si>
  <si>
    <t>Zhang Y., Vanderbilt University, Nashville, United States; Huang C., Sichuan University, Chengdu, China; Karas Z., Vanderbilt University, Nashville, United States; Nguyen D.T., Vanderbilt University, Nashville, United States; Leach K., Vanderbilt University, Nashville, United States; Huang Y., Vanderbilt University, Nashville, United States</t>
  </si>
  <si>
    <t>Human attention provides valuable yet underexploited signals for code LLM training, offering a perspective beyond purely machine-driven attention. Despite the complexity and cost of collecting eye-tracking data, there has also been limited progress in systematically using these signals for code llm training. To address both issues, we propose a cohesive pipeline spanning augmentation and reward-based fine-tuning. Specifically, we introduce (1) an eye-tracking path augmentation method to expand programmer attention datasets, (2) a pattern abstraction step that refines raw fixations into learnable attention motifs, and (3) a reward-guided strategy for integrating these insights directly into a CodeT5 supervised fine-tuning process. Our experiments yield +7.16 in CodeBLEU on the CodeXGlue benchmark for code summarization, underscoring how uniting human and machine attention can boost code intelligence. We hope this work encourages broader exploration of human-centric methods in next-generation AI4SE. © 2025 Copyright held by the owner/author(s).</t>
  </si>
  <si>
    <t>Code Comprehension; Eye Tracking; Large Language Models</t>
  </si>
  <si>
    <t>Codes (symbols); Eye movements; Tuning; Augmentation methods; Code comprehension; Eye-tracking; Fine tuning; Human attention; Human-centric; Language model; Large language model; Tracking data; Eye tracking</t>
  </si>
  <si>
    <t>Abulaish M.; Wasi N.A.; Sharma S., The role of lifelong machine learning in bridging the gap between human and machine learning: A scientometric analysis, Wiley Interdisciplinary Reviews: Data Mining and Knowledge Discovery, 14, 2, (2024); Acharya M.; Zhang Y.; Huang Y.; Leach K., Optimizing Code Runtime Performance through Context-Aware Retrieval-Augmented Generation, (2025); Allamanis M.; Barr E.T.; Devanbu P.; Sutton C., A survey of machine learning for big code and naturalness, ACM Computing Surveys (CSUR), 51, 4, pp. 1-37, (2018); Bansal A.; Sharif B.; McMillan C., Towards modeling human attention from eye movements for neural source code summarization, Proceedings of the ACM on Human-Computer Interaction 7, ETRA, pp. 1-19, (2023); Bansal A.; Su C.-Y.; Karas Z.; Zhang Y.; Huang Y.; Li T.J.-J.; McMillan C., Modeling programmer attention as scanpath prediction, 2023 38th IEEE/ACM International Conference on Automated Software Engineering (ASE), pp. 1732-1736, (2023); Bansal A.; Su C.-Y.; McMillan C., Revisiting File Context for Source Code Summarization, (2023); Chen M.; Tworek J.; Jun H.; Yuan Q.; De Oliveira Pinto H.P.; Kaplan J.; Edwards H.; Burda Y.; Joseph N.; Brockman G., Evaluating large language models trained on code, (2021); Feng Z.; Guo D.; Tang D.; Duan N.; Feng X.; Gong M.; Shou L.; Qin B.; Liu T.; Jiang D., Codebert: A pre-trained model for programming and natural languages, (2020); Hamza M.; Siemon D.; Akbar M.A.; Rahman T., Human-ai collaboration in software engineering: Lessons learned from a hands-on workshop, Proceedings of the 7th ACM/IEEE International Workshop on Software-intensive Business, pp. 7-14, (2024); He P.; Wang S.; Chowdhury S.; Chen T.-H., Exploring Demonstration Retrievers in RAG for Coding Tasks: Yeas and Nays!, (2024); Hoq M.; Vandenberg J.; Mott B.; Lester J.; Norouzi N.; Akram B., Towards Attention-Based Automatic Misconception Identification in Introductory Programming Courses, Proceedings of the 55th ACM Technical Symposium on Computer Science Education V, 2, pp. 1680-1681, (2024); Huang C.; Deng Y.; Lei W.; Lv J.; Chua T.-S.; Huang J.X., How to Enable Effective Cooperation Between Humans and NLP Models: A Survey of Principles, Formalizations, and Beyond, (2025); Huang C.; Qin P.; Lei W.; Lv J., Reduce Human Labor On Evaluating Conversational Information Retrieval System: A Human-Machine Collaboration Approach, Proceedings of the 2023 Conference on Empirical Methods in Natural Language Processing, pp. 10876-10891, (2023); Karas Z.; Bansal A.; Zhang Y.; Li T.; McMillan C.; Huang Y., A Tale of Two Comprehensions? Analyzing Student Programmer Attention during Code Summarization, ACM Transactions on Software Engineering and Methodology, (2024); Kou B.; Chen S.; Wang Z.; Ma L.; Zhang T., Do large language models pay similar attention like human programmers when generating code?, Proceedings of the ACM on Software Engineering, 1, pp. 2261-2284, (2024); Lai Q.; Khan S.; Nie Y.; Sun H.; Shen J.; Shao L., Understanding more about human and machine attention in deep neural networks, IEEE Transactions on Multimedia, 23, pp. 2086-2099, (2020); Li J.; Zhang Y.; Huang Y.; Leach K., Malmixer: Few-shot malware classification with retrieval-augmented semi-supervised learning, (2024); Li J.; Zhang Y.; Karas Z.; McMillan C.; Leach K.; Huang Y., Do Machines and Humans Focus on Similar Code? Exploring Explainability of Large Language Models in Code Summarization, Proceedings of the 32nd IEEE/ACM International Conference on Program Comprehension, pp. 47-51, (2024); Lu Y.; Bian S.; Chen L.; He Y.; Hui Y.; Lentz M.; Li B.; Liu F.; Li J.; Liu Q., Computing in the Era of Large Generative Models: From Cloud-Native to AI-Native, (2024); Minelli R.; Mocci A.; Lanza M., I know what you did last summer-an investigation of how developers spend their time, 2015 IEEE 23rd international conference on program comprehension, pp. 25-35, (2015); Nijkamp E.; Hayashi H.; Xiong C.; Savarese S.; Zhou Y., Codegen2: Lessons for training llms on programming and natural languages, (2023); Pailoor S.; Wang Y.; Dillig I., Semantic code refactoring for abstract data types, Proceedings of the ACM on Programming Languages, 8, pp. 816-847, (2024); Ren S.; Guo D.; Lu S.; Zhou L.; Liu S.; Tang D.; Sundaresan N.; Zhou M.; Blanco A.; Ma S., Codebleu: a method for automatic evaluation of code synthesis, (2020); Richter C.; Haltermann J.; Jakobs M.-C.; Pauck F.; Schott S.; Wehrheim H., Are Neural Bug Detectors Comparable to Software Developers on Variable Misuse Bugs?, Proceedings of the 37th IEEE/ACM International Conference on Automated Software Engineering, pp. 1-12, (2022); Salvucci D.D.; Goldberg J.H., Identifying fixations and saccades in eye-tracking protocols, Proceedings of the 2000 symposium on Eye tracking research &amp; applications, pp. 71-78, (2000); Shi E.; Wang Y.; Du L.; Chen J.; Han S.; Zhang H.; Zhang D.; Sun H., On the evaluation of neural code summarization, Proceedings of the 44th international conference on software engineering, pp. 1597-1608, (2022); Tang N.; Chen M.; Ning Z.; Bansal A.; Huang Y.; McMillan C.; Li T.J.-J., Developer behaviors in validating and repairing llm-generated code using ide and eye tracking, 2024 IEEE Symposium on Visual Languages and Human-Centric Computing (VL/HCC), pp. 40-46, (2024); Wang X.; Wang Y.; Mi F.; Zhou P.; Wan Y.; Liu X.; Li L.; Wu H.; Liu J.; Jiang X., Syncobert: Syntax-guided multi-modal contrastive pre-training for code representation, (2021); Wang Y.; Le H.; Gotmare A.D.; Bui N.D.Q.; Li J.; Hoi S.C.H., Codet5+: Open code large language models for code understanding and generation, (2023); Wang Y.; Wang W.; Joty S.; Hoi S.C.H., Codet5: Identifier-aware unified pre-trained encoder-decoder models for code understanding and generation, (2021); Yu S.; Wang T.; Wang J., Data augmentation by program transformation, Journal of Systems and Software, 190, (2022); Zhang Y.; Huang C.; Cao K.; Zhang Y.; Andersen S.T.; Shao H.; Leach K.; Huang Y., Pre-Training Representations of Binary Code Using Contrastive Learning, (2022); Zhang Y.; Li J.; Karas Z.; Bansal A.; Li T.J.-J.; McMillan C.; Leach K.; Huang Y., Eyetrans: Merging human and machine attention for neural code summarization, Proceedings of the ACM on Software Engineering, 1, pp. 115-136, (2024); Zhang Y.; Yang J.; Dong H.; Wang Q.; Shao H.; Leach K.; Huang Y., Astro: An ast-assisted approach for generalizable neural clone detection, (2022)</t>
  </si>
  <si>
    <t>Y. Zhang; Vanderbilt University, Nashville, United States; email: yifan.zhang.2@vanderbilt.edu</t>
  </si>
  <si>
    <t>2-s2.0-105013966120</t>
  </si>
  <si>
    <t>Su C.-Y.; Bansal A.; Huang Y.; Li T.J.-J.; McMillan C.</t>
  </si>
  <si>
    <t>Su, Chia-Yi (58317707200); Bansal, Aakash (57219685752); Huang, Yu (57188585234); Li, Toby Jia-Jun (57193573228); McMillan, Collin (35094348900)</t>
  </si>
  <si>
    <t>58317707200; 57219685752; 57188585234; 57193573228; 35094348900</t>
  </si>
  <si>
    <t>Context-aware code summary generation</t>
  </si>
  <si>
    <t>10.1016/j.jss.2025.112580</t>
  </si>
  <si>
    <t>https://www.scopus.com/inward/record.uri?eid=2-s2.0-105012740279&amp;doi=10.1016%2Fj.jss.2025.112580&amp;partnerID=40&amp;md5=9e727f587da639a9b2d055a362cc42c7</t>
  </si>
  <si>
    <t>University of Notre Dame, Notre Dame, 46556, IN, United States; Louisiana State University, Baton Rouge, 70802, LA, United States; Vanderbilt University, Nashville, 37235, TN, United States</t>
  </si>
  <si>
    <t>Su C.-Y., University of Notre Dame, Notre Dame, 46556, IN, United States; Bansal A., Louisiana State University, Baton Rouge, 70802, LA, United States; Huang Y., Vanderbilt University, Nashville, 37235, TN, United States; Li T.J.-J., University of Notre Dame, Notre Dame, 46556, IN, United States; McMillan C., University of Notre Dame, Notre Dame, 46556, IN, United States</t>
  </si>
  <si>
    <t>Recent advances in Large Language Models (LLMs) have helped make automatic code summarization a reality. However, the summaries these approaches write tend to focus on a narrow area of code. The results are summaries that explain what that function does internally, but lack a description of its purpose in the broader context of the program. In this paper, we present an approach for including this context in recent LLM-based code summarization. The input to our approach is a Java method and the summary of the caller methods. The output is a succinct English description of purpose of the method. The advantage of this approach is that we reduce 81% of the tokens in smaller models. We train the model in two steps. First we distill knowledge for code summarization from a large model. Then, we fine-tune the model using data from a study of human programmers who were asked to write code summaries. We evaluate our method and analyze the rationale behind the decision in the tournament style human study. We find in our human study that human programmers prefer the summary from our approach rather than GPT-4 on this task and accuracy is the most common reason a summary is better than others. In terms of the automatic metrics, we also observed 10% improvement in USE score. © 2025 Elsevier Inc.</t>
  </si>
  <si>
    <t>Code summarization; Large Language Model; Natural language processing</t>
  </si>
  <si>
    <t>Abstracting; Automatic programming; Codes (symbols); Computational linguistics; Code summarization; Context-Aware; Human programmers; Human study; Language model; Language processing; Large language model; Natural language processing; Natural languages; Summary generation; Natural language processing systems</t>
  </si>
  <si>
    <t>National Science Foundation, NSF, (USA CCF-2100035, CCF-2211428); National Science Foundation, NSF</t>
  </si>
  <si>
    <t>This work is supported in part by National Science Foundation, USA CCF-2100035 and CCF-2211428 . Any opinions, findings, and conclusions expressed herein are the authors and do not necessarily reflect those of the sponsors.</t>
  </si>
  <si>
    <t>Achiam J.; Adler S.; Agarwal S.; Ahmad L.; Akkaya I.; Aleman F.L.; Almeida D.; Altenschmidt J.; Altman S.; Anadkat S., Gpt-4 technical report, (2023); Ahmad W.U.; Chakraborty S.; Ray B.; Chang K.-W., A transformer-based approach for source code summarization, (2020); Ahmed T.; Devanbu P., pp. 1-5, (2022); Ahmed T.; Pai K.S.; Devanbu P.; Barr E.T., Automatic semantic augmentation of language model prompts (for code summarization), 2024 IEEE/ACM 46th International Conference on Software Engineering, ICSE, (2024); Ali A.; Gravino C., An empirical comparison of validation methods for software prediction models, J. Softw.: Evol. Process., 33, 8, (2021); Alissa K.; Obeidat R.; Alqudah S.; Obeidat R.; Ismail Q., Performance evaluation of CNN-based transfer learning for COVID-19 pneumonia identification with various levels of layer partial freezing, 2022 International Conference on Engineering &amp; MIS, ICEMIS, pp. 1-8, (2022); Allamanis M.; Barr E.T.; Devanbu P.; Sutton C., A survey of machine learning for big code and naturalness, ACM Comput. Surv., 51, 4, pp. 1-37, (2018); Alon U.; Brody S.; Levy O.; Yahav E.; Alon U.; Zilberstein M.; Levy O.; Yahav E., Code2vec: Learning distributed representations of code, Proc. the ACM Program. Lang., 3, POPL, pp. 1-29, (2019); Bansal A.; Eberhart Z.; Karas Z.; Huang Y.; McMillan C., Function call graph context encoding for neural source code summarization, IEEE Trans. Softw. Eng., (2023); Bansal A.; Haque S.; McMillan C.; Bansal A.; Haque S.; McMillan C., Project-level encoding for neural source code summarization of subroutines, 2021 IEEE/ACM 29th International Conference on Program Comprehension, ICPC, pp. 253-264, (2021); Bartram D., Increasing validity with forced-choice criterion measurement formats, Int. J. Sel. Assess., 15, 3, pp. 263-272, (2007); Biggerstaff T.; Mitbander B.; Webster D., The concept assignment problem in program understanding, [1993] Proceedings Working Conference on Reverse Engineering, pp. 27-43, (1993); Chen J.; Lin H.; Han X.; Sun L., Benchmarking large language models in retrieval-augmented generation, Proceedings of the AAAI Conference on Artificial Intelligence, 38, pp. 17754-17762, (2024); Chen Q.; Xia X.; Hu H.; Lo D.; Li S., Why my code summarization model does not work: Code comment improvement with category prediction, ACM Trans. Softw. Eng. Methodol., 30, 2, (2021); Choi A.S.; Akter S.S.; Singh J.; Anastasopoulos A., The LLM effect: Are humans truly using LLMs, or are they being influenced by them instead?, (2024); Choi Y.; Na C.; Kim H.; Lee J.-H., READSUM: Retrieval-augmented adaptive transformer for source code summarization, IEEE Access, (2023); Christiansen N.D.; Burns G.N.; Montgomery G.E., Reconsidering forced-choice item formats for applicant personality assessment, Hum. Perform., 18, 3, pp. 267-307, (2005); Cleland-Huang J.; Settimi R.; Zou X.; Solc P., Automated classification of non-functional requirements, Requir. Eng., 12, pp. 103-120, (2007); Danilova A.; Naiakshina A.; Horstmann S.; Smith M., Do you really code? designing and evaluating screening questions for online surveys with programmers, 2021 IEEE/ACM 43rd International Conference on Software Engineering, ICSE, pp. 537-548, (2021); Delgado R.; Tibau X.-A., Why Cohen's Kappa should be avoided as performance measure in classification, PloS One, 14, 9, (2019); Dell N.; Vaidyanathan V.; Medhi I.; Cutrell E.; Thies W., pp. 1321-1330, (2012); Derner E.; Batistic K., Beyond the safeguards: Exploring the security risks of chatgpt, (2023); Ding X.; Peng R.; Chen X.; Huang Y.; Bian J.; Zheng Z., Do code summarization models process too much information? Function signature may be all what is needed, ACM Trans. Softw. Eng. Methodol., (2024); Donker D.; Hasman A.; Van Geijn H., Interpretation of low kappa values, Int. J. Bio-Med. Comput., 33, 1, pp. 55-64, (1993); Gao S.; Gao C.; He Y.; Zeng J.; Nie L.; Xia X.; Lyu M., Code structure–guided transformer for source code summarization, ACM Trans. Softw. Eng. Methodol., 32, 1, pp. 1-32, (2023); Ghassemiazghandi M., An evaluation of ChatGPT's translation accuracy using BLEU score, Theory Pr. Lang. Stud., 14, 4, pp. 985-994, (2024); Ghorbani A.; Cassee N.; Robinson D.; Alami A.; Ernst N.A.; Serebrenik A.; Wasowski A., Autonomy is an acquired taste: Exploring developer preferences for github bots, 2023 IEEE/ACM 45th International Conference on Software Engineering, ICSE, pp. 1405-1417, (2023); Gilardi F.; Alizadeh M.; Kubli M., ChatGPT outperforms crowd workers for text-annotation tasks, Proc. Natl. Acad. Sci., 120, 30, (2023); Goutam K.; Balasubramanian S.; Gera D.; Sarma R.R., Layerout: Freezing layers in deep neural networks, SN Comput. Sci., 1, 5, (2020); Haiduc S.; Aponte J.; Marcus A., Supporting program comprehension with source code summarization, Proceedings of the 32nd ACM/IEEE International Conference on Software Engineering, vo. 2, pp. 223-226, (2010); Haque S.; Bansal A.; Wu L.; McMillan C., (2021); Haque S.; Eberhart Z.; Bansal A.; McMillan C., Semantic similarity metrics for evaluating source code summarization, (2022); Haque S.; LeClair A.; Wu L.; McMillan C., (2020); Hellendoorn V.J.; Sawant A.A., The growing cost of deep learning for source code, Commun. ACM, 65, 1, pp. 31-33, (2021); Hu X.; Li G.; Xia X.; Lo D.; Jin Z., Deep code comment generation, Proceedings of the 26th Conference on Program Comprehension, pp. 200-210, (2018); Hu X.; Li G.; Xia X.; Lo D.; Lu S.; Jin Z., Summarizing source code with transferred API knowledge, Proceedings of the 27th International Joint Conference on Artificial Intelligence, pp. 2269-2275, (2018); Karrer T.; Kramer J.-P.; Diehl J.; Hartmann B.; Borchers J., pp. 217-224, (2011); Ko A.J.; DeLine R.; Venolia G., Information needs in collocated software development teams, 29th International Conference on Software Engineering, ICSE’07, pp. 344-353, (2007); Ko A.J.; LaToza T.D.; Burnett M.M., A practical guide to controlled experiments of software engineering tools with human participants, Empir. Softw. Eng., 20, pp. 110-141, (2015); Kocaguneli E.; Menzies T., Software effort models should be assessed via leave-one-out validation, J. Syst. Softw., 86, 7, pp. 1879-1890, (2013); Kocon J.; Cichecki I.; Kaszyca O.; Kochanek M.; Szydlo D.; Baran J.; Bielaniewicz J.; Gruza M.; Janz A.; Kanclerz K., ChatGPT: Jack of all trades, master of none, Inf. Fusion, 99, (2023); Kramer D., API documentation from source code comments: a case study of Javadoc, Proceedings of the 17th Annual International Conference on Computer Documentation, SIGDOC ’99, pp. 147-153, (1999); Krinke J., Effects of context on program slicing, J. Syst. Softw., 79, 9, pp. 1249-1260, (2006); Kwok T.-Y.; Yeung D.-Y., Experimental analysis of input weight freezing in constructive neural networks, IEEE International Conference on Neural Networks, pp. 511-516, (1993); LeClair A.; Haque S.; Wu L.; McMillan C., (2020); LeClair A.; Jiang S.; McMillan C., A neural model for generating natural language summaries of program subroutines, Proceedings of the 41st International Conference on Software Engineering, pp. 795-806, (2019); LeClair A.; McMillan C., 1, pp. 3931-3937, (2019); Li H.; Su Y.; Cai D.; Wang Y.; Liu L., A survey on retrieval-augmented text generation, (2022); Li Y.; Wei C.; Ma T., Towards explaining the regularization effect of initial large learning rate in training neural networks, Adv. Neural Inf. Process. Syst., 32, (2019); Liu S.; Chen Y.; Xie X.; Siow J.; Liu Y., Retrieval-augmented generation for code summarization via hybrid gnn, (2020); Liu S.; Chen Y.; Xie X.; Siow J.K.; Liu Y., Retrieval-augmented generation for code summarization via hybrid {gnn}, International Conference on Learning Representations, (2021); Lomshakov V.; Podivilov A.; Savin S.; Baryshnikov O.; Lisevych A.; Nikolenko S., pp. 866-880, (2024); Lu C.; Qian C.; Zheng G.; Fan H.; Gao H.; Zhang J.; Shao J.; Deng J.; Fu J.; Huang K., From gpt-4 to gemini and beyond: Assessing the landscape of mllms on generalizability, trustworthiness and causality through four modalities, (2024); Maalej W.; Tiarks R.; Roehm T.; Koschke R., On the comprehension of program comprehension, ACM Trans. Softw. Eng. Methodol. (TOSEM), 23, 4, pp. 1-37, (2014); Malan E.; Peluso V.; Calimera A.; Macii E.; Montuschi P., Automatic layer freezing for communication efficiency in cross-device federated learning, IEEE Internet Things J., (2023); Mastropaolo A.; Ciniselli M., pp. 1-13, (2024); McBurney P.W.; McMillan C., Automatic documentation generation via source code summarization of method context, Proceedings of the 22nd International Conference on Program Comprehension, pp. 279-290, (2014); McBurney P.W.; McMillan C., Automatic source code summarization of context for java methods, IEEE Trans. Softw. Eng., 42, 2, pp. 103-119, (2016); Merchant A.; Rahimtoroghi E.; Pavlick E.; Tenney I., What happens to BERT embeddings during fine-tuning?, Proceedings of the Third BlackboxNLP Workshop on Analyzing and Interpreting Neural Networks for NLP, (2020); Nam D.; Macvean A.; Hellendoorn V.; Vasilescu B.; Myers B., Using an LLM to help with code understanding, Proceedings of the IEEE/ACM 46th International Conference on Software Engineering, ICSE ’24, (2024); Pan X.; Liu C.; Zou Y.; Xie T.; Xie B.M., (2024); Prolific, Prolific, (2024); Rani P.; Birrer M.; Panichella S.; Ghafari M.; Nierstrasz O., What do developers discuss about code comments?, 2021 IEEE 21st International Working Conference on Source Code Analysis and Manipulation, SCAM, pp. 153-164, (2021); Rani P.; Blasi A.; Stulova N.; Panichella S.; Gorla A.; Nierstrasz O., A decade of code comment quality assessment: A systematic literature review, J. Syst. Softw., 195, (2023); Robillard M.P.; Marcus A.; Treude C.; Bavota G.; Chaparro O.; Ernst N.; Gerosa M.A.; Godfrey M.; Lanza M.; Linares-Vasquez M.; Murphy G.C.; Moreno L.; Shepherd D.; Wong E., On-demand developer documentation, 2017 IEEE International Conference on Software Maintenance and Evolution, ICSME, pp. 479-483, (2017); Roehm T.; Tiarks R.; Koschke R.; Maalej W., How do professional developers comprehend software?, Proceedings of the 34th International Conference on Software Engineering, pp. 255-265, (2012); Romano S.; Fucci D.; Scanniello G.; Baldassarre M.T.; Turhan B.; Juristo N., On researcher bias in software engineering experiments, J. Syst. Softw., 182, (2021); Roy D.; Fakhoury S.; Arnaoudova V., (2021); Roziere B.; Gehring J.; Gloeckle F.; Sootla S.; Gat I.; Tan X.E.; Adi Y.; Liu J.; Sauvestre R.; Remez T., Code llama: Open foundation models for code, (2023); Song X.; Sun H.; Wang X.; Yan J., A survey of automatic generation of source code comments: Algorithms and techniques, IEEE Access, (2019); Sridhara G.; Hill E.; Muppaneni D.; Pollock L.; Vijay-Shanker K., Towards automatically generating summary comments for java methods, Proceedings of the IEEE/ACM International Conference on Automated Software Engineering, pp. 43-52, (2010); Sridhara G.; Pollock L.; Vijay-Shanker K., Automatically detecting and describing high level actions within methods, Proceedings of the 33rd International Conference on Software Engineering, pp. 101-110, (2011); Srivastava N.; Hinton G.; Krizhevsky A.; Sutskever I.; Salakhutdinov R., Dropout: a simple way to prevent neural networks from overfitting, J. Mach. Learn. Res., 15, 1, pp. 1929-1958, (2014); Stapleton S.; Gambhir Y.; LeClair A.; Eberhart Z.; Weimer W.; Leach K.; Huang Y., pp. 2-13, (2020); Su C.-Y.; Bansal A.; Jain V.; Ghanavati S.; McMillan C., pp. 2152-2156, (2023); Su C.-Y.; McMillan C., Semantic similarity loss for neural source code summarization, J. Softw.: Evol. Process., (2023); Su C.-Y.; McMillan C., Distilled GPT for source code summarization, Autom. Softw. Eng., 31, 1, (2024); Sun W.; Fang C.; You Y.; Miao Y.; Liu Y.; Li Y.; Deng G.; Huang S.; Chen Y.; Zhang Q., Automatic code summarization via chatgpt: How far are we?, (2023); Sun W.; Miao Y.; Li Y.; Zhang H.; Fang C.; Liu Y.; Deng G.; Liu Y.; Chen Z., Source code summarization in the era of large language models, (2024); Tantithamthavorn C.; McIntosh S.; Hassan A.E.; Matsumoto K., An empirical comparison of model validation techniques for defect prediction models, IEEE Trans. Softw. Eng., 43, 1, pp. 1-18, (2016); Team G.; Anil R.; Borgeaud S.; Wu Y.; Alayrac J.-B.; Yu J.; Soricut R.; Schalkwyk J.; Dai A.M.; Hauth A., Gemini: a family of highly capable multimodal models, (2023); Veselovsky V.; Ribeiro M.H.; Cozzolino P.; Gordon A.; Rothschild D.; West R., Prevalence and prevention of large language model use in crowd work, (2023); Wallace R.; Bansal A.; Karas Z.; Tang N.; Huang Y.; Li T.J.-J.; McMillan C., Programmer visual attention during context-aware code summarization, IEEE Trans. Softw. Eng., (2025); Wang A.Y.; Wang D.; Drozdal J.; Muller M.; Park S.; Weisz J.D.; Liu X.; Wu L.; Dugan C., Documentation matters: Human-centered ai system to assist data science code documentation in computational notebooks, ACM Trans. Computer- Hum. Interact., 29, 2, pp. 1-33, (2022); Wang Y.; Wang W.; Joty S.; Hoi S.C., CodeT5: Identifier-aware unified pre-trained encoder-decoder models for code understanding and generation, Proceedings of the 2021 Conference on Empirical Methods in Natural Language Processing, pp. 8696-8708, (2021); Wei B.; Li G.; Xia X.; Fu Z.; Jin Z., Code generation as a dual task of code summarization, Adv. Neural Inf. Process. Syst., 32, (2019); Wimmer P.; Mehnert J.; Condurache A.P., Dimensionality reduced training by pruning and freezing parts of a deep neural network: a survey, Artif. Intell. Rev., 56, 12, pp. 14257-14295, (2023); Wohlin C.; Runeson P.; Host M.; Ohlsson M.C.; Regnell B.; Wesslen A., Experimentation in Software Engineering, (2012); Yuan Z.; Liu J.; Zi Q.; Liu M.; Peng X.; Lou Y., Evaluating instruction-tuned large language models on code comprehension and generation, (2023); Yun S.; Lin S.; Gu X.; Shen B., Project-specific code summarization with in-context learning, J. Syst. Softw., 216, (2024); Zamfirescu-Pereira J.; Wong R.Y.; Hartmann B.; Yang Q., Why ?Johnny Can't Prompt: How Non-AI Experts Try (and Fail) to Design LLM Prompts, (2023); Zhang Y.; Li J.; Karas Z.; Bansal A.; Li T.J.-J.; McMillan C.; Leach K.; Huang Y.; Zhang Z.; Shen C.; Yao B.; Wang D.; Li T., Secret use of large language models, (2024); Zhang C.; Wang J.; Zhou Q.; Xu T.; Tang K.; Gui H.; Liu F., A survey of automatic source code summarization, Symmetry, 14, 3, (2022); Zhao F.; Zhao J.; Bai Y., pp. 21-25, (2020); Zugner D.; Kirschstein T.; Catasta M.; Leskovec J.; Gunnemann S., Language-agnostic representation learning of source code from structure and context, International Conference on Learning Representations, (2021)</t>
  </si>
  <si>
    <t>C.-Y. Su; University of Notre Dame, Notre Dame, 46556, United States; email: csu3@nd.edu</t>
  </si>
  <si>
    <t>2-s2.0-105012740279</t>
  </si>
  <si>
    <t>Nugroho Y.S.; Salam F.D.; Reid B.; Kula R.G.; Shimari K.; Matsumoto K.</t>
  </si>
  <si>
    <t>Nugroho, Yusuf Sulistyo (57211004932); Salam, Farah Danisha (58549376600); Reid, Brittany (57218599285); Kula, Raula Gaikovina (57188638536); Shimari, Kazumasa (57211028596); Matsumoto, Kenichi (58511611300)</t>
  </si>
  <si>
    <t>57211004932; 58549376600; 57218599285; 57188638536; 57211028596; 58511611300</t>
  </si>
  <si>
    <t>Uncovering Intention through LLM-Driven Code Snippet Description Generation</t>
  </si>
  <si>
    <t>2025 International Conference on Smart Computing, IoT and Machine Learning, SIML 2025</t>
  </si>
  <si>
    <t>10.1109/SIML65326.2025.11081156</t>
  </si>
  <si>
    <t>https://www.scopus.com/inward/record.uri?eid=2-s2.0-105012761961&amp;doi=10.1109%2FSIML65326.2025.11081156&amp;partnerID=40&amp;md5=fa93319fd5a67eee2d9f0e5937fb9267</t>
  </si>
  <si>
    <t>Informatics Engineering, Universitas Muhammadiyah Surakarta, Surakarta, Indonesia; Information Science, Nara Institute of Science and Technology, Nara, Japan; Graduate School of IST, University of Osaka, Osaka, Japan</t>
  </si>
  <si>
    <t>Nugroho Y.S., Informatics Engineering, Universitas Muhammadiyah Surakarta, Surakarta, Indonesia; Salam F.D., Informatics Engineering, Universitas Muhammadiyah Surakarta, Surakarta, Indonesia; Reid B., Information Science, Nara Institute of Science and Technology, Nara, Japan; Kula R.G., Graduate School of IST, University of Osaka, Osaka, Japan; Shimari K., Information Science, Nara Institute of Science and Technology, Nara, Japan; Matsumoto K., Information Science, Nara Institute of Science and Technology, Nara, Japan</t>
  </si>
  <si>
    <t>Documenting code snippets is essential to pinpoint key areas where both developers and users should pay attention. Examples include usage examples and other Application Programming Interfaces (APIs), which are especially important for third-party libraries. With the rise of Large Language Models (LLMs), the key goal is to investigate the kinds of description developers commonly use and evaluate how well an LLM, in this case Llama, can support description generation. We use NPM Code Snippets, consisting of 185,412 packages with 1,024,579 code snippets. From there, we use 400 code snippets (and their descriptions) as samples. First, our manual classification found that the majority of original descriptions (55.5%) highlight example-based usage. This finding emphasizes the importance of clear documentation, as some descriptions lacked sufficient detail to convey intent. Second, the LLM correctly identified the majority of original descriptions as “Example” (79.75%), which is identical to our manual finding, showing a propensity for generalization. Third, compared to the originals, the produced description had an average similarity score of 0.7173, suggesting relevance but room for improvement. Scores below 0.9 indicate some irrelevance. Our results show that depending on the task of the code snippet, the intention of the document may differ from being instructions for usage, installations, or descriptive learning examples for any user of a library. © 2025 IEEE.</t>
  </si>
  <si>
    <t>code snippets; description; readme files; software documentation</t>
  </si>
  <si>
    <t>Codes (symbols); Program documentation; Applications programming interfaces; Code snippet; Description; Example based; Language model; Manual classification; Model-driven; Readme file; Software documentation; Third parties; Application programming interfaces (API)</t>
  </si>
  <si>
    <t>Aghajani E.; Nagy C.; Linares-Vasquez M.; Moreno L.; Bavota G.; Lanza M.; Shepherd D.C., Software documentation: the practitioners' perspective, Proceedings of the ACM/IEEE 42nd International Conference on Software Engineering, pp. 590-601, (2020); Treude C.; Robillard M.P., Augmenting api documentation with insights from stack overflow, 2016 IEEE/ACM 38th International Conference on Software Engineering (ICSE), pp. 392-403, (2016); Yun S.; Lin S.; Gu X.; Shen B., Project-specific code summarization with in-context learning, Journal of Systems and Software, 216, (2024); Huang Q.; Sun Y.; Xing Z.; Cao Y.; Chen J.; Xu X.; Jin H.; Lu J., Let's discover more api relations: A large language model-based ai chain for unsupervised api relation inference, ACM Transactions on Software Engineering and Methodology, 33, 8, pp. 1-34, (2024); Wang J.; Huang Y.; Chen C.; Liu Z.; Wang S.; Wang Q., Software testing with large language models: Survey, landscape, and vision, IEEE Transactions on Software Engineering, (2024); Kang S.; Yoon J.; Askarbekkyzy N.; Yoo S., Evaluating diverse large language models for automatic and general bug reproduction, IEEE Transactions on Software Engineering, (2024); Prana G.A.A.; Treude C.; Thung F.; Atapattu T.; Lo D., Categorizing the content of github readme files, Empirical Software Engineering, 24, pp. 1296-1327, (2019); Liu Y.; Noei E.; Lyons K., How readme files are structured in open source java projects, Information and Software Technology, 148, (2022); Brown T.; Mann B.; Ryder N.; Subbiah M.; Kaplan J.D.; Dhariwal P.; Neelakantan A.; Shyam P.; Sastry G.; Askell A., Language models are few-shot learners, Advances in neural information processing systems, 33, pp. 1877-1901, (2020); Kasneci E.; Sessler K.; Kuchemann S.; Bannert M.; Dementieva D.; Fischer F.; Gasser U.; Groh G.; Gunnemann S.; Hullermeier E., Chatgpt for good? on opportunities and challenges of large language models for education, Learning and individual differences, 103, (2023); Daungsupawong H.; Wiwanitkit V., An innovative approach for treating chronic vaginitis based on ai-driven drug repurposing, Khazanah Informatika: Jurnal Ilmu Komputer dan Informatika, 10, 1, pp. 30-35, (2024); Bappon S.D.; Mondal S.; Roy B., Autogenics: Automated generation of context-aware inline comments for code snippets on programming q&amp;a sites using llm, 2024 IEEE International Conference on Source Code Analysis and Manipulation (SCAM), pp. 24-35, (2024); Jiang J.; Wang F.; Shen J.; Kim S.; Kim S., A survey on large language models for code generation, (2024); Fang C.; Miao N.; Srivastav S.; Liu J.; Zhang R.; Fang R.; Tsang R.; Nazari N.; Wang H.; Homayoun H., Large language models for code analysis: Do {LLMs} really do their job?, 33rd USENIX Security Symposium (USENIX Security 24), pp. 829-846, (2024); Ikeda S.; Ihara A.; Kula R.G.; Matsumoto K., An empirical study of readme contents for javascript packages, IEICE TRANSACTIONS on Information and Systems, 102, 2, pp. 280-288, (2019); Xia X.; Zhao S.; Zhang X.; Lou Z.; Wang W.; Bi F., Understanding the archived projects on github, 2023 IEEE International Conference on Software Analysis, Evolution and Reengineering (SANER), pp. 13-24, (2023); El Baff R.; Santhanam S.; Hecking T., Quantifying synergy between software projects using readme files only, 33rd International Conference on Software Engineering and Knowledge Engineering, SEKE 2021, 33, (2021); Reid B.; d'Amorim M.; Wagner M.; Treude C., Ncq: Code reuse support for node.js developers, IEEE Transactions on Software Engineering, 49, 5, pp. 3205-3225, (2023); MacNeil S.; Tran A.; Mogil D.; Bernstein S.; Ross E.; Huang Z., Generating diverse code explanations using the gpt-3 large language model, Proceedings of the 2022 ACM Conference on International Computing Education Research-, 2, pp. 37-39, (2022); Huang D.; Bu Q.; Zhang J.; Xie X.; Chen J.; Cui H., Bias assessment and mitigation in llm-based code generation, (2023); Koreeda Y.; Morishita T.; Imaichi O.; Sogawa Y., Larch: Large language model-based automatic readme creation with heuristics, Proceedings of the 32nd ACM International Conference on Information and Knowledge Management, pp. 5066-5070, (2023); Reynolds L.; McDonell K., Prompt programming for large language models: Beyond the few-shot paradigm, Extended abstracts of the 2021 CHI conference on human factors in computing systems, pp. 1-7, (2021); Nugroho Y.S.; Islam S.; Nakasai K.; Rehman I.; Hata H.; Kula R.G.; Nagappan M.; Matsumoto K., How are project-specific forums utilized? a study of participation, content, and sentiment in the eclipse ecosystem, Empirical Software Engineering, 26, pp. 1-33, (2021); Viera A.J.; Garrett J.M., Understanding interobserver agreement: the kappa statistic, Fam med, 37, 5, pp. 360-363, (2005); Malik A.; Mayhew S.; Piech C.; Bicknell K., From tarzan to tolkien: Controlling the language proficiency level of llms for content generation, Findings of the Association for Computational Linguistics ACL, 2024, pp. 15670-15693, (2024)</t>
  </si>
  <si>
    <t>3 June 2025 through 4 June 2025</t>
  </si>
  <si>
    <t>Hybrid, Surakarta</t>
  </si>
  <si>
    <t>979-833152278-0</t>
  </si>
  <si>
    <t>Int. Conf. Smart Comput., IoT Mach. Learn., SIML</t>
  </si>
  <si>
    <t>2-s2.0-105012761961</t>
  </si>
  <si>
    <t>Pastor O.; Noel R.; Panach J.I.</t>
  </si>
  <si>
    <t>Pastor, Oscar (6701438651); Noel, Rene (25929572700); Panach, Jose Ignacio (15122711200)</t>
  </si>
  <si>
    <t>6701438651; 25929572700; 15122711200</t>
  </si>
  <si>
    <t>Three decades of the OO-Method: fostering conceptual-model software engineering</t>
  </si>
  <si>
    <t>Software and Systems Modeling</t>
  </si>
  <si>
    <t>10.1007/s10270-025-01299-w</t>
  </si>
  <si>
    <t>https://www.scopus.com/inward/record.uri?eid=2-s2.0-105008328970&amp;doi=10.1007%2Fs10270-025-01299-w&amp;partnerID=40&amp;md5=1aea9f3b70901727e70a708b32ce57bc</t>
  </si>
  <si>
    <t>Valencian Research Institute for Artificial Intelligence, Universitat Politècnica de València, Valencia, Spain; Escuela de Ingeniería Informática, Universidad de Valparaíso, Valparaíso, Chile; Escola Tècnica Superior d’Enginyeria, Universitat de València, Valencia, Spain</t>
  </si>
  <si>
    <t>Pastor O., Valencian Research Institute for Artificial Intelligence, Universitat Politècnica de València, Valencia, Spain; Noel R., Escuela de Ingeniería Informática, Universidad de Valparaíso, Valparaíso, Chile; Panach J.I., Escola Tècnica Superior d’Enginyeria, Universitat de València, Valencia, Spain</t>
  </si>
  <si>
    <t>The consolidation of the object-oriented (OO) programming paradigm in the early 1990s sparked a growing need for methodological support, leading to significant advancements in software engineering. Conceptual modeling took advantage of this OO-based wave to provide modeling techniques that were designed to incorporate that expressiveness. This period emphasized the precise conceptualization of complex problem domains as a foundational step toward developing robust technological solutions and formalizing practices that had been evolving since the 1980s. The OO-Method marked a significant milestone by introducing a model-driven approach to generate functional software directly from models defining the system’s structure, behavior, logic, and presentation. This innovation led to the development of a supporting tool capable of automating software generation, which has been continuously updated since the 2000s to align with evolving technologies. Additionally, the integration of requirements engineering approaches expanded the method’s scope, enhancing its ability to capture and formalize system needs with semantic consistency. This work reviews the evolution of the OO-Method, its derived and integrated initiatives, and the scientific studies that have historically validated its contributions. Adopting a historical perspective, the review explores the present and future of model-driven software engineering, from code generation based on software models to the strategic alignment of agile and current challenges for leveraging generative artificial intelligence techniques. © The Author(s), under exclusive licence to Springer-Verlag GmbH Germany, part of Springer Nature 2025.</t>
  </si>
  <si>
    <t>Conceptual modeling; Model compiler; Model-driven development; Strategy modeling</t>
  </si>
  <si>
    <t>Artificial intelligence; Functional programming; Object oriented programming; Program compilers; Requirements engineering; Software design; Conceptual model; Model compiler; Model-driven-development; Modeling softwares; Modelling techniques; Object oriented; Object oriented method; Objectoriented programming (OOP); Programming paradigms; Strategy modeling; Semantics</t>
  </si>
  <si>
    <t>Ministerio de Economía y Competitividad, MINECO; Generalitat Valenciana, GVA; SREC, (PID2021-123824OB-I00); TENTACLE, (CIAICO/2023/089, ANID/FONDECYT/INICIACION/11251489)</t>
  </si>
  <si>
    <t xml:space="preserve">This work was supported by the Spanish Ministry of Economy and Competitiveness research grant SREC (PID2021-123824OB-I00) and the Generalitat Valenciana with TENTACLE (CIAICO/2023/089), and by grant ANID/FONDECYT/INICIACION/11251489. </t>
  </si>
  <si>
    <t>Mellor S.J.; Clark A.N.; Futagami T., Guest editors’ introduction: Model-driven development, IEEE Softw, 20, 5, pp. 14-18, (2003); Soley R., Model driven architecture, OMG White Pap, 308, 308, (2000); Sahay A.; Indamutsa A.; Di Ruscio D.; Pierantonio A., Supporting the understanding and comparison of low-code development platforms, 2020 46th Euromicro Conference on Software Engineering and Advanced Applications (SEAA), pp. 171-178; Singh Y.; Sood M., Model driven architecture: A perspective, IEEE International Advance Computing Conference, pp. 1644-1652, (2009); Meservy T.O.; Fenstermacher K.D., Transforming software development: an MDA road map, Computer, 38, 9, pp. 52-58, (2005); Selic B., The pragmatics of model-driven development, IEEE software, 20, 5, pp. 19-25, (2003); Hailpern T.P.B., Model-driven development: the good, the bad, and the ugly, IBM Syst. J, 45, 3, pp. 451-461, (2006); Brambilla M.; Cabot J.; Wimmer M., Model-Driven Software Engineering in Practice, Synthesis Lectures on Software Engineering), (2012); Mohagheghi P.; Fernandez M.; Martell J.; Fritzsche M.; Gilani W., MDE Adoption in Industry: Challenges and Success Criteria, 5421, pp. 54-59, (2008); Pastor O.; Gomez J.; Insfran E.; Pelechano V., The OO-method approach for information systems modeling: from object-oriented conceptual modeling to automated programming, Inform. Syst, 26, 7, pp. 507-534, (2001); Pastor O.; Molina J.C., Model-driven Architecture in Practice: a Software Production Environment Based on Conceptual Modeling, (2007); Gonzalez A.; Espana S.; Ruiz M.; Pastor &amp;#X.003;., Systematic derivation of class diagrams from communication-oriented business process models, International Workshop on Business Process Modeling, Development and Support, pp. 246-260, (2011); Lopez O.P., Diseño y desarrollo de un entorno de producción automática de software basado en el modelo orientado a objetos, (1992); Lopez O.P.; Hayes F.; Bear S., Oasis: An object-oriented specification language, Advanced Information Systems Engineering: 4Th International Conference CAiSE’92 Manchester, UK, May 12–15, 1992, pp. 348-363, (1992); Vara J.L.; Sanchez J.; Pastor O., On the use of goal models and business process models for elicitation of system requirements, International Workshop on Business Process Modeling, Development and Support, pp. 168-183, (2013); Lukyanenko R.; Parsons J.; Storey V.C.; Samuel B.M.; Pastor O., Principles of universal conceptual modeling, International Conference on Business Process Modeling, Development and Support, pp. 169-183, (2023); INTEGRANOVA Technologies; Embley D.W.; Liddle S.; Pastor O., Conceptual-Model Programming: A Manifesto, pp. 3-16, (2011); Escalona M.J.; Aragon G., NDT. A model-driven approach for web requirements, IEEE Trans. Softw. Eng, 34, 3, pp. 377-390, (2008); Brambilla M.; Fraternali P., Large-scale model-driven engineering of web user interaction: the WebML and WebRatio experience, Sci. Comput. Program, 89, pp. 71-87, (2014); Interaction Flow Modeling Language (IFML); Kenneweg B.; Kasam I.; McMullen M.; Guido M., Building Low-Code Applications with Mendix: Discover Best Practices and Expert Techniques to Simplify Enterprise Web Development, (2021); Rademacher F.; Sorgalla J.; Sachweh S., Challenges of domain-driven microservice design: a model-driven perspective, IEEE Softw, 35, 3, pp. 36-43, (2018); Gallardo J.; Bravo C.; Redondo M.A., A model-driven development method for collaborative modeling tools, J. Netw. Comput. Appl, 35, 3, pp. 1086-1105, (2012); Bibow P.; Dalibor M.; Hopmann C.; Mainz B.; Rumpe B.; Schmalzing D.; Schmitz M.; Wortmann A., Model-driven development of a digital twin for injection molding, Adv. Inform. Syst. Eng, pp. 85-100, (2020); Gascuena J.M.; Navarro E.; Fernandez-Caballero A., Model-driven engineering techniques for the development of multi-agent systems, Eng. Appl. Artif. Intell, 25, 1, pp. 159-173, (2012); Jaroucheh Z.; Liu X.; Smith S., Apto: A mdd-based generic framework for context-aware deeply adaptive service-based processes, 2010 IEEE International Conference on Web Services, pp. 219-226, (2010); Stirna J.; Zdravkovic J.; Henkel M.; Loucopoulos P.; Stratigaki C., Modeling organizational capabilities on a strategic level, The Practice of Enterprise Modeling, (2016); Tsilionis K.; Wautelet Y., A model-driven framework to support strategic agility: value-added perspective, Inform. Softw. Technol, 141, (2022); Wautelet Y., A model-driven it governance process based on the strategic impact evaluation of services, J. Syst. Softw, 149, pp. 462-475, (2019); Snoeck M.; Wautelet Y., Agile MERODE: a model-driven software engineering method for user-centric and value-based development, Softw. Syst. Model, 21, 4, pp. 1469-1494, (2022); Embley D.W.; Liddle S.W.; Pastor O., Conceptual-model programming: a manifesto, Handbook of Conceptual Modeling, (2011); Espana Cubillo S., Methodological integration of communication analysis into a model-driven software development framework, (2011); Espana S.; Gonzalez A.; Pastor O., Communication analysis: a requirements engineering method for information systems, International Conference on Advanced Information Systems Engineering, pp. 530-545, (2009); Yu E., Modeling strategic relationships for process reengineering, Soc. Model. Requir. Eng, 11, 2011, pp. 66-87, (2011); Ruiz M.; Costal D.; Espana S.; Franch X.; Pastor O., GOBIS: an integrated framework to analyse the goal and business process perspectives in information systems, Inform. Syst, 53, pp. 330-345, (2015); Noel R.; Panach J.I.; Pastor O., The litestrat method: Towards strategic model-driven development, Procedings of the International Conference on Information Systems Development. AIS Electronic Library, (2021); Noel R.; Panach J.I.; Ruiz M.; Pastor O., Stra2bis: A model-driven method for aligning business strategy and business processes, Proceedings of the 41St International Conference on Conceptual Modeling (ER’22), (2022); Gonzalez A.; Ruiz M.; Espana S.; Pastor O., Message structures: a modelling technique for information systems analysis and design, (2011); Yu E.S.K., Social Modeling for Requirements Engineering. Cooperative information systems, (2011); Dalpiaz F.; Franch X.; Horkoff J., Istar 2.0 language guide, (2016); Krouwel M.R.; Op't Land M.; Proper H.A., From enterprise models to low-code applications: mapping demo to Mendix; illustrated in the social housing domain, Softw. Syst. Model, 23, 4, pp. 837-864, (2024); Noel R.; Panach I.; Ruiz M.; Pastor O., The litestrat method: Towards strategic model-driven development, Proceedings of the 29th International Conference on Information Systems Development, (2021); Panach J.I.; Dieste O.; Marin B.; Espana S.; Vegas S.; Pastor O.; Juristo N., Evaluating model-driven development claims with respect to quality: a family of experiments, IEEE Trans. Softw. Eng, 47, 1, pp. 130-145, (2021); Noel R.; Panach J.I.; Pastor O., Including business strategy in model-driven methods: an experiment, Requirements Engineering, pp. 1-30, (2023); Ozkaya I., The next frontier in software development: AI-augmented software development processes, IEEE Softw, 40, 4, pp. 4-9, (2023); Netz L.; Michael J.; Rumpe B., From natural language to web applications: Using large language models for model-driven software engineering, Modellierung 2024, pp. 179-195, (2024); Vaswani A., Attention is all you need, Advances in Neural Information Processing Systems, (2017); Negri-Ribalta C.; Geraud-Stewart R.; Sergeeva A.; Lenzini G., A systematic literature review on the impact of AI models on the security of code generation, Front. Big Data, 7, (2024); Liu P.; Yuan W.; Fu J.; Jiang Z.; Hayashi H.; Neubig G., Pre-train, prompt, and predict: a systematic survey of prompting methods in natural language processing, ACM Comput. Surv, 55, 9, pp. 1-35, (2023); Dakhel A.M.; Nikanjam A.; Majdinasab V.; Khomh F.; Desmarais M.C., Effective test generation using pre-trained large language models and mutation testing, Inform. Softw. Technol, 171, (2024); Pornprasit C.; Tantithamthavorn C., Fine-tuning and prompt engineering for large language models-based code review automation, Inform. Softw. Technol, 175, (2024); Lu G.; Ju X.; Chen X.; Pei W.; Cai Z., GRACE: Empowering LLM-based software vulnerability detection with graph structure and in-context learning, J. Syst. Softw, 212, (2024); Yun S.; Lin S.; Gu X.; Shen B., Project-specific code summarization with in-context learning, J. Syst. Softw, 216, (2024); Ali S.J.; Naganathan V.; Bork D., Establishing traceability between natural language requirements and software artifacts by combining rag and llms, International Conference on Conceptual Modeling, pp. 295-314, (2024); Lewis P.; Perez E.; Piktus A.; Petroni F.; Karpukhin V.; Goyal N.; Kuttler H.; Lewis M.; Yih W.-T.; Rocktaschel T., Retrieval-augmented generation for knowledge-intensive nlp tasks, Advan. Neural Inform. Process. Syst, 33, pp. 9459-9474, (2020)</t>
  </si>
  <si>
    <t>R. Noel; Escuela de Ingeniería Informática, Universidad de Valparaíso, Valparaíso, Chile; email: rene.noel@uv.cl</t>
  </si>
  <si>
    <t>Softw. Syst. Model.</t>
  </si>
  <si>
    <t>2-s2.0-105008328970</t>
  </si>
  <si>
    <t>Morais G.; Lemelin E.; Adda M.; Bork D.</t>
  </si>
  <si>
    <t>Morais, Gabriel (57221502623); Lemelin, Edwin (59660565200); Adda, Mehdi (55897082100); Bork, Dominik (56202518300)</t>
  </si>
  <si>
    <t>57221502623; 59660565200; 55897082100; 56202518300</t>
  </si>
  <si>
    <t>Large Language Models for API Classification: An Explorative Study</t>
  </si>
  <si>
    <t>10.1145/3756681.3756997</t>
  </si>
  <si>
    <t>https://www.scopus.com/inward/record.uri?eid=2-s2.0-105027142824&amp;doi=10.1145%2F3756681.3756997&amp;partnerID=40&amp;md5=7bb709b6c77a6e0ec1e2e98a6a433542</t>
  </si>
  <si>
    <t>Département de mathématiques informatique et génie, Université du Québec à Rimouski (UQAR), Lévis, QC, Canada; Université Laval, Québec, QC, Canada; Business Informatics Group, TU Wien, Vienna, Austria</t>
  </si>
  <si>
    <t>Morais G., Département de mathématiques informatique et génie, Université du Québec à Rimouski (UQAR), Lévis, QC, Canada; Lemelin E., Département de mathématiques informatique et génie, Université du Québec à Rimouski (UQAR), Lévis, QC, Canada, Université Laval, Québec, QC, Canada; Adda M., Département de mathématiques informatique et génie, Université du Québec à Rimouski (UQAR), Lévis, QC, Canada; Bork D., Département de mathématiques informatique et génie, Université du Québec à Rimouski (UQAR), Lévis, QC, Canada, Business Informatics Group, TU Wien, Vienna, Austria</t>
  </si>
  <si>
    <t>Linking APIs to the business functions they implement is crucial for handling software operations, especially during recovery from disasters or outages. In this context, the speed and accuracy of operators in linking them impact response time during mission-critical operation activities. Besides, this linkage is essential to designing preventive actions, such as resilience strategies. Automatic API classification using Large Language Models (LLMs) may simplify and speed up APIs-business function linkage. However, previous studies unveiled the barriers practitioners face when deciding on and adopting LLMs in software engineering (SE) tasks due to a lack of guidance for non-experts. This paper aims to lower barriers to using LLMs by systems operators and site reliability engineers (SREs), focusing on the API classification task in the context of operational activities. Based on three cases from the finance industry, we extracted requirements for LLM usage, and assessed 14 recently released LLMs on this task. Our results demonstrate that LLMs accurately classify APIs using business function targets with an F1-Score of 89.5 for the leading LLM without requiring specific LLM expertise and resource-intensive fine-tuning. Besides, our findings on LLMs' performance and reliability mark a significant advancement in comparing open and closed-source and general and domain-specific LLMs in an SE classification task. Eventually, our experiments yield practical guidance for implementing LLMs in this context. Artifacts used in and generated by the experiments are publicly available at https://bit.ly/llms4apiclassification. © 2025 Copyright held by the owner/author(s).</t>
  </si>
  <si>
    <t>API Classification; Large Language Models; Software Engineering Operations</t>
  </si>
  <si>
    <t>Information management; Software reliability; API classification; Business functions; Classification tasks; Engineering operation; Impact response; Language model; Large language model; Mission-critical operations; Recovery from disasters; Software engineering operation; Application programming interfaces (API)</t>
  </si>
  <si>
    <t>Bairi R.; Sonwane A.; Kanade A.; Iyer A.; Parthasarathy S.; Rajamani S.; Ashok B.; Shet S., Codeplan: Repository-level coding using llms and planning, Proceedings of the ACM on Software Engineering, 1, pp. 675-698, (2024); Brown T.B.; Mann B.; Ryder N.; Subbiah M.; Kaplan J.; Dhariwal P.; Neelakantan A.; Shyam P.; Sastry G.; Askell A.; Agarwal S.; Herbert-Voss A.; Krueger G.; Henighan T.; Child R.; Ramesh A.; Ziegler D.M.; Wu J.; Winter C.; Hesse C.; Chen M.; Sigler E.; Litwin M.; Gray S.; Chess B.; Clark J.; Berner C.; McCandlish S.; Radford A.; Sutskever I.; Amodei D., Language models are few-shot learners, Proceedings of the 34th International Conference on Neural Information Processing Systems. Curran Associates Inc., Red Hook, NY, USA, Article 159, (2020); Chang Y.; Wang X.; Wang J.; Wu Y.; Yang L.; Zhu K.; Chen H.; Yi X.; Wang C.; Wang Y., A survey on evaluation of large language models, ACM Transactions on Intelligent Systems and Technology, 15, 3, pp. 1-45, (2024); Chen L.; Zaharia M.; Zou J., How is ChatGPT's behavior changing over time?, (2023); Chiang W.; Zheng L.; Sheng Y.; Nikolas Angelopoulos A.; Li T.; Li D.; Zhang H.; Zhu B.; Jordan M.; Gonzalez J.E.; Stoica I., Chatbot Arena: An Open Platform for Evaluating LLMs by Human Preference, (2024); Colavito G.; Lanubile F.; Novielli N.; Quaranta L., Leveraging GPT-like LLMs to Automate Issue Labeling, 2024 IEEE/ACM 21st International Conference on Mining Software Repositories (MSR), pp. 469-480, (2024); Da Rocha Araujo L.; Rodriguez G.; Vidal S.; Marcos C.; Pereira Dos Santos R., Empirical Analysis on OpenAPI Topic Exploration and Discovery to Support the Developer Community, Computing and Informatics, 40, 6, pp. 1345-1369, (2021); De Winter J.C.F., Can ChatGPT pass high school exams on English language comprehension?, International Journal of Artificial Intelligence in Education, pp. 1-16, (2023); Esposito M.; Palagiano F., Leveraging Large Language Models for Preliminary Security Risk Analysis: A Mission-Critical Case Study, Proceedings of the 28th International Conference on Evaluation and Assessment in Software Engineering (Salerno, Italy) (EASE '24), pp. 442-445, (2024); Fan A.; Gokkaya B.; Harman M.; Lyubarskiy M.; Sengupta S.; Yoo S.; Zhang J.M., Large language models for software engineering: Survey and open problems, 2023 IEEE/ACM International Conference on Software Engineering: Future of Software Engineering (ICSE-FoSE), pp. 31-53, (2023); Geng M.; Wang S.; Dong D.; Wang H.; Li G.; Jin Z.; Mao X.; Liao X., Large language models are few-shot summarizers: Multi-intent comment generation via in-context learning, 46th IEEE/ACM International Conference on Software Engineering, pp. 1-13, (2024); Gorschek T.; Garre P.; Larsson S.; Wohlin C., A model for technology transfer in practice, IEEE software, 23, 6, pp. 88-95, (2006); Hastie T.; Tibshirani R., Classification by pairwise coupling, Advances in neural information processing systems, 10, (1997); Hou X.; Zhao Y.; Liu Y.; Yang Z.; Wang K.; Li L.; Luo X.; Lo D.; Grundy J.; Wang H., Large language models for software engineering: A systematic literature review, (2023); Mohammad Imran M.; Chatterjee P.; Damevski K., Shedding Light on Software Engineering-specific Metaphors and Idioms, Proceedings of the IEEE/ACM 46th International Conference on Software Engineering, pp. 1-13, (2024); OpenAPI Specification v3.1.0, (2021); Subramanyam Kalyan K., A survey of GPT-3 family large language models including ChatGPT and GPT-4, Natural Language Processing Journal, (2023); Kojima T.; Shane Gu S.; Reid M.; Matsuo Y.; Iwasawa Y., Large language models are zero-shot reasoners, Advances in neural information processing systems, 35, pp. 22199-22213, (2022); Krippendorff K., Content analysis: An introduction to its methodology, (2018); Kumar J.; Chimalakonda S., Code Summarization without Direct Access to Code-Towards Exploring Federated LLMs for Software Engineering, Proceedings of the 28th International Conference on Evaluation and Assessment in Software Engineering (Salerno, Italy) (EASE '24), pp. 100-109, (2024); Lemelin E.; Morais G.; Nuigues O., The Fin-Tech API Descriptions Dataset (FinTechAPIs), (2024); Lewis J.; Fowler M., Microservices: A definition of this new architectural term, MartinFowler.Com, 25, 14-26, (2014); Liu J.; Steven Xia Yuyao Wang C.; Zhang L., Is your code generated by chatgpt really correct? Rigorous evaluation of large language models for code generation, Advances in Neural Information Processing Systems, 36, (2024); Liu N.F.; Lin K.; Hewitt J.; Paranjape A.; Bevilacqua M.; Petroni F.; Liang P., Lost in the middle: How language models use long contexts, Transactions of the Association for Computational Linguistics, 12, pp. 157-173, (2024); Ma Z.; An S.; Xie B.; Lin Z., Compositional API Recommendation for Library-Oriented Code Generation, Proceedings of the 32nd IEEE/ACM International Conference on Program Comprehension, pp. 87-98, (2024); Marzi G.; Balzano M.; Marchiori D., K-Alpha Calculator-Krippendorff's Alpha Calculator: A user-friendly tool for computing Krippendorff's Alpha inter-rater reliability coefficient, MethodsX, 12, (2024); Morais G.; Adda M.; Bork D., Breaking Down Barriers: Building Sustainable Microservices Architectures with Model-Driven Engineering, Proceedings of the ACM/IEEE 27th International Conference on Model Driven Engineering Languages and Systems, pp. 528-532, (2024); Morais G.; Lemelin E.; Adda M.; Bork D., Enhancing API Labelling with BERT and GPT: An Exploratory Study, EDOC 2024: 28th International Conference on Enterprise Design, Operations, and Computing-Forum Paper, (2024); Nam D.; MacVean A.; Hellendoorn V.; Vasilescu B.; Myers B., Using an llm to help with code understanding, Proceedings of the IEEE/ACM 46th International Conference on Software Engineering, pp. 1-13, (2024); Norvig P.; Russell S., Artificial intelligence: A modern approach, Pearson, Harlow, 1, pp. 1239-1269, (2021); Ofoeda J.; Boateng R.; Effah J., Application programming interface (API) research: A review of the past to inform the future, International Journal of Enterprise Information Systems (IJEIS), 15, 3, pp. 76-95, (2019); Ouyang S.; Mark Harman J.; Wang M., An empirical study of the non-determinism of chatgpt in code generation, ACM Transactions on Software Engineering and Methodology, (2024); Pareto V., Manual of political economy: A critical and variorum edition, (2014); Azam Khan Raiaan Md Saddam Hossain Mukta M.; Fatema K.; Mohammad Fahad N.; Sakib S.; Marufatul Jannat Mim Jubaer Ahmad M.; Eunus Ali M.; Azam S., A review on large Language Models: Architectures, applications, taxonomies, open issues and challenges, IEEE Access, (2024); Sahebjamnia N.; Ali Torabi S.; Afshin Mansouri S., Integrated business continuity and disaster recovery planning: Towards organizational resilience, European journal of operational research, 242, 1, pp. 261-273, (2015); Sallou J.; Durieux T.; Panichella A., Breaking the silence: The threats of using llms in software engineering, Proceedings of the 2024 ACM/IEEE 44th International Conference on Software Engineering: New Ideas and Emerging Results, pp. 102-106, (2024); Sebastian G., Privacy and data protection in ChatGPT and other AI Chatbots: Strategies for securing user information, International Journal of Security and Privacy in Pervasive Computing (IJSPPC), 15, 1, pp. 1-14, (2023); Serbout S.; Pautasso C., APIstic: A large collection of OpenAPI metrics, 2024 IEEE/ACM 21st International Conference on Mining Software Repositories (MSR), pp. 265-277, (2024); Sokolova M.; Lapalme G., A systematic analysis of performance measures for classification tasks, Information processing &amp; management, 45, 4, pp. 427-437, (2009); James Thirunavukarasu A.; Shu Jeng Ting Kabilan Elangovan D.; Gutierrez L.; Fang Tan T.; ShuWei Ting D., Large language models in medicine, Nature medicine, 29, 8, pp. 1930-1940, (2023); Turpin M.; Michael J.; Perez E.; Bowman S., Language models don't always say what they think: Unfaithful explanations in chain-ofthought prompting, Advances in Neural Information Processing Systems, 36, (2024); Wan Y.; Bi Z.; He Y.; Zhang J.; Zhang H.; Sui Y.; Xu G.; Jin H.; Yu P., Deep Learning for Code Intelligence: Survey, Benchmark and Toolkit, Comput. Surveys, (2024); Wang L.; Chen X.; Deng X.; Wen H.; You M.; Liu W.; Li Q.; Li J., Prompt engineering in consistency and reliability with the evidence-based guideline for LLMs, Npj Digital Medicine, 7, 1, (2024); Waseem M.; Liang P.; Shahin M., A systematic mapping study on microservices architecture in devops, Journal of Systems and Software, 170, (2020); Wei J.; Wang X.; Schuurmans D.; Bosma M.; Xia F.; Chi E.; Le Q.V.; Zhou D., Chain-of-thought prompting elicits reasoning in large language models, Advances in neural information processing systems, 35, pp. 24824-24837, (2022); Wieringa R.J., Design science methodology for information systems and software engineering, (2014); Wohlin C.; Runeson P.; Host M.; Ohlsson M.C.; Regnell B., Experimentation in Software Engineering, (2012); Yang J.; Jin H.; Tang R.; Han X.; Feng Q.; Jiang H.; Zhong S.; Yin B.; Hu X., Harnessing the power of llms in practice: A survey on chatgpt and beyond, ACM Transactions on Knowledge Discovery from Data, 18, 6, pp. 1-32, (2024); Yang Y.; Xia X.; Lo D.; Grundy J., A survey on deep learning for software engineering, ACM Computing Surveys (CSUR), 54, 10 S, pp. 1-73, (2022); Yun S.; Lin S.; Gu X.; Shen B., Project-specific code summarization with in-context learning, Journal of Systems and Software, (2024); Zhou X.; Li S.; Cao L.; Zhang H.; Jia Z.; Zhong C.; Shan Z.; Ali Babar M., Revisiting the practices and pains of microservice architecture in reality: An industrial inquiry, Journal of Systems and Software, 195, (2023)</t>
  </si>
  <si>
    <t>D. Bork; Département de mathématiques informatique et génie, Université du Québec à Rimouski (UQAR), Lévis, Canada; email: dominik.bork@tuwien.ac.at</t>
  </si>
  <si>
    <t>2-s2.0-105027142824</t>
  </si>
  <si>
    <t>Zhang J.; Lu A.; Han J.; Zhu Y.; Yan Y.; Guo J.; Wan Y.</t>
  </si>
  <si>
    <t>Zhang, Junsan (36769915500); Lu, Ao (59670742300); Han, Junxiao (57205501554); Zhu, Yang (59670607100); Yan, Yudie (59671136800); Guo, Juncai (58000014600); Wan, Yao (57089582400)</t>
  </si>
  <si>
    <t>36769915500; 59670742300; 57205501554; 59670607100; 59671136800; 58000014600; 57089582400</t>
  </si>
  <si>
    <t>HeSQLNet: A Heterogeneous graph neural network for SQL-to-Text generation</t>
  </si>
  <si>
    <t>10.1016/j.infsof.2025.107820</t>
  </si>
  <si>
    <t>https://www.scopus.com/inward/record.uri?eid=2-s2.0-105009515397&amp;doi=10.1016%2Fj.infsof.2025.107820&amp;partnerID=40&amp;md5=ebe2348efdff51780fc2f0896a726c9a</t>
  </si>
  <si>
    <t>Qingdao Institute of Software, College of Computer Science and Technology, Shandong Key Laboratory of Intelligent Oil &amp; Gas Industrial Software, China University of Petroleum (East China), Shandong, Qingdao, China; School of Computer &amp; Computing Science, Hangzhou City University, Zhejiang, Hangzhou, China; School of Computer Science, Wuhan University, Hubei, Wuhan, China; College of Computer Science and Technology, Huazhong University of Science and Technology, Hubei, Wuhan, China</t>
  </si>
  <si>
    <t>Zhang J., Qingdao Institute of Software, College of Computer Science and Technology, Shandong Key Laboratory of Intelligent Oil &amp; Gas Industrial Software, China University of Petroleum (East China), Shandong, Qingdao, China; Lu A., Qingdao Institute of Software, College of Computer Science and Technology, Shandong Key Laboratory of Intelligent Oil &amp; Gas Industrial Software, China University of Petroleum (East China), Shandong, Qingdao, China; Han J., School of Computer &amp; Computing Science, Hangzhou City University, Zhejiang, Hangzhou, China; Zhu Y., Qingdao Institute of Software, College of Computer Science and Technology, Shandong Key Laboratory of Intelligent Oil &amp; Gas Industrial Software, China University of Petroleum (East China), Shandong, Qingdao, China; Yan Y., Qingdao Institute of Software, College of Computer Science and Technology, Shandong Key Laboratory of Intelligent Oil &amp; Gas Industrial Software, China University of Petroleum (East China), Shandong, Qingdao, China; Guo J., School of Computer Science, Wuhan University, Hubei, Wuhan, China; Wan Y., College of Computer Science and Technology, Huazhong University of Science and Technology, Hubei, Wuhan, China</t>
  </si>
  <si>
    <t>Context: Understanding the semantics of SQL queries is crucial for maintaining code and reusing functionalities in database access and management. However, SQL queries often remain challenging to comprehend, even for expert users. In this work, we address this challenge by focusing on SQL-to-Text, a task that translates SQL queries into corresponding natural language questions. Existing approaches predominantly encode SQL queries using their Abstract Syntax Tree (AST) representation and then decode this structure into textual explanations. However, these methods often treat the AST as a homogeneous graph, overlooking the diverse relationships between its nodes, such as parent–child and sibling relationships. Objective: To address this issue, this paper introduces HeSQLNet: a Heterogeneous Graph Neural Network for SQL-to-Text Generation. Methods: Specifically, we first propose a Heterogeneous Feature Graph (HFG), which augments the AST with six distinct edge types to better capture the heterogeneous relationships inherent in SQL queries. We further develop a heterogeneous graph neural network with attention, leveraging a two-stage aggregation process to effectively extract and encode these heterogeneous features within the HFG. The enriched HFG representation is then incorporated into an encoder–decoder framework, called HeSQLNet, to generate natural language descriptions of SQL queries. To assess the ability of SQL-to-Text models to handle complex queries and demonstrate compositional generalization, we introduce SpiderComGen, a new compositional generalization dataset derived from the Spider dataset. Results: We conduct extensive experiments on both the widely-used and our proposed datasets. The experimental results reveal that HeSQLNet significantly outperforms existing state-of-the-art approaches in both effectiveness and generalization capability. Additionally, compared to the recent large language models, human evaluations and case studies show that HeSQLNet delivers not only accurate results but also more concise outputs. Conclusion: Our HeSQLNet proves that heterogeneous feature fusion and extraction significantly improve SQL-to-Text generation. © 2025 Elsevier B.V.</t>
  </si>
  <si>
    <t>Abstract syntax tree; Heterogeneous graph neural networks; SQL-to-Text Generation</t>
  </si>
  <si>
    <t>Abstracting; Encoding (symbols); Forestry; Heterogeneous networks; Natural language processing systems; Neural networks; Query languages; Query processing; Semantics; Signal encoding; Trees (mathematics); Abstract Syntax Trees; Database access; Generalisation; Graph neural networks; Heterogeneous features; Heterogeneous graph; Heterogeneous graph neural network; SQL query; SQL-to-text generation; Text generations; Syntactics</t>
  </si>
  <si>
    <t>National Natural Science Foundation of China, NNSF, (62376285); National Natural Science Foundation of China, NNSF</t>
  </si>
  <si>
    <t>This work was supported by National Natural Science Foundation of China ( 62376285 ).</t>
  </si>
  <si>
    <t>Hong Z.; Yuan Z.; Zhang Q.; Chen H.; Dong J.; Huang F.; Huang X., Next-generation database interfaces: A survey of llm-based text-to-sql, (2024); Quora, Can you explain why SQL queries can be difficult?, (2025); StackOverflow, 2023 Developer survey, (2025); Yan C.; Cheung A.; Yang J.; Lu S., Understanding database performance inefficiencies in real-world web applications, Proceedings of the 2017 ACM on Conference on Information and Knowledge Management, pp. 1299-1308, (2017); Muse B.A.; Rahman M.M.; Nagy C.; Cleve A.; Khomh F.; Antoniol G., On the prevalence, impact, and evolution of SQL code smells in data-intensive systems, (2022); Thomas S.; Williams L.; Xie T., On automated prepared statement generation to remove SQL injection vulnerabilities, Inf. Softw. Technol., 51, 3, pp. 589-598, (2009); Ma D.; Chen X.; Cao R.; Chen Z.; Chen L.; Yu K., Relation-aware graph transformer for sql-to-text generation, Appl. Sci., 12, 1, (2021); Koutrika G.; Simitsis A.; Ioannidis Y.E., Explaining structured queries in natural language, 2010 IEEE 26th International Conference on Data Engineering, ICDE 2010, pp. 333-344, (2010); Cao R.; Zhang H.; Xu H.; Li J.; Ma D.; Chen L.; Yu K., ASTormer: An AST structure-aware transformer decoder for text-to-SQL, (2023); Wu K.; Wang L.; Li Z.; Zhang A.; Xiao X.; Wu H.; Zhang M.; Wang H., Data augmentation with hierarchical SQL-to-question generation for cross-domain text-to-SQL parsing, (2021); Liu T.; Wang K.; Sha L.; Chang B.; Sui Z., Table-to-text generation by structure-aware seq2seq learning, Proceedings of the AAAI Conference on Artificial Intelligence, 32, (2018); Yin X.; Wan X., How do seq2seq models perform on end-to-end data-to-text generation?, Proceedings of the 60th Annual Meeting of the Association for Computational Linguistics (Volume 1: Long Papers), pp. 7701-7710, (2022); Xu K.; Wu L.; Wang Z.; Feng Y.; Sheinin V., SQL-to-text generation with graph-to-sequence model, Proceedings of the 2018 Conference on Empirical Methods in Natural Language, (2018); Wang X.; Bo D.; Shi C.; Fan S.; Ye Y.; Philip S.Y., A survey on heterogeneous graph embedding: methods, techniques, applications and sources, IEEE Trans. Big Data, 9, 2, pp. 415-436, (2022); Gan Y.; Chen X.; Huang Q.; Purver M., Measuring and improving compositional generalization in text-to-SQL via component alignment, Findings of the Association for Computational Linguistics, NAACL 2022, Seattle, WA, United States, July 10-15, 2022, pp. 831-843, (2022); Yu T.; Zhang R.; Yang K.; Yasunaga M.; Wang D.; Li Z.; Ma J.; Li I.; Yao Q.; Roman S.; Zhang Z.; Radev D.R., Spider: A large-scale human-labeled dataset for complex and cross-domain semantic parsing and text-to-SQL task, Proceedings of the 2018 Conference on Empirical Methods in Natural Language, pp. 3911-3921, (2018); Zhong V.; Xiong C.; Socher R., Seq2SQL: Generating structured queries from natural language using reinforcement learning, (2017); GPT-3.5, GPT-3.5, (2024); Touvron H.; Lavril T.; Izacard G.; Martinet X.; Lachaux M.; Lacroix T.; Roziere B.; Goyal N.; Hambro E.; Azhar F.; Rodriguez A.; Joulin A.; Grave E.; Lample G., LLaMA: Open and efficient foundation language models, (2023); Koutrika G.; Simitsis A.; Ioannidis Y.E., Explaining structured queries in natural language, 2010 IEEE 26th International Conference on Data Engineering, ICDE 2010, pp. 333-344, (2010); Ngonga Ngomo A.-C.; Buhmann L.U., Sorry, i don't speak SPARQL: translating SPARQL queries into natural language, Proceedings of the 22nd International Conference on World Wide Web, pp. 977-988, (2013); Graves A.; Schmidhuber J., Framewise phoneme classification with bidirectional LSTM and other neural network architectures, Neural Netw., 18, 5-6, pp. 602-610, (2005); Devlin J.; Chang M.; Lee K.; Toutanova K., BERT: pre-training of deep bidirectional transformers for language understanding, Proceedings of the 2019 Conference of the North American Chapter of the Association for Computational Linguistics: Human Language Technologies, pp. 4171-4186, (2019); OpenAI, ChatGPT, (2023); Katsogiannis-Meimarakis G.G., Data democratisation with deep learning: Structured query translation from and to natural language, (2023); Camara V.; Mendonca-Neto R.; Silva A.; Cordovil L., A large language model approach to SQL-to-text generation, 2024 IEEE International Conference on Consumer Electronics, ICCE, pp. 1-4, (2024); Wu Y.; Wan Y.; Zhang H.; Sui Y.; Wei W.; Zhao W.; Xu G.; Jin H., Automated data visualization from natural language via large language models: An exploratory study, Proc. ACM Manag. Data, 2, 3, pp. 1-28, (2024); Tang X.; Wu S.; Song M.; Ying S.; Li F.; Chen G., PreQR: pre-training representation for SQL understanding, Proceedings of the 2022 International Conference on Management of Data, pp. 204-216, (2022); Wang X.; Ji H.; Shi C.; Wang B.; Ye Y.; Cui P.; Yu P.S., Heterogeneous graph attention network, The World Wide Web Conference, pp. 2022-2032, (2019); Zhao J.; Wang X.; Shi C.; Hu B.; Song G.; Ye Y., Heterogeneous graph structure learning for graph neural networks, Proceedings of the AAAI Conference on Artificial Intelligence, 35, pp. 4697-4705, (2021); Li M.; Liu K.; Liu H.; Zhao Z.; Ward T.E.; Wu X., Heterogeneous meta-path graph learning for higher-order social recommendation, ACM Trans. Knowl. Discov. Data, 18, 8, pp. 1-25, (2024); Guo J.; Liu J.; Liu X.; Li L., Summarizing source code through heterogeneous feature fusion and extraction, Inf. Fusion, 103, (2024); Guo J.; Liu J.; Liu X.; Wan Y.; Li L., Summarizing source code with heterogeneous syntax graph and dual position, Inf. Process. Manage., 60, 5, (2023); Cao R.; Chen L.; Li J.; Zhang H.; Xu H.; Zhang W.; Yu K., A heterogeneous graph to abstract syntax tree framework for text-to-SQL, IEEE Trans. Pattern Anal. Mach. Intell., (2023); Lake B.M.; Ullman T.D.; Tenenbaum J.B.; Gershman S.J., Building machines that learn and think like people, Behav. Brain Sci., 40, (2017); Choi Y.; Bak J.; Na C.; Lee J., Learning sequential and structural information for source code summarization, Findings of the Association for Computational Linguistics, Findings of ACL, vol. ACL/IJCNLP 2021, pp. 2842-2851, (2021); Guo J.; Liu J.; Wan Y.; Li L.; Zhou P., Modeling hierarchical syntax structure with triplet position for source code summarization, Proceedings of the 60th Annual Meeting of the Association for Computational Linguistics (Volume 1: Long Papers), pp. 486-500, (2022); Vaswani A., Attention is all you need, Advances in Neural Information Processing Systems, (2017); Tai K.S.; Socher R.; Manning C.D., Improved semantic representations from tree-structured long short-term memory networks, Proceedings of the 53rd Annual Meeting of the Association for Computational Linguistics and the 7th International Joint Conference on Natural Language Processing of the Asian Federation of Natural Language, pp. 1556-1566, (2015); Velickovic P.; Cucurull G.; Casanova A.; Romero A.; Lio P.; Bengio Y., Graph attention networks, Stat, 1050, 20, pp. 10-48550, (2017); Lewis M.; Liu Y.; Goyal N.; Ghazvininejad M.; Mohamed A.; Levy O.; Stoyanov V.; Zettlemoyer L., BART: denoising sequence-to-sequence pre-training for natural language generation, translation, and comprehension, Proceedings of the 58th Annual Meeting of the Association for Computational Linguistics, pp. 7871-7880, (2020); Raffel C.; Shazeer N.; Roberts A.; Lee K.; Narang S.; Matena M.; Zhou Y.; Li W.; Liu P.J., Exploring the limits of transfer learning with a unified text-to-text transformer, J. Mach. Learn. Res., 21, 140, pp. 1-67, (2020); Shaw P.; Uszkoreit J.; Vaswani A., Self-attention with relative position representations, Proceedings of the 2018 Conference of the North American Chapter of the Association for Computational Linguistics, pp. 464-468, (2018); Papineni K.; Roukos S.; Ward T.; Zhu W.-J., Bleu: a method for automatic evaluation of machine translation, pp. 311-318, (2002); Banerjee S.; Lavie A., METEOR: An automatic metric for MT evaluation with improved correlation with human judgments, pp. 65-72, (2005); Rouge L.C., A package for automatic evaluation of summaries, Proceedings of Workshop on Text Summarization of ACL, 5, (2004); Li Z.; Wu Y.; Peng B.; Chen X.; Sun Z.; Liu Y.; Yu D., SeCNN: A semantic CNN parser for code comment generation, J. Syst. Softw., 181, (2021); Gao X.; Jiang X.; Wu Q.; Wang X.; Lyu C.; Lyu L., GT-SimNet: Improving code automatic summarization via multi-modal similarity networks, J. Syst. Softw., 194, (2022); Chen L.; Fan Y.; He Z., Measuring compositional generalization in SQL-to-text, Comput. Eng., 50, 3, pp. 326-335, (2024); Geng M.; Wang S.; Dong D.; Wang H.; Li G.; Jin Z.; Mao X.; Liao X., Large language models are few-shot summarizers: Multi-intent comment generation via in-context learning, Proceedings of the 46th IEEE/ACM International Conference on Software Engineering, ICSE 2024, Lisbon, Portugal, April 14-20, 2024, pp. 391-39:13, (2024); Shen Y.; Ju X.; Chen X.; Yang G., Bash comment generation via data augmentation and semantic-aware CodeBERT, Autom. Softw. Eng., 31, 1, (2024); Wang Y.; Dong Y.; Lu X.; Zhou A., GypSum: learning hybrid representations for code summarization, Proceedings of the 30th IEEE/ACM International Conference on Program Comprehension, pp. 12-23, (2022); Cao M.; Zhuge H., Automatic evaluation of summary on fidelity, conciseness and coherence for text summarization based on semantic link network, Expert Syst. Appl., 206, (2022); Yang G.; Zhou Y.; Chen X.; Zhang X.; Xu Y.; Han T.; Chen T., A syntax-guided multi-task learning approach for turducken-style code generation, Empir. Softw. Eng., 28, 6, (2023); Yun S.; Lin S.; Gu X.; Shen B., Project-specific code summarization with in-context learning, J. Syst. Softw., 216, (2024); Yang K.; Wang J.; Song Z., Learning a holistic and comprehensive code representation for code summarization, J. Syst. Softw., 203, (2023); Zhao J.; Wang X.; Shi C.; Hu B.; Song G.; Ye Y., Heterogeneous graph structure learning for graph neural networks, Proceedings of the AAAI Conference on Artificial Intelligence, 35, pp. 4697-4705, (2021)</t>
  </si>
  <si>
    <t>J. Zhang; Qingdao Institute of Software, College of Computer Science and Technology, Shandong Key Laboratory of Intelligent Oil &amp; Gas Industrial Software, China University of Petroleum (East China), Qingdao, Shandong, China; email: zhangjunsan@upc.edu.cn</t>
  </si>
  <si>
    <t>2-s2.0-105009515397</t>
  </si>
  <si>
    <t>Golec M.; Hatay E.S.; Gill S.S.; Buyya R.</t>
  </si>
  <si>
    <t>Golec, Muhammed (57219976731); Hatay, Emir Sahin (59145873900); Gill, Sukhpal Singh (57216940144); Buyya, Rajkumar (57194845546)</t>
  </si>
  <si>
    <t>57219976731; 59145873900; 57216940144; 57194845546</t>
  </si>
  <si>
    <t>Artificial Intelligence (AI): Foundations, trends and future directions</t>
  </si>
  <si>
    <t>Telematics and Informatics Reports</t>
  </si>
  <si>
    <t>10.1016/j.teler.2025.100265</t>
  </si>
  <si>
    <t>https://www.scopus.com/inward/record.uri?eid=2-s2.0-105021117903&amp;doi=10.1016%2Fj.teler.2025.100265&amp;partnerID=40&amp;md5=df717446d33d2e5fac74a86afb7e5855</t>
  </si>
  <si>
    <t>School of Electronic Engineering and Computer Science, Queen Mary University of London, United Kingdom; School of Computer Science and Electronic Engineering, University of Essex, United Kingdom; Quantum Cloud Computing and Distributed Systems (qCLOUDS) Laboratory, School of Computing and Information Systems, The University of Melbourne, Australia</t>
  </si>
  <si>
    <t>Golec M., School of Electronic Engineering and Computer Science, Queen Mary University of London, United Kingdom; Hatay E.S., School of Computer Science and Electronic Engineering, University of Essex, United Kingdom; Gill S.S., School of Electronic Engineering and Computer Science, Queen Mary University of London, United Kingdom; Buyya R., Quantum Cloud Computing and Distributed Systems (qCLOUDS) Laboratory, School of Computing and Information Systems, The University of Melbourne, Australia</t>
  </si>
  <si>
    <t>Developments in artificial intelligence (AI) technology have revolutionized many areas, from health to education, and from defense to commercial applications, both civilian and military. This article provides a comprehensive overview of the foundations, theoretical, and technological developments of AI, and the application areas it has enabled. It also examines the industrial impact of AI, including recent trending applications such as DeepSeek, ChatGPT, Google Lens, Face ID, and Tesla, as well as the areas of Natural Language Processing, Autonomous Vehicles, and Computer Vision. Beyond these, it highlights on future aspects of AI, such as next-generation Large Language Models (LLMs) and Artificial General Intelligence (AGI), and explores its impact on social ethics. The investigation of all these aspects aims to equip the reader with a comprehensive understanding of the current impact and potential future directions of AI. © 2025 The Authors. Published by Elsevier B.V. This is an open access article under the CC BY license. http://creativecommons.org/licenses/by/4.0/</t>
  </si>
  <si>
    <t>AI; Artificial intelligence; Computing; Machine learning; Quantum computing</t>
  </si>
  <si>
    <t>Abbass H., Future directions in artificial intelligence research, IEEETrans.Artif.Intell., 5, 12, pp. 5858-5862, (2024); Gao R.; Song M., Performance comparative analysis of artificial intelligence chip technology, Proceedings of the 2nd International Conference on Computer Engineering and Intelligent Control, pp. 149-153, (2021); Achler T., What AI, neuroscience, and cognitive science can learn from each other: An embedded perspective,                   Cogn.Comput., 16, 5, pp. 2428-2436, (2024); Ofosu-Ampong K., Artificial intelligence research: A review on dominant themes, methods, frameworks and future research directions,                   Telemat. Inform.Rep., (2024); Golec M.; Gill S.S.; Parlikad A.K.; Uhlig S., HealthFaaS: AI-based smart healthcare system for heart patients using serverless computing, IEEE Internet ThingsJ., 10, 21, pp. 18469-18476, (2023); Zainal A., Role of artificial intelligence and big data technologies in enhancing anomaly detection and fraud prevention in digital banking systems,                   Int.J.Adv.Cybersecur.Syst.,Technol.Appl., 7, 12, pp. 1-10, (2023); Slepchuk A.N.; Milne G.R.; Swani K., Overcoming privacy concerns in consumers’ use of health information technologies: A justice framework,                   J.Bus.Res., 141, pp. 782-793, (2022); Turing A.M., Computing Machinery and Intelligence, (2009); Vaux J., From expert systems to knowledge-based companies: How the AI industry negotiated a market for knowledge,                   Soc.Epistem., 15, 3, pp. 231-245, (2001); LeCun Y.; Bengio Y.; Hinton G., Deep learning, Nature, 521, 7553, pp. 436-444, (2015); Jia Z.; Chen J.; Xu X.; Kheir J.; Hu J.; Xiao H.; Peng S.; Hu X.S.; Chen D.; Shi Y., The importance of resource awareness in artificial intelligence for healthcare,                   Nat.Mach.Intell., 5, 7, pp. 687-698, (2023); Rajpurkar P.; Chen E.; Banerjee O.; Topol E.J., AI in health and medicine,                   Nature Med., 28, 1, pp. 31-38, (2022); Groger C., There is no AI without data,                   Commun. ACM, 64, 11, pp. 98-108, (2021); Hoy R.R., Quantitative skills in undergraduate neuroscience education in the age of big data,                   Neurosci. Lett., 759, (2021); Kalantzis M.; Cope B., Literacy in the time of artificial intelligence,                   Read.Res.Q., 60, 1, (2025); Wu M.; Subramaniam G.; Li Z.; Gao X., Using AI technology to enhance data-driven decision-making in the financial sector,                   Artif. Intell. Enabled Bus.: How ToDev. StrategiesInnov., pp. 187-207, (2025); Fahim Y.; Maji S.K., Mathematical frameworks for generative AI applications, Generative Artificial Intelligence (AI) Approaches for Industrial Applications, pp. 47-67, (2025); Tekin U.; Dener M., A bibliometric analysis of studies on artificial intelligence in neuroscience,                   Front.Neurol., 16, (2025); Mian S.M.; Khan M.S.; Shawez M.; Kaur A., Artificial intelligence (AI), machine learning (ML) &amp; deep learning (DL): A comprehensive overview on techniques, applications and research directions, 2024 2nd International Conference on Sustainable Computing and Smart Systems, pp. 1404-1409, (2024); Gill S.S.; Xu M.; Ottaviani C.; Patros P.; Bahsoon R.; Shaghaghi A.; Golec M.; Stankovski V.; Wu H.; Abraham A., AI for next generation computing: Emerging trends and future directions, Internet Things, 19, (2022); Joksimovic S.; Ifenthaler D.; Marrone R.; De Laat M.; Siemens G., Opportunities of artificial intelligence for supporting complex problem-solving: Findings from a scoping review,                   Comput.Educ.:Artif.Intell., 4, (2023); Yun S.; Lin S.; Gu X.; Shen B., Project-specific code summarization with in-context learning,                   J. Syst. Softw., 216, (2024); Alhaj N.A.; Jamlos M.F.; Manap S.A.; Abdelsalam S.; Bakhit A.A.; Mamat R.; Jamlos M.A.; Gismalla M.S.M.; Hamdan M., Integration of hybrid networks, AI, ultra massive-MIMO, THz frequency, and FBMC modulation toward 6G requirements: A review, IEEE Access, 12, pp. 483-513, (2023); Onwujekwe G.; Weistroffer H.R., Intelligent decision support systems: An analysis of the literature and a framework for development,                   Inf.Syst.Front., pp. 1-32, (2025); Golec M.; Golec M.; Xu M.; Wu H.; Gill S.S.; Uhlig S., PRICELESS: Privacy enhanced AI-driven scalable framework for IoT applications in serverless edge computing environments, InternetTechnol.Lett., 8, 1, (2025); Gill S.S.; Wu H.; Patros P.; Ottaviani C.; Arora P.; Pujol V.C.; Haunschild D.; Parlikad A.K.; Cetinkaya O.; Lutfiyya H., Modern computing: Vision and challenges,                   Telemat. Inform.Rep., (2024); Jiang T.; Gradus J.L.; Rosellini A.J., Supervised machine learning: a brief primer,                   Behav.Ther., 51, 5, pp. 675-687, (2020); Manoharan A.; Begam K.; Aparow V.R.; Sooriamoorthy D., Artificial neural networks, gradient boosting and support vector machines for electric vehicle battery state estimation: A review,                   J. Energy Storage, 55, (2022); Tangirala S., Evaluating the impact of GINI index and information gain on classification using decision tree classifier algorithm,                   Int.J.Adv.Comput.Sci.Appl., 11, 2, pp. 612-619, (2020); Jabbar H.; Khan R.Z., Methods to avoid over-fitting and under-fitting in supervised machine learning (comparative study), Comput.Sci.Commun.Instrum.Devices, 70, 10.3850, pp. 978-981, (2015); Szeghalmy S.; Fazekas A., A comparative study of the use of stratified cross-validation and distribution-balanced stratified cross-validation in imbalanced learning, Sensors, 23, 4, (2023); El Mrabet M.A.; El Makkaoui K.; Faize A., Supervised machine learning: a survey, 2021 4th International Conference on Advanced Communication Technologies and Networking (CommNet), pp. 1-10, (2021); Schulman J.; Chen X.; Abbeel P., Equivalence between policy gradients and soft q-learning, (2017); Hassani H.; Nikan S.; Shami A., Improved exploration–exploitation trade-off through adaptive prioritized experience replay, Neurocomputing, 614, (2025); Yu J.; De Antonio A.; Villalba-Mora E., Deep learning (CNN, RNN) applications for smart homes: a systematic review, Computers, 11, 2, (2022); Brauwers G.; Frasincar F., A general survey on attention mechanisms in deep learning,                   IEEE Trans. Knowl. Data Eng., 35, 4, pp. 3279-3298, (2021); Behera H.B.; Ghosh P.; Chakraborty S., Predictive intelligence in finance: Emerging trends in AI and NLP for customizing services,                   Int.J.Comput.Artif.Intell., 6, 1, pp. 01-08, (2025); Chundi R.; Sasikala G.; Basivi P.K.; Tippana A.; Hulipalled V.R.; Prabakaran N.; Simha J.B.; Kim C.W.; Kakani V.; Pasupuleti V.R., Exploring diabetes through the lens of AI and computer vision: Methods and future prospects,                   Comput. Biol. Med., 185, (2025); Haque A.; Islam N.; Mikalef P., To explain or not to explain: An empirical investigation of AI-based recommendations on social media platforms,                   Electron.Mark., 35, 1, pp. 1-18, (2025); Golec M.; Hatay E.S.; Golec M.; Uyar M.; Golec M.; Gill S.S., Quantum cloud computing: Trends and challenges,                   J.Econ.Technol., (2024); Ingle S.; Phute M., Tesla autopilot: semi autonomous driving, an uptick for future autonomy,                   Int.Res.J.Eng.Technol., 3, 9, pp. 369-372, (2016); Teepapal T., AI-driven personalization: Unraveling consumer perceptions in social media engagement,                   Comput.Hum.Behav., 165, (2025); Khoramnejad F.; Hossain E., Generative AI for the optimization of next-generation wireless networks: Basics, state-of-the-art, and open challenges, IEEECommun.Surv. Tutorials, (2025); Babaei R.; Cheng S.; Duan R.; Zhao S., Generative artificial intelligence and the evolving challenge of deepfake detection: A systematic analysis,                   J.Sens. Actuator Netw., 14, 1, (2025); Sheraz M.; Chuah T.C.; khan Tareen W.U.; Al-Habashna A.; Saeed S.I.; Ahmed M.; Lee I.E.; Guizani M., A comprehensive survey on GenAI-Enabled 6G: Technologies, challenges, and future research avenues, IEEE OpenJ.Commun.Soc., (2025); Gill S.S.; Golec M.; Hu J.; Xu M.; Du J.; Wu H.; Walia G.K.; Murugesan S.S.; Ali B.; Kumar M., Edge AI: A taxonomy, systematic review and future directions,                   Clust.Comput., 28, 1, pp. 1-53, (2025); Nguyen H.T.T.; Nguyen L.P.T.; Cao H., Xedgeai: A human-centered industrial inspection framework with data-centric explainable edge AI approach,                   Inf. Fusion, 116, (2025); Ali B.; Golec M.; Gill S.S.; Cuadrado F.; Uhlig S., EdgeAIBus: AI-driven joint container management and model selection framework for heterogeneous edge computing,                   IEEE Trans. Parallel Distrib. Syst., (2025); Barbosa J.; Fonseca B.; Ribeiro M.; Correia J.; da Silva L.D.; Gheyi R.; Baia D., Evaluating the noise tolerance of cloud NLP services across amazon, microsoft, and google,                   Comput. Ind., 164, (2025); Wu D.C.; Li W.; Wu J.; Hu M.; Shen S., How well can ChatGPT forecast tourism demand?,                   Tour.Manag., 108, (2025); Ridley M., Human-centered explainable artificial intelligence: An annual review of information science and technology (ARIST) paper,                   J.Assoc.Inf.Sci.Technol., 76, 1, pp. 98-120, (2025); Moriuchi E., Comparing and contrasting the technological and psychological factors of virtual AI usage in mental health care services between providers and patients: A structural equation modeling approach,                   J.Technol.Behav.Sci., pp. 1-12, (2025); Sharma N.; Kaushik P., Integration of AI in healthcare systems—A discussion of the challenges and opportunities of integrating AI in healthcare systems for disease detection and diagnosis, AIDis.Detect.:Adv.Appl., pp. 239-263, (2025); Bi J.; Wang Z.; Yuan H.; Shi X.; Wang Z.; Zhang J.; Zhou M.; Buyya R., Large AI models and their applications: Classification, limitations, and potential solutions,                   Softw.:Pr.Exp., (2024); Mayer T., Future directions in cloud networking for AI and LLM applications,                   Adv.Comput.Sci., 7, 1, (2024); Gefen A.; Saint-Raymond L.; Venturini T., AI for digital humanities and computational social sciences, ReflectionsArtif.Intell.Humanit., pp. 191-202, (2021); Zhu Y.; Chu J., Should we express gratitude in human–AI interaction: The online public’s moral stance toward artificial intelligence assistants in China, PublicUnderst.Sci., (2025); Fourcade A.; Khonsari R.H., Deep learning in medical image analysis: A third eye for doctors,                   J.Stomatol. Oral MaxillofacialSurg., 120, 4, pp. 279-288, (2019); Passonneau R.J.; McNamara D.; Muresan S.; Perin D., Preface: special issue on multidisciplinary approaches to AI and education for reading and writing,                   Int.J.Artif.Intell.Educ., 27, pp. 665-670, (2017); Yadav U.; Shrawankar U., Artificial intelligence across industries: A comprehensive review with a focus on education, AIAppl.Strat.Teach.Educ., pp. 275-320, (2025); Bhambri P., Innovative systems: Entertainment, gaming, and the metaverse, Managing Customer-Centric Strategies in the Digital Landscape, pp. 483-514, (2025); Kumar K.; Veena N.; Aravind T.; Bhatt C.; Kuppusamy U.; Jain P., Game-changing intelligence: Unveiling the societal impact of artificial intelligence in game software,                   Entertain.Comput., 52, (2025); Mondal S.; Das S.; Golder S.S.; Bose R.; Sutradhar S.; Mondal H., AI-driven big data analytics for personalized medicine in healthcare: Integrating federated learning, blockchain, and quantum computing, 2024 International Conference on Artificial Intelligence and Quantum Computation-Based Sensor Application, pp. 1-6, (2024); Chun K.P.; Octavianti T.; Dogulu N.; Tyralis H.; Papacharalampous G.; Rowberry R.; Fan P.; Everard M.; Francesch-Huidobro M.; Migliari W., Transforming disaster risk reduction with AI and big data: Legal and interdisciplinary perspectives, WileyInterdiscip.Rev.: DataMin. KnowledgeDiscov., 15, 2, (2025); Papadimitriou F., Spatial AI, big data, quantum AI and transcomputation, Spatial Artificial Intelligence, pp. 77-85, (2025); Hatay E.S.; Golec M.; Nguyen H.T., Top research priorities in quantum computing, Quantum Computing: Principles and Paradigms, pp. 221-239, (2025); Kim J.K.; Chua M.; Rickard M.; Lorenzo A., ChatGPT and large language model (LLM) chatbots: The current state of acceptability and a proposal for guidelines on utilization in academic medicine,                   J.Pediatr.Urol., 19, 5, pp. 598-604, (2023); Asch D.A., An interview with ChatGPT about health care, NEJMCatal.Innov. CareDeliv., 4, 2, (2023); Eraybar S.; Dal E.; Aydin M.O.; Begenen M., Transforming emergency triage: a preliminary, scenario-based cross-sectional study comparing artificial intelligence models and clinical expertise for enhanced accuracy,                   Bratisl.Med. J./BratislavskÉ LekárskeList., 125, 11, (2024); Jimma B.L., Artificial intelligence in healthcare: A bibliometric analysis,                   Telemat. Inform.Rep., 9, (2023); Harris M., The radical scope of tesla’s data hoard: Every tesla is providing reams of sensitive data about its driver’s life,                   IEEE Spectr., 59, 10, pp. 40-45, (2022); Haldar S., Design and implementation of an image classifier using CNN, 2019 3rd International Conference on Computing Methodologies and Communication, pp. 1012-1017, (2019); Berger A.; Vokalova A.; Maly F.; Poulova P., Google glass used as assistive technology its utilization for blind and visually impaired people, Mobile Web and Intelligent Information Systems: 14th International Conference, MobiWIS 2017, Prague, Czech Republic, August 21-23, 2017, Proceedings 14, pp. 70-82, (2017); Kaur R., Text recognition applications for mobile devices,                   J.Glob.Res.Comput.Sci., 9, 4, pp. 16-20, (2018); Jiang F.; Peng Y.; Dong L.; Wang K.; Yang K.; Pan C.; You X., Large AI model-based semantic communications, IEEEWirel.Commun., 31, 3, pp. 68-75, (2024); Golec M.; Hatay E.S.; Gill S.S.; Mao Y.; Buyya R., Quantum computing at a glance, Quantum Computing, pp. 3-18, (2025); Gill S.S.; Buyya R., Transforming research with quantum computing,                   J.Econ.Technol., 4, pp. 1-8, (2026); Gill S.S.; Cetinkaya O.; Marrone S.; Claudino D.; Haunschild D.; Schlote L.; Wu H.; Ottaviani C.; Liu X.; Machupalli S.P., Quantum computing: Vision and challenges, Quantum Computing, pp. 19-42, (2025); Dhingra S.; Singh M.; Malviya N.; Gill S.S., Mind meets machine: Unravelling GPT-4’s cognitive psychology, BenchCouncilTrans. BenchmarksStand.Eval., 3, 3, (2023); El Shazly A.; Lawerence E.; Seal S.; Joshi C.; Greening M.; Lio P.; Singh S.; Bender A.; Sormanni P., Understanding biology in the age of artificial intelligence, (2024); Miskiewicz J., The merger of natural intelligence with artificial intelligence, with a focus on neuralink company, VirtualEcon., 2, 3, pp. 22-29, (2019); Sharma M.; Katare D.P.; Chauhan R.; Rani S.; Mani R.J., Artificial intelligence: the future of neuroscience,                   Artif.Intell.Comput.Dyn. Biomed.Res., 8, (2022); Zheng Y.; Lin Y.; Zhao L.; Wu T.; Jin D.; Li Y., Spatial planning of urban communities via deep reinforcement learning,                   Nat.Comput.Sci., 3, 9, pp. 748-762, (2023); Crawford C., Technology Producers use of Language and Discourse to Shape and Reinstate Anti-Black Global Realities: An Analysis of Amazon’s Facial Recognition Technology Communications and Responses to Racial Bias in Rekognition, (2023); Aharazi B.K., Contextualizing TikTok Controversies: Critical Discourse Analysis of Platform Privacy Debates, (2024); Liu T.; Yang B.; Geng Y.; Du S., Research on face recognition and privacy in China—Based on social cognition and cultural psychology,                   Front.Psychol., 12, (2021); Al Ridhawi I.; Otoum S.; Aloqaily M.; Boukerche A., Generalizing AI: Challenges and opportunities for plug and play ai solutions,                   IEEE Netw., 35, 1, pp. 372-379, (2020); Barman K.G.; Wood N.; Pawlowski P., Beyond transparency and explainability: on the need for adequate and contextualized user guidelines for LLM use, EthicsInf.Technol., 26, 3, (2024); Weber M.; Engert M.; Schaffer N.; Weking J.; Krcmar H., Organizational capabilities for ai implementation—coping with inscrutability and data dependency in ai,                   Inf.Syst.Front., 25, 4, pp. 1549-1569, (2023); Bhuyan B.P.; Ramdane-Cherif A.; Tomar R.; Singh T., Neuro-symbolic artificial intelligence: a survey, NeuralComput.Appl., 36, 21, pp. 12809-12844, (2024); Sardar T.H.; Das S.; Pandey B.K., Explainable AI (XAI): Concepts and theory, Medical Data Analysis and Processing using Explainable Artificial Intelligence, pp. 1-18, (2023); Fan J.; Fang L.; Wu J.; Guo Y.; Dai Q., From brain science to artificial intelligence, Engineering, 6, 3, pp. 248-252, (2020); Ortola C., A unified theory for intelligence analysis,                   Intell.Natl.Secur., 39, 4, pp. 677-694, (2024)</t>
  </si>
  <si>
    <t>S.S. Gill; School of Electronic Engineering and Computer Science, Queen Mary University of London, London, E1 4NS, United Kingdom; email: s.s.gill@qmul.ac.uk</t>
  </si>
  <si>
    <t>Telemat. Inform. Rep.</t>
  </si>
  <si>
    <t>2-s2.0-105021117903</t>
  </si>
  <si>
    <t>Banitaan S.; Daoud M.; Alquran H.; Akour M.</t>
  </si>
  <si>
    <t>Banitaan, Shadi (36766737800); Daoud, Mohammad (57193881849); Alquran, Hebah (57818670000); Akour, Mohammad (59909479300)</t>
  </si>
  <si>
    <t>36766737800; 57193881849; 57818670000; 59909479300</t>
  </si>
  <si>
    <t>Foundation Models in Software Engineering: A Taxonomy, Systematic Review, and In-Depth Analysis of Testing Support</t>
  </si>
  <si>
    <t>Information (Switzerland)</t>
  </si>
  <si>
    <t>10.3390/info17010073</t>
  </si>
  <si>
    <t>https://www.scopus.com/inward/record.uri?eid=2-s2.0-105028573867&amp;doi=10.3390%2Finfo17010073&amp;partnerID=40&amp;md5=92b1eee6bfa89d30a55b1673b6d633ae</t>
  </si>
  <si>
    <t>Department of Computer Science and Engineering, American University of Sharjah, Sharjah, 26666, United Arab Emirates; Department of Information Technology, Yarmouk University, Irbid, 21110, Jordan; Computer Engineering Department, Al Yamamah University, Riyadh, 11512, Saudi Arabia</t>
  </si>
  <si>
    <t>Banitaan S., Department of Computer Science and Engineering, American University of Sharjah, Sharjah, 26666, United Arab Emirates; Daoud M., Department of Computer Science and Engineering, American University of Sharjah, Sharjah, 26666, United Arab Emirates; Alquran H., Department of Information Technology, Yarmouk University, Irbid, 21110, Jordan; Akour M., Computer Engineering Department, Al Yamamah University, Riyadh, 11512, Saudi Arabia</t>
  </si>
  <si>
    <t>Foundation models are increasingly influencing software engineering research and practice, yet their adoption across the software development life cycle remains uneven and insufficiently characterized. This paper presents a systematic review of 224 recent studies investigating the application of foundation models to software engineering tasks. We introduce a two-dimensional taxonomy that systematically links software engineering life cycle phases with the foundation model capabilities employed, offering a unified view of current research practices. Our analysis reveals that existing work is heavily concentrated on implementation and testing activities, while earlier phases such as requirements engineering and architectural design, and process-oriented tasks, receive comparatively limited attention. Focusing on testing and quality assurance, we synthesize evidence across eight task categories, highlighting both demonstrated benefits and recurring challenges. This review is limited to peer-reviewed studies published between 2023 and 2025 and does not introduce new empirical models, focusing instead on synthesizing existing evidence. Overall, this review clarifies the current landscape of foundation model usage in software engineering and outlines actionable directions for future research and responsible adoption. © 2026 by the authors.</t>
  </si>
  <si>
    <t>evaluation benchmarks; foundation models; large language models (LLMs); reproducibility; software engineering; software testing</t>
  </si>
  <si>
    <t>Application programs; Benchmarking; Engineering research; Foundations; Life cycle; Quality assurance; Requirements engineering; Software design; Taxonomies; 'current; Evaluation benchmark; Foundation models; In-depth analysis; Language model; Large language model; Reproducibilities; Software engineering practices; Software testings; Systematic Review; Software testing</t>
  </si>
  <si>
    <t>Bommasani R.; Hudson D.A.; Adeli E.; Altman R.; Arora S.; von Arx S.; Bernstein M.S.; Bohg J.; Bosselut A.; Brunskill E., On the opportunities and risks of foundation models, arXiv, (2021); Sauvola J.; Tarkoma S.; Klemettinen M.; Riekki J.; Doermann D., Future of software development with generative AI, Autom. Softw. Eng, 31, (2024); Liu Y.; Lo S.K.; Lu Q.; Zhu L.; Zhao D.; Xu X.; Harrer S.; Whittle J., Agent design pattern catalogue: A collection of architectural patterns for foundation model based agents, J. Syst. Softw, 220, (2025); Austin J.; Odena A.; Nye M.; Bosma M.; Michalewski H.; Dohan D.; Jiang E.; Cai C.; Terry M.; Le Q., Program synthesis with large language models, arXiv, (2021); Yan D.; Gao Z.; Liu Z., A closer look at different difficulty levels code generation abilities of chatgpt, Proceedings of the 2023 38th IEEE/ACM International Conference on Automated Software Engineering (ASE), pp. 1887-1898, (2023); Chen M.; Tworek J.; Jun H.; Yuan Q.; Pinto H.P.D.O.; Kaplan J.; Edwards H.; Burda Y.; Joseph N.; Brockman G., Evaluating large language models trained on code, arXiv, (2021); Liang J.T.; Badea C.; Bird C.; DeLine R.; Ford D.; Forsgren N.; Zimmermann T., Can gpt-4 replicate empirical software engineering research?, Proc. ACM Softw. Eng, 1, pp. 1330-1353, (2024); Li R.; Allal L.B.; Zi Y.; Muennighoff N.; Kocetkov D.; Mou C.; Marone M.; Akiki C.; Li J.; Chim J., Starcoder: May the source be with you!, arXiv, (2023); Roziere B.; Gehring J.; Gloeckle F.; Sootla S.; Gat I.; Tan X.E.; Adi Y.; Liu J.; Sauvestre R.; Remez T., Code llama: Open foundation models for code, arXiv, (2023); Wang W.; Wang Y.; Joty S.; Hoi S.C., Rap-gen: Retrieval-augmented patch generation with codet5 for automatic program repair, Proceedings of the 31st ACM Joint European Software Engineering Conference and Symposium on the Foundations of Software Engineering, pp. 146-158; Li J.; Tao C.; Li J.; Li G.; Jin Z.; Zhang H.; Fang Z.; Liu F., Large language model-aware in-context learning for code generation, ACM Trans. Softw. Eng. Methodol, 34, (2023); Xu W.; Gao K.; He H.; Zhou M., Licoeval: Evaluating llms on license compliance in code generation, arXiv, (2024); Bui T.D.; Vu T.T.; Nguyen T.T.; Nguyen S.; Vo H.D., Correctness assessment of code generated by Large Language Models using internal representations, J. Syst. Softw, 230, (2025); Banh L.; Holldack F.; Strobel G., Copiloting the future: How generative AI transforms Software Engineering, Inf. Softw. Technol, 183, (2025); Da Silva L.; Samhi J.; Khomh F., LLMs and Stack Overflow discussions: Reliability, impact, and challenges, J. Syst. Softw, 230, (2025); Yang G.; Zhou Y.; Chen X.; Zhang X.; Zhuo T.Y.; Chen T., Chain-of-thought in neural code generation: From and for lightweight language models, IEEE Trans. Softw. Eng, 50, pp. 2437-2457, (2024); Alagarsamy S.; Tantithamthavorn C.; Takerngsaksiri W.; Arora C.; Aleti A., Enhancing large language models for text-to-testcase generation, J. Syst. Softw, 230, (2025); Basha M.; Rodriguez-Perez G., Trust, transparency, and adoption in generative AI for software engineering: Insights from Twitter discourse, Inf. Softw. Technol, 186, (2025); Hou X.; Zhao Y.; Liu Y.; Yang Z.; Wang K.; Li L.; Luo X.; Lo D.; Grundy J.; Wang H., Large language models for software engineering: A systematic literature review, ACM Trans. Softw. Eng. Methodol, 33, (2024); Wang J.; Huang Y.; Chen C.; Liu Z.; Wang S.; Wang Q., Software testing with large language models: Survey, landscape, and vision, IEEE Trans. Softw. Eng, 50, pp. 911-936, (2024); Hemmat A.; Sharbaf M.; Kolahdouz-Rahimi S.; Lano K.; Tehrani S.Y., Research directions for using LLM in software requirement engineering: A systematic review, Front. Comput. Sci, 7, (2025); Rasnayaka S.; Wang G.; Shariffdeen R.; Iyer G.N., An empirical study on usage and perceptions of llms in a software engineering project, Proceedings of the 1st International Workshop on Large Language Models for Code, pp. 111-118; Wei B., Requirements are all you need: From requirements to code with llms, Proceedings of the 2024 IEEE 32nd International Requirements Engineering Conference (RE), pp. 416-422, (2024); Lubos S.; Felfernig A.; Tran T.N.T.; Garber D.; El Mansi M.; Erdeniz S.P.; Le V.M., Leveraging llms for the quality assurance of software requirements, Proceedings of the 2024 IEEE 32nd International Requirements Engineering Conference (RE), pp. 389-397, (2024); Krishna M.; Gaur B.; Verma A.; Jalote P., Using llms in software requirements specifications: An empirical evaluation, Proceedings of the 2024 IEEE 32nd International Requirements Engineering Conference (RE), pp. 475-483, (2024); Feng N.; Marsso L.; Yaman S.G.; Standen I.; Baatartogtokh Y.; Ayad R.; De Mello V.O.; Townsend B.; Bartels H.; Cavalcanti A., Normative requirements operationalization with large language models, Proceedings of the 2024 IEEE 32nd International Requirements Engineering Conference (RE), pp. 129-141, (2024); Mu F.; Shi L.; Wang S.; Yu Z.; Zhang B.; Wang C.; Liu S.; Wang Q., Clarifygpt: A framework for enhancing llm-based code generation via requirements clarification, Proc. ACM Softw. Eng, 1, pp. 2332-2354, (2024); Ferrari A.; Spoletini P., Formal requirements engineering and large language models: A two-way roadmap, Inf. Softw. Technol, 181, (2025); Dong Y.; Kong L.; Zhang L.; Wang S.; Liu X.; Liu S.; Chen M., A search-and-fill strategy to code generation for complex software requirements, Inf. Softw. Technol, 177, (2025); Hassani S.; Sabetzadeh M.; Amyot D., An empirical study on LLM-based classification of requirements-related provisions in food-safety regulations, Empir. Softw. Eng, 30, (2025); Odu O.; Belle A.B.; Wang S.; Kpodjedo S.; Lethbridge T.C.; Hemmati H., Automatic instantiation of assurance cases from patterns using large language models, J. Syst. Softw, 222, (2025); Maranhao J.J.; Guerra E.M., A prompt pattern sequence approach to apply generative AI in assisting software architecture decision-making, Proceedings of the 29th European Conference on Pattern Languages of Programs, People, and Practices, pp. 1-12; Zhao J.; Yang Z.; Zhang L.; Lian X.; Yang D.; Tan X., DRMiner: Extracting latent design rationale from Jira issue logs, Proceedings of the 39th IEEE/ACM International Conference on Automated Software Engineering, pp. 468-480; Ahlgren T.L.; Sunde H.F.; Kemell K.K.; Nguyen-Duc A., Assisting early-stage software startups with LLMs: Effective prompt engineering and system instruction design, Inf. Softw. Technol, 187, (2025); Cordeiro J.; Noei S.; Zou Y., An empirical study on the code refactoring capability of large language models, arXiv, (2024); Ishizue R.; Sakamoto K.; Washizaki H.; Fukazawa Y., Improved program repair methods using refactoring with GPT models, Proceedings of the 55th ACM Technical Symposium on Computer Science Education, 1, pp. 569-575; Pomian D.; Bellur A.; Dilhara M.; Kurbatova Z.; Bogomolov E.; Sokolov A.; Bryksin T.; Dig D., Em-assist: Safe automated extractmethod refactoring with llms, Proceedings of the Companion Proceedings of the 32nd ACM International Conference on the Foundations of Software Engineering, pp. 582-586; Wu D.; Mu F.; Shi L.; Guo Z.; Liu K.; Zhuang W.; Zhong Y.; Zhang L., ismell: Assembling llms with expert toolsets for code smell detection and refactoring, Proceedings of the 39th IEEE/ACM International Conference on Automated Software Engineering, pp. 1345-1357; Xu K.; Zhang G.L.; Yin X.; Zhuo C.; Schlichtmann U.; Li B., HLSRewriter: Efficient Refactoring and Optimization of C/C++ Code with LLMs for High-Level Synthesis, ACM Trans. Des. Autom. Electron. Syst, (2025); Zhao J.; Song Y.; Cohen E., Variational Prefix Tuning for diverse and accurate code summarization using pre-trained language models, J. Syst. Softw, 229, (2025); Zubair F.; Al-Hitmi M.; Catal C., The use of large language models for program repair, Comput. Stand. Interfaces, 93, (2025); Jin M.; Shahriar S.; Tufano M.; Shi X.; Lu S.; Sundaresan N.; Svyatkovskiy A., Inferfix: End-to-end program repair with llms, Proceedings of the 31st ACM Joint European Software Engineering Conference and Symposium on the Foundations of Software Engineering, pp. 1646-1656; Luo W.; Keung J.; Yang B.; Ye H.; Le Goues C.; Bissyande T.F.; Tian H.; Le X.B.D., When Fine-Tuning LLMs Meets Data Privacy: An Empirical Study of Federated Learning in LLM-Based Program Repair, ACM Trans. Softw. Eng. Methodol, (2024); Li H.; Hao Y.; Zhai Y.; Qian Z., Enhancing static analysis for practical bug detection: An llm-integrated approach, Proc. ACM Program. Lang, 8, pp. 474-499, (2024); Guan H.; Bai G.; Liu Y., CrossProbe: LLM-Empowered Cross-Project Bug Detection for Deep Learning Frameworks, Proc. ACM Softw. Eng, 2, pp. 2430-2452, (2025); Huang K.; Meng X.; Zhang J.; Liu Y.; Wang W.; Li S.; Zhang Y., An empirical study on fine-tuning large language models of code for automated program repair, Proceedings of the 2023 38th IEEE/ACM International Conference on Automated Software Engineering (ASE), pp. 1162-1174, (2023); Huang K.; Zhang J.; Meng X.; Liu Y., Template-guided program repair in the era of large language models, Proceedings of the 2025 IEEE/ACM 47th International Conference on Software Engineering (ICSE), pp. 367-379, (2025); Li G.; Zhi C.; Chen J.; Han J.; Deng S., Exploring parameter-efficient fine-tuning of large language model on automated program repair, Proceedings of the 39th IEEE/ACM International Conference on Automated Software Engineering, pp. 719-731; Kong J.; Xie X.; Liu S., Demystifying Memorization in LLM-Based Program Repair via a General Hypothesis Testing Framework, Proc. ACM Softw. Eng, 2, pp. 2712-2734, (2025); Lajko M.; Csuvik V.; Gyimothy T.; Vidacs L., Automated program repair with the gpt family, including gpt-2, gpt-3 and codex, Proceedings of the 5th ACM/IEEE International Workshop on Automated Program Repair, pp. 34-41; Xiao J.; Xu Z.; Chen S.; Lei G.; Fan G.; Cao Y.; Deng S.; Feng Z., Confix: Combining node-level fix templates and masked language model for automatic program repair, J. Syst. Softw, 216, (2024); Zhang Y.; Jin Z.; Xing Y.; Li G.; Liu F.; Zhu J.; Dou W.; Wei J., PATCH: Empowering Large Language Model with Programmer-Intent Guidance and Collaborative-Behavior Simulation for Automatic Bug Fixing, ACM Trans. Softw. Eng. Methodol, 35, (2025); Shivashankar K.; Orucevic M.; Kruke M.M.; Martini A., BEACon-TD: Classifying Technical Debt and its types across diverse software projects issues using transformers, J. Syst. Softw, 226, (2025); Ouedraogo W.C.; Kabore K.; Li Y.; Tian H.; Koyuncu A.; Klein J.; Lo D.; Bissyande T.F., Large-scale, Independent and Comprehensive study of the power of LLMs for test case generation, arXiv, (2024); Bose D.B., From Prompts to Properties: Rethinking LLM Code Generation with Property-Based Testing, Proceedings of the 33rd ACM International Conference on the Foundations of Software Engineering, pp. 1660-1665; Huang D.; Zhang J.M.; Bu Q.; Xie X.; Chen J.; Cui H., Bias testing and mitigation in llm-based code generation, ACM Trans. Softw. Eng. Methodol, 35, (2024); Boukhlif M.; Kharmoum N.; Hanine M., Llms for intelligent software testing: A comparative study, Proceedings of the 7th International Conference on Networking, Intelligent Systems and Security, pp. 1-8; Liao Y.; Zhang J.; Keung J.; Xiao Y.; Dai Y., Advancing autonomous driving system testing: Demands, challenges, and future directions, Inf. Softw. Technol, 187, (2025); Dakhel A.M.; Nikanjam A.; Majdinasab V.; Khomh F.; Desmarais M.C., Effective test generation using pre-trained Large Language Models and mutation testing, Inf. Softw. Technol, 171, (2024); Ihalage A.; Taheri S.; Muhammad F.; Al-Raweshidy H., Convolutional Versus Large Language Models for Software Log Classification in Edge-Deployable Cellular Network Testing, IEEE Access, 13, pp. 134283-134296, (2025); Zhang Y.; Chen T.Y.; Pike M.; Towey D.; Ying Z.; Zhou Z.Q., Enhancing autonomous driving simulations: A hybrid metamorphic testing framework with metamorphic relations generated by GPT, Inf. Softw. Technol, 187, (2025); Altin M.; Mutlu B.; Kilinc D.; Cakir A., Automated Testing for Service-Oriented Architecture: Leveraging Large Language Models for Enhanced Service Composition, IEEE Access, 13, pp. 89627-89640, (2025); De Siano G.D.; Fasolino A.R.; Sperli G.; Vignali A., Translating code with Large Language Models and human-in-the-loop feedback, Inf. Softw. Technol, 186, (2025); Sasaki Y.; Washizaki H.; Li J.; Sander D.; Yoshioka N.; Fukazawa Y., Systematic literature review of prompt engineering patterns in software engineering, Proceedings of the 2024 IEEE 48th Annual Computers, Software, and Applications Conference (COMPSAC), pp. 670-675, (2024); Felizardo K.R.; Steinmacher I.; Lima M.S.; Deizepe A.; Conte T.U.; Barcellos M.P., Data extraction for systematic mapping study using a large language model-a proof-of-concept study in software engineering, Proceedings of the 18th ACM/IEEE International Symposium on Empirical Software Engineering and Measurement, pp. 407-413; Khan Z.U.; Nasim B.; Rasheed Z., Generative AI-based predictive maintenance in aviation: A systematic literature review, Ceas Aeronaut. J, 16, pp. 537-555, (2025); Garcia M.B., Teaching and learning computer programming using ChatGPT: A rapid review of literature amid the rise of generative AI technologies, Educ. Inf. Technol, 30, pp. 16721-16745, (2025); Lin F.; Kim D.J., Soen-101: Code generation by emulating software process models using large language model agents, arXiv, (2024); Li X.; Yuan S.; Gu X.; Chen Y.; Shen B., Few-shot code translation via task-adapted prompt learning, J. Syst. Softw, 212, (2024); Pornprasit C.; Tantithamthavorn C., Fine-tuning and prompt engineering for large language models-based code review automation, Inf. Softw. Technol, 175, (2024); Yang Z.; Keung J.W.; Sun Z.; Zhao Y.; Li G.; Jin Z.; Liu S.; Li Y., Improving domain-specific neural code generation with few-shot meta-learning, Inf. Softw. Technol, 166, (2024); Yun S.; Lin S.; Gu X.; Shen B., Project-specific code summarization with in-context learning, J. Syst. Softw, 216, (2024); Eagal A.; Stolee K.T.; Ore J.P., Analyzing the dependability of Large Language Models for code clone generation, J. Syst. Softw, 230, (2025); Pan Y.; Lyu C.; Yang Z.; Li L.; Liu Q.; Shao X., E-code: Mastering efficient code generation through pretrained models and expert encoder group, Inf. Softw. Technol, 178, (2025); Liu J.; Li C.; Chen R.; Li S.; Gu B.; Yang M., STRUT: Structured Seed Case Guided Unit Test Generation for C Programs using LLMs, Proc. ACM Softw. Eng, 2, pp. 2113-2135, (2025); Wang Z.; Liu K.; Li G.; Jin Z., Hits: High-coverage llm-based unit test generation via method slicing, Proceedings of the 39th IEEE/ACM International Conference on Automated Software Engineering, pp. 1258-1268; Su C.Y.; Bansal A.; Huang Y.; Li T.J.J.; McMillan C., Context-aware code summary generation, J. Syst. Softw, 231, (2025); Kim D.K.; Ming H., Assessing output reliability and similarity of large language models in software development: A comparative case study approach, Inf. Softw. Technol, 185, (2025); Zhang Z.; Wang C.; Wang Y.; Shi E.; Ma Y.; Zhong W.; Chen J.; Mao M.; Zheng Z., Llm hallucinations in practical code generation: Phenomena, mechanism, and mitigation, Proc. ACM Softw. Eng, 2, pp. 481-503, (2025); Khanshan A.; Van Gorp P.; Markopoulos P., Evaluation of Code Generation for Simulating Participant Behavior in Experience Sampling Method by Iterative In-Context Learning of a Large Language Model, Proc. ACM Hum.-Comput. Interact, 8, (2024); Wang J.; Liu S.; Xie X.; Li Y., An empirical study to evaluate AIGC detectors on code content, Proceedings of the 39th IEEE/ACM International Conference on Automated Software Engineering, pp. 844-856; Firouzi E.; Ghafari M., Time to separate from StackOverflow and match with ChatGPT for encryption, J. Syst. Softw, 216, (2024); Qu Y.; Huang S.; Chen X.; Bai T.; Yao Y., An input-denoising-based defense against stealthy backdoor attacks in large language models for code, Inf. Softw. Technol, 180, (2025); Moumoula M.B.; Kabore A.K.; Klein J.; Bissyande T.F., Cross-lingual Code Clone Detection: When LLMs Fail Short Against Embedding-based Classifier, Proceedings of the 39th IEEE/ACM International Conference on Automated Software Engineering, pp. 2474-2475, (2024); Duran F.; Martinez M.; Lago P.; Martinez-Fernandez S., Insights into resource utilization of code small language models serving with runtime engines and execution providers, J. Syst. Softw, 230, (2025); Voria G.; Casillo F.; Gravino C.; Catolino G.; Palomba F., RECOVER: Toward Requirements Generation from Stakeholders’ Conversations, IEEE Trans. Softw. Eng, 51, pp. 1912-1933, (2025); Nikolakopoulos A.; Litke A.; Psychas A.; Veroni E.; Varvarigou T., Exploring the potential of offline llms in data science: A study on code generation for data analysis, IEEE Access, 13, pp. 64087-64114, (2025); Schafer M.; Nadi S.; Eghbali A.; Tip F., An empirical evaluation of using large language models for automated unit test generation, IEEE Trans. Softw. Eng, 50, pp. 85-105, (2023); Tang Y.; Liu Z.; Zhou Z.; Luo X., Chatgpt vs sbst: A comparative assessment of unit test suite generation, IEEE Trans. Softw. Eng, 50, pp. 1340-1359, (2024); Rahman S.; Kuhar S.; Cirisci B.; Garg P.; Wang S.; Ma X.; Deoras A.; Ray B., UTFix: Change aware unit test repairing using LLM, Proc. ACM Program. Lang, 9, pp. 143-168, (2025); Ardimento P.; Capuzzimati M.; Casalino G.; Schicchi D.; Taibi D., A novel LLM-based classifier for predicting bug-fixing time in Bug Tracking Systems, J. Syst. Softw, 230, (2025); Nguyen T.T.; Vu T.T.; Vo H.D.; Nguyen S., An empirical study on capability of Large Language Models in understanding code semantics, Inf. Softw. Technol, 185, (2025); Cotroneo D.; Foggia A.; Improta C.; Liguori P.; Natella R., Automating the correctness assessment of AI-generated code for security contexts, J. Syst. Softw, 216, (2024); Moumoula M.B.; Kabore A.K.; Klein J.; Bissyande T.F., The Struggles of LLMs in Cross-Lingual Code Clone Detection, Proc. ACM Softw. Eng, 2, pp. 1023-1045, (2025); Dil C.; Chen H.; Damevski K., Towards higher quality software vulnerability data using LLM-based patch filtering, J. Syst. Softw, 230, (2025); Wu Y.; Li Z.; Zhang J.M.; Liu Y., Condefects: A complementary dataset to address the data leakage concern for llm-based fault localization and program repair, Proceedings of the Companion Proceedings of the 32nd ACM International Conference on the Foundations of Software Engineering, pp. 642-646; Wang R.; Guo J.; Gao C.; Fan G.; Chong C.Y.; Xia X., Can llms replace human evaluators? An empirical study of llm-as-a-judge in software engineering, Proc. ACM Softw. Eng, 2, pp. 1955-1977, (2025); Kalouptsoglou I.; Siavvas M.; Ampatzoglou A.; Kehagias D.; Chatzigeorgiou A., Transfer learning for software vulnerability prediction using Transformer models, J. Syst. Softw, 227, (2025); Xiong H.; Yang Y.; Wu H.; Zhong X.; Tang Y.; Xia Z.; Wang X.; Yan J., Reinvent the Operation not the Architecture: Quantum-inspired High-order Product for Compatible and Improved LLMs Training, Proceedings of the 31st ACM SIGKDD Conference on Knowledge Discovery and Data Mining, 2, pp. 3356-3365; Tu H.; Zhou Z.; Jiang H.; Yusuf I.N.B.; Li Y.; Jiang L., Isolating compiler bugs by generating effective witness programs with large language models, IEEE Trans. Softw. Eng, 50, pp. 1768-1788, (2024); Ge C.; Wang T.; Yang X.; Treude C., Cross-Level Requirements Tracing Based on Large Language Models, IEEE Trans. Softw. Eng, 51, pp. 2044-2066, (2025); Fazelnia M.; Mirakhorli M.; Bagheri H., Translation titans, reasoning challenges: Satisfiability-aided language models for detecting conflicting requirements, Proceedings of the 39th IEEE/ACM International Conference on Automated Software Engineering, pp. 2294-2298; Hassani S., Enhancing legal compliance and regulation analysis with large language models, Proceedings of the 2024 IEEE 32nd International Requirements Engineering Conference (RE), pp. 507-511, (2024); Wu J.J.; Fard F.H., Humanevalcomm: Benchmarking the communication competence of code generation for llms and llm agent, arXiv, (2024); Tagliaferro A.; Corboe S.; Guindani B., Leveraging LLMs to Automate Software Architecture Design from Informal Specifications, Proceedings of the 2025 IEEE 22nd International Conference on Software Architecture Companion (ICSA-C), pp. 291-299, (2025); Duarte C.E., Automated Microservice Pattern Instance Detection Using Infrastructure-as-Code Artifacts and Large Language Models, Proceedings of the 2025 IEEE 22nd International Conference on Software Architecture Companion (ICSA-C), pp. 161-166, (2025); Ou Y.; Su C.; Chen L.; Li Y.; Zhou Y., Binding of C++ and JavaScript through automated glue code generation, J. Syst. Softw, 230, (2025); Guo L.; Wang Y.; Shi E.; Zhong W.; Zhang H.; Chen J.; Zhang R.; Ma Y.; Zheng Z., When to stop? towards efficient code generation in llms with excess token prevention, Proceedings of the 33rd ACM SIGSOFT International Symposium on Software Testing and Analysis, pp. 1073-1085; Yu Z.; Li C.; Zhang Y.; Liu M.; Pinckney N.; Zhou W.; Yang H.; Liang R.; Ren H.; Lin Y.C., LLM4HWDesign Contest: Constructing a Comprehensive Dataset for LLM-Assisted Hardware Code Generation with Community Efforts, Proceedings of the 43rd IEEE/ACM International Conference on Computer-Aided Design, pp. 1-5; Birillo A.; Artser E.; Potriasaeva A.; Vlasov I.; Dzialets K.; Golubev Y.; Gerasimov I.; Keuning H.; Bryksin T., One step at a time: Combining llms and static analysis to generate next-step hints for programming tasks, Proceedings of the 24th Koli Calling International Conference on Computing Education Research, pp. 1-12; Almanasra S.; Suwais K., Analysis of ChatGPT-generated codes across multiple programming languages, IEEE Access, 13, pp. 23580-23596, (2025); Luo Y.; Yu R.; Zhang F.; Liang L.; Xiong Y., Bridging gaps in llm code translation: Reducing errors with call graphs and bridged debuggers, Proceedings of the 39th IEEE/ACM International Conference on Automated Software Engineering, pp. 2448-2449; Imran M.M.; Chatterjee P.; Damevski K., Shedding light on software engineering-specific metaphors and idioms, Proceedings of the IEEE/ACM 46th International Conference on Software Engineering, pp. 1-13; Yu L.; Huang Z.; Yuan H.; Cheng S.; Yang L.; Zhang F.; Shen C.; Ma J.; Zhang J.; Lu J., Smart-LLaMA-DPO: Reinforced Large Language Model for Explainable Smart Contract Vulnerability Detection, Proc. ACM Softw. Eng, 2, pp. 182-205, (2025); Zhu Y.; Yu S.; Zong Z.; Wang Y.; Zhao Y.; Chen Z., Text-image fusion template for large language model assisted crowdsourcing test aggregation, J. Syst. Softw, 228, (2025); Bukhary N.; Ahmad M.; Rashad K.; Rai S.; Shapsough S.; Kaddoura Y.; Dghaym D.; Zualkernan I., Few-Shot Evaluation of Vision Language Models for Detecting Visual Defects in Autonomous Vehicle Software Requirement Specifications, IEEE Access, 13, pp. 117914-117942, (2025); Xiang B.; Shao Y., SUMLLAMA: Efficient Contrastive Representations and Fine-Tuned Adapters for Bug Report Summarization, IEEE Access, 12, pp. 78562-78571, (2024); Sun T.; Xu J.; Li Y.; Yan Z.; Zhang G.; Xie L.; Geng L.; Wang Z.; Chen Y.; Lin Q., Bitsai-cr: Automated code review via llm in practice, Proceedings of the 33rd ACM International Conference on the Foundations of Software Engineering, pp. 274-285; Li Y.; Liu B.; Zhang T.; Wang Z.; Lo D.; Yang L.; Lyu J.; Zhang H., A Knowledge Enhanced Large Language Model for Bug Localization, Proc. ACM Softw. Eng, 2, pp. 1914-1936, (2025); Boi B.; Esposito C.; Lee S., Smart contract vulnerability detection: The role of large language model (llm), ACM SIGAPP Appl. Comput. Rev, 24, pp. 19-29, (2024); Kessel M.; Atkinson C., Promoting open science in test-driven software experiments, J. Syst. Softw, 212, (2024); Bin Murtaza S.; Mccoy A.; Ren Z.; Murphy A.; Banzhaf W., Llm fault localisation within evolutionary computation based automated program repair, Proceedings of the Genetic and Evolutionary Computation Conference Companion, pp. 1824-1829; Ouedraogo W.C.; Kabore K.; Tian H.; Song Y.; Koyuncu A.; Klein J.; Lo D.; Bissyande T.F., Llms and prompting for unit test generation: A large-scale evaluation, Proceedings of the 39th IEEE/ACM International Conference on Automated Software Engineering, pp. 2464-2465; Eshghie M.; Artho C., Oracle-guided vulnerability diversity and exploit synthesis of smart contracts using llms, Proceedings of the 39th IEEE/ACM International Conference on Automated Software Engineering, pp. 2240-2248; Huang K.; Zhang J.; Bao X.; Wang X.; Liu Y., Comprehensive Fine-Tuning Large Language Models of Code for Automated Program Repair, IEEE Trans. Softw. Eng, 51, pp. 904-928, (2025); Soud M.; Nuutinen W.; Liebel G., Sóley: Automated detection of logic vulnerabilities in Ethereum smart contracts using large language models, J. Syst. Softw, 226, (2025); Li X.; Wang S.; Li S.; Ma J.; Yu J.; Liu X.; Wang J.; Ji B.; Zhang W., Model editing for llms4code: How far are we?, arXiv, (2024); Kumar J.; Chimalakonda S., Code summarization without direct access to code-towards exploring federated llms for software engineering, Proceedings of the 28th International Conference on Evaluation and Assessment in Software Engineering, pp. 100-109; Ahmed T.; Devanbu P., Few-shot training llms for project-specific code-summarization, Proceedings of the 37th IEEE/ACM International Conference on Automated Software Engineering, pp. 1-5; Yang Y.; Zhou X.; Mao R.; Xu J.; Yang L.; Zhang Y.; Shen H.; Zhang H., DLAP: A Deep Learning Augmented Large Language Model Prompting framework for software vulnerability detection, J. Syst. Softw, 219, (2025); Cai Z.; Chen J.; Chen W.; Wang W.; Zhu X.; Ouyang A., F-codellm: A federated learning framework for adapting large language models to practical software development, Proceedings of the 2024 IEEE/ACM 46th International Conference on Software Engineering: Companion Proceedings, pp. 416-417; Xia C.S.; Deng Y.; Dunn S.; Zhang L., Demystifying llm-based software engineering agents, Proc. ACM Softw. Eng, 2, pp. 801-824, (2025); Alami A.; Jensen V.V.; Ernst N.A., Accountability in code review: The role of intrinsic drivers and the impact of llms, ACM Trans. Softw. Eng. Methodol, 34, (2025); Cinkusz K.; Chudziak J.A., Towards LLM-augmented multiagent systems for agile software engineering, Proceedings of the 39th IEEE/ACM International Conference on Automated Software Engineering, pp. 2476-2477; Husain M.; Khan M.S.; Khan J.A.; Khan N.D.; Khan A.; Akbar M.A., Exploring Developers Discussion Forums for Quantum Software Engineering: A Fine-Grained Classification Approach Using Large Language Model (ChatGPT), Proceedings of the 33rd ACM International Conference on the Foundations of Software Engineering, pp. 1742-1755; Ahmed T.; Pai K.S.; Devanbu P.; Barr E.T., Automatic semantic augmentation of language model prompts (for code summarization), Proceedings of the 2024 IEEE/ACM 46th International Conference on Software Engineering (ICSE), (2024); Zhang Y.; Qiu Z.; Stol K.J.; Zhu W.; Zhu J.; Tian Y.; Liu H., Automatic commit message generation: A critical review and directions for future work, IEEE Trans. Softw. Eng, 50, pp. 816-835, (2024); Tufano R.; Dabic O.; Mastropaolo A.; Ciniselli M.; Bavota G., Code review automation: Strengths and weaknesses of the state of the art, IEEE Trans. Softw. Eng, 50, pp. 338-353, (2024); Estevez-Ayres I.; Callejo P.; Hombrados-Herrera M.A.; Alario-Hoyos C.; Delgado Kloos C., Evaluation of LLM Tools for Feedback Generation in a Course on Concurrent Programming, Int. J. Artif. Intell. Educ, 35, pp. 774-790, (2024); Choi S.; Kim H., The impact of a large language model-based programming learning environment on students’ motivation and programming ability, Educ. Inf. Technol, 30, pp. 8109-8138, (2024); Ahmed T.; Devanbu P., Better patching using llm prompting, via self-consistency, Proceedings of the 2023 38th IEEE/ACM International Conference on Automated Software Engineering (ASE), pp. 1742-1746, (2023); Sagodi Z.; Siket I.; Ferenc R., Methodology for code synthesis evaluation of LLMs presented by a case study of ChatGPT and copilot, IEEE Access, 12, pp. 72303-72316, (2024); Hassani S.; Sabetzadeh M.; Amyot D.; Liao J., Rethinking legal compliance automation: Opportunities with large language models, Proceedings of the 2024 IEEE 32nd International Requirements Engineering Conference (RE), pp. 432-440, (2024); Colavito G.; Lanubile F.; Novielli N., Benchmarking large language models for automated labeling: The case of issue report classification, Inf. Softw. Technol, 184, (2025); Cai Y.; Liang P.; Wang Y.; Li Z.; Shahin M., Demystifying issues, causes and solutions in LLM open-source projects, J. Syst. Softw, 227, (2025); Yan M.; Chen J.; Zhang J.M.; Cao X.; Yang C.; Harman M., Robustness evaluation of code generation systems via concretizing instructions, Inf. Softw. Technol, 179, (2025); Ma Q.; Peng W.; Yang C.; Shen H.; Koedinger K.; Wu T., What should we engineer in prompts? training humans in requirement-driven llm use, ACM Trans. Comput.-Hum. Interact, 32, (2025); Page M.J.; McKenzie J.E.; Bossuyt P.M.; Boutron I.; Hoffmann T.C.; Mulrow C.D.; Shamseer L.; Tetzlaff J.M.; Akl E.A.; Brennan S.E., The PRISMA 2020 statement: An updated guideline for reporting systematic reviews, BMJ, 372, (2021); Xia Y.; Xiao Z.; Jazdi N.; Weyrich M., Generation of asset administration shell with large language model agents: Toward semantic interoperability in digital twins in the context of industry 4.0, IEEE Access, 12, pp. 84863-84877, (2024); Kitchenham B.; Charters S., Guidelines for Performing Systematic Literature Reviews in Software Engineering; Technical Report; ver. 2.3; EBSE Technical Report. EBSE, (2007); Bouzenia I.; Devanbu P.; Pradel M., Repairagent: An autonomous, llm-based agent for program repair, arXiv, (2024); Li Y.; Choi D.; Chung J.; Kushman N.; Schrittwieser J.; Leblond R.; Eccles T.; Keeling J.; Gimeno F.; Dal Lago A., Competition-level code generation with alphacode, Science, 378, pp. 1092-1097, (2022); Lu S.; Guo D.; Ren S.; Huang J.; Svyatkovskiy A.; Blanco A.; Clement C.; Drain D.; Jiang D.; Tang D., Codexglue: A machine learning benchmark dataset for code understanding and generation, arXiv, (2021); Braconaro E.; Losiouk E., A Dataset for Evaluating LLMs Vulnerability Repair Performance in Android Applications: Data/Toolset paper, Proceedings of the Fifteenth ACM Conference on Data and Application Security and Privacy, pp. 353-358; Hagel N.; Hili N.; Bartel A.; Koziolek A., Towards LLM-Powered Consistency in Model-Based Low-Code Platforms, Proceedings of the 2025 IEEE 22nd International Conference on Software Architecture Companion (ICSA-C), pp. 364-369, (2025); Muttillo V.; Di Sipio C.; Rubei R.; Berardinelli L.; Dehghani M., Towards synthetic trace generation of modeling operations using in-context learning approach, Proceedings of the 39th IEEE/ACM International Conference on Automated Software Engineering, pp. 619-630; van Can A.T.; Dalpiaz F., Locating requirements in backlog items: Content analysis and experiments with large language models, Inf. Softw. Technol, 179, (2025); Hassine J., An llm-based approach to recover traceability links between security requirements and goal models, Proceedings of the 28th International Conference on Evaluation and Assessment in Software Engineering, pp. 643-651; Anandayuvaraj D.; Campbell M.; Tewari A.; Davis J.C., Fail: Analyzing software failures from the news using llms, Proceedings of the 39th IEEE/ACM International Conference on Automated Software Engineering, pp. 506-518; Chomatek L.; Papuga J.; Nowak P.; Poniszewska-Maranda A., Decoding CI/CD Practices in Open-Source Projects with LLM Insights, Proceedings of the 33rd ACM International Conference on the Foundations of Software Engineering, pp. 1638-1644; Ling Y.; Yu S.; Fang C.; Pan G.; Wang J.; Liu J., Redefining crowdsourced test report prioritization: An innovative approach with large language model, Inf. Softw. Technol, 179, (2025); Almatrafi A.A.; Eassa F.A.; Sharaf S.A., Code clone detection techniques based on large language models, IEEE Access, 13, pp. 46136-46146, (2025); Nashaat M.; Amin R.; Eid A.H.; Abdel-Kader R.F., An enhanced transformer-based framework for interpretable code clone detection, J. Syst. Softw, 222, (2025); Mandli A.R.; Rajput S.; Sharma T., COMET: Generating commit messages using delta graph context representation, J. Syst. Softw, 222, (2025); Kumar A.; Sankar S.; Das P.P.; Chakrabarti P.P., Using Large Language Models for multi-level commit message generation for large diffs, Inf. Softw. Technol, 187, (2025); Vijayaraghavan P.; Nitsure A.; Mackin C.; Shi L.; Ambrogio S.; Haran A.; Paruthi V.; Elzein A.; Coops D.; Beymer D., Chain-of-descriptions: Improving code llms for vhdl code generation and summarization, Proceedings of the 2024 ACM/IEEE International Symposium on Machine Learning for CAD, pp. 1-10; Qayyum K.; Jha C.K.; Ahmadi-Pour S.; Hassan M.; Drechsler R., LLM-assisted Bug Identification and Correction for Verilog HDL, ACM Trans. Des. Autom. Electron. Syst, 30, (2025); Gramacki P.; Martins B.; Szymanski P., Evaluation of code llms on geospatial code generation, Proceedings of the 7th ACM SIGSPATIAL International Workshop on AI for Geographic Knowledge Discovery, pp. 54-62; Koziolek H.; Koziolek A., Llm-based control code generation using image recognition, Proceedings of the 1st International Workshop on Large Language Models for Code, pp. 38-45; Ko E.; Kang P., Evaluating Coding Proficiency of Large Language Models: An Investigation Through Machine Learning Problems, IEEE Access, 13, pp. 52925-52938, (2025); Bhatia S.; Gandhi T.; Kumar D.; Jalote P., Unit test generation using generative AI: A comparative performance analysis of autogeneration tools, Proceedings of the 1st International Workshop on Large Language Models for Code, pp. 54-61; Mathews N.S.; Nagappan M., Test-driven development and llm-based code generation, Proceedings of the 39th IEEE/ACM International Conference on Automated Software Engineering, pp. 1583-1594; Takerngsaksiri W.; Charakorn R.; Tantithamthavorn C.; Li Y.F., Pytester: Deep reinforcement learning for text-to-testcase generation, J. Syst. Softw, 224, (2025); Lops A.; Narducci F.; Ragone A.; Trizio M., AgoneTest: Automated creation and assessment of Unit tests leveraging Large Language Models, Proceedings of the 39th IEEE/ACM International Conference on Automated Software Engineering, pp. 2440-2441; Yang L.; Yang C.; Gao S.; Wang W.; Wang B.; Zhu Q.; Chu X.; Zhou J.; Liang G.; Wang Q., On the evaluation of large language models in unit test generation, Proceedings of the 39th IEEE/ACM International Conference on Automated Software Engineering, pp. 1607-1619; Wu H.W.; Lee S.J., Can Large Language Model Aid in Generating Properties for UPPAAL Timed Automata? A Case Study, Proceedings of the 2024 IEEE 48th Annual Computers, Software, and Applications Conference (COMPSAC), pp. 2248-2253, (2024); Ma L.; Liu S.; Li Y.; Xie X.; Bu L., Specgen: Automated generation of formal program specifications via large language models, arXiv, (2024); Yang A.Z.; Le Goues C.; Martins R.; Hellendoorn V., Large language models for test-free fault localization, Proceedings of the 46th IEEE/ACM International Conference on Software Engineering, pp. 1-12; Ji S.; Lee S.; Lee C.; Han Y.S.; Im H., Impact of Large Language Models of Code on Fault Localization, Proceedings of the 2025 IEEE Conference on Software Testing, Verification and Validation (ICST), pp. 302-313, (2025); Ji Z.; Ma P.; Li Z.; Wang Z.; Wang S., Causality-Aided Evaluation and Explanation of Large Language Model-Based Code Generation, Proc. ACM Softw. Eng, 2, pp. 1374-1397, (2025); Kang S.; An G.; Yoo S., A quantitative and qualitative evaluation of LLM-based explainable fault localization, Proc. ACM Softw. Eng, 1, pp. 1424-1446, (2024); Etemadi K.; Mohammadi B.; Su Z.; Monperrus M., Mokav: Execution-driven differential testing with llms, J. Syst. Softw, 230, (2025); Feng S.; Lu H.; Jiang J.; Xiong T.; Huang L.; Liang Y.; Li X.; Deng Y.; Aleti A., Enabling Cost-Effective UI Automation Testing with Retrieval-Based LLMs: A Case Study in WeChat, Proceedings of the 39th IEEE/ACM International Conference on Automated Software Engineering, pp. 1973-1978; Xue Z.; Li L.; Tian S.; Chen X.; Li P.; Chen L.; Jiang T.; Zhang M., Llm4fin: Fully automating llm-powered test case generation for fintech software acceptance testing, Proceedings of the 33rd ACM SIGSOFT International Symposium on Software Testing and Analysis, pp. 1643-1655; Patel S.; Yadavally A.; Dhulipala H.; Nguyen T., Planning a Large Language Model for Static Detection of Runtime Errors in Code Snippets, Proceedings of the 2025 IEEE/ACM 47th International Conference on Software Engineering (ICSE), (2025); Rong G.; Yu Y.; Liu S.; Tan X.; Zhang T.; Shen H.; Hu J., Code Comment Inconsistency Detection and Rectification Using a Large Language Model, Proceedings of the 2025 IEEE/ACM 47th International Conference on Software Engineering (ICSE), pp. 432-443, (2024); Wen C.; Cai Y.; Zhang B.; Su J.; Xu Z.; Liu D.; Qin S.; Ming Z.; Cong T., Automatically inspecting thousands of static bug warnings with large language model: How far are we?, ACM Trans. Knowl. Discov. Data, 18, (2024); Cheng B.; Zhang C.; Wang K.; Shi L.; Liu Y.; Wang H.; Guo Y.; Li D.; Chen X., Semantic-enhanced indirect call analysis with large language models, Proceedings of the 39th IEEE/ACM International Conference on Automated Software Engineering, pp. 430-442; Wu C.; Chen J.; Wang Z.; Liang R.; Du R., Semantic sleuth: Identifying ponzi contracts via large language models, Proceedings of the 39th IEEE/ACM International Conference on Automated Software Engineering, pp. 582-593; Jiang Z.; Wen M.; Cao J.; Shi X.; Jin H., Towards understanding the effectiveness of large language models on directed test input generation, Proceedings of the 39th IEEE/ACM International Conference on Automated Software Engineering, pp. 1408-1420; Ferrag M.A.; Battah A.; Tihanyi N.; Jain R.; Maimut D.; Alwahedi F.; Lestable T.; Thandi N.S.; Mechri A.; Debbah M., Securefalcon: Are we there yet in automated software vulnerability detection with llms?, IEEE Trans. Softw. Eng, 51, pp. 1248-1265, (2025); Yang S.; Lin X.; Chen J.; Zhong Q.; Xiao L.; Huang R.; Wang Y.; Zheng Z., Hyperion: Unveiling dapp inconsistencies using llm and dataflow-guided symbolic execution, arXiv, (2024); Wu Y.; Xie X.; Peng C.; Liu D.; Wu H.; Fan M.; Liu T.; Wang H., Advscanner: Generating adversarial smart contracts to exploit reentrancy vulnerabilities using llm and static analysis, Proceedings of the 39th IEEE/ACM International Conference on Automated Software Engineering, pp. 1019-1031; Wang C.; Zhang J.; Gao J.; Xia L.; Guan Z.; Chen Z., Contracttinker: Llm-empowered vulnerability repair for real-world smart contracts, Proceedings of the 39th IEEE/ACM International Conference on Automated Software Engineering, pp. 2350-2353; Acharya J.; Ginde G., Graph neural network vs. large language model: A comparative analysis for bug report priority and severity prediction, Proceedings of the 20th International Conference on Predictive Models and Data Analytics in Software Engineering, pp. 2-11; Ramler R.; Straubinger P.; Plosch R.; Winkler D., Unit Testing Past vs. Present: Examining LLMs’ Impact on Defect Detection and Efficiency, arXiv, (2025); Al-Turki D.; Hettiarachchi H.; Gaber M.M.; Abdelsamea M.M.; Basurra S.; Iranmanesh S.; Saadany H.; Vakaj E., Human-in-the-Loop learning with LLMs for efficient RASE tagging in building compliance regulations, IEEE Access, 12, pp. 185291-185306, (2024); Zamfirescu-Pereira J.; Jun E.; Terry M.; Yang Q.; Hartmann B., Beyond code generation: Llm-supported exploration of the program design space, Proceedings of the 2025 CHI Conference on Human Factors in Computing Systems, pp. 1-17; Sun Y.; Hao B.; Wang X.; Zhao C.; Zhao Y.; Shi B.; Zhang S.; Ge Q.; Li W.; Wei H., LLM-Augmented Ticket Aggregation for Low-cost Mobile OS Defect Resolution, Proceedings of the 33rd ACM International Conference on the Foundations of Software Engineering, pp. 215-226; Kang S.; Yoon J.; Yoo S., Large language models are few-shot testers: Exploring llm-based general bug reproduction, Proceedings of the 2023 IEEE/ACM 45th International Conference on Software Engineering (ICSE), pp. 2312-2323, (2023); Kang S.; Chen B.; Yoo S.; Lou J.G., Explainable automated debugging via large language model-driven scientific debugging, Empir. Softw. Eng, 30, (2024); Zhang Y.; Liu Z.; Feng Y.; Xu B., Leveraging large language model to assist detecting rust code comment inconsistency, Proceedings of the 39th IEEE/ACM international conference on automated software engineering, pp. 356-366; Mandal U.; Shukla S.; Rastogi A.; Bhattacharya S.; Mukhopadhyay D., μLAM: A LLM-Powered Assistant for Real-Time Micro-architectural Attack Detection and Mitigation, Proceedings of the 43rd IEEE/ACM International Conference on Computer-Aided Design, pp. 1-9; Xia Y.; Shao H.; Deng X., Vulcobert: A codebert-based system for source code vulnerability detection, Proceedings of the 2024 International Conference on Generative Artificial Intelligence and Information Security, pp. 249-252; Zhao Y.; Gong L.; Huang Z.; Wang Y.; Wei M.; Wu F., Coding-PTMs: How to Find Optimal Code Pre-trained Models for Code Embedding in Vulnerability Detection?, Proceedings of the 39th IEEE/ACM International Conference on Automated Software Engineering, pp. 1732-1744, (2024); Gao C.; Chen X.; Zhang G., SVA-ICL: Improving LLM-based software vulnerability assessment via in-context learning and information fusion, Inf. Softw. Technol, 186, (2025); Yang X.; Zhu W.; Pacheco M.; Zhou J.; Wang S.; Hu X.; Liu K., Code Change Intention, Development Artifact, and History Vulnerability: Putting Them Together for Vulnerability Fix Detection by LLM, Proc. ACM Softw. Eng, 2, pp. 489-510, (2025); Nangia A.; Ayachitula S.; Kundu C., In-Context Vulnerability Propagation in LLMs [Work In Progress Paper], Proceedings of the 30th ACM Symposium on Access Control Models and Technologies, pp. 169-174; Wu Y.; Wen M.; Yu Z.; Guo X.; Jin H., Effective vulnerable function identification based on cve description empowered by large language models, Proceedings of the 39th IEEE/ACM International Conference on Automated Software Engineering, pp. 393-405; Aljedaani W.; Eler M.M.; Parthasarathy P., Enhancing accessibility in software engineering projects with large language models (llms), Proceedings of the 56th ACM Technical Symposium on Computer Science Education, 1, pp. 25-31; Oertel J.; Jil Klunder R.H., Don’t settle for the first! How many GitHub Copilot solutions should you check?, Inf. Softw. Technol, 183, (2025); Yang R.; Fu M.; Tantithamthavorn C.; Arora C.; Vandenhurk L.; Chua J., RAGVA: Engineering retrieval augmented generation-based virtual assistants in practice, arXiv, (2025); Kulsum U.; Zhu H.; Xu B.; d'Amorim M., A case study of llm for automated vulnerability repair: Assessing impact of reasoning and patch validation feedback, Proceedings of the 1st ACM International Conference on AI-Powered Software, pp. 103-111; Yadav D.; Mondal S., Evaluating Pre-trained Large Language Models on Zero Shot Prompts for Parallelization of Source Code, J. Syst. Softw, 230, (2025); Dong J.; Sun J.; Zhang W.; Dong J.S.; Hao D., ConTested: Consistency-Aided Tested Code Generation with LLM, Proc. ACM Softw. Eng, 2, pp. 596-617, (2025); Evtikhiev M.; Bogomolov E.; Sokolov Y.; Bryksin T., Out of the BLEU: How should we assess quality of the Code Generation models?, J. Syst. Softw, 203, (2023); Mansur E.; Chen J.; Raza M.A.; Wardat M., RAGFix: Enhancing LLM Code Repair Using RAG and Stack Overflow Posts, Proceedings of the 2024 IEEE International Conference on Big Data (BigData), pp. 7491-7496, (2024); Tomic S.; Alegroth E.; Isaac M., Evaluation of the Choice of LLM in a Multi-agent Solution for GUI-Test Generation, Proceedings of the 2025 IEEE Conference on Software Testing, Verification and Validation (ICST), pp. 487-497, (2025); Chapman P.J.; Rubio-Gonzalez C.; Thakur A.V., Interleaving static analysis and llm prompting, Proceedings of the 13th ACM SIGPLAN International Workshop on the State Of the Art in Program Analysis, pp. 9-17; Zhou X.; Zhang T.; Lo D., Large language model for vulnerability detection: Emerging results and future directions, Proceedings of the 2024 ACM/IEEE 44th International Conference on Software Engineering: New Ideas and Emerging Results, pp. 47-51; Sergeyuk A.; Golubev Y.; Bryksin T.; Ahmed I., Using AI-based coding assistants in practice: State of affairs, perceptions, and ways forward, Inf. Softw. Technol, 178, (2025); Li J.; Liu S.; Jin Z., Automated formal-specification-to-code trace links recovery using multi-dimensional similarity measures, J. Syst. Softw, 226, (2025); Lai C.; Zhou Z.; Poptani A.; Zhang W., Lcm: Llm-focused hybrid spm-cache architecture with cache management for multi-core ai accelerators, Proceedings of the 38th ACM International Conference on Supercomputing, pp. 62-73; Choudhuri R.; Liu D.; Steinmacher I.; Gerosa M.; Sarma A., How far are we? the triumphs and trials of generative ai in learning software engineering, Proceedings of the IEEE/ACM 46th International Conference on Software Engineering, pp. 1-13; Nguyen P.T.; Di Rocco J.; Di Sipio C.; Rubei R.; Di Ruscio D.; Di Penta M., GPTSniffer: A CodeBERT-based classifier to detect source code written by ChatGPT, J. Syst. Softw, 214, (2024); Pedroso D.F.; Almeida L.; Pulcinelli L.E.G.; Aisawa W.A.A.; Dutra I.; Bruschi S.M., Anomaly Detection and Root Cause Analysis in Cloud-Native Environments Using Large Language Models and Bayesian Networks, IEEE Access, 13, pp. 77550-77564, (2025); Han Y.; Du Q.; Huang Y.; Wu J.; Tian F.; He C., The potential of one-shot failure root cause analysis: Collaboration of the large language model and small classifier, Proceedings of the 39th IEEE/ACM International Conference on Automated Software Engineering, pp. 931-943; North M.; Atapour-Abarghouei A.; Bencomo N., Code gradients: Towards automated traceability of llm-generated code, Proceedings of the 2024 IEEE 32nd International Requirements Engineering Conference (RE), pp. 321-329, (2024); Ali M.; Giallousi N.; Melidis A.; Alexopoulos C.; Charalabidis Y., GlossAPI: Architecturing the Greek Data Pile for LLM development, Proceedings of the 28th Pan-Hellenic Conference on Progress in Computing and Informatics, pp. 16-25; Xu Z.; Kong D.; Liu J.; Li J.; Hou J.; Dai X.; Li C.; Wei S.; Hu Y.; Yin S., WSC-LLM: Efficient LLM Service and Architecture Co-exploration for Wafer-scale Chips, Proceedings of the 52nd Annual International Symposium on Computer Architecture, pp. 1-17</t>
  </si>
  <si>
    <t>S. Banitaan; Department of Computer Science and Engineering, American University of Sharjah, Sharjah, 26666, United Arab Emirates; email: sbanitaan@aus.edu</t>
  </si>
  <si>
    <t>Information</t>
  </si>
  <si>
    <t>2-s2.0-105028573867</t>
  </si>
  <si>
    <t>Li W.; Liu W.; Deng M.; Liu X.; Feng L.</t>
  </si>
  <si>
    <t>Li, WenYi (57222360199); Liu, Wenyu (59773286800); Deng, Mengya (59774442300); Liu, Xin (59773286900); Feng, Lingbing (57034635700)</t>
  </si>
  <si>
    <t>57222360199; 59773286800; 59774442300; 59773286900; 57034635700</t>
  </si>
  <si>
    <t>The impact of large language models on accounting and future application scenarios</t>
  </si>
  <si>
    <t>Journal of Accounting Literature</t>
  </si>
  <si>
    <t>10.1108/JAL-12-2024-0357</t>
  </si>
  <si>
    <t>https://www.scopus.com/inward/record.uri?eid=2-s2.0-105004364254&amp;doi=10.1108%2FJAL-12-2024-0357&amp;partnerID=40&amp;md5=d84d134bd1e2d89f1fc97881b370e1b5</t>
  </si>
  <si>
    <t>School of Economics and Business Administration, Central China Normal University, Wuhan, China; School of Statistics and Data Science, Jiangxi University of Finance and Economics, Nanchang, China</t>
  </si>
  <si>
    <t>Li W., School of Economics and Business Administration, Central China Normal University, Wuhan, China; Liu W., School of Economics and Business Administration, Central China Normal University, Wuhan, China; Deng M., School of Economics and Business Administration, Central China Normal University, Wuhan, China; Liu X., School of Economics and Business Administration, Central China Normal University, Wuhan, China; Feng L., School of Statistics and Data Science, Jiangxi University of Finance and Economics, Nanchang, China</t>
  </si>
  <si>
    <t>Purpose: This paper examines the transformative impact of large language models (LLMs) on accounting practices and explores future application scenarios. Through a systematic literature review, it highlights the potential of LLMs to enhance efficiency, transparency and innovation across areas such as financial reporting, ESG disclosure, financial analysis and risk management. Additionally, it identifies key challenges, including data quality, privacy and the need for domain-specific adaptations, while proposing actionable strategies to address them. By forecasting advanced applications like intelligent knowledge bases and automated operations, this study provides a roadmap for integrating LLMs into accounting, driving progress and sustainability in the industry. Design/methodology/approach: This study adopts a systematic literature review methodology to explore the impact and future applications of LLMs in accounting. It identifies key research areas by analyzing over 50 high-quality studies selected through extensive keyword searches, Boolean queries and backward and forward citation analyses of seminal works. The review is structured around eight thematic areas, including financial reporting, ESG disclosure and risk management. By synthesizing findings, the study develops a comprehensive framework for understanding the transformative potential of LLMs while addressing associated challenges, such as data security and specialization, to guide future research and practical applications in accounting. Findings: The study reveals that LLMs significantly enhance efficiency, transparency and innovation in accounting by automating processes like financial reporting, ESG disclosure and risk management. They enable advanced applications such as intelligent knowledge bases, budget optimization and automated contract management. However, challenges remain, including the need for high-quality data, domain-specific model training, interdisciplinary talent development and robust data security measures. The findings underscore LLMs’ potential to transform accounting practices while emphasizing the importance of theoretical frameworks and strategic planning to address these challenges and fully realize their benefits in driving industry progress and sustainability. Practical implications: The study highlights practical pathways for integrating LLMs into accounting, emphasizing their potential to automate processes, enhance decision-making and improve operational efficiency. Organizations can leverage LLMs for tasks such as financial reporting, ESG analysis and risk management, reducing manual effort and increasing accuracy. Practical implications include the need for targeted training of LLMs in accounting-specific contexts, robust data governance to ensure quality and security and developing interdisciplinary skills among accounting professionals. By addressing these areas, organizations can harness LLMs to drive innovation, streamline operations and achieve sustainable growth in a rapidly evolving business environment. Originality/value: This study provides a comprehensive and systematic analysis of the transformative impact of LLMs on accounting, addressing gaps in fragmented research and limited practical insights. It uniquely integrates theoretical perspectives with practical applications, offering a structured framework for understanding LLMs’ role across multiple accounting domains. By identifying key challenges and proposing actionable strategies, the paper delivers original value to both researchers and practitioners, fostering innovation and guiding the integration of LLMs into accounting practices. Its forward-looking approach offers a valuable resource for advancing knowledge and shaping the future of accounting in the digital age. © 2025, Emerald Publishing Limited.</t>
  </si>
  <si>
    <t>Financial analysis and forecasting; Future application scenarios; Impact on accounting; Large language models; Risk management</t>
  </si>
  <si>
    <t>National Office for Philosophy and Social Sciences, NPOPSS, (ZD125, 24&amp;ZD069); National Office for Philosophy and Social Sciences, NPOPSS; National Natural Science Foundation of China, NSFC, (72001098); National Natural Science Foundation of China, NSFC; Ministry of Finance, MOF, (2023KJA3-11); Ministry of Finance, MOF; Ontario Ministry of Tourism, Culture and Sport, (24DY26); Ontario Ministry of Tourism, Culture and Sport</t>
  </si>
  <si>
    <t xml:space="preserve">Fund support: Key Accounting Research Project of the Ministry of Finance for 2023: \u201CResearch on the Construction of Accounting Data Standards System and Data Security Issues in the Context of Modernizing National Security Systems and Capabilities\u201D (2023KJA3-11); Ministry-Level Social Science Research Project of the Ministry of Culture and Tourism for 2024: \u201CResearch on the Classification and Assetization Practice Paths for Digital Resources in Cultural Institutions\u201D (24DY26); Major Project of National Social Science Foundation of China (Grant No. 24&amp;ZD069, 23&amp;ZD125); National Natural Science Foundation of China (Grant No. 72001098). </t>
  </si>
  <si>
    <t>Alarie B.; Condon K.; Massey S.; Yan C., The rise of generative AI for tax research, (2023); Aldridge I., The AI revolution: from linear regression to ChatGPT and beyond and how it all connects to finance, The Journal of Portfolio Management, 49, 9, pp. 64-77, (2023); Boritz J.E.; Stratopoulos T.C., AI and the accounting profession: views from industry and academia, Journal of Information Systems, 37, 3, pp. 1-9, (2023); Cao Y.; Chen Z.; Pei Q.; Lee N.; Subbalakshmi K.P.; Ndiaye P.M., ECC analyzer: Extracting trading signal from earnings conference calls using large language model for stock volatility prediction, Proceedings of the 5th ACM International Conference on AI in Finance, pp. 257-265, (2024); Cao Y.; Zhai J., Bridging the gap – the impact of ChatGPT on financial research, Journal of Chinese Economic and Business Studies, 21, 2, pp. 177-191, (2023); Chen B.Y.; Wu Z.X.; Zhao R.R., From fiction to fact: the growing role of generative AI in business and finance, Journal of Chinese Economic and Business Studies, 21, 4, pp. 471-496, (2023); Deswal V.; Kumar D.; Suman, Stock market price prediction using machine learning techniques: a review, 2023 International Conference on Computational Intelligence and Sustainable Engineering Solutions (CISES). Presented at the 2023 International Conference on Computational Intelligence and Sustainable Engineering Solutions (CISES), pp. 693-698, (2023); Dong M.M.; Stratopoulos T.C.; Wang V.X., A scoping review of ChatGPT research in accounting and finance, International Journal of Accounting Information Systems, 55, (2024); Eloundou T.; Manning S.; Mishkin P.; Rock D., GPTs are GPTs: an early look at the labor market impact potential of large language models, (2023); Eulerich M.; Sanatizadeh A.; Vakilzadeh H.; Wood D.A., Is it all hype? ChatGPT’s performance and disruptive potential in the accounting and auditing industries, Review of Accounting Studies, 29, 3, pp. 2318-2349, (2024); Birth and evolution of ChatGPT, generative AI, contributes to increased productivity in banking business, (2023); Fotoh L.; Mugwira T., Exploring large language models (ChatGPT) in external audits: implications and ethical considerations, (2023); Harrer S., Attention is not all you need: the complicated case of ethically using large language models in healthcare and medicine, EBioMedicine, 90, (2023); Hassan M.; Aziz L.A.-R.; Andriansyah Y., The role artificial intelligence in modern banking: an exploration of AI-driven approaches for enhanced fraud prevention, risk management, and regulatory compliance, Reviews of Contemporary Business Analytics, 6, pp. 110-132, (2023); Huang A.H.; Wang H.; Yang Y., FinBERT: a large language model for extracting information from financial text, Contemporary Accounting Research, 40, 2, pp. 806-841, (2023); Fine-Tuning and Utilization Methods of Domain-Specific LLMs, (2024); Jiang F.; Qin C.; Yao K.; Fang C.; Zhuang F.; Zhu H.; Xiong H., Enhancing question answering for enterprise knowledge bases using large language models, Database Systems for Advanced Applications, pp. 273-290, (2024); Kasneci E.; Sessler K.; Kuchemann S.; Bannert M.; Dementieva D.; Fischer F.; Gasser U.; Groh G.; Gunnemann S.; Hullermeier E.; Krusche S.; Kutyniok G.; Michaeli T.; Nerdel C.; Pfeffer J.; Poquet O.; Sailer M.; Schmidt A.; Seidel T.; Stadler M.; Weller J.; Kuhn J.; Kasneci G., ChatGPT for good? On opportunities and challenges of large language models for education, Learning and Individual Differences, 103, (2023); Kazakov A.; Denisova S.; Barsola I.; Kalugina E.; Molchanova I.; Egorov I.; Kosterina A.; Tereshchenko E.; Shutikhina L.; Doroshchenko I.; Sotiriadi N.; Budennyy S., ESGify: automated classification of environmental, social, and corporate governance risks, Doklady Mathematics, 108, 2, pp. S529-S540, (2023); Kim J.H., What if ChatGPT were a quant asset manager, Finance Research Letters, 58, (2023); Kim C.; Lee J., Discovering patterns and trends in customer service technologies patents using large language model, Heliyon, 10, 14, (2024); Korinek A., Generative AI for economic research: use cases and implications for economists, Journal of Economic Literature, 61, 4, pp. 1281-1317, (2023); Li J.; Lei Y.; Bian Y.; Cheng D.; Ding Z.; Jiang C., RA-CFGPT: Chinese financial assistant with retrieval-augmented large language model, Frontiers of Computer Science, 18, 5, (2024); Ling C.; Zhao X.; Lu J.; Deng C.; Zheng C.; Wang J.; Chowdhury T.; Li Y.; Cui H.; Zhang X.; Zhao T.; Panalkar A.; Mehta D.; Pasquali S.; Cheng W.; Wang H.; Liu Y.; Chen Z.; Chen H.; White C.; Gu Q.; Pei J.; Yang C.; Zhao L., Domain specialization as the key to make large language models disruptive: a comprehensive survey, (2024); Lipman J.; Distler R., Schools shouldn’t ban access to ChatGPT, (2023); Lopez-Lira A.; Tang Y., Can ChatGPT forecast stock price movements? Return predictability and large language models, arXiv preprint arXiv:2304.07619, (2023); Packer C.; Wooders S.; Lin K.; Fang V.; Patil S.G.; Stoica I.; Gonzalez J.E., MemGPT: towards LLMs as operating systems, (2024); Pelster M.; Val J., Can ChatGPT assist in picking stocks?, Finance Research Letters, 59, (2024); Rane N., Role and challenges of ChatGPT and similar generative artificial intelligence in finance and accounting, (2023); Rillig M.C.; Agerstrand M.; Bi M.; Gould K.A.; Sauerland U., Risks and benefits of large language models for the environment, Environmental Science and Technology, 57, 9, pp. 3464-3466, (2023); Schimanski T.; Reding A.; Reding N.; Bingler J.; Kraus M.; Leippold M., Bridging the gap in ESG measurement: using NLP to quantify environmental, social, and governance communication, Finance Research Letters, 61, (2024); Sciannameo V.; Pagliari J.D.; Urru S.; Grimaldi P.; Ocagli H.; Ahsani-Nasab S.; Comoretto R.I.; Gregori D.; Berchialla P., Information extraction from medical case reports using OpenAI InstructGPT, Computer Methods and Programs in Biomedicine, 255, (2024); Shapovalova A.; Kuzmenko O.; Polishchuk O.; Larikova T.; Myronchuk Z., Modernization of the national accounting and auditing system using digital transformation tools, Financial and Credit Activity-Problems of Theory and Practice, 4, 51, pp. 33-52, (2023); Smith J.; Chen M., Leveraging large language models for accounting automation: a technical review, arXiv preprint, 10, 2, pp. 123-145, (2023); Thorp H.H., ChatGPT is fun, but not an author, Science, 379, 6630, (2023); Toumeh A.A., Assessing the potential integration of large language models in accounting practices: evidence from an emerging economy, Future Business Journal, 10, 1, (2024); Vincent J., Top AI conference bans use of ChatGPT and AI language tools to write academic papers, (2023); Wachter S.; Mittelstadt B.; Russell C., Do large language models have a legal duty to tell the truth?, Royal Society Open Science, 11, 8, (2024); Xia B.L.; Rawte V.; Gupta A.; Zaki M., FETILDA: evaluation framework for effective representations of long financial documents, ACM Transactions on Knowledge Discovery from Data, 18, 7, pp. 182-227, (2024); Yang X.; Wang Z.; Wang Q.; Wei K.; Zhang K.; Shi J., Large language models for automated Q&amp;A involving legal documents: a survey on algorithms, frameworks and applications, IJWIS, 20, 4, pp. 413-435, (2024); Zhang L., Four tax questions for ChatGPT and other language models, (2023); Zhao J.N.; Wang X.R., Unleashing efficiency and insights: exploring the potential applications and challenges of ChatGPT in accounting, Journal of Corporate Accounting and Finance, 35, 1, pp. 269-276, (2024); Bhattacharya I.; Mickovic A., Accounting fraud detection using contextual language learning, International Journal of Accounting Information Systems, 53, (2024); Circi D.; Khalighinejad G.; Chen A.; Dhingra B.; Brinson L.C., How well do large language models understand tables in materials science?, Integrating Materials and Manufacturing Innovation, 13, 3, pp. 1-19, (2024); Daungsupawong H.; Wiwanitkit V., Large language model, AI and scientific research, Journal of Neurosurgical Sciences, 68, 4, (2024); Filippi S.; Motyl B., Large Language models (LLMs) in engineering education: a systematic review and suggestions for practical adoption, Information, 15, 6, (2024); Haltaufderheide J.; Ranisch R., The ethics of ChatGPT in medicine and healthcare: a systematic review on Large Language Models (LLMs), NPJ Digital Medicine, 7, 1, (2024); Jeong C.S., Fine-tuning and utilization methods of domain-specific LLMs, Journal of Intelligence and Information Systems, 30, 1, pp. 93-120, (2024); Jiangtong L.; Yang L.; Yuxuan B.; Cheng D.; Ding Z.; Jiang C., RA-CFGPT: Chinese financial assistant with retrieval-augmented large language model, Frontiers of Computer Science, 18, 5, (2024); Landman R.; Healey P.S.; Loprinzo V.; Kochendoerfer U.; Winnier A.R.; Henstock P.V.; Lin W.; Chen A.; Rajendran A.; Penshanwar S.; Khan S.; Madhavan S., Using large language models for safety-related table summarization in clinical study reports, AMIA Open, 7, 2, (2024); Ling J.; Afzaal M., Automatic question-answer pairs generation using pre-trained large language models in higher education, Computers and Education: Artificial Intelligence, 6, (2024); Liu Y.; Li D.; Wang K.; Xiong Z.; Shi F.; Wang J.; Hang B., Are LLMs good at structured outputs? A benchmark for evaluating structured output capabilities in LLMs, Information Processing and Management, 61, 5, (2024); Liu Y.; Wen Z.; Weng L.; Woodman O.; Yang Y.; Chen W., SPROUT: an interactive authoring tool for generating programming tutorials with the visualization of large language models, IEEE Transactions on Visualization and Computer Graphics, pp. 1-15, (2024); Malgaroli M.; McDuff D., An overview of diagnostics and therapeutics using large language models, Journal of Traumatic Stress, 37, 5, pp. 754-760, (2024); Mohan B.G.; Kumar P.R.; Krishh V.P.; Keerthinathan A.; Lavanya G.; Kavya M.; Meghana U.; Sulthana S.; Doss S., Correction: an analysis of large language models: their impact and potential applications, Knowledge and Information Systems, pp. 1-2, (2024); Norberg A.K.; Almoubayyed H.; Ley D.L.; Murphy A.; Weldon K.; Ritter S., Rewriting content with GPT-4 to support emerging readers in adaptive mathematics software, International Journal of Artificial Intelligence in Education, pp. 1-40, (2024); Shahsavari M.; Hussain K.O.; Saberi M.; Sharma P., Event identification for supply chain risk management through news analysis by using large language models, The Review of Socionetwork Strategies, 18, 2, pp. 1-24, (2024); Venkatesh D.J.; Jaiswal A.; Nanda G., Comparing human text classification performance and explainability with large language and machine learning models using eye-tracking, Scientific Reports, 14, 1, (2024); Xiaoxian Y.; Zhifeng W.; Qi W.; Wei K.; Zhang K.; Shi J., Large language models for automated Q&amp;A involving legal documents: a survey on algorithms, frameworks and applications, International Journal of Web Information Systems, 20, 4, pp. 413-435, (2024); Yousefi S.; Huang X.; Raja H.; Madadi Y.; Delsoz M.; Poursoroush A.; Kahook M.Y., Predicting glaucoma before onset using a large language model chatbot, Investigative Ophthalmology and Visual Science, 65, 7, (2024); Yun S.; Lin S.; Gu X.; Shen B., Project-specific code summarization with in-context learning, Journal of Systems and Software, 216, (2024)</t>
  </si>
  <si>
    <t>L. Feng; School of Statistics and Data Science, Jiangxi University of Finance and Economics, Nanchang, China; email: fenglb88@gmail.com</t>
  </si>
  <si>
    <t>Emerald Publishing</t>
  </si>
  <si>
    <t>J. Account. Lit.</t>
  </si>
  <si>
    <t>2-s2.0-105004364254</t>
  </si>
  <si>
    <t>Koohestani R.; Bekker P.D.; Koç B.; Izadi M.</t>
  </si>
  <si>
    <t>Koohestani, Roham (59306434400); Bekker, Philippe De (60250210800); Koç, Begüm (59773387700); Izadi, Maliheh (57212699639)</t>
  </si>
  <si>
    <t>59306434400; 60250210800; 59773387700; 57212699639</t>
  </si>
  <si>
    <t>Benchmarking AI Models in Software Engineering: A Review, Search Tool, and Unified Approach for Elevating Benchmark Quality</t>
  </si>
  <si>
    <t>10.1109/TSE.2025.3644183</t>
  </si>
  <si>
    <t>https://www.scopus.com/inward/record.uri?eid=2-s2.0-105025433270&amp;doi=10.1109%2FTSE.2025.3644183&amp;partnerID=40&amp;md5=86741d632cede97945f3c631b036bf07</t>
  </si>
  <si>
    <t>Delft University of Technology, Electrical Engineering, Mathematics, and Computer Science (EEMCS), Delft, 2628 XE, Netherlands</t>
  </si>
  <si>
    <t>Koohestani R., Delft University of Technology, Electrical Engineering, Mathematics, and Computer Science (EEMCS), Delft, 2628 XE, Netherlands; Bekker P.D., Delft University of Technology, Electrical Engineering, Mathematics, and Computer Science (EEMCS), Delft, 2628 XE, Netherlands; Koç B., Delft University of Technology, Electrical Engineering, Mathematics, and Computer Science (EEMCS), Delft, 2628 XE, Netherlands; Izadi M., Delft University of Technology, Electrical Engineering, Mathematics, and Computer Science (EEMCS), Delft, 2628 XE, Netherlands</t>
  </si>
  <si>
    <t>Benchmarks are essential for unified evaluation and reproducibility. The rapid rise of Artificial Intelligence for Software Engineering (AI4SE) has produced numerous benchmarks for tasks such as code generation and bug repair. However, this proliferation has led to major challenges: (1) fragmented knowledge across tasks, (2) difficulty in selecting contextually relevant benchmarks, (3) lack of standardization in benchmark creation, and (4) flaws that limit utility. Addressing these requires a dual approach: systematically mapping existing benchmarks for informed selection and defining unified guidelines for robust, adaptable benchmark development. We conduct a review of 247 studies, identifying 273 AI4SE benchmarks since 2014. We categorize them, analyze limitations, and expose gaps in current practices. Building on these insights, we introduce BenchScout, an extensible semantic search tool for locating suitable benchmarks. BenchScout employs automated clustering with contextual embeddings of benchmark-related studies, followed by dimensionality reduction. In a user study with 22 participants, BenchScout achieved usability, effectiveness, and intuitiveness scores of 4.5, 4.0, and 4.1 out of 5. To improve benchmarking standards, we propose BenchFrame, a unified approach to improve benchmark quality. Applying BenchFrame to HumanEval yielded HumanEvalNext, which features corrected errors, improved language conversion, higher test coverage, and greater difficulty. Evaluating 10 state-of-the-art code models on HumanEval, HumanEvalPlus, and HumanEvalNext revealed average pass-at-1 drops of 31.22% and 19.94%, respectively, underscoring the need for continuous benchmark refinement. We further examine BenchFrame's scalability through an agentic pipeline and confirm its generalizability on the MBPP dataset. Lastly, we publicly release the material of our review, user study, and the enhanced benchmark.1https://github.com/AISE-TUDelft/AI4SE-benchmarks © 1976-2012 IEEE.</t>
  </si>
  <si>
    <t>Benchmarking; Codes (symbols); Dimensionality reduction; Errors; Software engineering; Automated clustering; Codegeneration; Current practices; Dual approach; Embeddings; Reproducibilities; Search tools; Semantic search; Unified approach; User study; Semantics</t>
  </si>
  <si>
    <t>Chen M., Evaluating large language models trained on code, (2021); Team G.G., Gemini: A family of highly capable multimodal models, (2023); Gpt-4 technical report, (2023); van Dam T.; van der Heijden F.; de Bekker P.; Nieuwschepen B.; Otten M.; Izadi M., Investigating the performance of language models for completing code in functional programming languages: A Haskell case study, (2024); Athiwaratkun B., Multi-lingual evaluation of code generation models, (2022); Cassano F., MultiPL-E: A scalable and extensible approach to benchmarking neural code generation, (2022); Muennighoff N., OctoPACK: Instruction tuning code large language models, (2023); Zheng Q., CodeGeeX: A pre-trained model for code generation with multilingual evaluations on HumanEval-X, (2023); Dong Y.; Ding J.; Jiang X.; Li G.; Li Z.; Jin Z., CodeScore: Evaluating code generation by learning code execution, (2023); Liu J.; Xia C.S.; Wang Y.; Zhang L., Is your code generated by ChatGPT really correct?, Rigorous evaluation of large language models for code generation, (2023); AI for code: Predict code complexity using IBM’S CodeNet dataset, (2021); Peng Q.; Chai Y.; Li X., HumanEval-XL: A multilingual code generation benchmark for cross-lingual natural language generalization, (2024); Raihan N.; Anastasopoulos A.; Zampieri M., mHumanEval–A multilingual benchmark to evaluate large language models for code generation, (2024); Xia C.S.; Deng Y.; Zhang L., Top leaderboard ranking = Top coding proficiency, always?, EvoEval: Evolving coding benchmarks via LLM, (2024); Austin J., Program synthesis with large language models, (2021); Li Y., Competition-level code generation with AlphaCode, Science, 378, 6624, pp. 1092-1097, (2022); Hendrycks D., Measuring coding challenge competence with APPS, (2021); Jain N., LiveCodeBench: Holistic and contamination free evaluation of large language models for code, (2024); Tian H., Is ChatGPT the ultimate programming assistant – How far is it?, (2023); Quan S., CodeElo: Benchmarking competition-level code generation of LLMs with human-comparable Elo ratings, (2025); Dougherty Q.; Mehta R., Proving the coding interview: A benchmark for formally verified code generation, (2025); Xu Z.; Liu Y.; Yin Y.; Zhou M.; Poovendran R., KodCode: A diverse, challenging, and verifiable synthetic dataset for coding, (2025); Liu Z.; Hu X.; Zhou D.; Li L.; Zhang X.; Xiang Y., Code generation from flowcharts with texts: A benchmark dataset and an approach, Proc. Findings Assoc. Comput. Linguistics (EMNLP), pp. 6069-6077, (2022); Wang Z.; Liu S.; Sun Y.; Li H.; Shen K., CodeContests+: High-quality test case generation for competitive programming, (2025); Zheng Z., LiveCodeBench Pro: How do Olympiad medalists judge LLMs in competitive programming?, (2025); Sikka J.; Satya K.; Kumar Y.; Uppal S.; Shah R.R.; Zimmermann R., Learning based methods for code runtime complexity prediction, (2019); Moudgalya K.; Ramakrishnan A.; Chemudupati V.; Lu X.H., Tasty: A transformer based approach to space and time complexity, (2023); Baik S.-Y.; Jeon M.; Hahn J.; Kim J.; Han Y.-S.; Ko S.-K., CodeComplex: A time-complexity dataset for bilingual source codes, (2024); Yadav A.; Singh M., PythonSaga: Redefining the benchmark to evaluate code generating LLM, (2024); Huang D.; Zhang J.M.; Qing Y.; Cui H., EffiBench: Benchmarking the efficiency of automatically generated code, (2024); Weyssow M.; Kamanda A.; Sahraoui H., CodeUltraFeedback: An LLM-as-a-judge dataset for aligning large language models to coding preferences, (2024); Shypula A., Learning performance-improving code edits, (2024); Peng Y.; Wan J.; Li Y.; Ren X., Coffe: A code efficiency benchmark for code generation, Proc. ACM Softw. Eng., 2, pp. 242-265, (2025); Lai Y., DS-1000: A natural and reliable benchmark for data science code generation, (2022); Zan D., CERT: Continual pre-training on sketches for library-oriented code generation, (2022); Agashe R.; Iyer S.; Zettlemoyer L., JuICe: A large scale distantly supervised dataset for open domain context-based code generation, Proc. Conf. Empirical Methods Natural Lang. Process. (EMNLPIJCNLP), pp. 5436-5446, (2019); Chandel S.; Clement C.B.; Serrato G.; Sundaresan N., Training and evaluating a jupyter notebook data science assistant, (2022); Huang J., Execution-based evaluation for data science code generation models, (2022); Zhang Y.; Jiang Q.; Han X.; Chen N.; Yang Y.; Ren K., Benchmarking data science agents, (2024); Zan D.; Chen B.; Lin Z.; Guan B.; Yongji W.; Lou J.-G., When language model meets private library, Proc. Findings Assoc. Comput. Linguistics (EMNLP), pp. 277-288, (2022); Tang X.; Qian B.; Gao R.; Chen J.; Chen X.; Gerstein M.B., BioCoder: A benchmark for bioinformatics code generation with large language models, Bioinformatics, 40, S1, pp. i266-i276, (2024); Cui Y., WebApp1K: A practical code-generation benchmark for web app development, (2024); Hendrycks D., Measuring coding challenge competence with APPS, Proc. NeurIPS Datasets Benchmarks, (2021); Lightman H., Let’s verify step by step, (2023); Amini A.; Gabriel S.; Lin P.; Koncel-Kedziorski R.; Choi Y.; Hajishirzi H., MathQA: Towards interpretable math word problem solving with operation-based formalisms, (2019); Mishra S., Lila: A unified benchmark for mathematical reasoning, (2022); Roy S.; Roth D., Solving general arithmetic word problems, Proc. Conf. Empirical Methods Natural Lang. Process., pp. 1743-1752, (2015); Gao L., PAL: Program-aided language models, (2022); Chen W., TheoremQA: A theorem-driven question answering dataset, Proc. Conf. Empirical Methods Natural Lang. Process., pp. 7889-7901, (2023); Haller P.; Golde J.; Akbik A., PECC: Problem extraction and coding challenges, Proc. Int. Conf. Lang. Resour. Eval., 2024, pp. 12690-12699; Su H., BRIGHT: A realistic and challenging benchmark for reasoning-intensive retrieval, (2024); Yin P.; Deng B.; Chen E.; Vasilescu B.; Neubig G., Learning to mine aligned code and natural language pairs from stack overflow, Proc. 15th Int. Conf. Mining Softw. Repositories (MSR), pp. 476-486, (2018); Wang Z.; Cuenca G.; Zhou S.; Xu F.F.; Neubig G., MCoNaLa: A benchmark for code generation from multiple natural languages, (2022); Orlanski G.; Gittens A., Reading StackOverflow encourages cheating: Adding question text improves extractive code generation, (2021); Hao Y., AixBench: A code generation benchmark dataset, (2022); Huang J., CoSQA: 20,000+ web queries for code search and question answering, Proc. 59th Annu. Meeting Assoc. Comput. Linguistics 11th Int. Joint Conf. Natural Lang. Process., ACL, pp. 5690-5700, (2021); Lu S., CodeXGLUE: A machine learning benchmark dataset for code understanding and generation, (2021); Iyer S.; Konstas I.; Cheung A.; Zettlemoyer L., Mapping language to code in programmatic context, Proc. Conf. Empirical Methods Natural Lang. Process., Assoc. for Comput. Linguistics, pp. 1643-1652, (2018); Nijkamp E., CodeGen: An open large language model for code with multi-turn program synthesis, (2023); Zhang S.; Wang J.; Dong G.; Sun J.; Zhang Y.; Pu G., Experimenting a new programming practice with LLMs, (2024); Liguori P., Can we generate shellcodes via natural language? An empirical study, Autom. Softw. Eng., 29, 1, (2022); Helmuth T.; Helmuth T.; Kelly P.; Kelly P., PSB2: The second program synthesis benchmark suite, Proc. Annu. Conf. Genetic Evol. Comput., pp. 785-794, (2021); Li R., TACO: Topics in algorithmic COde generation dataset, (2023); Honarvar S.; Wilk M.V.D.; Donaldson A., Turbulence: Systematically and automatically testing instruction-tuned large language models for code, (2023); Shin J.; Wei M.; Wang J.; Shi L.; Wang S., The good, the bad, and the missing: Neural code generation for machine learning tasks, ACM Trans. Softw. Eng. Methodol., 33, 2, pp. 1-24, (2024); Chen J., RMCBench: Benchmarking large language models’ resistance to malicious code, Proc. 39th IEEE/ACM Int. Conf. Autom. Softw. Eng., pp. 995-1006, (2024); Liguori P., EVIL: Exploiting software via natural language, Proc. IEEE 32nd Int. Symp. Softw. Rel. Eng. (ISSRE), pp. 321-332, (2021); Xie Y.; Xie A.; Sheth D.; Liu P.; Fried D.; Rose C., CodeBenchGen: Creating scalable execution-based code generation benchmarks, (2024); Yan K.; Guo H.; Shi X.; Xu J.; Gu Y.; Li Z., CodeIF: Benchmarking the instruction-following capabilities of large language models for code generation, (2025); Wang P., CodeIF-Bench: Evaluating instruction-following capabilities of large language models in interactive code generation, (2025); Yin P., Natural language to code generation in interactive data science notebooks, Proc. 61st Annu. Meeting Assoc. Comput. Linguistics (Volume 1: Long Papers), pp. 126-173, (2023); Shah N.; Genc Z.; Araci D., StackEval: Benchmarking LLMs in coding assistance, Proc. Adv. Neural Inf. Process. Syst., 37, pp. 36976-36994, (2024); Petrukha I.; Kurliak Y.; Stulova N., SwiftEval: Developing a language-specific benchmark for LLM-generated code evaluation, Proc. IEEE/ACM 2nd Int. Conf. AI Found. Models Softw. Eng. (Forge), pp. 73-77, (2025); Gong J., CoSQA+: Pioneering the multi-choice code search benchmark with test-driven agents, (2025); InfiCoder-Eval: Systematically evaluating question-answering for code large language models, (2023); Hu X.; Li G.; Xia X.; Lo D.; Jin Z., Deep code comment generation, Proc. 26th Conf. Program Comprehension (ICPC), pp. 200-210, (2018); Hu X.; Li G.; Xia X.; Lo D.; Jin Z., Deep code comment generation with hybrid lexical and syntactical information, Empirical Softw. Eng., 25, 3, pp. 2179-2217, (2020); Jin X.; Larson J.; Yang W.; Lin Z., Binary code summarization: Benchmarking ChatGPT/GPT-4 and other large language models, (2023); Allamanis M.; Allamanis M.; Peng H.; Peng H.; Sutton C.; Sutton C., A convolutional attention network for extreme summarization of source code, (2016); LeClair A.; LeClair A.; Jiang S.; Jiang S.; McMillan C.; McMillan C., A neural model for generating natural language summaries of program subroutines, Proc. Int. Conf. Softw. Eng., pp. 795-806, (2019); Hu X.; Li G.; Xia X.; Lo D.; Lu S.; Jin Z., Summarizing source code with transferred API knowledge, Proc. 27th Int. Joint Con. Artif. Intell., pp. 2269-2275, (2018); Hasan M., CoDesc: A large code-description parallel dataset, (2021); Barone A.V.M.; Sennrich R., A parallel corpus of Python functions and documentation strings for automated code documentation and code generation; Pai K.; Devanbu P.; Ahmed T., CoDocBench: A dataset for code-documentation alignment in software maintenance, (2025); Hu C.; Chai Y.; Zhou H.; Meng F.; Zhou J.; Gu X., How effectively do code language models understand poor-readability code?, Proc. 39th IEEE/ACM Int. Conf. Autom. Softw. Eng., pp. 795-806, (2024); Yun S.; Lin S.; Gu X.; Shen B., Project-specific code summarization with in-context learning, J. Syst. Softw., 216, (2024); Li J., Can LLM already serve as a database interface? A big bench for large-scale database grounded text-to-SQLs, Proc. Neural Inf. Process. Syst., 2023, pp. 42330-42357; Lee C.-H.; Polozov O.; Richardson M., KaggleDBQA: Realistic evaluation of text-to-SQL parsers, Proc. Annu. Meeting Assoc. Comput. Linguistics, (2021); Yao Z., StaQC: A systematically mined question-code dataset from stack overflow, Proc. Web Conf., pp. 1693-1703, (2018); Lei F., Spider 2.0: Evaluating language models on real-world enterprise text-to-SQL workflows, (2024); Gan Y., Towards robustness of text-to-SQL models against synonym substitution, (2021); Deng X.; Awadallah A.H.; Meek C.; Polozov O.; Sun H.; Richardson M., Structure-grounded pretraining for text-to-SQL, Proc. Conf. North Amer. Chapter Assoc. Comput. Linguistics, Human Lang. Technol., 2021, pp. 1337-1350; Gan Y.; Chen X.; Purver M., Exploring underexplored limitations of cross-domain text-to-SQL generalization, (2021); Min Q.; Shi Y.; Zhang Y., A pilot study for Chinese SQL semantic parsing, (2019); Yu T., SParC: Cross-domain semantic parsing in context, (2019); Liang Q., Lyra: A benchmark for turducken-style code generation, Proc. 31st Int. Joint Conf. Artif. Intell., pp. 4238-4244, (2022); Wang L., DuSQL: A large-scale and pragmatic Chinese text-to-SQL dataset, Proc. Conf. Empirical Methods Natural Lang. Process. (EMNLP), Association for Computational Linguistics, pp. 6923-6935, (2020); Yu T., CoSQL: A conversational text-to-SQL Challenge towards cross-domain natural language interfaces to databases, (2019); Li H., OmniSQL: Synthesizing high-quality text-to-SQL data at scale, (2025); Bakshandaeva D.; Somov O.; Dmitrieva E.; Davydova V.; Tutubalina E., PAUQ: Text-to-SQL in Russian, Proc. Findings Assoc. Computat. Linguistics (EMNLP), pp. 2355-2376, (2022); Almohaimeed S.; Almohaimeed S.; Al Ghanim M.; Wang L., Ar-spider: Text-to-SQL in Arabic, Proc. 39th ACM/SIGAPP Symp. Appl. Comput. (SAC), pp. 1024-1030, (2024); Kanburoglu A.B.; Tek F.B., TUR2SQL: A cross-domain Turkish dataset for text-to-SQL, Proc. 8th Int. Conf. Comput. Sci. Eng. (UBMK), pp. 206-211, (2023); Aw K.L.; Montariol S.; AlKhamissi B.; Schrimpf M.; Bosselut A., Instruction-tuning aligns LLMs to the human brain, (2023); Li B., DevBench: A comprehensive benchmark for software development, (2024); Li J., DevEval: A manually-annotated code generation benchmark aligned with real-world code repositories, (2024); Zeng Z.; Wang Y.; Xie R.; Ye W.; Zhang S., CoderUJB: An executable and unified Java benchmark for practical programming scenarios, (2024); Zhuang Y.; Yu Y.; Wang K.; Sun H.; Zhang C., ToolQA: A dataset for LLM question answering with external tools, (2023); Wang X., MINT: Evaluating LLMs in multi-turn interaction with tools and language feedback, (2024); Gong L.; Wang S.; Elhoushi M.; Cheung A., Evaluation of LLMs on syntax-aware code fill-in-the-middle tasks, (2024); Liu X., AgentBench: Evaluating LLMs as agents, (2023); Xiao Y.; Wang R.; Kong L.; Golac D.; Wang W., CSR-Bench: Benchmarking LLM agents in deployment of computer science research repositories, (2025); Du X., ClassEval: A manually-crafted benchmark for evaluating LLMs on class-level code generation, (2023); Zhuo T.Y., BigCodeBench: Benchmarking code generation with diverse function calls and complex instructions, (2024); Wang S.; Ding L.; Shen L.; Luo Y.; Du B.; Tao D., OOP: Object-oriented programming evaluation benchmark for large language models, Proc. Findings Assoc. Comput. Linguistics (ACL), pp. 13619-13639, (2024); Roy M.K., CodeSense: A real-world benchmark and dataset for code semantic reasoning, (2025); XueLi P., ClassEval-T: Evaluating large language models in class-level code translation, Proc. ACM Softw. Eng., 2, pp. 1421-1444, (2025); Jimenez C.E., SWE-Bench: Can language models resolve real-world GitHub issues?, (2023); Ding Y., CrossCodeEval: A diverse and multilingual benchmark for cross-file code completion, (2023); Yu H., CoderEval: A benchmark of pragmatic code generation with generative pre-trained models, (2023); Agrawal L.A.; Kanade A.; Goyal N.; Lahiri S.K.; Rajamani S.K., Guiding language models of code with global context using monitors, (2023); Svajlenko J.; Roy C.K., Evaluating clone detection tools with BigCloneBench, Proc. IEEE Int. Conf. Softw. Maintenance Evol. (ICSME), pp. 131-140, (2015); Zhang L., DI-BENCH: Benchmarking large language models on dependency inference with testable repositories at scale, (2025); Bouzenia I.; Krishan B.P.; Pradel M., DyPyBench: A benchmark of executable Python software, Proc. ACM Softw. Eng., 1, pp. 338-358, (2024); Zan D., Multi-SWE-Bench: A multilingual benchmark for issue resolving, (2025); Ouyang A., KernelBench: Can LLMs Write Efficient GPU Kernels?, (2025); Cheng K., CODEMENV: Benchmarking large language models on code migration, (2025); Guo J., CodeEditorBench: Evaluating code editing capability of LLMs, Proc. ICLR 3rd Workshop Deep Learn. Code, (2025); Liu K., ProjectEval: A benchmark for programming agents automated evaluation on project-level code generation, (2025); Liu T.; Xu C.; McAuley J., RepoBench: Benchmarking repository-level code auto-completion systems, (2023); Zhang F., RepoCoder: Repository-level code completion through iterative retrieval and generation, (2023); Li J.; Li G.; Zhang X.; Dong Y.; Jin Z., EvoCodeBench: An evolving code generation benchmark aligned with real-world code repositories, (2024); Zan D., Codes: Natural language to code repository via multilayer sketch, (2024); Tang X., ML-Bench: Evaluating large language models and agents for machine learning tasks on repository-level code, (2024); Liu M.; Yang T.; Lou Y.; Du X.; Wang Y.; Peng X., Code-Gen4Libs: A two-stage approach for library-oriented code generation, Proc. 38th IEEE/ACM Int. Conf. Autom. Softw. Eng. (ASE), pp. 434-445, (2023); Badertdinov I., SWE-Rebench: An automated pipeline for task collection and decontaminated evaluation of software engineering agents, (2025); Rashid M.S., SWE-PolyBench: A multi-language benchmark for repository level evaluation of coding agents, (2025); Zheng D., HumanEvo: An evolution-aware benchmark for more realistic evaluation of repository-level code generation, proc. IEEE/ACM 47th Int. Conf. Softw. Eng. (ICSE), (2025); Liang S.; Hu Y.; Jiang N.; Tan L., Can language models replace programmers?, REPOCOD Says’ not yet, (2024); Li W., FEA-Bench: A benchmark for evaluating repository-level code generation for feature implementation, (2025); Cao J.; Chen Z.; Wu J.; Cheung S.-C.; Xu C., JavaBench: A benchmark of object-oriented code generation for evaluating large language models, Proc. 39th IEEE/ACM Int. Conf. Automat. Softw. Eng., pp. 870-882, (2024); Zhang L., SWE-bench goes live!, (2025); Miserendino S.; Wang M.; Patwardhan T.; Heidecke J., SWE-Lancer: Can frontier LLMs earn one million from real-world freelance software engineering?, (2025); Song Y., RestGPT: Connecting large language models with real-world restful APIs, (2023); Peng Y., Revisiting, benchmarking and exploring API recommendation: How far are we?, (2021); Huang Q.; Xia X.; Xing Z.; Lo D.; Wang X., API method recommendation without worrying about the task-API knowledge gap, Proc. 33rd ACM/IEEE Int. Conf. Autom. Softw. Eng. (ASE), pp. 293-304, (2018); Patil S.G.; Zhang T.; Wang X.; Gonzalez J.E., Gorilla: Large language model connected with massive APIs, (2023); Li M., API-bank: A comprehensive benchmark for tool-augmented LLMs, (2023); Wang Z.Z., CodeRAG-Bench: Can retrieval augment code generation?, (2024); Rao N.; Bansal C.; Guan J., Search4Code: Code search intent classification using weak supervision, (2021); Li X., CoIR: A comprehensive benchmark for code information retrieval models, (2024); Al-Kaswan A.; Izadi M.; Van Deursen A., Traces of memorisation in large language models for code, Proc. IEEE/ACM 46th Int. Conf. Softw. Eng., pp. 1-12, (2024); Zhang T.; Upadhyaya G.; Reinhardt A.; Rajan H.; Kim M., Are code examples on an online Q&amp;A forum reliable?: A study of API misuse on stack overflow, Proc. IEEE/ACM 40th Int. Conf. Softw. Eng. (ICSE), pp. 886-896, (2018); Zhong L.; Wang Z., Can LLM replace stack overflow? A study on robustness and reliability of large language model code generation, Proc. AAAI Conf. Artif. Intell., 38, 19, pp. 21841-21849, (2024); Gu Z.; Wu J.; Liu J.; Zhou M.; Gu M., An empirical study on API-misuse bugs in open-source c programs, Proc. IEEE 43rd Annu. Comput. Softw. Appl. Conf. (COMPSAC), 1, pp. 11-20, (2019); Kulal S., SPOC: Search-based pseudocode to code, Proc. Adv. Neural Inf. Process. Syst., Curran Associates, 32, pp. 11906-11917, (2019); Zavershynskyi M.; Skidanov A.; Polosukhin I., NAPS: Natural program synthesis dataset, (2018); Wu J.; Chen S.; Cao J.; Lo H.C.; Cheung S.-C., Isolatinglanguagecoding from problem-solving: Benchmarking LLMs with PseudoEval, (2025); Oda Y., Learning to generate pseudo-code from source code using statistical machine translation, Proc. 30th IEEE/ACM Int. Conf. Autom. Softw. Eng. (ASE), pp. 574-584, (2015); Zhong V.; Xiong C.; Socher R., Seq2SQL: Generating structured queries from natural language using reinforcement learning, (2017); Yu T., Spider: A large-scale human-labeled dataset for complex and cross-domain semantic parsing and text-to-SQL task, (2018); Lin X.V., NL2Bash: A corpus and semantic parser for natural language interface to the Linux operating system, Proc. Computat. Lang., (2018); Roziere B.; Zhang J.M.; Charton F.; Harman M.; Synnaeve G.; Lample G., Leveraging automated unit tests for unsupervised code translation, (2022); Zhu M.; Suresh K.; Reddy C.K., Multilingual code snippets training for program translation, Proc. AAAI Conf. Artif. Intell., 36, 10, pp. 11783-11790, (2022); Ahmad W.U.; Tushar M.G.R.; Chakraborty S.; Chang K.-W., Avatar: A parallel corpus for Java-Python program translation, Proc. Findings Assoc. Computat. Linguistics, pp. 2268-2281, (2023); Yan W.; Tian Y.; Li Y.; Chen Q.; Wang W., CodeTransOcean: A comprehensive multilingual benchmark for code translation, (2023); Jiao M.; Yu T.; Li X.; Qiu G.; Gu X.; Shen B., On the evaluation of neural code translation: Taxonomy and benchmark, Proc. 38th IEEE/ACM Int. Conf. Automated Softw. Eng. (ASE), pp. 1529-1541; Zhang J.; Nie P.; Li J.J.; Gligoric M., Multilingual code co-evolution using large language models, Proc. 31st ACM Joint Eur. Softw. Eng. Conf. Symp. Found. Softw. Eng., pp. 695-707; Ou G.; Liu M.; Chen Y.; Peng X.; Zheng Z., Repository-level code translation benchmark targeting rust, (2024); Jana P.; Jha P.; Ju H.; Kishore G.; Mahajan A.; Ganesh V., CoTran: An LLM-based code translator using reinforcement learning with feedback from compiler and symbolic execution, Proc. ECAI, pp. 4011-4018, (2024); Wang Y., RepoTransBench: A real-world benchmark for repository-level code translation, (2024); Paul I.; Glavas G.; Gurevych I., IRCoder: Intermediate representations make language models robust multilingual code generators, (2024); Just R.; Jalali D.; Ernst M.D., Defects4J: A database of existing faults to enable controlled testing studies for java programs, Proc. Int. Symp. Softw. Testing Anal. (ISSTA), pp. 437-440, (2014); Silva A.; Saavedra N.; Monperrus M., GitBug-Java: A reproducible benchmark of recent Java bugs, Proc. IEEE/ACM 21st Int. Conf. Mining Softw. Repositories (MSR), pp. 118-122, (2024); Zhang Q., A critical review of large language model on software engineering: An example from ChatGPT and automated program repair, (2023); Yang B., CREF: An LLM-based conversational software repair framework for programming tutors, (2024); Lee J.Y.; Kang S.; Yoon J.; Yoo S., The GitHub recent bugs dataset for evaluating LLM-based debugging applications, (2023); Goues C.L., The manybugs and introclass benchmarks for automated repair of c programs, IEEE Trans. Softw. Eng., 41, 12, pp. 1236-1256, (2015); Tian R., DebugBench: Evaluating debugging capability of large language models, (2024); Lin D., QuixBugs: A multi-lingual program repair benchmark set based on the Quixey challenge, Proc. ACM SIGPLAN Int. Conf. Syst., Program., Lang. Appl., Softw. Humanity, pp. 55-56, (2017); Labash B.; Rosedale A.; Reents A.; Negritto L.; Wiel C., Res-Q: Evaluating code-editing large language model systems at the repository scale, (2024); Babe H.M.; Nguyen S.; Zi Y.; Guha A.; Feldman M.Q.; Anderson C.J., StudentEval: A benchmark of student-written prompts for large language models of code, (2023); Hu Y.; Ahmed U.Z.; Mechtaev S.; Leong B.; Roychoudhury A., Re-factoring based program repair applied to programming assignments, Proc. 34th IEEE/ACM Int. Conf. Autom. Softw. Eng. (ASE), pp. 388-398, (2019); Wu Y.; Li Z.; Zhang J.M.; Liu Y., ConDefects: A new dataset to address the data leakage concern for LLM-based fault localization and program repair, (2023); Shariffdeen R.; Mirchev M.; Noller Y.; Roychoudhury A., Cerberus: A program repair framework, Proc. IEEE/ACM 45th Int. Conf. Softw. Eng.: Companion Proc. (ICSE-Companion), pp. 73-77, (2023); Silva A.; Monperrus M., RepairBench: Leaderboard of frontier models for program repair, Proc. IEEE/ACM Int. Workshop Large Lang. Models Code (LLM4Code), pp. 9-16, (2025); Nunes H.; Sharma T.; Figueiredo E., MaRV: A manually validated refactoring dataset, Proc. IEEE/ACM 2nd Int. Conf. AI Found. Models Softw. Eng. (Forge), pp. 141-145, (2025); Widyasari R., BugsInPy: A database of existing bugs in python programs to enable controlled testing and debugging studies, Proc. 28th ACM Joint Meeting Eur. Softw. Eng. Conf. Symp. Found. Softw. Eng., pp. 1556-1560, (2020); Bhandari G.P.; Bhandari P.; Naseer A.; Naseer A.; Moonen L.; Moonen L., CVEfixes: Automated collection of vulnerabilities and their fixes from open-source software, Proc. Softw. Eng., pp. 30-39, (2021); Tony C.; Mutas M.; Ferreyra N.E.D.; Scandariato R., LLMSecEval: A dataset of natural language prompts for security evaluations, Proc. IEEE Work. Conf. Mining Softw. Repositories, pp. 588-592, (2023); Siddiq M.L.; Siddiq M.L.; Santos J.C.S.; Santos J.C.S., SecurityEval dataset: Mining vulnerability examples to evaluate machine learning-based code generation techniques, (2022); Bui Q.-C.; Scandariato R.; Ferreyra N.E.D., Vul4J: A dataset of reproducible Java vulnerabilities geared towards the study of program repair techniques, Proc. 19th Int. Conf. Mining Softw. Repositories, pp. 464-468, (2022); Tihanyi N.; Bisztray T.; Jain R.; Ferrag M.A.; Cordeiro L.C.; Mavroeidis V., The FormAI dataset: Generative AI in software security through the lens of formal verification, Proc. 19th Int. Conf. Predictive Models Data Analytics Softw. Eng., pp. 33-43; Wu Y., How effective are neural networks for fixing security vulnerabilities, Proc. 32nd ACM SIGSOFT Int. Symp. Softw. Testing Anal., pp. 1282-1294, (2023); Durieux T.; Ferreira J.F.; Abreu R.; Cruz P., Empirical review of automated analysis tools on 47,587 Ethereum smart contracts, Proc. ACM/IEEE 42nd Int. Conf. Softw. Eng., pp. 530-541; Zhou Y.; Liu S.; Siow J.; Du X.; Liu Y., Devign: Effective vulnerability identification by learning comprehensive program semantics via graph neural networks, (2019); Zheng Y., D2A: A Dataset built for AI-Based vulnerability detection methods using differential analysis, (2021); Fan J.; Li Y.; Wang S.; Nguyen T.N., A C/C++ code vulnerability dataset with code changes and CVE summaries, Proc. 17th Int. Conf. Mining Softw. Repositories (MSR), pp. 508-512, (2020); Mei X., ARVO: Atlas of reproducible vulnerabilities for open source software, (2024); Liu E.T.; Wang A.; Mateega S.; Georgescu C.; Tang D., VADER: A human-evaluated benchmark for vulnerability assessment, detection, explanation, and remediation, (2025); Lin B.; Wang S.; Chen L.; Mao X., There are more fish in the sea: Automated vulnerability repair via binary templates, (2024); Tufano M.; Chandel S.; Agarwal A.; Sundaresan N.; Clement C.B., Predicting code coverage without execution, (2023); Watson C.; Tufano M.; Moran K.; Bavota G.; Poshyvanyk D., On learning meaningful assert statements for unit test cases, Proc. ACM/IEEE 42nd Int. Conf. Softw. Eng., pp. 1398-1409, (2020); Wang Z.; Liu K.; Li G.; Jin Z., HITS: High-coverage LLM-based unit test generation via method slicing, Proc. 39th IEEE/ACM Int. Conf. Autom. Softw. Eng., pp. 1258-1268, (2024); Bareiss P.; Souza B.; d'Amorim M.; Pradel M., Code generation tools (almost) for free? A study of few-shot, pre-trained language models on code, (2022); Wan C., Automated testing of software that uses machine learning APIs, Proc. 44th Int. Conf. Softw. Eng., pp. 212-224, (2022); Zeng Z.; Wang Y.; Xie R.; Ye W.; Zhang S., CoderUJB: An executable and unified Java benchmark for practical programming scenarios, Proc. 33rd ACM SIGSOFT Int. Symp. Softw. Testing Anal., pp. 124-136, (2024); Zhang Q.; Shang Y.; Fang C.; Gu S.; Zhou J.; Chen Z., Testbench: Evaluating class-level test case generation capability of large language models, (2024); Wang W., TestEval: Benchmarking large language models for test case generation, (2024); Yaraghi A.S.; Holden D.; Kahani N.; Briand L., Automated test case repair using language models, IEEE Trans. Softw. Eng., 51, 4, pp. 1104-1133, (2025); Wang Y., ProjectTest: A project-level unit test generation benchmark and impact of error fixing mechanisms, (2025); Xu J.; Pang B.; Qu J.; Hayashi H.; Xiong C.; Zhou Y., Clover: A test case generation benchmark with coverage, long-context, and verification, (2025); Tufano M.; Drain D.; Svyatkovskiy A.; Deng S.K.; Sundaresan N., Unit test case generation with transformers and focal context, (2020); Gu A.; Roziere B.; Leather H.; Solar-Lezama A.; Synnaeve G.; Wang S.I., CruxEval: A benchmark for code reasoning, understanding and execution, (2024); Dinella E.; Chandra S.; Maniatis P., CRQBench: A benchmark of code reasoning questions, (2024); Lin Z.; Gou Z.; Liang T.; Luo R.; Liu H.; Yang Y., CriticBench: Benchmarking LLMs for critique-correct reasoning, (2024); Yan W., CodeScope: An execution-based multilingual multitask multidimensional benchmark for evaluating LLMs on code understanding and generation, (2024); Zhang A., CodeCriticBench: A holistic code critique benchmark for large language models, (2025); Xu R., CruxEval-X: A benchmark for multilingual code reasoning, understanding and execution, (2025); Shen B.; Meng N., ConflictBench: A benchmark to evaluate software merge tools, J. Syst. Softw., 214, (2024); Venkatesh A.P.S.; Sabu S.; Wang J.; Mir A.M.; Li L.; Bodden E., TypeEvalpy: A micro-benchmarking framework for python type inference tools, Proc. IEEE/ACM 46th Int. Conf. Softw. Eng., Companion Proc. (ICSE-Companion), pp. 49-53, (2023); Li Z., Automating code review activities by large-scale pretraining, Proc. ESEC/SIGSOFT FSE, pp. 1035-1047, (2022); Schnappinger M.; Schnappinger M.; Fietzke A.; Fietzke A.; Pretschner A.; Pretschner A., Defining a software maintainability dataset: Collecting, aggregating and analysing expert evaluations of software maintainability, Proc. IEEE Int. Conf. Softw. Maintenance Evol., pp. 278-289, (2020); Wang T.; Zhang Y.; Jiang L.; Tang Y.; Li G.; Liu H., Deep learning based identification of inconsistent method names: How far are we?, Empirical Softw. Eng., 30, 1; Li Z., Automating code review activities by large-scale pretraining, Proc. 30th ACM Joint Eur. Softw. Eng. Conf. Symp. Found. Softw. Eng., pp. 1035-1047, (2022); Guo Q., Exploring the potential of ChatGPT in automated code refinement: An empirical study, Proc. 46th IEEE/ACM Int. Conf. Softw. Eng., pp. 1-13, (2024); Lin H.Y.; Liu C.; Gao H.; Thongtanunam P.; Treude C., CodeReviewQA: The code review comprehension assessment for large language models, (2025); Liu F., Exploring and evaluating hallucinations in LLM-powered code generation, (2024); Tian Y., CodeHalu: Investigating code hallucinations in LLMs via execution-based verification, Proc. AAAI Conf. Artif. Intell., 39, pp. 25300-25308, (2025); Jiang N.; Li Q.; Tan L.; Zhang T., Collu-Bench: A benchmark for predicting language model hallucinations in code, (2024); Fan Z.; Gao X.; Mirchev M.; Roychoudhury A.; Tan S.H., Automated repair of programs from large language models, Proc. IEEE/ACM 45th Int. Conf. Softw. Eng. (ICSE), pp. 1469-1481, (2023); Agarwal V.; Pei Y.; Alamir S.; Liu X., CodeMirage: Hallucinations in code generated by large language models, (2024); Siddiq M.L.; Santos J.C.S.; Tanvir R.H.; Ulfat N.; Rifat F.A.; Lopes V.C., Using large language models to generate JUnit tests: An empirical study, (2024); Srivastava A., Beyond the imitation game: Quantifying and extrapolating the capabilities of language models, (2022); Zhu M.; Jain A.; Suresh K.; Ravindran R.; Tipirneni S.; Reddy C.K., XLCoST: A benchmark dataset for cross-lingual code intelligence, (2022); Niu C.; Li C.; Ng V.; Luo B., CrossCodeBench: Benchmarking cross-task generalization of source code models, Proc. Int. Conf. Softw. Eng., pp. 537-549, (2023); Bogomolov E., Long code arena: A set of benchmarks for long-context code models, (2024); Husain H.; Wu H.-H.; Gazit T.; Allamanis M.; Brockschmidt M., CodeSearchNet challenge: Evaluating the state of semantic code search, (2019); Zhu Q., DomainEval: An auto-constructed benchmark for multidomain code generation, Proc. AAAI Conf. Artif. Intell., 39, pp. 26148-26156, (2025); Mastropaolo A.; Pascarella L.; Bavota G., Using deep learning to generate complete log statements, Proc. IEEE/ACM 44th Int. Conf. Softw. Eng. (ICSE), pp. 2279-2290, (2022); Li Y., Exploring the effectiveness of LLMs in automated logging generation: An empirical study, (2023); Li Y., Go static: Contextualized logging statement generation, Proc. ACM Softw. Eng., 1, pp. 609-630, (2024); Tan B.; Xu J.; Zhu Z.; He P., AL-Bench: A benchmark for automatic logging, (2025); Zhang C., LogBase: A large-scale benchmark for semantic log parsing, Proc. ACM Softw. Eng., 2, pp. 2091-2112, (2025); Zhu J.; He S.; He P.; Liu J.; Lyu M.R., Loghub: A large collection of system log datasets for ai-driven log analytics, Proc. IEEE 34th Int. Symp. Softw. Rel. Eng. (ISSRE), pp. 355-366, (2023); Jiang Z., A large-scale evaluation for log parsing techniques: How far are we?, Proc. 33rd ACM SIGSOFT Int. Symp. Softw. Testing Anal., pp. 223-234, (2024); Hashemi S.; Nyyssola J.; Mantyla M.V., LogPM: Character-based log parser benchmark, Proc. IEEE Int. Conf. Softw. Anal., Evolution Reengineering (SANER), pp. 705-710, (2024); Cui T., LogEval: A comprehensive benchmark suite for large language models in log analysis, (2024); Fan A., Large language models for software engineering: Survey and open problems, (2023); Hou X., Large language models for software engineering: A systematic literature review, (2024); Zakeri-Nasrabadi M.; Parsa S.; Ramezani M.; Roy C.; Ekhtiarzadeh M., A systematic literature review on source code similarity measurement and clone detection: Techniques, applications, and challenges, (2023); Wang K., Software development life cycle perspective: A survey of benchmarks for code large language models and agents, (2025); Hugging Face, (2016); Chen S.; Pusarla P.; Ray B., Dynamic benchmarking of reasoning capabilities in code large language models under data contamination, (2025)</t>
  </si>
  <si>
    <t>R. Koohestani; Delft University of Technology, Electrical Engineering, Mathematics, and Computer Science (EEMCS), Delft, 2628 XE, Netherlands; email: rkoohestani@tudelft.nl</t>
  </si>
  <si>
    <t>2-s2.0-105025433270</t>
  </si>
  <si>
    <t>Ouf M.; Li H.; Zhang M.; Guizani M.</t>
  </si>
  <si>
    <t>Ouf, Mohamed (60149876700); Li, Haoyu (60149995300); Zhang, Michael (60150219900); Guizani, Mariam (57219609576)</t>
  </si>
  <si>
    <t>60149876700; 60149995300; 60150219900; 57219609576</t>
  </si>
  <si>
    <t>Reverse Engineering User Stories from Code using Large Language Models</t>
  </si>
  <si>
    <t>Proceedings - 2025 IEEE International Conference on Collaborative Advances in Software and Computing, CASCON 2025</t>
  </si>
  <si>
    <t>10.1109/CASCON66301.2025.00080</t>
  </si>
  <si>
    <t>https://www.scopus.com/inward/record.uri?eid=2-s2.0-105033228856&amp;doi=10.1109%2FCASCON66301.2025.00080&amp;partnerID=40&amp;md5=9b4f0e3fc39fffa6bc1f09e94e1cd95c</t>
  </si>
  <si>
    <t>Queen's University, Kingston, Canada</t>
  </si>
  <si>
    <t>Ouf M., Queen's University, Kingston, Canada; Li H., Queen's University, Kingston, Canada; Zhang M., Queen's University, Kingston, Canada; Guizani M., Queen's University, Kingston, Canada</t>
  </si>
  <si>
    <t>User stories are essential in agile development, yet often missing or outdated in legacy and poorly documented systems. We investigate whether large language models (LLMs) can automatically recover user stories directly from source code and how prompt design impacts output quality. Using 1,750 annotated C++ snippets of varying complexity, we evaluate five state-of-the-art LLMs across six prompting strategies. Results show that all models achieve, on average, an F1 score of 0.8 for code up to 200 NLOC. Our findings show that a single illustrative example enables the smallest model (8B) to match the performance of a much larger 70B model. In contrast, structured reasoning via Chain-of-Thought offers only marginal gains, primarily for larger models. © 2025 IEEE.</t>
  </si>
  <si>
    <t>Agile development; Large language models; LLM;; User story automation</t>
  </si>
  <si>
    <t>Agile manufacturing systems; Automation; C++ (programming language); Codes (symbols); Legacy systems; Agile development; Design impact; Language model; Large language model; Large language model;; Output quality; Source codes; User stories; User story automation; Reverse engineering</t>
  </si>
  <si>
    <t>Natural Sciences and Engineering Research Council of Canada, CRSNG, (RGPIN-2024-06511); Natural Sciences and Engineering Research Council of Canada, CRSNG</t>
  </si>
  <si>
    <t>This work was supported by NSERC Discovery Grant RGPIN-2024-06511.</t>
  </si>
  <si>
    <t>Lucassen G.; Dalpiaz F.; Van Der Werf E.J.M.; Brinkkemper S., Forging high-quality user stories: Towards a discipline for agile requirements, 2015 IEEE 23rd international requirements engineering conference (RE). IEEE, pp. 126-135, (2015); Ramesh B.; Cao L.; Baskerville R., Agile requirements engineering practices and challenges: An empirical study, Information Systems Journal, 20, 5, pp. 449-480, (2010); Rahman T.; Zhu Y., Automated user story generation with test case specification using large language model, (2024); Chinnaswamy A.; Sabarish B.; Deepak Menan R., User story based automated test case generation using nlp, International Conference on Computational Intelligence in Data Science, pp. 156-166, (2024); Guizani M.; Chatterjee A.; Trinkenreich B.; May M.E.; Noa-Guevara G.J.; Russell L.J.; Cuevas Zambrano G.G.; Izquierdo-Cortazar D.; Steinmacher I.; Gerosa M.A., The long road ahead: Ongoing challenges in contributing to large oss organizations and what to do, Proceedings of the ACM on Human-Computer Interaction, 5, pp. 1-30, (2021); Guizani M.; Trinkenreich B.; Castro-Guzman A.A.; Steinmacher I.; Gerosa M.; Sarma A., Perceptions of the state of d&amp;i and d&amp;i initiative in the asf, Proceedings of the 2022 ACM/IEEE 44th International Conference on Software Engineering: Software Engineering in Society, pp. 130-142, (2022); Steinmacher I.; Silva M.A.G.; Gerosa M.A.; Redmiles D.F., A systematic literature review on the barriers faced by newcomers to open source software projects, Information and Software Technology, 59, pp. 67-85, (2015); Genaid A., Connecting user stories and code for test development, 2012 third international workshop on recommendation systems for software engineering (rsse), pp. 33-37, (2012); Fischbach J.; Vogelsang A.; Spies D.; Wehrle A.; Junker M.; Freudenstein D., Specmate: Automated creation of test cases from acceptance criteria, 2020 IEEE 13th international conference on software testing, validation and verification (ICST). IEEE, pp. 321-331, (2020); Elallaoui M.; Nafil K.; Touahni R., Automatic generation of uml sequence diagrams from user stories in scrum process, 2015 10th international conference on intelligent systems: Theories and applications (SITA), pp. 1-6, (2015); Elallaoui M.; Nafil K.; Touahni R., Automatic transformation of user stories into uml use case diagrams using nlp techniques, Procedia computer science, 130, pp. 42-49, (2018); Gilson F.; Galster M.; Georis F., Generating use case scenarios from user stories, Proceedings of the international conference on software and system processes, pp. 31-40, (2020); Raharjana I.K.; Siahaan D.; Fatichah C., User stories and natural language processing: A systematic literature review, IEEE access, 9, pp. 53811-53826, (2021); Nistala P.V.; Rajbhoj A.; Kulkarni V.; Soni S.; Nori K.V.; Reddy R., Towards digitalization of requirements: Generating context-sensitive user stories from diverse specifications, Automated Software Engineering, 29, 1, (2022); Colavito G.; Lanubile F.; Novielli N.; Quaranta L., Leveraging gpt-like llms to automate issue labeling, 2024 IEEE/ACM 21st International Conference on Mining Software Repositories (MSR), pp. 469-480, (2024); Abed O.; Nebe K.; Abdellatif A.B., Ai-generated user stories supporting human-centred development: An investigation on quality, International Conference on Human-Computer Interaction, pp. 3-13, (2024); Marques A.B.; Costa A.F.; Santos I.; Andrade R., Enriching user stories with usability features in a remote agile project: A case study, Proceedings of the XXI Brazilian Symposium on Software Quality, pp. 1-10, (2022); Marques N.; Silva R.R.; Bernardino J., Using chatgpt in software requirements engineering: A comprehensive review, Future Internet, 16, 6, (2024); Tikayat Ray A.; Cole B.F.; Pinon Fischer O.J.; Bhat A.P.; White R.T.; Mavris D.N., Agile methodology for the standardization of engineering requirements using large language models, Systems, 11, 7, (2023); Lee J.Y.; Kang S.; Yoon J.; Yoo S., The github recent bugs dataset for evaluating llm-based debugging applications, 2024 IEEE Conference on Software Testing, Verification and Validation (ICST). IEEE, pp. 442-444, (2024); MacNeil S.; Denny P.; Tran A.; Leinonen J.; Bernstein S.; Hellas A.; Sarsa S.; Kim J., Decoding logic errors: A comparative study on bug detection by students and large language models, Proceedings of the 26th Australasian Computing Education Conference, pp. 11-18, (2024); Wong M.-F.; Guo S.; Hang C.-N.; Ho S.-W.; Tan C.-W., Natural language generation and understanding of big code for ai-assisted programming: A review, Entropy, 25, 6, (2023); Kim M.; Notkin D.; Grossman D.; Wilson G., Identifying and summarizing systematic code changes via rule inference, IEEE Transactions on Software Engineering, 39, 1, pp. 45-62, (2012); Zhang C.; Wang J.; Zhou Q.; Xu T.; Tang K.; Gui H.; Liu F., A survey of automatic source code summarization, Symmetry, 14, 3, (2022); Bansal A.; Haque S.; McMillan C., Project-level encoding for neural source code summarization of subroutines, 2021 IEEE/ACM 29th International Conference on Program Comprehension (ICPC). IEEE, pp. 253-264, (2021); LeClair A.; Bansal A.; McMillan C., Ensemble models for neural source code summarization of subroutines, 2021 IEEE International Conference on Software Maintenance and Evolution (ICSME). IEEE, pp. 286-297, (2021); Sun W.; Miao Y.; Li Y.; Zhang H.; Fang C.; Liu Y.; Deng G.; Liu Y.; Chen Z., Source code summarization in the era of large language models, (2024); Yun S.; Lin S.; Gu X.; Shen B., Project-specific code summarization with in-context learning, Journal of Systems and Software, 216, (2024); Zhu J.; Miao Y.; Xu T.; Zhu J.; Sun X., On the effectiveness of large language models in statement-level code summarization, 2024 IEEE 24th International Conference on Software Quality, Reliability and Security (QRS). IEEE, pp. 216-227, (2024); The top programming languages on github-octoverse 2022, (2022); Tiobe index for 2024, (2024); Puri R.; Kung D.S.; Domeniconi G., Project codenet: A large-scale ai for code dataset for learning a diversity of coding tasks, NeurIPS Datasets &amp; Benchmarks, (2021); Project codenet-ibm developer exchange, (2021); Liu N.F.; Scharli N.; Lewkowycz A.; Lee J.P.; Guu K.; Schlag I.; Dai A.M.; Yu A.W.; Van Zuylen M.; Zhou D., Lost in the middle: How language models use long contexts, (2023); Cohen J., A coefficient of agreement for nominal scales, Educational and psychological measurement, 20, 1, pp. 37-46, (1960); Supplemental material for reverse engineering user stories from code using large language models, (2025); Meta-llama-3-8b-run with an api on replicate, (2024); Models &amp; pricing-deepseek api docs, (2024); Api pricing, (2025); Fujita M.; Onaga T.; Kano Y., Llm tuning and interpretable cot: Kis team in coliee 2024, JSAI International Symposium on Artificial Intelligence, pp. 140-155, (2024); Li J.; Li G.; Li Y.; Jin Z., Structured chain-of-thought prompting for code generation, ACM Transactions on Software Engineering and Methodology, (2023); Replicate-run machine learning models in the cloud; Deepseek-r1: Incentivizing reasoning capability in llms via reinforcement learning, (2024)</t>
  </si>
  <si>
    <t>Muller H.A.; Zou Y.; Bradbury J.; Stroulia E.</t>
  </si>
  <si>
    <t>35th IEEE International Conference on Collaborative Advances in Software and Computing, CASCON 2025</t>
  </si>
  <si>
    <t>10 November 2025 through 13 November 2025</t>
  </si>
  <si>
    <t>979-833159948-5</t>
  </si>
  <si>
    <t>Proc. - IEEE Int. Conf. Collab. Adv. Softw. Comput., CASCON</t>
  </si>
  <si>
    <t>2-s2.0-105033228856</t>
  </si>
  <si>
    <t>Pandey M.; Kumar S.</t>
  </si>
  <si>
    <t>Pandey, Mithilesh (59943398700); Kumar, Sandeep (57218539729)</t>
  </si>
  <si>
    <t>59943398700; 57218539729</t>
  </si>
  <si>
    <t>VP-IAFSP: Vulnerability Prediction Using Information Augmented Few-Shot Prompting with Open Source LLMs</t>
  </si>
  <si>
    <t>International Conference on Evaluation of Novel Approaches to Software Engineering, ENASE - Proceedings</t>
  </si>
  <si>
    <t>10.5220/0013346600003928</t>
  </si>
  <si>
    <t>https://www.scopus.com/inward/record.uri?eid=2-s2.0-105007968289&amp;doi=10.5220%2F0013346600003928&amp;partnerID=40&amp;md5=878ff33eb28e4a2e1eba477ddf37a6ef</t>
  </si>
  <si>
    <t>Department of Computer Science and Engineering, Indian Institute of Technology, Roorkee, India</t>
  </si>
  <si>
    <t>Pandey M., Department of Computer Science and Engineering, Indian Institute of Technology, Roorkee, India; Kumar S., Department of Computer Science and Engineering, Indian Institute of Technology, Roorkee, India</t>
  </si>
  <si>
    <t>Software vulnerabilities can cause significant damage to the organization and the user. This makes their timely and accurate detection pivotal during the software development and deployment process. Recent trends have highlighted the potential of Large Language Models for software engineering tasks and vulnerability prediction. However, their performance is often inhibited if they rely solely on plain text source code. This overlooks the critical syntactic and semantic information present in the code. To address this challenge, we introduce VP-IAFSP(Vulnerability Prediction using Information Augmented Few Shot Prompting). Our approach improves the LLMs’ efficiency for vulnerability prediction through Prompt Enhancements by augmenting information related to the code and integrating graph structural information from the code to utilize Few-shot Prompting. To assess the proposed approach, we conduct experiments on a manually labeled real-world dataset. The results reveal that the proposed methodology achieves between 2.69% to 75.30% increase in F1-Score for function-level vulnerability prediction tasks when compared to seven state-of-the-art methods. These findings underscore the benefits of combining Information Augmentation with Few-shot Prompting while designing prompts for vulnerability prediction. Copyright © 2025 by Paper published under CC license (CC BY-NC-ND 4.0).</t>
  </si>
  <si>
    <t>Few-Shot Prompting; Information Augmentation; Large Language Models; Prompt Enhancement; Software Vulnerability Prediction</t>
  </si>
  <si>
    <t>Codes (symbols); Forecasting; Information use; Open source software; Open systems; Semantics; Software design; Syntactics; Deployment process; Few-shot prompting; Information augmentation; Language model; Large language model; Open-source; Prompt enhancement; Software development process; Software vulnerabilities; Software vulnerability prediction; Copyrights</t>
  </si>
  <si>
    <t>Chakra S.; Krishna R.; Ding Y.; Ray B., Deep learning based vulnerability detection: Are we there yet?, IEEE Transactions on Software Engineering, 48, 9, pp. 3280-3296, (2022); Fan J.; Li Y.; Wang S.; Nguyen T. N., A c/c++ code vulnerability dataset with code changes and cve summaries, Proceedings of the 17th International Conference on Mining Software Repositories, pp. 508-512, (2020); Ferschke O.; Gurevych I.; Rittberger M., Flawfinder: A modular system for predicting quality flaws in wikipedia, CLEF (Online Working Notes/Labs/Workshop), pp. 1-10, (2012); Fu M.; Tantithamthavorn C., Linevul: A transformer-based line-level vulnerability prediction, Proceedings of the 19th International Conference on Mining Software Repositories, pp. 608-620, (2022); Fard H., Technical briefing on parameter efficient fine-tuning of (large) language models for code-intelligence, Proceedings of the 2024 IEEE/ACM 46th International Conference on Software Engineering: Companion Proceedings, ICSE-Companion’24, pp. 434-435, (2024); Hanif H.; Maffeis S., Vulberta: Simplified source code pre-training for vulnerability detection, 2022 International Joint Conference on Neural Networks (IJCNN), pp. 1-8, (2022); Jiarpakdee J.; Tantithamthavorn C. K.; Dam H. K.; Grundy J., An empirical study of model-agnostic techniques for defect prediction models, IEEE Transactions on Software Engineering, 48, 1, pp. 166-185, (2020); Johnson A.; Johnson A.; Dempsey K.; Ross R.; Gupta S.; Bailey D., Guide for security-focused configuration management of information systems, (2011); Kumar J.; Chimalakonda S., Code summarization without direct access to code: Towards exploring federated llms for software engineering, Proceedings of the 28th International Conference on Evaluation and Assessment in Software Engineering, pp. 100-109, (2024); Li R.; Allal L. B.; Zi Y.; Muennighoff N.; Kocetkov D.; Mou C.; Marone M., Star-coder: May the source be with you!, (2023); Li Y.; Wang S.; Nguyen T. N., Vulnerability detection with fine-grained interpretations, Proceedings of the 29th ACM Joint Meeting on European Software Engineering Conference and Symposium on the Foundations of Software Engineering, pp. 292-303, (2022); Li Z.; Zou D.; Xu S.; Jin H.; Zhu Y.; Chen Z., Sysevr: A framework for using deep learning to detect software vulnerabilities, IEEE Transactions on Dependable and Secure Computing, 19, 4, pp. 2244-2258, (2021); Li Z.; Zou D.; Xu S.; Ou X.; Jin H.; Wang S.; Deng Z.; Zhong Y., Vuldeepecker: A deep learning-based system for vulnerability detection, (2018); Lu G.; Ju X.; Chen X.; Pei W.; Cai Z., Grace: Empowering llm-based software vulnerability detection with graph structure and in-context learning, Journal of Systems and Software, (2024); Ma H.; Zhang C.; Bian Y.; Liu L.; Zhang Z.; Zhao P.; Zhang S.; Fu H.; Hu Q.; Wu B., Fairness-guided few-shot prompting for large language models, Advances in Neural Information Processing Systems, 36, pp. 43136-43155, (2023); Nashid N.; Sintaha M.; Mesbah A., Retrieval-based prompt selection for code-related few-shot learning, 2023 IEEE/ACM 45th International Conference on Software Engineering (ICSE), pp. 2450-2462, (2023); Nguyen V.-A.; Nguyen D. Q.; Nguyen V.; Le T.; Tran Q. H.; Phung D., Regvd: Revisiting graph neural networks for vulnerability detection, Proceedings of the ACM/IEEE 44th International Conference on Software Engineering: Companion Proceedings, pp. 178-182, (2022); Russell R., Automated vulnerability detection in source code using deep representation learning, 2018 17th IEEE International Conference on Machine Learning and Applications (ICMLA), pp. 757-762, (2018); Teyar A., Burpgpt: Chatgpt powered automated vulnerability detection tool, (2023); Wu Y.; Lu J.; Zhang Y.; Jin S., Vulnerability detection in c/c++ source code with graph representation learning, 2021 IEEE 11th Annual Computing and Communication Workshop and Conference (CCWC), pp. 1519-1524, (2021); Ye X.; Durrett G., The unreliability of explanations in few-shot prompting for textual reasoning, Advances in Neural Information Processing Systems, 35, pp. 30378-30392, (2022); Yun S.; Lin S.; Gu X.; Shen B., Project-specific code summarization with in-context learning, Journal of Systems and Software, 216, (2024); Zhang Q.; Singh C.; Liu L.; Liu X.; Yu B.; Gao J.; Zhao T., Tell your model where to attend: Post-hoc attention steering for llms, (2024); Zhou K.; Yang J.; Loy C. C.; Liu Z., Conditional prompt learning for vision-language models, Proceedings of the IEEE/CVF Conference on Computer Vision and Pattern Recognition, pp. 16816-16825, (2022); Zhou P.; Shi W.; Tian J.; Qi Z.; Li B.; Hao H.; Xu B., Attention based bidirectional long short-term memory networks for relation classification, Proceedings of the 54th Annual Meeting of the Association for Computational Linguistics (Volume 2: Short Papers), pp. 207-212, (2016); Zhou Y.; Liu S.; Siow J.; Du X.; Liu Y., Devign: Effective vulnerability identification by learning comprehensive program semantics via graph neural networks, Advances in Neural Information Processing Systems, 32, (2019); Cetin O.; Ekmekcioglu E.; Arief B.; Hernandez-Castro J., An empirical evaluation of large language models in static code analysis for php vulnerability detection, Journal of Universal Computer Science, 30, 9, pp. 1163-1183, (2024)</t>
  </si>
  <si>
    <t>Science and Technology Publications, Lda</t>
  </si>
  <si>
    <t>Institute for Systems and Technologies of Information, Control and Communication (INSTICC)</t>
  </si>
  <si>
    <t>20th International Conference on Evaluation of Novel Approaches to Software Engineering, ENASE 2025</t>
  </si>
  <si>
    <t>4 April 2025 through 6 April 2025</t>
  </si>
  <si>
    <t>Porto</t>
  </si>
  <si>
    <t>2-s2.0-105007968289</t>
  </si>
  <si>
    <t>Li Y.; Wu Y.; Wang Z.; Huang L.; Wang J.; Li J.; Huang M.</t>
  </si>
  <si>
    <t>Li, Yingling (57201731415); Wu, Yuhan (59181640900); Wang, Zi’ao (59107867900); Huang, Lei (59665769400); Wang, Junjie (55976866600); Li, Jianping (56003087700); Huang, Minying (36617335200)</t>
  </si>
  <si>
    <t>57201731415; 59181640900; 59107867900; 59665769400; 55976866600; 56003087700; 36617335200</t>
  </si>
  <si>
    <t>CodeDoctor: multi-category code review comment generation</t>
  </si>
  <si>
    <t>10.1007/s10515-025-00491-y</t>
  </si>
  <si>
    <t>https://www.scopus.com/inward/record.uri?eid=2-s2.0-85219627332&amp;doi=10.1007%2Fs10515-025-00491-y&amp;partnerID=40&amp;md5=36f953eb222bf6259616fcfb460bbfd3</t>
  </si>
  <si>
    <t>Laboratory for Wavelet Analysis, University of Electronic Science and Technology of China, Chengdu, China; College of Computer Science and Artificial Intelligence, Southwest Minzu University, Chengdu, China; Chengdu Research Institute, University of Electronic Science and Technology of China, Chengdu, China; State Key Laboratory of Intelligent Game, Institute of Software Chinese Academy of Sciences, Beijing, China; Business College, Southwest Minzu University, Chengdu, China</t>
  </si>
  <si>
    <t>Li Y., Laboratory for Wavelet Analysis, University of Electronic Science and Technology of China, Chengdu, China, College of Computer Science and Artificial Intelligence, Southwest Minzu University, Chengdu, China, Chengdu Research Institute, University of Electronic Science and Technology of China, Chengdu, China; Wu Y., College of Computer Science and Artificial Intelligence, Southwest Minzu University, Chengdu, China; Wang Z., College of Computer Science and Artificial Intelligence, Southwest Minzu University, Chengdu, China; Huang L., College of Computer Science and Artificial Intelligence, Southwest Minzu University, Chengdu, China; Wang J., State Key Laboratory of Intelligent Game, Institute of Software Chinese Academy of Sciences, Beijing, China; Li J., Laboratory for Wavelet Analysis, University of Electronic Science and Technology of China, Chengdu, China; Huang M., Business College, Southwest Minzu University, Chengdu, China</t>
  </si>
  <si>
    <t>Code review is an effective software quality assurance activity. However, this process is labor-intensive and time-consuming, requiring reviewers to carefully review under various categories (e.g., function, refactoring, documentation, etc) to generate review comments. Several approaches have been proposed for automatic review comment generation, although they can generate review comments, they hardly cover all manual review comments. Because most of these approaches simply utilize the information of submitted code and review comments, not fully modeling the features of code review (i.e., ignoring review category, the association of issue snippets and review comments). In this paper, we propose CodeDoctor, an automatic review comment generator with data augmentation and category-aware encoder-decoder to generate multi-category review comments. It consists of three main phases: (1) Data augmentation phase, which classifies review comments and builds review exemplars (i.e., the pairs of issue snippet and its comment) to augment review data by using a large language model (LLM) with prompt engineering and feedback loops; (2) Encoder phase, which encodes the inputs (i.e., review category, diff code and review exemplar) into semantic and token representations; (3) Decoder phase, which designs a category-focused decoder to capture the most relevant information of given category for multi-category review comment generation. Evaluations with five commonly-used and state-of-the-art baselines on two datasets show that CodeDoctor outperforms all baselines, with 1770% higher average BLEU-4, 111% higher average ROUGE-L and 49% higher average F1 than the best baseline. Furthermore, a human evaluation also confirms the significant potential of applying CodeDoctor in practical usage. Our approach can relieve the burden of reviewers by automatically generating multi-category review comments, and helps developers better detect code issues as early as possible, thereby facilitating software development. © The Author(s), under exclusive licence to Springer Science+Business Media, LLC, part of Springer Nature 2025.</t>
  </si>
  <si>
    <t>Category-focus attention; Exemplars; Multi-category review comments; Review comment generation</t>
  </si>
  <si>
    <t>Computer software selection and evaluation; Software design; Software quality; Category-focus attention; Code review; Data augmentation; Exemplar; Labor time; Labour-intensive; Multi-category review comment; Refactorings; Review comment generation; Software quality assurance; Semantics</t>
  </si>
  <si>
    <t>Chongqing Municipal Education Commission, CQMEC, (KJZD-K202214401, KJZD-K202114401); Chongqing Municipal Education Commission, CQMEC; Science and Technology Department of Chongqing Municipality, (CSTC2022JXJL00017, CSTC2022JXJL0214); National Natural Science Foundation of China, NSFC, (62302408); National Natural Science Foundation of China, NSFC; Science and Technology Department of Sichuan Province, SPDST, (2021YFG0322); Science and Technology Department of Sichuan Province, SPDST</t>
  </si>
  <si>
    <t xml:space="preserve">We sincerely thank Muxin cai and Yang Xu for their contributions to the paper. This work is supported by the National Natural Science Foundation of China (Grant No. 62302408), the project of Science and Technology Department of Sichuan Province (Grant No. 2021YFG0322), the project of Science and Technology Department of Chongqing Municipality (Grant No. CSTC2022JXJL00017), the project of Science and Technology Department of Chongqing Municipality (Grant No. CSTC2022JXJL0214), the Science and Technology Research Program of Chongqing Municipal Education Commission (Grant No. KJZD-K202214401), the Science and Technology Research Program of Chongqing Municipal Education Commission (Grant No. KJZD-K202114401). </t>
  </si>
  <si>
    <t>Bangerter M.L.; Fenza G.; Furno D.; Gallo M.; Loia V.; Stanzione C.; You I., A hybrid framework integrating llm and anfis for explainable fact-checking, IEEE Transactions on Fuzzy Systems, (2024); Boughorbel S.; Jarray F.; El-Anbari M., Optimal classifier for imbalanced data using matthews correlation coefficient metric, PLoS ONE, 12, 6, (2017); Chen Y.; Arkin J.; Hao Y.; Zhang Y.; Roy N.; Fan C., Prompt optimization in multi-step tasks (Promst): Integrating human feedback and preference alignment, (2024); Chen X.; Lin M.; Scharli N.; Zhou D., Teaching large language models to self-debug., (2023); Cao Z.; Yang Y.; Zhao H., Autohall: Automated Hallucination Dataset Generation for Large Language Models, (2023); Deng Y.; Xia C.S.; Yang C.; Zhang S.D.; Yang S.; Zhang L., Large language models are edge-case generators: Crafting unusual programs for fuzzing deep learning libraries, Proceedings of the 46th IEEE/ACM International Conference on Software Engineering, pp. 1-13, (2024); Frommgen A.; Austin J.; Choy P., Resolving code review comments with machine learning, 2024 IEEE/ACM 43rd International Conference on Software Engineering, pp. 2638-2649, (2024); Feng S.; Chen C., Prompting is all you need: Automated android bug replay with large language models, Proceedings of the 46th IEEE/ACM International Conference on Software Engineering, pp. 1-13, (2024); Fu M.; Tantithamthavorn C.; Le T.; Nguyen V.; Phung D., Vulrepair: a t5-based automated software vulnerability repair, Proceedings of the 30th ACM Joint European Software Engineering Conference and Symposium on the Foundations of Software Engineering, pp. 935-947, (2022); Gaudreault J.-G.; Branco P., Empirical analysis of performance assessment for imbalanced classification, Machine Learning, pp. 1-43, (2024); Gauthier I.X.; Lamothe M.; Mussbacher G.; McIntosh S., Is historical data an appropriate benchmark for reviewer recommendation systems?: A case study of the gerrit community, : 2021, Pp. 36Th IEEE/ACM International Conference on Automated Software Engineering, pp. 30-41, (2021); Geng M.; Wang S.; Dong D.; Wang H.; Li G.; Jin Z.; Mao X.; Liao X., Large language models are few-shot summarizers: Multi-intent comment generation via in-context learning, Proceedings of the 46th IEEE/ACM International Conference on Software Engineering, pp. 1-13, (2024); Hijazi H.; Duraes J.; Couceiro R.; Castelhano J.; Barbosa R.; Medeiros J.; Castelo-Branco M.; Carvalho P.; Madeira H., Quality evaluation of modern code reviews through intelligent biometric program comprehension, IEEE Trans. Softw. Eng, 49, 2, pp. 626-645, (2022); Heumuller R.; Nielebock S.; Ortmeier F., Exploit those code reviews! bigger data for deeper learning, Proceedings of the 29th ACM Joint Meeting on European Software Engineering Conference and Symposium on the Foundations of Software Engineering, pp. 1505-1509, (2021); Hu E.J.; Shen Y.; Wallis P.; Allen-Zhu Z.; Li Y.; Wang S.; Wang L.; Chen W., Lora: Low-Rank Adaptation of Large Language Models, (2021); Hong Y.; Tantithamthavorn C.; Thongtanunam P.; Aleti A., Commentfinder: a simpler, faster, more accurate code review comments recommendation, Proceedings of the 30th ACM Joint European Software Engineering Conference and Symposium on the Foundations of Software Engineering, pp. 507-519, (2022); Jain N.; Zhang T.; Chiang W.-L.; Gonzalez J.E.; Sen K.; Stoica I., Llm-Assisted Code Cleaning for Training Accurate Code Generators, (2023); Kartal Y.; Akdeniz E.K.; Ozkan K., Automating modern code review processes with code similarity measurement, Inf. Softw. Technol, 173, (2024); Kingma D.P.; Ba J., Adam: A method for stochastic optimization, (2014); Kong D.; Chen Q.; Bao L.; Sun C.; Xia X.; Li S., Recommending code reviewers for proprietary software projects: A large scale study, IEEE International Conference on Software Analysis, Evolution and Reengineering, pp. 630-640, (2022); Liu Z.; Chen C.; Wang J.; Chen M.; Wu B.; Che X.; Wang D.; Wang Q., Chatting with gpt-3 for zero-shot human-like mobile automated gui testing, (2023); Liu L.; Kurgan L.; Wu F.-X.; Wang J., Attention convolutional neural network for accurate segmentation and quantification of lesions in ischemic stroke disease, Med. Image Anal, 65, (2020); Li Z.; Lu S.; Guo D.; Duan N.; Jannu S.; Jenks G.; Majumder D.; Green J.; Svyatkovskiy A.; Fu S., Automating code review activities by large-scale pre-training, Proceedings of the 30th ACM Joint European Software Engineering Conference and Symposium on the Foundations of Software Engineering, pp. 1035-1047, (2022); Lin H.Y.; Thongtanunam P.; Treude C.; Charoenwet W., Improving automated code reviews: Learning from experience, (2024); Lin B.; Wang S.; Liu Z.; Liu Y.; Xia X.; Mao X., Cct5: A code-change-oriented pre-trained model, Proceedings of the 31st ACM Joint European Software Engineering Conference and Symposium on the Foundations of Software Engineering, pp. 1509-1521, (2023); Li L.; Yang L.; Jiang H.; Yan J.; Luo T.; Hua Z.; Liang G.; Zuo C., Auger: Automatically generating review comments with pre-training models, Proceedings of the 30th ACM Joint European Software Engineering Conference and Symposium on the Foundations of Software Engineering, pp. 1009-1021, (2022); Lu J.; Yu L.; Li X.; Yang L.; Zuo C., Llama-reviewer: Advancing code review automation with large language models through parameter-efficient fine-tuning, 2023 IEEE 34th International Symposium on Software Reliability Engineering, pp. 647-658, (2023); Le V.-H.; Zhang H., Log parsing with prompt-based few-shot learning, 2023 IEEE/ACM 45th International Conference on Software Engineering, pp. 2438-2449, (2023); Mu F.; Chen X.; Shi L.; Wang S.; Wang Q., Developer-intent driven code comment generation, 2023 IEEE/ACM 45th International Conference on Software Engineering, pp. 768-780, (2023); Meta: Introducing Meta LLaMA 3: The Most Capable Openly Available LLM to Date.; Nong Y.; Aldeen M.; Cheng L.; Hu H.; Chen F.; Cai H., Chain-Of-Thought Prompting of Large Language Models for Discovering and Fixing Software Vulnerabilities, (2024); Nashid N.; Sintaha M.; Mesbah A., Retrieval-based prompt selection for code-related few-shot learning, 2023 IEEE/ACM 45th International Conference on Software Engineering, pp. 2450-2462, (2023); Pandya P.; Tiwari S., Corms: a github and gerrit based hybrid code reviewer recommendation approach for modern code review, Proceedings of the 30th ACM Joint European Software Engineering Conference and Symposium on the Foundations of Software Engineering, pp. 546-557, (2022); Pornprasit C.; Tantithamthavorn C., Gpt-3.5 for Code Review Automation: How Do Few-Shot Learning, Prompt Design, and Model Fine-Tuning Impact Their Performance?, (2024); Rukmono S.A.; Ochoa L.; Chaudron M.R., Achieving high-level software component summarization via hierarchical chain-of-thought prompting and static code analysis, IEEE International Conference on Data and Software Engineering, pp. 7-12, (2023); Rong G.; Zhang Y.; Yang L.; Zhang F.; Kuang H.; Zhang H., Modeling review history for reviewer recommendation: A hypergraph approach, Proceedings of the 44th International Conference on Software Engineering, pp. 1381-1392, (2022); Siow J.K.; Gao C.; Fan L.; Chen S.; Liu Y., Core: Automating review recommendation for code changes, 2020 IEEE 27th International Conference on Software Analysis, Evolution and Reengineering, pp. 284-295, (2020); Shi S.-T.; Li M.; Lo D.; Thung F.; Huo X., Automatic code review by learning the revision of source code, Proceedings of the AAAI Conference on Artificial Intelligence, 33, pp. 4910-4917, (2019); Schafer M.; Nadi S.; Eghbali A.; Tip F., An empirical evaluation of using large language models for automated unit test generation, IEEE Trans. Softw. Eng, 50, 1, pp. 85-105, (2023); Sadowski C.; Soderberg E.; Church L.; Sipko M.; Bacchelli A., Modern code review: a case study at google, Proceedings of the 40th International Conference on Software Engineering: Software Engineering in Practice, pp. 181-190, (2018); Turzo A.K.; Bosu A., What makes a code review useful to opendev developers? an empirical investigation, Empir. Softw. Eng, 29, 1, (2024); Tang D.; Chen Z.; Kim K.; Song Y.; Tian H.; Ezzini S.; Huang Y.; Bissyande J.K.T.F., Collaborative Agents for Software Engineering, (2024); Tufano R.; Dabic O.; Mastropaolo A.; Ciniselli M.; Bavota G., Code review automation: Strengths and weaknesses of the state of the art, IEEE Trans. Softw. Eng, 50, 2, pp. 338-353, (2024); Turzo A.K.; Faysal F.; Poddar O.; Sarker J.; Iqbal A.; Bosu A., Towards automated classification of code review feedback to support analytics, ACM/IEEE International Symposium on Empirical Software Engineering and Measurement, pp. 1-12, (2023); Tufano R.; Masiero S.; Mastropaolo A.; Pascarella L.; Poshyvanyk D.; Bavota G., Using pre-trained models to boost code review automation, Proceedings of the 44th International Conference on Software Engineering, pp. 2291-2302, (2022); Tufano R.; Pascarella L.; Tufano M.; Poshyvanyk D.; Bavota G., Towards automating code review activities, 2021 IEEE/ACM 43rd International Conference on Software Engineering, pp. 163-174, (2021); Thongtanunam P.; Pornprasit C.; Tantithamthavorn C., Autotransform: Automated code transformation to support modern code review process, Proceedings of the 44th International Conference on Software Engineering, pp. 237-248, (2022); Tu H.; Zhou Z.; Jiang H.; Yusuf I.N.B.; Li Y.; Jiang L., Llm4cbi: Taming llms to generate effective test programs for compiler bug isolation, (2023); Vaswani A.; Shazeer N.; Parmar N.; Uszkoreit J.; Jones L.; Gomez A.N.; Kaiser &amp;#X.0141;.; Polosukhin I., Attention is all you need. Advances in neural information processing systems, (2017); Wang J.; Huang Y.; Chen C.; Liu Z.; Wang S.; Wang Q., Software testing with large language models: Survey, landscape, and vision, IEEE Trans. Softw. Eng, 50, 4, pp. 911-936, (2024); Wei J.; Wang X.; Schuurmans D.; Bosma M.; Xia F.; Chi E.; Le Q.V.; Zhou D., Chain-of-thought prompting elicits reasoning in large language models, Adv. Neural. Inf. Process. Syst, 35, pp. 24824-24837, (2022); Xia C.S.; Paltenghi M.; Le Tian J.; Pradel M.; Zhang L., Fuzz4all: Universal fuzzing with large language models, Proceedings of the IEEE/ACM 46th International Conference on Software Engineering, pp. 1-13, (2024); Yang C.; Deng Y.; Lu R.; Yao J.; Liu J.; Jabbarvand R.; Zhang L., White-Box Compiler Fuzzing Empowered by Large Language Models, (2023); Yang A.Z.; Le Goues C.; Martins R.; Hellendoorn V., Large language models for test-free fault localization, Proceedings of the 46th IEEE/ACM International Conference on Software Engineering, pp. 1-12, (2024); Yeow J.S.; Rana M.E.; Majid N.A.A., An automated model of software requirement engineering using GPT-3.5, ASU International Conference in Emerging Technologies for Sustainability and Intelligent Systems, pp. 1746-1755, (2024); Yu Y.; Rong G.; Shen H.; Zhang H.; Shao D.; Wang M.; Wei Z.; Xu Y.; Wang J., Fine-tuning large language models to improve accuracy and comprehensibility of automated code review, ACM Trans. Softw. Eng. Methodol, (2024); Yang B.; Tian H.; Ren J.; Zhang H.; Klein J.; Bissyande T.F.; Goues C.L.; Jin S., Multi-objective fine-tuning for enhanced program repair with llms, (2024); Yang G.; Zhou Y.; Chen X.; Zhang X.; Zhuo T.Y.; Chen T., Chain-of-thought in neural code generation: From and for lightweight language models, (2023); Zhang J.; Cambronero J.; Gulwani S.; Le V.; Piskac R.; Soares G.; Verbruggen G., Repairing Bugs in Python Assignments Using Large Language Models, (2022); Zhou X.; Kim K.; Xu B.; Han D.; He J.; Lo D., Generation-based code review automation: how far are wef, 2023 IEEE/ACM 31st International Conference on Program Comprehension, pp. 215-226, (2023); Zeng A.; Liu X.; Du Z.; Wang Z.; Lai H.; Ding M.; Yang Z.; Xu Y.; Zheng W.; Xia X., Glm-130B: An Open Bilingual Pre-Trained Model, (2022); Zuo J.; Velikanov M.; Rhaiem D.E.; Chahed I.; Belkada Y.; Kunsch G.; Hacid H., Falcon Mamba: The First Competitive Attention-Free 7B Language Model, (2024); Zhou X.; Xu B.; Han D.; Yang Z.; He J.; Lo D., Ccbert: Self-supervised code change representation learning, IEEE International Conference on Software Maintenance and Evolution (ICSME), pp. 182-193, (2023)</t>
  </si>
  <si>
    <t>Y. Li; Laboratory for Wavelet Analysis, University of Electronic Science and Technology of China, Chengdu, China; email: liyingling@swun.edu.cn</t>
  </si>
  <si>
    <t>2-s2.0-85219627332</t>
  </si>
  <si>
    <t>Ding H.; Fan Z.; Guehring I.; Gupta G.; Ha W.; Huan J.; Liu L.; Omidvar-Tehrani B.; Wang S.; Zhou H.</t>
  </si>
  <si>
    <t>Ding, Hao (57206483774); Fan, Ziwei (57211405887); Guehring, Ingo (59324404200); Gupta, Gaurav (59840780400); Ha, Wooseok (57189089566); Huan, Jun (57195633346); Liu, Linbo (57289669900); Omidvar-Tehrani, Behrooz (56189603100); Wang, Shiqi (57955356700); Zhou, Hao (57192644767)</t>
  </si>
  <si>
    <t>57206483774; 57211405887; 59324404200; 59840780400; 57189089566; 57195633346; 57289669900; 56189603100; 57955356700; 57192644767</t>
  </si>
  <si>
    <t>Reasoning and Planning with Large Language Models in Code Development</t>
  </si>
  <si>
    <t>Proceedings of the ACM SIGKDD International Conference on Knowledge Discovery and Data Mining</t>
  </si>
  <si>
    <t>10.1145/3637528.3671452</t>
  </si>
  <si>
    <t>https://www.scopus.com/inward/record.uri?eid=2-s2.0-85203695772&amp;doi=10.1145%2F3637528.3671452&amp;partnerID=40&amp;md5=fc12de2370734bff9def6340f3d29a54</t>
  </si>
  <si>
    <t>AWS AI Labs, Santa Clara, CA, United States; AWS AI Labs, Berlin, Germany; AWS AI Labs, New York, NY, United States</t>
  </si>
  <si>
    <t>Ding H., AWS AI Labs, Santa Clara, CA, United States; Fan Z., AWS AI Labs, Santa Clara, CA, United States; Guehring I., AWS AI Labs, Berlin, Germany; Gupta G., AWS AI Labs, Santa Clara, CA, United States; Ha W., AWS AI Labs, Santa Clara, CA, United States; Huan J., AWS AI Labs, Santa Clara, CA, United States; Liu L., AWS AI Labs, Santa Clara, CA, United States; Omidvar-Tehrani B., AWS AI Labs, Santa Clara, CA, United States; Wang S., AWS AI Labs, New York, NY, United States; Zhou H., AWS AI Labs, New York, NY, United States</t>
  </si>
  <si>
    <t>Large Language Models (LLMs) are revolutionizing the field of code development by leveraging their deep understanding of code patterns, syntax, and semantics to assist developers in various tasks, from code generation and testing to code understanding and documentation. In this survey, accompanying our proposed lecture-style tutorial for KDD 2024, we explore the multifaceted impact of LLMs on the code development, delving into techniques for generating a high-quality code, creating comprehensive test cases, automatically generating documentation, and engaging in an interactive code reasoning. Throughout the survey, we highlight some crucial components surrounding LLMs, including pre-training, fine-tuning, prompt engineering, iterative refinement, agent planning, and hallucination mitigation. We put forward that such ingredients are essential to harness the full potential of these powerful AI models in revolutionizing software engineering and paving the way for a more efficient, effective, and innovative future in code development.  © 2024 Copyright held by the owner/author(s).</t>
  </si>
  <si>
    <t>application modernization; code development; code generation; code migration; large language model</t>
  </si>
  <si>
    <t>Digital elevation model; Software agents; Software testing; Syntactics; Application modernization; Code development; Code migration; Code semantics; Code understanding; Code-patterns; Codegeneration; Language model; Large language model; Lecture style; Semantics</t>
  </si>
  <si>
    <t>Amazon Q Developer; Amazon Q Developer Agent for Code Transformation; Bedrock Agents; Github Copilot; Introducing Devin, the first AI software engineer; LangChainAgents; Abgaz Y.; McCarren A.; Elger P.; Solan D.; Lapuz N.; Bivol M.; Jackson G.; Yilmaz M., Decomposition of Monolith Applications into Microservices Architectures: A Systematic Review, IEEE Transactions on Software Engineering, (2023); Agashe R.; Iyer S.; Zettlemoyer L., Juice: A large scale distantly supervised dataset for open domain context-based code generation, (2019); Ahmed T.; Devanbu P., Few-shot training LLMs for project-specific code-summarization, Proceedings of the 37th IEEE/ACM International Conference on Automated Software Engineering, pp. 1-5, (2022); Ahmed T.; Suresh Pai K.; Devanbu P.; Barr E.T., Automatic Semantic Augmentation of Language Model Prompts (for Code Summarization), (2023); Ainslie J.; Lee-Thorp J.; De Jong M.; Zemlyanskiy Y.; Lebron F.; Sanghai S., GQA: Training Generalized Multi-Query Transformer Models from Multi-Head Checkpoints, (2023); Ben Allal L.; Li R.; Kocetkov D.; Mou C.; Akiki C.; Munoz Ferrandis C.; Muennighoff N.; Mishra M., SantaCoder: don't reach for the stars!, (2023); Amershi S.; Weld D.; Vorvoreanu M.; Fourney A.; Nushi B.; Collisson P.; Suh J.; Iqbal S., Guidelines for Human-AI Interaction (CHI '19), (2019); Athiwaratkun B.; Krishna Gouda S.; Wang Z.; Li X.; Tian Y.; Tan M.; Uddin Ahmad W.; Wang S., Multi-lingual Evaluation of Code Generation Models, (2022); Austin J.; Odena A.; Nye M.I.; Bosma M.; Michalewski H.; Dohan D.; Jiang E.; Cai C.J., Program Synthesis with Large Language Models, (2021); Barke S.; James M.B.; Polikarpova N., Grounded copilot: How programmers interact with code-generating models, Proceedings of the ACM on Programming Languages, 7, OOPSLA1, pp. 85-111, (2023); Beltagy I.; Peters M.E.; Cohan A., Longformer: The longdocument transformer, (2020); Black S.; Biderman S.; Hallahan E.; Anthony Q.; Gao L.; Golding L.; He H.; Leahy C., Gpt-neox-20b: An open-source autoregressive language model, (2022); Brown T.; Mann B.; Ryder N.; Subbiah M.; Kaplan J.D.; Dhariwal P.; Neelakantan A.; Shyam P., Language models are few-shot learners, Advances in neural information processing systems, 33, pp. 1877-1901, (2020); Cassano F.; Gouwar J.; Nguyen D.; Nguyen S.; Phipps-Costin L.; Pinckney D.; Yee M.; Zi Y., MultiPL-E: A Scalable and Extensible Approach to Benchmarking Neural Code Generation, (2022); Chen A.; Scheurer J.; Korbak T.; Ander Campos J.; Shern Chan J.; Bowman S.R.; Cho K.; Perez E., Improving code generation by training with natural language feedback, (2023); Chen B.; Zhang F.; Nguyen A.; Zan D.; Lin Z.; Lou J.; Chen W., CodeT: Code Generation with Generated Tests, (2022); Chen E.; Huang R.; Chen H.; Tseng Y.; Li L., GPTutor: A ChatGPT-powered programming tool for code explanation, (2023); Chen G.; Dong S.; Shu Y.; Zhang G.; Sesay J.; Karlsson B.F.; Fu J.; Shi Y., Autoagents: A framework for automatic agent generation, (2023); Chen M.; Tworek J.; Jun H.; Yuan Q.; De Oliveira Pinto H.P.; Kaplan J.; Edwards H.; Burda Y., Evaluating Large Language Models Trained on Code, (2021); Chen M.; Tworek J.; Jun H.; Yuan Q.; De Oliveira Pinto H.P.; Kaplan J.; Edwards H.; Burda Y., Evaluating large language models trained on code, (2021); Chen W.; Su Y.; Zuo J.; Yang C.; Yuan C.; Chan C.; Yu H.; Lu Y., Agentverse: Facilitating multi-agent collaboration and exploring emergent behaviors, The Twelfth International Conference on Learning Representations, (2023); Chen X.; Lin M.; Scharli N.; Zhou D., Teaching large language models to self-debug, (2023); Child R.; Gray S.; Radford A.; Sutskever I., Generating long sequences with sparse transformers, (2019); Cila N., Designing Human-Agent Collaborations: Commitment, Responsiveness, and Support (CHI '22), (2022); Colusso L.; Bennett C.L.; Hsieh G.; Munson S.A., Translational resources: Reducing the gap between academic research and HCI practice, Proceedings of the 2017 conference on designing interactive systems, pp. 957-968, (2017); Deng M.; Wang J.; Hsieh C.; Wang Y.; Guo H.; Shu T.; Song M.; Xing E.P., Rlprompt: Optimizing discrete text prompts with reinforcement learning, (2022); Devlin J.; Chang M.; Lee K.; Toutanova K., Bert: Pre-training of deep bidirectional transformers for language understanding, (2018); Ding Y.; Wang Z.; Ahmad W.; Ding H.; Tan M.; Jain N.; Krishna Ramanathan M.; Nallapati R., Crosscodeeval: A diverse and multilingual benchmark for cross-file code completion, Advances in Neural Information Processing Systems, 36, (2024); Dong Q.; Li L.; Dai D.; Zheng C.; Wu Z.; Chang B.; Sun X.; Xu J., A survey for in-context learning, (2022); Dou S.; Shan J.; Jia H.; Deng W.; Xi Z.; He W.; Wu Y.; Gui T., Towards Understanding the Capability of Large Language Models on Code Clone Detection: A Survey, (2023); Du Y.; Li S.; Torralba A.; Tenenbaum J.B.; Mordatch I., Improving Factuality and Reasoning in Language Models through Multiagent Debate, (2023); Ehsan U.; Vera Liao Q.; Muller M.; Riedl M.O.; Weisz J.D., Expanding Explainability: Towards Social Transparency in AI Systems (CHI '21), (2021); Fan A.; Gokkaya B.; Harman M.; Lyubarskiy M.; Sengupta S.; Yoo S.; Zhang J.M., Large language models for software engineering: Survey and open problems, (2023); Fan J.E.; Dinculescu M.; Ha D., Collabdraw: An environment for collaborative sketching with an artificial agent, Proceedings of the 2019 on Creativity and Cognition, pp. 556-561, (2019); Feldt R.; Kang S.; Yoon J.; Yoo S., Towards Autonomous Testing Agents via Conversational Large Language Models, (2023); Feng Z.; Guo D.; Tang D.; Duan N.; Feng X.; Gong M.; Shou L.; Qin B., Codebert: A pre-trained model for programming and natural languages, (2020); Frantar E.; Ashkboos S.; Hoefler T.; Alistarh D., GPTQ: Accurate Post-Training Quantization for Generative Pre-trained Transformers, (2022); Fried D.; Aghajanyan A.; Lin J.; Wang S.; Wallace E.; Shi F.; Zhong R.; Yih W., Incoder: A generative model for code infilling and synthesis, (2022); Fu Y.; Peng H.; Khot T.; Lapata M., Improving language model negotiation with self-play and in-context learning from ai feedback, (2023); Geng M.; Wang S.; Dong D.; Wang H.; Li G.; Jin Z.; Mao X.; Liao X., Large Language Models are Few-Shot Summarizers: Multi-Intent Comment Generation via In-Context Learning, (2024); Gunasekar S.; Zhang Y.; Aneja J.; Cesar Teodoro Mendes C.; Del Giorno A.; Gopi S.; Javaheripi M.; Kauffmann P., Textbooks Are All You Need, (2023); Hendrycks D.; Basart S.; Kadavath S.; Mazeika M.; Arora A.; Guo E.; Burns C.; Puranik S., Measuring Coding Challenge Competence with APPS, NeurIPS, (2021); Hong S.; Zheng X.; Chen J.; Cheng Y.; Wang J.; Zhang C.; Wang Z.; Ka Shing Yau S., Metagpt: Meta programming for multi-agent collaborative framework, (2023); Hou X.; Zhao Y.; Liu Y.; Yang Z.; Wang K.; Li L.; Luo X.; Lo D., Large Language Models for Software Engineering: A Systematic Literature Review, (2023); Anna Huang C.; Hawthorne C.; Roberts A.; Dinculescu M.; Wexler J.; Hong L.; Howcroft J., The bach doodle: Approachable music composition with machine learning at scale, (2019); Huang D.; Bu Q.; Qing Y.; Cui H., Code-CoT: Tackling Code Syntax Errors in CoT Reasoning for Code Generation, (2024); Huang D.; Bu Q.; Zhang J.M.; Luck M.; Cui H., AgentCoder: Multi-Agent-based Code Generation with Iterative Testing and Optimisation, (2024); Huang J.; Chen-Chuan Chang K., Towards Reasoning in Large Language Models: A Survey, (2023); Huang J.; Wang C.; Zhang J.; Yan C.; Cui H.; Priya Inala J.; Clement C.; Duan N., Execution-based evaluation for data science code generation models, (2022); Jiang A.Q.; Sablayrolles A.; Mensch A.; Bamford C.; Singh Chaplot D.; De Las Casas D.; Bressand F.; Lengyel G., Mistral 7B, (2023); Jiang A.Q.; Sablayrolles A.; Roux A.; Mensch A.; Savary B.; Bamford C.; Singh Chaplot D.; De Las Casas D., Mixtral of experts, (2024); Jimenez C.E.; Yang J.; Wettig A.; Yao S.; Pei K.; Press O.; Narasimhan K., SWE-bench: Can Language Models Resolve Real-World GitHub Issues?, (2023); Karampatsis R.; Babii H.; Robbes R.; Sutton C.; Janes A., Big code!=big vocabulary: Open-vocabulary models for source code, Proceedings of the ACM/IEEE 42nd International Conference on Software Engineering, pp. 1073-1085, (2020); Karimi P.; Rezwana J.; Siddiqui S.; Lou Maher M.; Dehbozorgi N., Creative sketching partner: An analysis of human-AI cocreativity, Proceedings of the 25th International Conference on Intelligent User Interfaces, pp. 221-230, (2020); Kim Y.S.S.; Anne Watkins E.; Russakovsky O.; Fong R.; Monroy-Hernandez A., Help Me Help the AI": Understanding How Explainability Can Support Human-AI Interaction (CHI '23), (2023); Kocetkov D.; Li R.; Ben Allal L.; Li J.; Mou C.; Munoz Ferrandis C.; Jernite Y.; Mitchell M., The stack: 3 tb of permissively licensed source code, (2022); Kuzmin A.; Van Baalen M.; Ren Y.; Nagel M.; Peters J.; Blankevoort T., FP8 Quantization: The Power of the Exponent, (2022); Lai Y.; Li C.; Wang Y.; Zhang T.; Zhong R.; Zettlemoyer L.; Yih W.; Fried D., DS-1000: A natural and reliable benchmark for data science code generation, International Conference on Machine Learning. PMLR, pp. 18319-18345, (2023); Le H.; Chen H.; Saha A.; Gokul A.; Sahoo D.; Joty S., CodeChain: Towards Modular Code Generation Through Chain of Self-revisions with Representative Sub-modules, (2023); Le H.; Chen H.; Saha A.; Gokul A.; Sahoo D.; Joty S., CodeChain: Towards Modular Code Generation Through Chain of Self-revisions with Representative Sub-modules, The Twelfth International Conference on Learning Representations, (2024); Le H.; Wang Y.; Deepak Gotmare A.; Savarese S.; Chu Hong Hoi S., Coderl: Mastering code generation through pretrained models and deep reinforcement learning, Advances in Neural Information Processing Systems, 35, pp. 21314-21328, (2022); Lemieux C.; Priya Inala J.; Lahiri S.K.; Sen S., CODAMOSA: Escaping coverage plateaus in test generation with pretrained large language models, International conference on software engineering (ICSE), (2023); Leviathan Y.; Kalman M.; Matias Y., Fast inference from transformers via speculative decoding, International Conference on Machine Learning. PMLR, pp. 19274-19286, (2023); Li G.; Hammoud H.; Itani H.; Khizbullin D.; Ghanem B., Camel: Communicative agents for "mind" exploration of large language model society, Advances in Neural Information Processing Systems, 36, (2024); Li R.; Ben Allal L.; Zi Y.; Muennighoff N.; Kocetkov D.; Mou C.; Marone M.; Akiki C., StarCoder: may the source be with you!, (2023); Li Y.; Bubeck S.; Eldan R.; Del Giorno A.; Gunasekar S.; Tat Lee Y., Textbooks are all you need ii: phi-1. 5 technical report, (2023); Li Y.; Choi D.; Chung J.; Kushman N.; Schrittwieser J.; Leblond R.; Eccles T.; Keeling J., Competition-level code generation with AlphaCode, Science, 378, 6624, pp. 1092-1097, (2022); Liang P.; Bommasani R.; Lee T.; Tsipras D.; Soylu D.; Yasunaga M.; Zhang Y.; Narayanan D., Holistic evaluation of language models, (2022); Liu J.; Steven Xia C.; Wang Y.; Zhang L., Is your code generated by chatgpt really correct? rigorous evaluation of large language models for code generation, Advances in Neural Information Processing Systems, 36, (2024); Liu Y.; Ott M.; Goyal N.; Du J.; Joshi M.; Chen D.; Levy O.; Lewis M., Roberta: A robustly optimized bert pretraining approach, (2019); Luo Z.; Xu C.; Zhao P.; Sun Q.; Geng X.; Hu W.; Tao C.; Ma J., WizardCoder: Empowering Code Large Language Models with Evol-Instruct, (2023); Ishaani M.; Omidvar-Tehrani B.; Anubhai A., Evaluating Human-AI Partnership for LLM-based Code Migration, Proceedings of the 2024 CHI Conference on Human Factors in Computing Systems-Late Breaking Work, (2024); Ma S.; Lei Y.; Wang X.; Zheng C.; Shi C.; Yin M.; Ma X., Who Should I Trust: AI or Myself?, Leveraging Human and AI Correctness Likelihood to Promote Appropriate Trust in AI-Assisted Decision-Making (CHI '23), (2023); Madaan A.; Tandon N.; Gupta P.; Hallinan S.; Gao L.; Wiegreffe S.; Alon U.; Dziri N., Self-refine: Iterative refinement with self-feedback, Advances in Neural Information Processing Systems, 36, (2024); McNutt A.M.; Wang C.; Deline R.A.; Drucker S.M., On the design of ai-powered code assistants for notebooks, Proceedings of the 2023 CHI Conference on Human Factors in Computing Systems, pp. 1-16, (2023); Mosier J.N.; Smith S.L., Application of guidelines for designing user interface software, Behaviour &amp; information technology, 5, 1, pp. 39-46, (1986); Nashid N.; Sintaha M.; Mesbah A., Retrieval-based prompt selection for code-related few-shot learning, Proceedings of the 45th International Conference on Software Engineering (ICSE'23), (2023); Xuan Nguyen H.; Zhu S.; Liu M., A Survey on Graph Neural Networks for Microservice-Based Cloud Applications, Sensors, 22, 23, (2022); Nijkamp E.; Hayashi H.; Xiong C.; Savarese S.; Zhou Y., CodeGen2: Lessons for Training LLMs on Programming and Natural Languages, (2023); Nijkamp E.; Pang B.; Hayashi H.; Tu L.; Wang H.; Zhou Y.; Savarese S.; Xiong C., Codegen: An open large language model for code with multi-turn program synthesis, (2022); Nye M.; Johan Andreassen A.; Gur-Ari G.; Michalewski H.; Austin J.; Bieber D.; Dohan D.; Lewkowycz A., Show your work: Scratchpads for intermediate computation with language models, (2021); Oh C.; Song J.; Choi J.; Kim S.; Lee S.; Suh B., I lead, you help but only with enough details: Understanding user experience of co-creation with artificial intelligence, Proceedings of the 2018 CHI Conference on Human Factors in Computing Systems, pp. 1-13, (2018); Olausson T.X.; Priya Inala J.; Wang C.; Gao J.; Solar-Lezama A., Demystifying GPT Self-Repair for Code Generation, (2023); Ouyang L.; Wu J.; Jiang X.; Almeida D.; Wainwright C.; Mishkin P.; Zhang C.; Agarwal S., Training language models to follow instructions with human feedback, Advances in Neural Information Processing Systems, 35, pp. 27730-27744, (2022); Pan H.; Zhai Z.; Yuan H.; Lv Y.; Fu R.; Liu M.; Wang Z.; Qin B., Kwaiagents: Generalized information-seeking agent system with large language models, (2023); Pan J.; Sade A.; Kim J.; Soriano E.; Sole G.; Flamant S., SteloCoder: A Decoder-Only LLM for Multi-Language to Python Code Translation, (2023); Sung Park J.; O'Brien J.; Jun Cai C.; Ringel Morris M.; Liang P.; Bernstein M.S., Generative agents: Interactive simulacra of human behavior, Proceedings of the 36th Annual ACM Symposium on User Interface Software and Technology, pp. 1-22, (2023); Sung Park J.; Popowski L.; Cai C.; Ringel Morris M.; Liang P.; Bernstein M.S., Social simulacra: Creating populated prototypes for social computing systems, Proceedings of the 35th Annual ACM Symposium on User Interface Software and Technology, pp. 1-18, (2022); Pinski M.; Adam M.; Benlian A., AI Knowledge: Improving AI Delegation through Human Enablement, Proceedings of the 2023 CHI Conference on Human Factors in Computing Systems, pp. 1-17, (2023); Pryzant R.; Iter D.; Li J.; Tat Lee Y.; Zhu C.; Zeng M., Automatic prompt optimization with "gradient descent" and beam search, (2023); Raffel C.; Shazeer N.; Roberts A.; Lee K.; Narang S.; Matena M.; Zhou Y.; Li W., Exploring the limits of transfer learning with a unified text-to-text transformer, The Journal of Machine Learning Research, 21, 1, pp. 5485-5551, (2020); Ridnik T.; Kredo D.; Friedman I., Code Generation with AlphaCodium: From Prompt Engineering to Flow Engineering, (2024); Robertson S.; Zaragoza H., The probabilistic relevance framework: BM25 and beyond, Foundations and TrendsR in Information Retrieval, 3, 4, pp. 333-389, (2009); Roziere B.; Gehring J.; Gloeckle F.; Sootla S.; Gat I.; Ellen Tan X.; Adi Y.; Liu J., Code llama: Open foundation models for code, (2023); Adi Rukmono S.; Ochoa L.; Chaudron M.R.V., Achieving High-Level Software Component Summarization via Hierarchical Chainof-Thought Prompting and Static Code Analysis, 2023 IEEE International Conference on Data and Software Engineering (ICoDSE). IEEE, pp. 7-12, (2023); Schafer M.; Nadi S.; Eghbali A.; Tip F., An empirical evaluation of using large language models for automated unit test generation, IEEE Transactions on Software Engineering, (2023); She X.; Liu Y.; Zhao Y.; He Y.; Li L.; Tantithamthavorn C.; Qin Z.; Wang H., Pitfalls in Language Models for Code Intelligence: A Taxonomy and Survey, (2023); Shen W.; Li C.; Chen H.; Yan M.; Quan X.; Chen H.; Zhang J.; Huang F., Small llms are weak tool learners: A multillm agent, (2024); Shi F.; Fried D.; Ghazvininejad M.; Zettlemoyer L.; Wang S.I., Natural Language to Code Translation with Execution, (2022); Shinn N.; Labash B.; Gopinath A., Reflexion: An autonomous agent with dynamic memory and self-reflection, (2023); Shu Y.; Dong S.; Chen G.; Huang W.; Zhang R.; Shi D.; Xiang Q.; Shi Y., Llasm: Large language and speech model, (2023); Steenhoek B.; Tufano M.; Sundaresan N.; Svyatkovskiy A., Reinforcement Learning from Automatic Feedback for High-Quality Unit Test Generation, (2023); Sumers T.R.; Yao S.; Narasimhan K.; Griffiths T.L., Cognitive architectures for language agents, (2023); Sun L.; Li Z.; Zhang Y.; Liu Y.; Lou S.; Zhou Z., Capturing the Trends, Applications, Issues, and Potential Strategies of Designing Transparent AI Agents (CHI EA '21), (2021); Sun W.; Fang C.; You Y.; Chen Y.; Liu Y.; Wang C.; Zhang J.; Zhang Q., A Prompt Learning Framework for Source Code Summarization, (2023); Sun W.; Fang C.; You Y.; Miao Y.; Liu Y.; Li Y.; Deng G.; Huang S., Automatic Code Summarization via Chat-GPT: How Far Are We?, (2023); Suzgun M.; Scales N.; Scharli N.; Gehrmann S.; Tay Y.; Chung H.; Chowdhery A.; Le Q.V., Challenging big-bench tasks and whether chain-of-thought can solve them, (2022); Svyatkovskiy A.; Kun Deng S.; Fu S.; Sundaresan N., Intellicode compose: Code generation using transformer, Proceedings of the 28th ACM Joint Meeting on European Software Engineering Conference and Symposium on the Foundations of Software Engineering, pp. 1433-1443, (2020); Tetzlaff L.; Schwartz D.R., The use of guidelines in interface design, Proceedings of the SIGCHI Conference on Human Factors in Computing Systems, pp. 329-333, (1991); Tufano M.; Agarwal A.; Jang J.; Zilouchian Moghaddam R.; Sundaresan N., AutoDev: Automated AI-Driven Development, (2024); Uddin Ahmad W.; Chakraborty S.; Ray B.; Chang K., A Transformer-based Approach for Source Code Summarization, (2020); Vu T.; Iyyer M.; Wang X.; Constant N.; Wei J.; Wei J.; Tar C.; Sung Y., FreshLLMs: Refreshing Large Language Models with Search Engine Augmentation, (2023); Wang B.; Komatsuzaki A., GPT-J-6B: A 6 billion parameter autoregressive language model, (2021); Wang F.; Liu X.; Liu O.; Neshati A.; Ma T.; Zhu M.; Zhao J., Slide4N: Creating Presentation Slides from Computational Notebooks with Human-AI Collaboration (CHI '23), (2023); Wang J.; Huang Y.; Chen C.; Liu Z.; Wang S.; Wang Q., Software testing with large language models: Survey, landscape, and vision, IEEE Transactions on Software Engineering, (2024); Wang S.; Li Z.; Qian H.; Yang C.; Wang Z.; Shang M.; Kumar V.; Tan S., ReCode: Robustness Evaluation of Code Generation Models, (2022); Wang Y.; Le H.; Deepak Gotmare A.; Bui N.D.Q.; Li J.; Ch Hoi S., Codet5+: Open code large language models for code understanding and generation, (2023); Wang Y.; Wang W.; Joty S.; Ch Hoi S., Codet5: Identifier-aware unified pre-trained encoder-decoder models for code understanding and generation, (2021); Wang Z.; Mao S.; Wu W.; Ge T.; Wei F.; Ji H., Unleashing the emergent cognitive synergy in large language models: A task-solving agent through multi-persona self-collaboration, (2023); Wang Z.; Zhou S.; Fried D.; Neubig G., Execution-based evaluation for open-domain code generation, (2022); Weber T.; Hussmann H.; Han Z.; Matthes S.; Liu Y., Draw with me: Human-in-the-loop for image restoration, Proceedings of the 25th International Conference on Intelligent User Interfaces, pp. 243-253, (2020); Wei J.; Wang X.; Schuurmans D.; Bosma M.; Ichter B.; Xia F.; Chi E.; Le Q., Chain-of-Thought Prompting Elicits Reasoning in Large Language Models, (2023); Wei X.; Gonugondla S.; Ahmad W.; Wang S.; Ray B.; Qian H.; Li X.; Kumar V., Greener yet Powerful: Taming Large Code Generation Models with Quantization, (2023); Wei Y.; Wang Z.; Liu J.; Ding Y.; Zhang L., Magicoder: Source code is all you need, (2023); Weisz J.D.; Muller M.; He J.; Houde S., Toward general design principles for generative AI applications, (2023); Weisz J.D.; Muller M.; Houde S.; Richards J.; Ross S.I.; Martinez F.; Agarwal M.; Talamadupula K., Perfection not required? Human-AI partnerships in code translation, 26th International Conference on Intelligent User Interfaces, pp. 402-412, (2021); Welleck S.; Lu X.; West P.; Brahman F.; Shen T.; Khashabi D.; Choi Y., Generating Sequences by Learning to Self-Correct, The Eleventh International Conference on Learning Representations, (2023); White J.; Fu Q.; Hays S.; Sandborn M.; Olea C.; Gilbert H.; Elnashar A.; Spencer-Smith J., A prompt pattern catalog to enhance prompt engineering with chatgpt, (2023); Wu Q.; Bansal G.; Zhang J.; Wu Y.; Zhang S.; Zhu E.; Li B.; Jiang L., Autogen: Enabling next-gen llm applications via multi-agent conversation framework, (2023); Xie T.; Zhou F.; Cheng Z.; Shi P.; Weng L.; Liu Y.; Jing Hua T.; Zhao J., Openagents: An open platform for language agents in the wild, (2023); Xu B.; Yang A.; Lin J.; Wang Q.; Zhou C.; Zhang Y.; Mao Z., ExpertPrompting: Instructing Large Language Models to be Distinguished Experts, (2023); Xu Y.; Zhu Y., A Survey on Pretrained Language Models for Neural Code Intelligence, (2022); Zan D.; Chen B.; Zhang F.; Lu D.; Wu B.; Guan B.; Wang Y.; Lou J., Large Language Models Meet NL2Code: A Survey, (2023); Zhang J.; Krishna R.; Awadallah A.H.; Wang C., EcoAssistant: Using LLM assistant more affordably and accurately, (2023); Zhang K.; Li Z.; Li J.; Li G.; Jin Z., Self-Edit: Fault-Aware Code Editor for Code Generation, Proceedings of the 61st Annual Meeting of the Association for Computational Linguistics (Volume 1: Long Papers), pp. 769-787, (2023); Zhang K.; Li Z.; Li J.; Li G.; Jin Z., Self-Edit: Fault-Aware Code Editor for Code Generation, (2023); Zhang Q.; Lee M.L.; Carter S., You Complete Me: Human-AI Teams and Complementary Expertise (CHI '22), (2022); Zhang W.; Shen Y.; Wu L.; Peng Q.; Wang J.; Zhuang Y.; Lu W., Self-Contrast: Better Reflection Through Inconsistent Solving Perspectives, (2024); Zhang Z.; Chen C.; Liu B.; Liao C.; Gong Z.; Yu H.; Li J.; Wang R., Unifying the Perspectives of NLP and Software Engineering: A Survey on Language Models for Code, (2024); Zheng Z.; Ning K.; Wang Y.; Zhang J.; Zheng D.; Ye M.; Chen J., A Survey of Large Language Models for Code: Evolution, Benchmarking, and Future Trends, (2024)</t>
  </si>
  <si>
    <t>ACM SIGKDD; ACM SIGMOD</t>
  </si>
  <si>
    <t>30th ACM SIGKDD Conference on Knowledge Discovery and Data Mining, KDD 2024</t>
  </si>
  <si>
    <t>25 August 2024 through 29 August 2024</t>
  </si>
  <si>
    <t>Barcelona</t>
  </si>
  <si>
    <t>2154817X</t>
  </si>
  <si>
    <t>979-840070490-1</t>
  </si>
  <si>
    <t>Proc. ACM SIGKDD Int. Conf. Knowl. Discov. Data Min.</t>
  </si>
  <si>
    <t>2-s2.0-85203695772</t>
  </si>
  <si>
    <t>Chen L.; Bhattacharjee A.; Ahmed N.; Hasabnis N.; Oren G.; Vo V.; Jannesari A.</t>
  </si>
  <si>
    <t>Chen, Le (55917421600); Bhattacharjee, Arijit (58556782900); Ahmed, Nesreen (36456907300); Hasabnis, Niranjan (55130578600); Oren, Gal (57191483256); Vo, Vy (56389448000); Jannesari, Ali (25825073200)</t>
  </si>
  <si>
    <t>55917421600; 58556782900; 36456907300; 55130578600; 57191483256; 56389448000; 25825073200</t>
  </si>
  <si>
    <t>OMPGPT: A Generative Pre-trained Transformer Model for OpenMP</t>
  </si>
  <si>
    <t>Lecture Notes in Computer Science (including subseries Lecture Notes in Artificial Intelligence and Lecture Notes in Bioinformatics)</t>
  </si>
  <si>
    <t>14801 LNCS</t>
  </si>
  <si>
    <t>10.1007/978-3-031-69577-3_9</t>
  </si>
  <si>
    <t>https://www.scopus.com/inward/record.uri?eid=2-s2.0-85202597161&amp;doi=10.1007%2F978-3-031-69577-3_9&amp;partnerID=40&amp;md5=7d5ab0a8cb57fe9d23f491703bfc9183</t>
  </si>
  <si>
    <t>Iowa State University, Ames, IA, United States; Intel Labs, Hillsboro, United States; Technion – Israel Institute of Technology, NRCN, Hiafa, Israel</t>
  </si>
  <si>
    <t>Chen L., Iowa State University, Ames, IA, United States; Bhattacharjee A., Iowa State University, Ames, IA, United States; Ahmed N., Intel Labs, Hillsboro, United States; Hasabnis N., Intel Labs, Hillsboro, United States; Oren G., Technion – Israel Institute of Technology, NRCN, Hiafa, Israel; Vo V., Intel Labs, Hillsboro, United States; Jannesari A., Iowa State University, Ames, IA, United States</t>
  </si>
  <si>
    <t>Large language models (LLMs)such as ChatGPT have significantly advanced the field of Natural Language Processing (NLP). This trend led to the development of code-based large language models such as StarCoder, WizardCoder, and CodeLlama, which are trained extensively on vast repositories of code and programming languages. While the generic abilities of these code LLMs are helpful for many programmers in tasks like code generation, the area of high-performance computing (HPC) has a narrower set of requirements that make a smaller and more domain-specific model a smarter choice. This paper presents OMPGPT, a novel domain-specific model meticulously designed to harness the inherent strengths of language models for OpenMP pragma generation. Furthermore, we leverage prompt engineering techniques from the NLP domain to create Chain-of-OMP, an innovative strategy designed to enhance OMPGPT’s effectiveness. Our extensive evaluations demonstrate that OMPGPT outperforms existing large language models specialized in OpenMP tasks and maintains a notably smaller size, aligning it more closely with the typical hardware constraints of HPC environments. We consider our contribution as a pivotal bridge, connecting the advantage of language models with the specific demands of HPC tasks.  © The Author(s), under exclusive license to Springer Nature Switzerland AG 2024.</t>
  </si>
  <si>
    <t>HPC; Large Language model; OpenMP</t>
  </si>
  <si>
    <t>Program debugging; Codegeneration; Domain-specific modelling; High-performance computing; Language model; Language processing; Large language model; Natural languages; Openmp; Performance computing; Transformer modeling; Problem oriented languages</t>
  </si>
  <si>
    <t>Intel Labs; National Science Foundation, NSF, (2211982); National Science Foundation, NSF</t>
  </si>
  <si>
    <t>This project was funded by NSF (#2211982) and Intel Labs. We would like to thank them for their generous support. Additionally, we extend our gratitude to the Research IT team (https://researchit.las.iastate.edu/) of Iowa State University for their continuous support in providing access to HPC clusters for conducting the experiments of this project.</t>
  </si>
  <si>
    <t>Bhattacharjee A.; Daley C.S.; Jannesari A., OpenMP offload features and strategies for high performance across architectures and compilers, IEEE International Parallel and Distributed Processing Symposium Workshops (IPDPSW), pp. 564-573, (2023); Black S.; Gao L.; Wang P.; Leahy C.; Biderman S., GPT-Neo: Large scale autoregressive language modeling with Mesh-Tensorflow, If You Use This Software, Please Cite It Using These Metadata, 58, (2021); Chen L., Compcodevet: A Compiler-Guided Validation and Enhancement Approach for Code Dataset. Arxiv Preprint Arxiv, 2311, (2023); Chen L.; Lin P.-H.; Vanderbruggen T.; Liao C.; Emani M.; de Supinski B., LM4HPC: Towards effective language model application in high-performance computing, Openmp: Advanced Task-Based, Device and Compiler Programming: 19Th International Workshop on Openmp, IWOMP 2023, Bristol, UK, September 13–15, 2023, Proceedings, pp. 18-33, (2023); Chen L.; Mahmud Q.I.; Jannesari A., Multi-view learning for parallelism discovery of sequential programs, 2022 IEEE International Parallel and Distributed Processing Symposium Workshops (IPDPSW), Pp. 295–303. IEEE, (2022); Chen L.; Mahmud Q.I.; Phan H.; Ahmed N.; Jannesari A., Learning to parallelize with OpenMP by augmented heterogeneous AST representation, Proceedings of Machine Learning and Systems 5, (2023); Dagum L.; Menon R., OpenMP: An industry standard API for shared-memory programming, IEEE Comput. Sci. Eng., 5, 1, pp. 46-55, (1998); Ding X., HPC-GPT: Integrating large language model for high-performance computing, Proceedings of the SC’23 Workshops of the International Conference on High Performance Computing, Network, Storage, and Analysis, Pp. 951–960, (2023); Feng S.; Chen C., Prompting is all you need: Automated android bug replay with large language models, Proceedings of the 46Th IEEE/ACM International Conference on Software Engineering, Pp. 1–13, (2024); Kadosh T.; Hasabnis N.; Mattson T.; Pinter Y.; Oren G., Quantifying OpenMP: Statistical insights into usage and adoption, 2023 IEEE High Performance Extreme Computing Conference (HPEC), pp. 1–7. IEEE, (2023); Kadosh T., et al, Domain-Specific Code Language Models: Unraveling the Potential for HPC Codes and Tasks. Arxiv Preprint Arxiv, 2312, (2023); Kadosh T.; Schneider N.; Hasabnis N.; Mattson T.; Pinter Y.; Oren G., Advising OpenMP parallelization via a graph-based approach with transformers, Openmp: Advanced Task-Based, Device and Compiler Programming: 19Th International Workshop on Openmp, IWOMP 2023, Bristol, UK, September 13–15, 2023, Proceedings, pp. 3-17, (2023); Kocetkov D., et al.: The stack: 3 TB of permissively licensed source code, Preprint, (2022); Li J.; Li G.; Li Y.; Jin Z., Structured Chain-Of-Thought Prompting for Code Generation. Arxiv Preprint Arxiv, 2305, (2023); Li R., et al, Starcoder: May the Source Be with You! Arxiv Preprint Arxiv, 2305, (2023); Liu C., Improving Chatgpt Prompt for Code Generation. Arxiv Preprint Arxiv, 2305, (2023); Loshchilov I.; Hutter F., Decoupled Weight Decay Regularization. Arxiv Preprint Arxiv, 1711, (2017); Luo Z., Wizardcoder: Empowering Code Large Language Models with Evol-Instruct. Arxiv Preprint Arxiv, 2306, (2023); Nichols D.; Marathe A.; Menon H.; Gamblin T.; Bhatele A., Modeling Parallel Programs Using Large Language Models. Arxiv Preprint Arxiv, 2306, (2023); Roziere B., et al, Code Llama: Open Foundation Models for Code. Arxiv Preprint Arxiv, 2308, (2023); Rukmono S.A.; Ochoa L.; Chaudron M.R., Achieving high-level software component summarization via hierarchical chain-of-thought prompting and static code analysis, 2023 IEEE International Conference on Data and Software Engineering (Icodse), Pp. 7–12. IEEE, (2023); Touvron H., et al, Llama 2: Open Foundation and Fine-Tuned Chat Models. Arxiv Preprint Arxiv, 2307, (2023); Vaswani A., Attention is all you need, Advances in Neural Information Processing Systems, Vol. 30, (2017); Wei J., Chain-of-thought prompting elicits reasoning in large language models, Adv. Neural. Inf. Process. Syst, 35, pp. 24824-24837, (2022); Xu F.F.; Alon U.; Neubig G.; Hellendoorn V.J., A systematic evaluation of large language models of code, Proceedings of the 6Th ACM SIGPLAN International Symposium on Machine Programming, Pp. 1–10, (2022)</t>
  </si>
  <si>
    <t>L. Chen; Iowa State University, Ames, United States; email: lechen@iastate.edu</t>
  </si>
  <si>
    <t>Carretero J.; Garcia-Blas J.; Shende S.; Brandic I.; Olcoz K.; Schreiber M.</t>
  </si>
  <si>
    <t>30th International Conference on Parallel and Distributed Computing, Euro-Par 2024</t>
  </si>
  <si>
    <t>26 August 2024 through 30 August 2024</t>
  </si>
  <si>
    <t>Madrid</t>
  </si>
  <si>
    <t>978-303169576-6</t>
  </si>
  <si>
    <t>2-s2.0-85202597161</t>
  </si>
  <si>
    <t>Becerra-Monsalve L.F.; Sanchez-Torres G.; Branch-Bedoya J.W.</t>
  </si>
  <si>
    <t>Becerra-Monsalve, Luis F. (60356754300); Sanchez-Torres, German (59902177400); Branch-Bedoya, John W. (59330359200)</t>
  </si>
  <si>
    <t>60356754300; 59902177400; 59330359200</t>
  </si>
  <si>
    <t>Multi-Dimensional Evaluation of Auto-Generated Chain-of-Thought Traces in Reasoning Models</t>
  </si>
  <si>
    <t>AI (Switzerland)</t>
  </si>
  <si>
    <t>10.3390/ai7010035</t>
  </si>
  <si>
    <t>https://www.scopus.com/inward/record.uri?eid=2-s2.0-105028870218&amp;doi=10.3390%2Fai7010035&amp;partnerID=40&amp;md5=1c9704c92fac138d4e01ab80cc0c8f48</t>
  </si>
  <si>
    <t>Departamento de Ciencias de la Computación y de la Decisión, Facultad de Minas, Universidad Nacional de Colombia, Antioquia, Medellín, 050035, Colombia; Facultad de Ingeniería, Grupo de Investigación y Desarrollo en Sistemas y Computación, Universidad del Magdalena, Magdalena, Santa Marta, 470004, Colombia</t>
  </si>
  <si>
    <t>Becerra-Monsalve L.F., Departamento de Ciencias de la Computación y de la Decisión, Facultad de Minas, Universidad Nacional de Colombia, Antioquia, Medellín, 050035, Colombia; Sanchez-Torres G., Facultad de Ingeniería, Grupo de Investigación y Desarrollo en Sistemas y Computación, Universidad del Magdalena, Magdalena, Santa Marta, 470004, Colombia; Branch-Bedoya J.W., Departamento de Ciencias de la Computación y de la Decisión, Facultad de Minas, Universidad Nacional de Colombia, Antioquia, Medellín, 050035, Colombia</t>
  </si>
  <si>
    <t>Automatically generated chains-of-thought (gCoTs) have become common as large language models adopt deliberative behaviors. Prior work emphasizes fidelity to internal processes, leaving explanatory properties underexplored. Our central hypothesis is that these traces, produced by highly capable reasoning models, are not arbitrary by-products of decoding but exhibit stable and practically valuable textual properties beyond answer fidelity. We apply a multidimensional text-evaluation framework that quantifies four axes—structural coherence, logical–factual consistency, linguistic clarity, and coverage/informativeness—that are standard dimensions for assessing textual quality, and use it to evaluate five reasoning models on the GSM8K arithmetic word-problem benchmark (~1.3 k–1.4 k items) with reproducible, normalized metrics. Logical verification shows near-ceiling self-consistency, measured by the Aggregate Consistency Score (ACS ≈ 0.95–1.00), and high final-answer entailment, measured by Final Answer Soundness (FAS0 ≈ 0.85–1.00); when sound, justifications are compact, with Justification Set Size (JSS ≈ 0.51–0.57) and moderate redundancy, measured by the Redundant Constraint Ratio (RCR ≈ 0.62–0.70). Results also show consistent coherence and clarity; from gCoT to answer implication is stricter than from question to gCoT support, indicating chains anchored to the prompt. We find no systematic trade-off between clarity and informativeness (within-model slopes ≈ 0). In addition to these automatic and logic-based metrics, we include an exploratory expert rating of a subset (four raters; 50 items × five models) to contextualize model differences; these human judgments are not intended to support dataset-wide generalization. Overall, gCoTs display explanatory value beyond fidelity, primarily supported by the automated and logic-based analyses, motivating hybrid evaluation (automatic + exploratory human) to map convergence/divergence zones for user-facing applications. © 2026 by the authors.</t>
  </si>
  <si>
    <t>chain-of-thought; large language models; multidimensional evaluation</t>
  </si>
  <si>
    <t>Universidad Nacional de Colombia, UNAL</t>
  </si>
  <si>
    <t xml:space="preserve">This research was supported by the National University of Colombia, Medell\u00EDn campus, through the project Agnostic Methodological Framework for the Generation of Structured Explanations from Chains of Thought in Large-Scale Reasoning Models (LRMs). </t>
  </si>
  <si>
    <t>Wei J.; Wang X.; Schuurmans D.; Bosma M.; Ichter B.; Xia F.; Chi E.H.; Le Q.V.; Zhou D., Chain-of-Thought Prompting Elicits Reasoning in Large Language Models, arXiv, (2022); Bao G.; Zhang H.; Wang C.; Yang L.; Zhang Y., How Likely Do Llms with CoT Mimic Human Reasoning?, Proceedings of the 31st International Conference on Computational Linguistics, Part F206484-1, pp. 7831-7850; Turpin M.; Michael J.; Perez E.; Bowman S.R., Language Models Don’t Always Say What They Think: Unfaithful Explanations in Chain-of-Thought Prompting, arXiv, (2023); Shao Z.; Gong Y.; Shen Y.; Huang M.; Duan N.; Chen W., Synthetic Prompting: Generating Chain-of-Thought Demonstrations for Large Language Models, Proceedings of the ICML’23: Proceedings of the 40th International Conference on Machine Learning, 202, pp. 30706-30775; Shum K.; Diao S.; Zhang T., Automatic Prompt Augmentation and Selection with Chain-of-Thought from Labeled Data, Proceedings of the Findings of the Association for Computational Linguistics: EMNLP 2023, pp. 12113-12139; Xu W.; Banburski-Fahey A.; Jojic N., Reprompting: Automated Chain-of-Thought Prompt Inference through Gibbs Sampling, Proceedings of the ICML’24: Proceedings of the 41st International Conference on Machine Learning, 235, pp. 54852-54865; Cohn C.; Hutchins N.; Le T.; Biswas G., A Chain-of-Thought Prompting Approach with Llms for Evaluating Students’ Formative Assessment Responses in Science, Proc. AAAI Conf. Artif. Intell, 38, pp. 23182-23190, (2024); Hu H.; Yang A.J.; Deng S.; Wang D.; Song M., CoTEL-D3X: A Chain-of-Thought Enhanced Large Language Model for Drug–Drug Interaction Triplet Extraction, Expert Syst. Appl, 273, (2025); Kim S.; Jang S.; Kim B.; Sunwoo L.; Kim S.; Chung J.-H.; Nam S.; Cho H.; Lee D.; Lee K., Automated Pathologic TN Classification Prediction and Rationale Generation from Lung Cancer Surgical Pathology Reports Using a Large Language Model Fine-Tuned with Chain-of-Thought: Algorithm Development and Validation Study, JMIR Med. Inform, 12, (2024); Miao J.; Thongprayoon C.; Suppadungsuk S.; Krisanapan P.; Radhakrishnan Y.; Cheungpasitporn W., Chain of Thought Utilization in Large Language Models and Application in Nephrology, Medicina, 60, (2024); Rukmono S.A.; Ochoa L.; Chaudron M.R.V., Achieving High-Level Software Component Summarization via Hierarchical Chain-of-Thought Prompting and Static Code Analysis, Proceedings of the 2023 IEEE International Conference on Data and Software Engineering (ICoDSE), pp. 7-12; Rai D.; Yao Z., An Investigation of Neuron Activation as a Unified Lens to Explain Chain-of-Thought Eliciting Arithmetic Reasoning of LLMs, arXiv, (2024); Cheng X.; Li J.; Zhao W.X.; Wen J.-R., ChainLM: Empowering Large Language Models with Improved Chain-of-Thought Prompting, arXiv, (2024); Feng K.; Li C.; Zhang X.; Zhou J.; Yuan Y.; Wang G., Keypoint-Based Progressive Chain-of-Thought Distillation for Llms, Proceedings of the ICML’24: Proceedings of the 41st International Conference on Machine Learning, 235, pp. 13241-13255; Kim S.; Joo S.; Jang Y.; Chae H.; Yeo J., CoTEVer: Chain of Thought Prompting Annotation Toolkit for Explanation Verification, arXiv, (2023); Ji K.; Wu Z.; Han J.; Zhai G.; Liu J., Evaluating ChatGPT-4’s Performance on Oral and Maxillofacial Queries: Chain of Thought and Standard Method, Front. Oral Health, 6, (2025); Miao N.; Teh Y.W.; Rainforth T., Selfcheck: Using Llms to Zero-Shot Check Their Own Step-by-Step Reasoning, arXiv, (2024); Tyagi N.; Parmar M.; Kulkarni M.; Aswin R.R.V.; Patel N.; Nakamura M.; Mitra A.; Baral C., Step-by-Step Reasoning to Solve Grid Puzzles: Where Do Llms Falter?, Proceedings of the 2024 Conference on Empirical Methods in Natural Language Processing, pp. 19898-19915; Wang Z.; Li C.; Yang Z.; Liu Q.; Hao Y.; Chen X.; Chu D.; Sui D., Analyzing Chain-of-Thought Prompting in Black-Box Large Language Models via Estimated v-Information, Proceedings of the 2024 Joint International Conference on Computational Linguistics, Language Resources and Evaluation (LREC-COLING 2024), pp. 893-903; Zhou Z.; Tao R.; Zhu J.; Luo Y.; Wang Z.; Han B., Can Language Models Perform Robust Reasoning in Chain-of-Thought Prompting with Noisy Rationales?, arXiv, (2024); Alzghoul R.M.; Tabaza A.; Abdelhaq A.; Altamimi A., CLD-MEC at MEDIQA-CORR. 2024 Task: GPT-4 Multi-Stage Clinical Chain of Thought Prompting for Medical Errors Detection and Correction, Proceedings of the 6th Clinical Natural Language Processing Workshop, pp. 537-556; Zhang A.; Sun Z.; Yin L.; Li S.; Liang Y.; Li C.; Du J.; Sun Y., LC-SID: Developing a Local LLM-Based Chain-of-Thought Framework for Enhanced Sensitive Information Detection, Proceedings of the IEEE Smart World Congress (SWC), pp. 2315-2320; Gupta P.; Jain N.; Bhat A., Hate Speech Detection Using CoT and Post-Hoc Explanation through Instruction-Based Fine Tuning in Large Language Models, Proceedings of the 2024 3rd International Conference on Applied Artificial Intelligence and Computing (ICAAIC), pp. 823-829; Lee G.-G.; Latif E.; Wu X.; Liu N.; Zhai X., Applying Large Language Models and Chain-of-Thought for Automatic Scoring, Comput. Educ. Artif. Intell, 6, (2024); Ding D.; Fu X.; Peng X.; Fan X.; Huang H.; Zhang B., Leveraging Chain-of-Thought to Enhance Stance Detection with Prompt-Tuning, Mathematics, 12, (2024); Duan Z.; Wang J., Implicit Sentiment Analysis Based on Chain-of-Thought Prompting, arXiv, (2024); Ge S.; Sun Y.; Cui Y.; Wei D., An Innovative Solution to Design Problems: Applying the Chain-of-Thought Technique to Integrate LLM-Based Agents with Concept Generation Methods, IEEE Access, 13, pp. 10499-10512, (2025); Rukmono S.A.; Ochoa L.; Chaudron M.R.V., Deductive Software Architecture Recovery via Chain-of-Thought Prompting, Proceedings of the 2024 ACM/IEEE 44th International Conference on Software Engineering: New Ideas and Emerging Results, pp. 92-96; Zhao J.; Wang Y.; Liang H.; Rusnachenko N., CoT-NumHG: A CoT-Based SFT Training Strategy with Large Language Models for Number-Focused Headline Generation, Proceedings of the 18th International Workshop on Semantic Evaluation (SemEval-2024), pp. 261-269; Zhen H.; Shi Y.; Huang Y.; Yang J.J.; Liu N., Leveraging Large Language Models with Chain-of-Thought and Prompt Engineering for Traffic Crash Severity Analysis and Inference, Computers, 13, (2024); Merrill W.; Sabharwal A., The Expressive Power of Transformers with Chain of Thought, arXiv, (2024); Zhang K.; Wang S.; Jia N.; Zhao L.; Han C.; Li L., Integrating Visual Large Language Model and Reasoning Chain for Driver Behavior Analysis and Risk Assessment, Accid. Anal. Prev, 198, (2024); Andres Gonzalez Gongora H.; Hossain M.Z.; Junaed J.A., NumDecoders at SemEval-2024 Task 7: FlanT5 and GPT Enhanced with CoT for Numerical Reasoning, Proceedings of the 18th International Workshop on Semantic Evaluation (SemEval-2024), pp. 1260-1268; Chang W.-Y.; Chen Y.-N., Injecting Salesperson’s Dialogue Strategies in Large Language Models with Chain-of-Thought Reasoning, arXiv, (2024); Chen A.P.-C.; Groshan R.; von Bayern S., Mothman at SemEval-2024 Task 9: An Iterative System for Chain-of-Thought Prompt Optimization, Proceedings of the 18th International Workshop on Semantic Evaluation (SemEval-2024), pp. 1876-1888; Diao S.; Wang P.; Lin Y.; Pan R.; Liu X.; Zhang T., Active Prompting with Chain-of-Thought for Large Language Models, Proceedings of the 62nd Annual Meeting of the Association for Computational Linguistics, 1, pp. 1330-1350; Wang J.; Li J.; Zhao H., Self-Prompted Chain-of-Thought on Large Language Models for Open-Domain Multi-Hop Reasoning, Proceedings of the Findings of the Association for Computational Linguistics: EMNLP 2023, pp. 2717-2731; Choi W.; Kim W.K.; Yoo M.; Woo H., Embodied CoT Distillation from LLM to Off-the-Shelf Agents, Proceedings of the ICML’24: Proceedings of the 41st International Conference on Machine Learning, 235, pp. 8702-8721; Gu X.; Chen X.; Lu P.; Li Z.; Du Y.; Li X., AGCVT-Prompt for Sentiment Classification: Automatically Generating Chain of Thought and Verbalizer in Prompt Learning, Eng. Appl. Artif. Intell, 132, (2024); Gu Z.; Jia W.; Piccardi M.; Yu P., Empowering Large Language Models for Automated Clinical Assessment with Generation-Augmented Retrieval and Hierarchical Chain-of-Thought, Artif. Intell. Med, 162, (2025); Hu T.; Zhang P.; Yang B.; Xie J.; Wong D.F.; Wang R., Large Language Model for Multi-Domain Translation: Benchmarking and Domain CoT Fine-Tuning, arXiv, (2024); Huang S.; Hu J.; Chen H.; Sun L.; Yang B., In-Context Decision Transformer: Reinforcement Learning via Hierarchical Chain-of-Thought, Proceedings of the ICML’24: Proceedings of the 41st International Conference on Machine Learning, 235, pp. 19871-19885; Kumar S.; Mendke S.; Rahman K.L.A.; Kurasa S.; Agrawal P.; Dandapat S., Enhancing Zero-Shot Chain of Thought Prompting via Uncertainty-Guided Strategy Selection, Proceedings of the 31st International Conference on Computational Linguistics, Part F206484-1, pp. 2003-2025; Lee J.; Yang F.; Tran T.; Hu Q.; Barut E.; Chang K.-W.; Su C., Can Small Language Models Help Large Language Models Reason Better?: LM-Guided Chain-of-Thought, Proceedings of the 2024 Joint International Conference on Computational Linguistics, Language Resources and Evaluation (LREC-COLING 2024), pp. 2835-2843; Ma Y.; Fan C.; Jiang H., Sci-CoT: Leveraging Large Language Models for Enhanced Knowledge Distillation in Small Models for Scientific QA, arXiv, (2023); Liang Y.; Wang J.; Zhu H.; Wang L.; Qian W.; Lan Y., Prompting Large Language Models with Chain-of-Thought for Few-Shot Knowledge Base Question Generation, Proceedings of the 2023 Conference on Empirical Methods in Natural Language Processing, pp. 4329-4343; Liu X.; Pang T.; Fan C., Federated Prompting and Chain-of-Thought Reasoning for Improving Llms Answering, Knowl. Sci. Eng. Manag, 14120 LNAI, pp. 3-11, (2023); Reji S.A.; Sheik R.; Sharon A.; Avisha Rai M.; Jaya Nirmala S., Enhancing LLM Performance on Legal Textual Entailment with Few-Shot CoT-Based RAG, Proceedings of the 2024 IEEE International Conference on Signal Processing, Informatics, Communication and Energy Systems (SPICES); Sun J.; Luo Y.; Gong Y.; Lin C.; Shen Y.; Guo J.; Duan N., Enhancing Chain-of-Thoughts Prompting with Iterative Bootstrapping in Large Language Models, Proceedings of the Findings of the Association for Computational Linguistics: NAACL 2024, pp. 4074-4101; Sun J.; Pan Y.; Yan X., Improving Intermediate Reasoning in Zero-Shot Chain-of-Thought for Large Language Models with Filter Supervisor-Self Correction, Neurocomputing, 620, (2025); Wang Y.; Hu J.; Luo Z., CoT-Tree: An Efficient Prompting Strategy for Large Language Model Classification Reasoning, Proceedings of the 2024 IEEE International Conference on Big Data workshop From Theory to Practice: Workshop on Large Language and Foundation Models, pp. 5450-5458; Wu D.; Zhang J.; Huang X., Chain of Thought Prompting Elicits Knowledge Augmentation, Proceedings of the Findings of the Association for Computational Linguistics: ACL 2023, pp. 6519-6534; Wu J.; Yu T.; Chen X.; Wang H.; Rossi R.A.; Kim S.; Rao A.; McAuley J., DeCoT: Debiasing Chain-of-Thought for Knowledge-Intensive Tasks in Large Language Models via Causal Intervention, Proceedings of the 62nd Annual Meeting of the Association for Computational Linguistics, 1, pp. 14073-14087; Wu Z.; Hasan A.; Wu J.; Kim Y.; Cheung J.P.Y.; Zhang T.; Wu H., KnowLab_AIMed at MEDIQA-CORR. 2024: Chain-of-Though (CoT) Prompting Strategies for Medical Error Detection and Correction, Proceedings of the 6th Clinical Natural Language Processing Workshop, pp. 353-359; Zhang Z.; Zhang A.; Li M.; Smola A., Automatic Chain of Thought Prompting in Large Language Models, arXiv, (2023); Yuan X.; Shen C.; Yan S.; Zhang X.; Xie L.; Wang W.; Guan R.; Wang Y.; Ye J., Instance-Adaptive Zero-Shot Chain-of-Thought Prompting, arXiv, (2024); Zhang X.; Du C.; Pang T.; Liu Q.; Gao W.; Lin M., Chain of Preference Optimization: Improving Chain-of-Thought Reasoning in Llms, arXiv, (2024); Zhang M.; Ahmed S.R.; Martin J.H., FtG-CoT at SemEval-2024 Task 9: Solving Sentence Puzzles Using Fine-Tuned Language Models and Zero-Shot CoT Prompting, Proceedings of the 18th International Workshop on Semantic Evaluation (SemEval-2024), pp. 1245-1251; Zhao X.; Li M.; Lu W.; Weber C.; Lee J.H.; Chu K.; Wermter S., Enhancing Zero-Shot Chain-of-Thought Reasoning in Large Language Models through Logic, Proceedings of the 2024 Joint International Conference on Computational Linguistics, Language Resources and Evaluation (LREC-COLING 2024), pp. 6144-6166; Zou A.; Zhang Z.; Zhao H.; Li X.; Bian M., AuRoRA: A One-for-All Platform for Augmented Reasoning and Refining with Task-Adaptive Chain-of-Thought Prompting, Proceedings of the 2024 Joint International Conference on Computational Linguistics, Language Resources and Evaluation (LREC-COLING 2024), pp. 1801-1807; Cao Y.; Gu N.; Shen X.; Yang D.; Zhang X., Defending Large Language Models against Jailbreak Attacks through Chain of Thought Prompting, arXiv, (2024); Carlander D.; Okada K.; Engstrom H.; Kurabayashi S., Controlled Chain of Thought: Eliciting Role-Play Understanding in LLM through Prompts, Proceedings of the 2024 IEEE Conference on Games (CoG); Chen Y.; Li Y.; Yang J., The Design of Prompts Driven by Chain of Thought in Multicultural Teaching, Proceedings of the 2024 IEEE 17th International Conference on Signal Processing (ICSP), pp. 258-262; Fei H.; Li B.; Liu Q.; Bing L.; Li F.; Chua T.-S., Reasoning Implicit Sentiment with Chain-of-Thought Prompting, Proceedings of the 61st Annual Meeting of the Association for Computational Linguistics, 2, pp. 1171-1182; Hussain M.; Rehman U.U.; Nguyen T.D.T.; Lee S., CoT-STS: A Zero Shot Chain-of-Thought Prompting for Semantic Textual Similarity, Proceedings of the AICCC 2023: 2023 6th Artificial Intelligence and Cloud Computing Conference, pp. 135-139; Ji B.; Liu H.; Du M.; Ng S.-K., Chain-of-Thought Improves Text Generation with Citations in Large Language Models, Proc. AAAI Conf. Artif. Intell, 38, pp. 18345-18353, (2024); Wang Y.; Zhang Z.; Wang R., Element-Aware Summarization with Large Language Models: Expert-Aligned Evaluation and Chain-of-Thought Method, Proceedings of the 61st Annual Meeting of the Association for Computational Linguistics, 1, pp. 8640-8665; Li Y.; Keung J.; Ma X.; Chong C.Y.; Zhang J.; Liao Y., LLM-Based Class Diagram Derivation from User Stories with Chain-of-Thought Promptings, Proceedings of the 2024 IEEE 48th Annual Computers, Software, and Applications Conference, COMPSAC 2024, pp. 45-50; Li J.; Li G.; Li Y.; Jin Z., Structured Chain-of-Thought Prompting for Code Generation, ACM Trans. Softw. Eng. Methodol, 34, pp. 1-13, (2025); Liu Q.; Li F.; Ng K.K.H.; Han J.; Feng S., Accident Investigation via LLMs Reasoning: HFACS-Guided Chain-of-Thoughts Enhance General Aviation Safety, Expert Syst. Appl, 269, (2025); Lu M.; Gao F.; Tang X.; Chen L., Analysis and Prediction in SCR Experiments Using GPT-4 with an Effective Chain-of-Thought Prompting Strategy, iScience, 27, (2024); Nguyen H.H.; Liu Y.; Zhang C.; Zhang T.; Yu P.S., CoF-CoT: Enhancing Large Language Models with Coarse-to-Fine Chain-of-Thought Prompting for Multi-Domain NLU Tasks, Proceedings of the 2023 Conference on Empirical Methods in Natural Language Processing, pp. 12109-12119; O'Hagan R.; Poplausky D.; Young J.N.; Gulati N.; Levoska M.; Ungar B.; Ungar J., The Accuracy and Appropriateness of ChatGPT Responses on Nonmelanoma Skin Cancer Information Using Zero-Shot Chain of Thought Prompting, JMIR Dermatol, 6, (2023); Park Y.; Kim H.; Choi C.; Kim J.; Sohn J.-Y., Can Separators Improve Chain-of-Thought Prompting?, arXiv, (2024); Nachane S.S.; Gramopadhye O.; Chanda P.; Ramakrishnan G.; Jadhav K.S.; Nandwani Y.; Raghu D.; Joshi S., Few Shot Chain-of-Thought Driven Reasoning to Prompt LLMs for Open-Ended Medical Question Answering, arXiv, (2024); Qin L.; Chen Q.; Wei F.; Huang S.; Che W., Cross-Lingual Prompting: Improving Zero-Shot Chain-of-Thought Reasoning across Languages, Proceedings of the 2023 Conference on Empirical Methods in Natural Language Processing, pp. 2695-2709; Renze M.; Guven E., The Benefits of a Concise Chain of Thought on Problem-Solving in Large Language Models, arXiv, (2024); Sultan M.A.; Ganhotra J.; Astudillo R.F., Structured Chain-of-Thought Prompting for Few-Shot Generation of Content-Grounded QA Conversations, Proceedings of the Findings of the Association for Computational Linguistics: EMNLP 2024, pp. 16172-16187; Raihan M.N.; Goswami D.; Emran A.N.B.; Puspo S.S.C.; Ganguly A.; Zampieri M., MasonTigers at SemEval-2024 Task 9: Solving Puzzles with an Ensemble of Chain-of-Thought Prompts, Proceedings of the 18th International Workshop on Semantic Evaluation (SemEval-2024), pp. 1358-1363; Wu P.Y.; Nagler J.; Tucker J.A.; Messing S., Concept-Guided Chain-of-Thought Prompting for Pairwise Comparison Scoring of Texts with Large Language Models, arXiv, (2024); Xia Y.; Wang R.; Liu X.; Li M.; Yu T.; Chen X.; McAuley J.; Li S., Beyond Chain-of-Thought: A Survey of Chain-of-x Paradigms for Llms, Proceedings of the 31st International Conference on Computational Linguistics, Part F206484-1, pp. 10795-10809; Xu W.; OuYang J., A Multi-Task Instruction with Chain of Thought Prompting Generative Framework for Few-Shot Named Entity Recognition, Artificial Neural Networks and Machine Learning—ICANN 2023, Proceedings of the 32nd International Conference on Artificial Neural Networks, Heraklion, Crete, Greece, 26–29 September 2023, 14258 LNCS, pp. 1-15, (2023); Yin B.; Hu N., Time-CoT for Enhancing Time Reasoning Factual Question Answering in Large Language Models, Proceedings of the 2024 International Joint Conference on Neural Networks (IJCNN); Yu J.; Luo M.; Zhou H.; Lan Z., Unleashing the Second Brain: Enhancing Large Language Models through Chain of Thought with Human Feedback, Proceedings of the 2023 16th International Symposium on Computational Intelligence and Design (ISCID), pp. 90-95; Zhao H.; Yilahun H.; Hamdulla A., Pipeline Chain-of-Thought: A Prompt Method for Large Language Model Relation Extraction, Proceedings of the 2023 International Conference on Asian Language Processing (IALP), pp. 31-36; Chen Z.; Zhou K.; Zhang B.; Gong Z.; Zhao W.X.; Wen J.-R., ChatCoT: Tool-Augmented Chain-of-Thought Reasoning on Chat-Based Large Language Models, Proceedings of the Findings of the Association for Computational Linguistics: EMNLP 2023, pp. 14777-14790; Chen Z.; Zhou Q.; Shen Y.; Hong Y.; Sun Z.; Gutfreund D.; Gan C., Visual Chain-of-Thought Prompting for Knowledge-Based Visual Reasoning, Proc. AAAI Conf. Artif. Intell, 38, pp. 1254-1262, (2024); Fung S.C.E.; Wong M.F.; Tan C.W., Chain-of-Thoughts Prompting with Language Models for Accurate Math Problem-Solving, Proceedings of the 2023 IEEE MIT Undergraduate Research Technology Conference (URTC); Inaba T.; Kiyomaru H.; Cheng F.; Kurohashi S., MultiTool-CoT: GPT-3 Can Use Multiple External Tools with Chain of Thought Prompting, Proceedings of the 61st Annual Meeting of the Association for Computational Linguistics, 2, pp. 1522-1532; Jia Z.; Liu J.; Li H.; Liu Q.; Gao H., DCoT: Dual Chain-of-Thought Prompting for Large Multimodal Models, Proceedings of the 16th Asian Conference on Machine Learning, 260, pp. 1064-1079; Jin B.; Xie C.; Zhang J.; Roy K.K.; Zhang Y.; Li Z.; Li R.; Tang X.; Wang S.; Meng Y., Graph Chain-of-Thought: Augmenting Large Language Models by Reasoning on Graphs, Proceedings of the Findings of the Association for Computational Linguistics: NAACL 2024, pp. 163-184; Lugli S.; Strapparava C., Multimodal Chain-of-Thought Prompting for Metaphor Generation, Proceedings of the Tenth Italian Conference on Computational Linguistics (CLiC-it 2024), 3878; Mitra C.; Huang B.; Darrell T.; Herzig R., Compositional Chain-of-Thought Prompting for Large Multimodal Models, arXiv, (2024); Tai C.-Y.; Chen Z.; Zhang T.; Deng X.; Sun H., Exploring Chain of Thought Style Prompting for Text-to-SQL, arXiv, (2023); Tang A.Q.; Zhang X.; Dinh M.N., IgnitionInnovators at “Discharge Me!”: Chain-of-Thought Instruction Finetuning Large Language Models for Discharge Summaries, Proceedings of the 23rd Workshop on Biomedical Natural Language Processing, pp. 731-739; Wang L.; Hu Y.; He J.; Xu X.; Liu N.; Liu H.; Shen H.T., T-SciQ: Teaching Multimodal Chain-of-Thought Reasoning via Large Language Model Signals for Science Question Answering, arXiv, (2024); Xu Y.; Ge J.; Lyu G.; Li G.; Li H., Multimodal Fake News Detection Based on Chain-of-Thought Prompting Large Language Models, Proceedings of the IEEE International Conference on Systems, Man and Cybernetics, pp. 559-566; Zhao R.; Zhao F.; Wang L.; Wang X.; Xu G., KG-CoT: Chain-of-Thought Prompting of Large Language Models over Knowledge Graphs for Knowledge-Aware Question Answering, Proceedings of the Thirty-Third International Joint Conference on Artificial Intelligence {IJCAI-24}, pp. 6642-6650; Zheng G.; Yang B.; Tang J.; Zhou H.-Y.; Yang S., DDCoT: Duty-Distinct Chain-of-Thought Prompting for Multimodal Reasoning in Language Models, arXiv, (2023); Li Z.; Liu H.; Zhou D.; Ma T., Chain of Thought Empowers Transformers to Solve Inherently Serial Problems, arXiv, (2024); Madaan A.; Hermann K.; Yazdanbakhsh A., What Makes Chain-of-Thought Prompting Effective? A Counterfactual Study, Proceedings of the Findings of the Association for Computational Linguistics: EMNLP 2023, pp. 1448-1535; Wang B.; Min S.; Deng X.; Shen J.; Wu Y.; Zettlemoyer L.; Sun H., Towards Understanding Chain-of-Thought Prompting: An Empirical Study of What Matters, Proceedings of the 61st Annual Meeting of the Association for Computational Linguistics, 1, pp. 2717-2739; Rizzo D.; Raganato A.; Viviani M., Comparatively Assessing Large Language Models for Query Expansion in Information Retrieval via Zero-Shot and Chain-of-Thought Prompting, Proceedings of the 14th Information Retrieval Workshop, 3802, pp. 23-32; Jwalapuram P.; Joty S.; Lin X., Rethinking Self-Supervision Objectives for Generalizable Coherence Modeling, Proceedings of the Proceedings of the 60th Annual Meeting of the Association for Computational Linguistics, 1: Long Papers, pp. 6044-6059, (2022); Reimers N.; Gurevych I., Sentence-BERT: Sentence Embeddings Using Siamese BERT-Networks, Proceedings of the 2019 Conference on Empirical Methods in Natural Language Processing and the 9th International Joint Conference on Natural Language Processing; Laban P.; Dai L.; Bandarkar L.; Hearst M.A., Can Transformer Models Measure Coherence in Text: Re-Thinking the Shuffle Test, Proceedings of the 59th Annual Meeting of the Association for Computational Linguistics and the 11th International Joint Conference on Natural Language Processing, 2: Short Papers, pp. 1058-1064, (2021); Hearst M.A., Text Tiling: Segmenting Text into Multi-Paragraph Subtopic Passages, Comput. Linguist, 23, pp. 33-64, (1997); Radford A.; Wu J.; Child R.; Luan D.; Amodei D.; Sutskever I., Language Models Are Unsupervised Multitask Learners, (2019); Jurafsky D.; Martin J.H., Speech and Language Processing: An Introduction to Natural Language Processing, Computational Linguistics, and Speech Recognition, (2024); Bowman S.R.; Angeli G.; Potts C.; Manning C.D., A Large Annotated Corpus for Learning Natural Language Inference, Proceedings of the 2015 Conference on Empirical Methods in Natural Language Processing, pp. 632-642, (2015); Williams A.; Nangia N.; Bowman S., A Broad-Coverage Challenge Corpus for Sentence Understanding through Inference, Proceedings of the 2018 Conference of the North American Chapter of the Association for Computational Linguistics: Human Language Technologies, 1Long Papers, pp. 1112-1122, (2018); He P.; Liu X.; Gao J.; Chen W., DeBERTa: Decoding-Enhanced BERT with Disentangled Attention, arXiv, (2021); He P.; Gao J.; Chen W., DeBERTaV3: Improving DeBERTa Using ELECTRA-Style Pre-Training with Gradient-Disentangled Embedding Sharing, arXiv, (2023); Zha Y.; Yang Y.; Li R.; Hu Z., AlignScore: Evaluating Factual Consistency with A Unified Alignment Function, Proceedings of the 61st Annual Meeting of the Association for Computational Linguistics, 1: Long Papers, pp. 11328-11348, (2023); Kryscinski W.; McCann B.; Xiong C.; Socher R., Evaluating the Factual Consistency of Abstractive Text Summarization, Proceedings of the 2020 Conference on Empirical Methods in Natural Language Processing (EMNLP); Flesch R., A New Readability Yardstick, J. Appl. Psychol, 32, pp. 221-233, (1948); Kincaid J.P.; Others A., Derivation of New Readability Formulas (Automated Readability Index, Fog Count and Flesch Reading Ease Formula) for Navy Enlisted Personnel, (1975); Mann W.C.; Thompson S.A., Rhetorical Structure Theory: Toward a Functional Theory of Text Organization, Interdiscip. J. Study Discourse, 8, pp. 243-281, (1988); Knott A.; Dale R., Using Linguistic Phenomena to Motivate a Set of Coherence Relations, Discourse Process, 18, pp. 35-62, (1994); Graesser A.C.; McNamara D.S.; Louwerse M.M.; Cai Z., Coh-Metrix: Analysis of Text on Cohesion and Language, Behav. Res. Methods Instrum. Comput, 36, pp. 193-202, (2004); McNamara D.S.; Graesser A.C.; McCarthy P.M.; Cai Z., Automated Evaluation of Text and Discourse with Coh-Metrix, (2014)</t>
  </si>
  <si>
    <t>G. Sanchez-Torres; Facultad de Ingeniería, Grupo de Investigación y Desarrollo en Sistemas y Computación, Universidad del Magdalena, Santa Marta, Magdalena, 470004, Colombia; email: gsanchez@unimagdalena.edu.co</t>
  </si>
  <si>
    <t>AI.</t>
  </si>
  <si>
    <t>2-s2.0-105028870218</t>
  </si>
  <si>
    <t>Esposito M.; Li X.; Moreschini S.; Ahmad N.; Cerny T.; Vaidhyanathan K.; Lenarduzzi V.; Taibi D.</t>
  </si>
  <si>
    <t>Esposito, Matteo (57833979900); Li, Xiaozhou (56203689000); Moreschini, Sergio (57196187277); Ahmad, Noman (58956527700); Cerny, Tomas (36164861100); Vaidhyanathan, Karthik (57209110229); Lenarduzzi, Valentina (55348964400); Taibi, Davide (55920884000)</t>
  </si>
  <si>
    <t>57833979900; 56203689000; 57196187277; 58956527700; 36164861100; 57209110229; 55348964400; 55920884000</t>
  </si>
  <si>
    <t>Generative AI for software architecture. Applications, challenges, and future directions</t>
  </si>
  <si>
    <t>10.1016/j.jss.2025.112607</t>
  </si>
  <si>
    <t>https://www.scopus.com/inward/record.uri?eid=2-s2.0-105016998019&amp;doi=10.1016%2Fj.jss.2025.112607&amp;partnerID=40&amp;md5=67a414792676477879b975d439529a35</t>
  </si>
  <si>
    <t>University of Oulu, Finland; Tampere University, Finland; University of Arizona, United States; Software Engineering Research Center, IIIT Hyderabad, India</t>
  </si>
  <si>
    <t>Esposito M., University of Oulu, Finland; Li X., University of Oulu, Finland; Moreschini S., University of Oulu, Finland, Tampere University, Finland; Ahmad N., University of Oulu, Finland; Cerny T., University of Arizona, United States; Vaidhyanathan K., Software Engineering Research Center, IIIT Hyderabad, India; Lenarduzzi V., University of Oulu, Finland; Taibi D., University of Oulu, Finland</t>
  </si>
  <si>
    <t>Context: Generative Artificial Intelligence (GenAI) is transforming much of software development, yet its application in software architecture is still in its infancy. Aim: Systematically synthesize the use, rationale, contexts, usability, and challenges of GenAI in software architecture. Method: Multivocal literature review (MLR), analyzing peer-reviewed and gray literature, identifying current practices, models, adoption contexts, reported challenges, and extracting themes via open coding. Results: This review identifies a significant adoption of GenAI for architectural decision support and architectural reconstruction. OpenAI GPT models are predominantly applied, and there is consistent use of techniques such as few-shot prompting and retrieval-augmented generation (RAG). GenAI has been applied mostly to the initial stages of the Software Architecture Life Cycle (SALC), such as Requirements-to-Architecture and Architecture-to-Code. Monolithic and microservice architectures were the main targets. However, rigorous testing of GenAI outputs was typically missing from the studies. Among the most frequent challenges are model precision, hallucinations, ethical aspects, privacy issues, lack of architecture-specific datasets, and the absence of sound evaluation frameworks. Conclusions: GenAI shows significant potential in software design, but there are several challenges on its way towards greater adoption. Research efforts should target designing general evaluation methodologies, handling ethics and precision, increasing transparency and explainability, and promoting architecture-specific datasets and benchmarks to overcome the gap between theoretical possibility and practical use. Editor's note: Open Science material was validated by the Journal of Systems and Software Open Science Board. © 2025 The Authors</t>
  </si>
  <si>
    <t>Generative AI; Large language model; Model human interaction; Multivocal literature review; Prompt engineering; Software architecture; XAI</t>
  </si>
  <si>
    <t>Application programs; Artificial intelligence; Computer programming; Ethical aspects; Human computer interaction; Life cycle; Software design; Generative AI; Humaninteraction; Language model; Large language model; Literature reviews; Model human interaction; Multivocal literature review; Open science; Prompt engineering; XAI; Software architecture</t>
  </si>
  <si>
    <t>Research Council of Finland, AKA, (MUFANO/349488); Research Council of Finland, AKA; National Science Foundation, NSF, (2409933); National Science Foundation, NSF</t>
  </si>
  <si>
    <t>The research presented in this article has been partially funded by the Business Finland Project 6GSoft, by the Academy of Finland project MUFANO/349488 and by the National Science Foundation (NSF), United States Grant No. 2409933.</t>
  </si>
  <si>
    <t>Alsayed A.S.; Dam H.K.; Nguyen C., Microrec: Leveraging large language models for microservice recommendation, pp. 419-430, (2024); Bucaioni A.; Weyssow M.; He J.; Lyu Y.; Lo D., Artificial intelligence for software architecture: Literature review and the road ahead, (2025); C T., Aspect-oriented challenges in system integration with microservices, soa and iot, Enterp. Inf. Syst., 13, pp. 467-489, (2019); Corbin J.; Strauss A., Basics of Qualitative Research: Techniques and Procedures for Developing Grounded Theory, (2008); Dyba T.; Dingsoyr T., Empirical studies of agile software development: A systematic review, Inf. Softw. Technol., 50, pp. 833-859, (2008); Esposito M.; Palagiano F.; Lenarduzzi V.; Taibi D., Beyond Words: On large language models actionability in mission-critical risk analysis, pp. 517-527; Esposito M.; Palagiano F.; Lenarduzzi V.; Taibi D., Beyond words: On large language models actionability in mission-critical risk analysis, Proceedings of the 18th ACM/IEEE International Symposium on Empirical Software Engineering and Measurement, ESEM 2024, Barcelona, Spain, October 24-25, 2024, pp. 517-527, (2024); Esposito M.; Palagiano F.; Lenarduzzi V.; Taibi D., On large language models in mission-critical IT governance: Are we ready yet?, (2024); Fan A.; Gokkaya B.; Harman M.; Lyubarskiy M.; Sengupta S.; Yoo S.; Zhang J.M., Large language models for software engineering: Survey and open problems, 2023 IEEE/ACM International Conference on Software Engineering: Future of Software Engineering, ICSE-FoSE, pp. 31-53, (2023); Garousi V.; Felderer M.; Mantyla M.V., Guidelines for including grey literature and conducting multivocal literature reviews in software engineering, Inf. Softw. Technol., 106, pp. 101-121, (2019); Gustrowsky B.; Villarreal J.L.; Alferez G.H., Using generative artificial intelligence for suggesting software architecture patterns from requirements, Intelligent Systems and Applications, pp. 274-283, (2024); Hou X.; Zhao Y.; Liu Y.; Yang Z.; Wang K.; Li L.; Luo X.; Lo D.; Grundy J.; Wang H., Large language models for software engineering: A systematic literature review, ACM Trans. Softw. Eng. Methodol., 33, pp. 1-79, (2024); Jiang J.; Wang F.; Shen J.; Kim S.; Kim S., A survey on large language models for code generation, (2024); Kaplan A.; Keim J.; Schneider M.; Koziolek A.; Reussner R., Combining knowledge graphs and large language models to ease knowledge access in software architecture research, (2024); Kitchenham B.; Brereton P., A systematic review of systematic review process research in software engineering, Inf. Softw. Technol., 55, pp. 2049-2075, (2013); Kitchenham B.; Charters S., Guidelines for performing systematic literature reviews in software engineering, (2007); Lelovic L.; Huzinga A.; Goulis G.; Kaur A.; Boone R.; Muzrapov U.; Abdelfattah A.S.; Cerny T., Change impact analysis in microservice systems: A systematic literature review, J. Syst. Softw., (2024); Marques N.; Silva R.R.; Bernardino J., Using chatgpt in software requirements engineering: A comprehensive review, Futur. Internet, 16, (2024); Ozkaya I., Application of large language models to software engineering tasks: Opportunities, risks, and implications, IEEE Softw., 40, pp. 4-8, (2023); Russo D., Navigating the complexity of generative ai adoption in software engineering, ACM Trans. Softw. Eng. Methodol., 33, pp. 1-50, (2024); Santos P.D.O.; Figueiredo A.C.; Nuno Moura P.; Diirr B.; Alvim A.C.; Santos R.P.D., Impacts of the usage of generative artificial intelligence on software development process, pp. 1-9, (2024); Saucedo A.; Rodriguez G., Migration of monolithic systems to microservices using ai: A systematic mapping study, Anais do XXVII Congresso Ibero-Americano em Engenharia de Software, pp. 1-15, (2024); Sauvola J.; Tarkoma S.; Klemettinen M.; Riekki J.; Doermann D., Future of software development with generative ai, Autom. Softw. Eng., 31, (2024); Schmid L.; Hey T.; Armbruster M.; Corallo S.; Fuchss D.; Keim J.; Liu H.; Koziolek A., Software architecture meets llms: A systematic literature review, (2025); Wang J.; Huang Y.; Chen C.; Liu Z.; Wang S.; Wang Q., Software testing with large language models: Survey, landscape, and vision, IEEE Trans. Softw. Eng., 50, pp. 911-936, (2024); Wohlin C., Guidelines for snowballing in systematic literature studies and a replication in software engineering, EASE 2014, (2014); Adnan B.; Miryala S.; Sambu A.; Vaidhyanathan K.; De Sanctis M.; Spalazzese R., Leveraging llms for dynamic iot systems generation through mixed-initiative interaction, 2025 IEEE 22nd International Conference on Software Architecture Companion, ICSA-C, pp. 488-497, (2025); Ahmad A.; Waseem M.; Liang P.; Fahmideh M.; Aktar M.S.; Mikkonen T., Towards human-bot collaborative software architecting with chatgpt, Proceedings of the International Conference on Evaluation and Assessment in Software Engineering, EASE’23, (2023); Arias S.; Suquisupa A.; Granda M.F.; Saquicela V., Generation of Microservice Names from Functional Requirements: An Automated Approach, pp. 157-173, (2024); Arun S.; Tedla M.; Vaidhyanathan K., LLMs for generation of architectural components: An exploratory empirical study in the serverless world, 2025 IEEE 22nd International Conference on Software Architecture, ICSA, pp. 25-36, (2025); Dhar R.; Vaidhyanathan K.; Varma V., Can llms generate architectural design decisions? - an exploratory empirical study, pp. 79-89; Dhar R.; Vaidhyanathan K.; Varma V., Leveraging generative ai for architecture knowledge management, pp. 163-166; Diaz-Pace J.A.; Tommasel A.; Capilla R., Helping novice architects to make quality design decisions using an llm-based assistant, European Conference on Software Architecture, pp. 324-332, (2024); Diaz-Pace J.A.; Tommasel A.; Capilla R.; Ramirez Y.E., Architecture exploration and reflection meet llm-based agents, 2025 IEEE 22nd International Conference on Software Architecture Companion, ICSA-C, pp. 1-5, (2025); Duarte C.E., Automated microservice pattern instance detection using infrastructure-as-code artifacts and large language models, 2025 IEEE 22nd International Conference on Software Architecture Companion, ICSA-C, pp. 161-166, (2025); Eisenreich T.; Speth S.; Wagner S., From requirements to architecture: An ai-based journey to semi-automatically generate software architectures, pp. 52-55, (2024); Fuchs D.; Liu H.; Hey T.; Keim J.; Koziolek A., Enabling architecture traceability by llm-based architecture component name extraction, 2025 IEEE 22nd International Conference on Software Architecture, ICSA, pp. 1-12, (2025); Hagel N.; Hili N.; Bartel A.; Koziolek A., Towards llm-powered consistency in model-based low-code platforms, 2025 IEEE 22nd International Conference on Software Architecture Companion, ICSA-C, pp. 364-369, (2025); Ivers J.; Ozkaya I., Will generative ai fill the automation gap in software architecting?, 2025 IEEE 22nd International Conference on Software Architecture Companion, ICSA-C, pp. 41-45, (2025); Jahic J.; Sami A., State of practice: Llms in software engineering and software architecture, pp. 311-318, (2024); Johansson N.; Caporuscio M.; Olsson T., Mapping source code to software architecture by leveraging large language models, Software Architecture. ECSA 2024 Tracks and Workshops, pp. 133-149, (2024); Larsen K.R.; Edvall M., Investigating the impact of generative ai on newcomers’ understanding of software projects, (2024); Lutze R.; Waldhor K., Generating specifications from requirements documents for smart devices using large language models (llms), Human-Computer Interaction, pp. 94-108, (2024); Maranhao J.A.J.; Guerra E.M., A prompt pattern sequence approach to apply generative ai in assisting software architecture decision-making, Proceedings of the 29th European Conference on Pattern Languages of Programs, People, and Practices, EuroPLoP ’24, (2024); Mino J.; Andrade R.; Torres J.; Chicaiza K., Leveraging generative artificial intelligence for software antipattern detection, Information Management, (2024); Pandini G.; Martini A.; Videsjorden A.N.; Fontana F.A., An exploratory study on architectural smell refactoring using large languages models, pp. 462-471, (2025); Quevedo E.; Abdelfattah A.S.; Rodriguez A.; Yero J.; Cerny T., Evaluating chatgpt's proficiency in understanding and answering microservice architecture queries using source code insights, SN Comput. Sci., 5, (2024); Raghavan P., Ipek ozkaya on generative ai for software architecture, IEEE Softw., 41, pp. 141-144, (2024); Rejithkumar G.; Anish P.R.; Shukla J.; Ghaisas S., Probing with precision: Probing question generation for architectural information elicitation, pp. 8-14, (2024); Rubei R.; Di Salle A.; Bucaioni A., Llm-based recommender systems for violation resolutions in continuous architectural conformance, 2025 IEEE 22nd International Conference on Software Architecture Companion, ICSA-C, pp. 404-409, (2025); Rukmono S.A.; Ochoa L.; Chaudron M.R., Achieving high-level software component summarization via hierarchical chain-of-thought prompting and static code analysis, pp. 7-12, (2023); Rukmono S.A.; Ochoa L.; Chaudron M., Deductive software architecture recovery via chain-of-thought prompting, Proceedings of the 2024 ACM/IEEE 44th International Conference on Software Engineering: New Ideas and Emerging Results, ICSE-NIER’24, pp. 92-96, (2024); Saarinen L., Generative ai in software development, Inf. Technol., (2024); Schindler C.; Rausch A., Formal software architecture rule learning: A comparative investigation between large language models and inductive techniques, Electronics, 13, (2024); Sharma T., Llms for code: The potential, prospects, and problems, pp. 373-374, (2024); Singh V.; Korlu C.; Orcun O.; Assuncao W.K., Experiences on using large language models to re-engineer a legacy system at volvo group, Methods, 13, (2024); Soliman M.; Keim J., Do large language models contain software architectural knowledge?: An exploratory case study with gpt, 2025 IEEE 22nd International Conference on Software Architecture, ICSA, pp. 13-24, (2025); Supekar V.; MIT WPU P.; Khande R., Improving software engineering practices: Ai-driven adoption of design patterns, (2024); Tagliaferro A.; Corboe S.; Guindani B., Leveraging llms to automate software architecture design from informal specifications, 2025 IEEE 22nd International Conference on Software Architecture Companion, ICSA-C, pp. 291-299, (2025); Tang S.; Chen X.; Xiao H.; Wei J.; Li Z., Using problem frames approach for key information extraction from natural language requirements, pp. 330-339, (2023); Von Heissen O.; Hanke F.; Mpidi Bita I.; Hovemann A.; Dumitrescu R., pp. 504-513, (2024); Wei B., Requirements are all you need: From requirements to code with llms, 2024 IEEE 32nd International Requirements Engineering Conference, RE, pp. 416-422, (2024); Ahuja N.; Feng Y.; Li L.; Malik A.; Sivayoganathan T.; Balani N.; Rakhunathan S.; Sarro F., Automatically assessing software architecture compliance with green software patterns, (2024); Chandraraj K., Generative ai in software architecture: Don't replace your architects yet, Medium, (2023); Data Within Reach, The future of software architecture: Diagrams as code (dac), (2023); Fujitsu, Fujitsu Launches Gen Ai Software Analysis and Visualization Service to Support Optimal Modernization Planning, (2025); Martelli K.; Cao H.; Cheng B., (2023); Nandi A., Gen ai in software development: Revolutionizing the planning and design phase, AIM Res., (2024); Paradkar S., Software architecture and design in the age of generative ai: Opportunities, challenges, and the road ahead, Medium, (2023); Prakash M., Role of Generative AI Tools (GAITs) in Software Development Life Cycle (SDLC)-Waterfall Model, (2024); Rivera Hernandez B.M.; Santos Ayala J.M.; Mendez Melo J.A., Generative ai for software architecture, (2024); Seroter R., Would Generative Ai Have Made me a Better Software Architect? Probably, (2023)</t>
  </si>
  <si>
    <t>D. Taibi; University of Oulu, Finland; email: davide.taibi@oulu.fi</t>
  </si>
  <si>
    <t>2-s2.0-105016998019</t>
  </si>
  <si>
    <t>Li T.; Cui C.; Huang R.; Towey D.; Ma L.</t>
  </si>
  <si>
    <t>Li, Tao (59052695900); Cui, Chenhui (57219181051); Huang, Rubing (55515864200); Towey, Dave (8362064600); Ma, Lei (55479591700)</t>
  </si>
  <si>
    <t>59052695900; 57219181051; 55515864200; 8362064600; 55479591700</t>
  </si>
  <si>
    <t>Large Language Models for Automated Web-Form-Test Generation: An Empirical Study</t>
  </si>
  <si>
    <t>10.1145/3735553</t>
  </si>
  <si>
    <t>https://www.scopus.com/inward/record.uri?eid=2-s2.0-105031569736&amp;doi=10.1145%2F3735553&amp;partnerID=40&amp;md5=e0321a06cd901559f191dbc5a6169d98</t>
  </si>
  <si>
    <t>School of Computer Science and Engineering, Macau University of Science and Technology, Taipa, Macao; MUST Science and Technology Research Institute, Macau University of Science and Technology Zhuhai, Zhuhai, China; School of Computer Science, University of Nottingham Ningbo China, Ningbo, China; Department of Computer Science, The University of Tokyo, Bunkyo-ku, Japan; Department of Electrical and Computer Engineering, University of Alberta, Alberta, Edmonton, Canada</t>
  </si>
  <si>
    <t>Li T., School of Computer Science and Engineering, Macau University of Science and Technology, Taipa, Macao; Cui C., School of Computer Science and Engineering, Macau University of Science and Technology, Taipa, Macao; Huang R., School of Computer Science and Engineering, Macau University of Science and Technology, Taipa, Macao, MUST Science and Technology Research Institute, Macau University of Science and Technology Zhuhai, Zhuhai, China; Towey D., School of Computer Science, University of Nottingham Ningbo China, Ningbo, China; Ma L., Department of Computer Science, The University of Tokyo, Bunkyo-ku, Japan, Department of Electrical and Computer Engineering, University of Alberta, Alberta, Edmonton, Canada</t>
  </si>
  <si>
    <t>Testing web forms is an essential activity for ensuring the quality of web applications. It typically involves evaluating the interactions between users and forms. Automated test-case generation remains a challenge for web-form testing: Due to the complex, multi-level structure of Web pages, it can be difficult to automatically capture their inherent contextual information for inclusion in the tests. Large Language Models (LLMs) have shown great potential for contextual text generation. This motivated us to explore how they could generate automated tests for web forms, making use of the contextual information within form elements. To the best of our knowledge, no comparative study examining different LLMs has yet been reported for web-form-test generation. To address this gap in the literature, we conducted a comprehensive empirical study investigating the effectiveness of 11 LLMs on 146 web forms from 30 open source Java web applications. In addition, we propose three HTML-structure-pruning methods to extract key contextual information. The experimental results show that different LLMs can achieve different testing effectiveness, with the GPT-4, GLM-4, and Baichuan2 LLMs generating the best web-form tests. Compared with GPT-4, the other LLMs had difficulty generating appropriate tests for the web forms: Their Successfully Submitted Rates (SSRs)—the proportions of the LLMs-generated web-form tests that could be successfully inserted into the web forms and submitted—decreased by 9.10% to 74.15%. Our findings also show that, for all LLMs, when the designed prompts include complete and clear contextual information about the web forms, more effective web-form tests were generated. Specifically, when using Parser-Processed HTML for Task Prompt (PH-P), the SSR averaged 70.63%, higher than the 60.21% for Raw HTML for Task Prompt (RH-P) and 50.27% for LLM-Processed HTML for Task Prompt (LH-P). With RH-P, GPT-4’s SSR was 98.86%, outperforming models like LLaMa2 (7B) with 34.47% and GLM-4V with 0%. Similarly, with PH-P, GPT-4 reached an SSR of 99.54%, the highest among all models and prompt types. Finally, this article also highlights strategies for selecting LLMs based on performance metrics, and for optimizing the prompt design to improve the quality of the web-form tests. © 2026 Copyright held by the owner/author(s).</t>
  </si>
  <si>
    <t>Automated Web-Form Testing; Empirical Study; Java Web Applications; Large Language Models (LLMs); Web-Form-Test Generation</t>
  </si>
  <si>
    <t>Automatic test pattern generation; Computational linguistics; Data mining; HTML; Information use; Java programming language; Open systems; Software testing; Websites; Automated web-form testing; Empirical studies; Java web application; Language model; Large language model; Test generations; WEB application; Web applications; Web forms; Web-form-test generation; Automation</t>
  </si>
  <si>
    <t>Macau University of Science and Technology, MUST; Fundo para o Desenvolvimento das Ciências e da Tecnologia, FDCT, (0021/2023/RIA1)</t>
  </si>
  <si>
    <t xml:space="preserve">Funding text 1: This work is partly supported by the Science and Technology Development Fund of Macau, Macau SAR, under Grant No. 0021/2023/RIA1. The authors would like to thank the anonymous reviewers for their many constructive comments. They would like to thank the testers who participated in their study, as well as Yujie Xie and Yinming Huang from the Macau University of Science and Technology for their valuable help in the experiments.; Funding text 2: This work is partly supported by the Science and Technology Development Fund of Macau, Macau SAR, under Grant No. 0021/2023/RIA1. </t>
  </si>
  <si>
    <t>Alian P.; Nashid N.; Shahbandeh M.; Mesbah A., Semantic constraint inference for web form test generation, Proceedings of the 33rd ACM SIGSOFT International Symposium on Software Testing and Analysis (ISSTA ’24), pp. 932-944, (2024); Almeida M.; Moreira N.; Reis R., Enumeration and generation with a string automata representation, Theoretical Computer Science, 387, 2, pp. 93-102, (2007); Alonso J.C.; Martin-Lopez A.; Segura S.; Garcia J.M.; Ruiz-Cortes A., ARTE: Automated generation of realistic test inputs for web APIs, IEEE Transactions on Software Engineering, 49, 1, pp. 348-363, (2022); Alshraideh M.; Bottaci L., Search-based software test data generation for string data using program-specific search operators, Software Testing, Verification and Reliability, 16, 3, pp. 175-203, (2006); Arcuri A.; Briand L.C., A Hitchhiker’s guide to statistical tests for assessing randomized algorithms in software engineering, Software Testing, Verification and Reliability, 24, 3, pp. 219-250, (2014); Arefeen M.A.; Debnath B.; Chakradhar S., LeanContext: Cost-efficient domain-specific question answering using LLMs, Natural Language Processing Journal, 7, (2024); Bano M.; Hoda R.; Zowghi D.; Treude C., Large language models for qualitative research in software engineering: Exploring opportunities and challenges, Automated Software Engineering, 31, 1, (2024); Bargas-Avila J.A.; Brenzikofer O.; Tuch A.N.; Roth S.P.; Opwis K., Working towards usable forms on the world wide web: Optimizing multiple selection interface elements, Advances in Human-Computer Interaction, pp. 1-6, (2011); Brie P.; Burny N.; Sluyters A.; Vanderdonckt J., Evaluating a large language model on searching for GUI layouts, Proceedings of the ACM on Human-Computer Interaction, 7, pp. 1-37, (2023); Calo T.; De Russis L., Leveraging large language models for end-user website generation, Proceedings of the 9th International Symposium on End User Development (IS-EUD ’23), pp. 52-61, (2023); Chang Y.; Wang X.; Wang J.; Wu Y.; Yang L.; Zhu K.; Chen H.; Yi X.; Wang C.; Wang Y., 2024. A survey on evaluation of large language models, ACM Transactions on Intelligent Systems and Technology, 15, 3, pp. 39-39, (2024); Sam Cheah C.; Selvarajah V., A review of common web application breaching techniques (SQLi, XSS, CSRF), Proceedings of the 3rd International Conference on Integrated Intelligent Computing Communication &amp; Security (ICIIC ’21), pp. 540-547, (2021); Chen W.; Yan-Yi L.; Tie-Zheng G.; Da-Peng L.; Tao H.; Zhi L.; Qing-Wen Y.; Hui-Han W.; Ying-You W., Systems engineering issues for industry applications of large language model, Applied Soft Computing, 151, (2024); Chen Y.; Hu Z.; Zhi C.; Han J.; Deng S.; Yin J., ChatUniTest: A framework for LLM-based test generation, Proceedings of the 32nd ACM International Conference on the Foundations of Software Engineering (FSE ’24), pp. 572-576, (2024); Cochran K.; Cohn C.; Rouet J.F.; Hastings P., Improving automated evaluation of student text responses using GPT-3.5 for text data augmentation, Proceedings of the 24th International Conference on Artificial Intelligence in Education (AIED ’23), pp. 217-228, (2023); Cowles M.; Davis C., On the origins of the.05 level of statistical significance, American Psychologist, 37, 5, pp. 553-558, (1982); Cruz-Benito J.; Vazquez-Ingelmo A.; Sanchez-Prieto J.C.; Theron R.; Garcia-Penalvo F.J.; Martin-Gonzalez M., Enabling adaptability in web forms based on user characteristics detection through A/B testing and machine learning, IEEE Access, 6, pp. 2251-2265, (2017); Cui C.; Li T.; Wang J.; Chen C.; Towey D.; Huang R., Large language models for mobile GUI text input generation: An empirical study, (2024); Neves R.D.A.; Watanabe W.M.; Oliveira R., Morpheus web testing: A tool for generating test cases for widget based web applications, Journal of Web Engineering, 21, 2, pp. 119-144, (2022); De Luca M.; Fasolino A.R.; Tramontana P., Investigating the robustness of locators in template-based Web application testing using a GUI change classification model, Journal of Systems and Software, 210, (2024); Deepa G.; Thilagam P.S., Securing web applications from injection and logic vulnerabilities: Approaches and challenges, Information and Software Technology, 74, pp. 160-180, (2016); Fan Y.; Wang S.; Wang S.; Liu Y.; Wen G.; Rong Q., A comprehensive evaluation of Q-learning based automatic web GUI testing, Proceedings of the 2023 10th International Conference on Dependable Systems and Their Applications (DSA ’23). IEEE, pp. 12-23, (2023); Fatima S.; Ghaleb T.A.; Briand L., Flakify: A black-box, language model-based predictor for flaky tests, IEEE Transactions on Software Engineering, 49, 4, pp. 1912-1927, (2023); Floridi L.; Chiriatti M., GPT-3: Its nature, scope, limits, and consequences, Minds and Machines, 30, pp. 681-694, (2020); Fredj O.B.; Cheikhrouhou O.; Krichen M.; Hamam H.; Derhab A., An OWASP top ten driven survey on web application protection methods, Proceedings of the 15th International Conference on Risks and Security of Internet and Systems (CRiSIS ’20), pp. 235-252, (2021); Furche T.; Gottlob G.; Grasso G.; Guo X.; Orsi G.; Schallhart C., The ontological key: Automatically understanding and integrating forms to access the deep web, The VLDB Journal, 22, pp. 615-640, (2013); Garcia B.; Munoz-Organero M.; Alario-Hoyos C.; Delgado Kloos C., Automated driver management for Selenium WebDriver, Empirical Software Engineering, 26, 5, pp. 1-51, (2021); Goodman D., Dynamic HTML: The Definitive Reference, (2002); Goto H.; Selvarajah V., Design and implementation of web application penetration testing with cross-site scripting (XSS), Proceedings of the 2022 IEEE 2nd International Conference on Mobile Networks and Wireless Communications (ICMNWC), pp. 1-5, (2022); Gundecha U.; Avasarala S., Selenium WebDriver 3 Practical Guide: End-to-End Automation Testing for Web and Mobile Browsers with Selenium WebDriver 2nd. ed., (2018); Huang H.; Wu S.; Liang X.; Wang B.; Shi Y.; Wu P.; Yang M.; Zhao T., Towards making the most of LLM for translation quality estimation, Proceedings of the 12th National CCF International Conference on Natural Language Processing and Chinese Computing (NLPCC ’23), pp. 375-386, (2023); Huang R.; Cui C.; Lian J.; Towey D.; Sun W.; Chen H., Toward cost-effective adaptive random testing: An approximate nearest neighbor approach, IEEE Transactions on Software Engineering, 50, 5, pp. 1182-1214, (2024); Huang R.; Cui C.; Towey D.; Sun W.; Lian J., VPP-ART: An efficient implementation of fixed-size-candidate-set adaptive random testing using vantage point partitioning, IEEE Transactions on Reliability, 72, 4, pp. 1632-1647, (2023); (2024); (2024); Jarrett C.; Gaffney G., Forms That Work: Designing Web Forms for Usability, (2009); Garrett Jesse J., The Elements of User Experience: User-Centered Design for the Web and Beyond, (2011); Kahn C.E.; Wang K.; Bell D.S., Structured entry of radiology reports using world wide web technology, Radiographics, 16, 3, pp. 683-691, (1996); Kumar P., Large language models (LLMs): Survey, technical frameworks, and future challenges, Artificial Intelligence Review, 57, 10, (2024); Lemieux C.; Priya Inala J.; Lahiri S.K.; Sen S., CODAMOSA: Escaping coverage plateaus in test generation with pre-trained large language models, Proceedings of the IEEE/ACM 45th International Conference on Software Engineering (ICSE ’23), pp. 919-931, (2023); Leotta M.; Clerissi D.; Ricca F.; Tonella P.; Memon A., Approaches and tools for automated end-to-end web testing, Advances in Computers, 101, pp. 193-237, (2016); Leotta M.; Garcia B.; Ricca F.; Whitehead J., Challenges of end-to-end testing with Selenium WebDriver and how to face them: A survey, Proceedings of the 16th IEEE Conference on Software Testing, Verification and Validation (ICST ’23), pp. 339-350, (2023); Li J.; Tang T.; Zhao W.X.; Nie J.-Y.; Wen J.-R., Pre-trained language models for text generation: A survey, ACM Computing Surveys, 56, 9, pp. 1-39, (2024); Li J.; Zhao Y.; Li Y.; Li G.; Jin Z., AceCoder: An effective prompting technique specialized in code generation, ACM Transactions on Software Engineering and Methodology, 33, 8, pp. 204-204, (2024); Li L.; Yang L.; Jiang H.; Yan J.; Luo T.; Hua Z.; Liang G.; Zuo C., AUGER: Automatically generating review comments with pre-training models, Proceedings of the 30th ACM Joint European Software Engineering Conference and Symposium on the Foundations of Software Engineering (ESEC/FSE ’22), pp. 1009-1021, (2022); Li Y.-F.; Das P.K.; Dowe D.L., Two decades of web application testing—A survey of recent advances, Information Systems, 43, pp. 20-54, (2014); Li Z.; Lu S.; Guo D.; Duan N.; Jannu S.; Jenks G.; Majumder D.; Green J.; Svyatkovskiy A.; Fu S., Automating code review activities by large-scale pre-training, Proceedings of the 30th ACM Joint European Software Engineering Conference and Symposium on the Foundations of Software Engineering (ESEC/FSE ’22), pp. 1035-1047, (2022); Liu Z.; Chen C.; Wang J.; Che X.; Huang Y.; Hu J.; Wang Q., Fill in the blank: Context-aware automated text input generation for mobile GUI testing, Proceedings of the IEEE/ACM 45th International Conference on Software Engineering (ICSE ’23), pp. 1355-1367, (2023); Liu Z.; Chen C.; Wang J.; Chen M.; Wu B.; Che X.; Wang D.; Wang Q., Make LLM a testing expert: Bringing human-like interaction to mobile GUI testing via functionality-aware decisions, Proceedings of the IEEE/ACM 46th International Conference on Software Engineering (ICSE ’24), pp. 1-13, (2024); Lukanov K.; Maior H.A.; Wilson M.L., Using fNIRS in usability testing: Understanding the effect of web form layout on mental workload, Proceedings of the 2016 CHI Conference on Human Factors in Computing Systems (CHI ’16), pp. 4011-4016, (2016); Marini J., Document Object Model, (2002); Mattiello G.R.; Endo A.T., Model-based testing leveraged for automated web tests, Software Quality Journal, 30, 3, pp. 621-649, (2022); McMinn P.; Shahbaz M.; Stevenson M., Search-based test input generation for string data types using the results of web queries, Proceedings of the IEEE 5th International Conference on Software Testing, Verification and Validation (ICST ’12), pp. 141-150, (2012); Mesbah A.; Van Deursen A.; Roest D., Invariant-based automatic testing of modern web applications, IEEE Transactions on Software Engineering, 38, 1, pp. 35-53, (2012); Miao H.; Zeng H., Model checking-based verification of web application, Proceedings of the 12th IEEE International Conference on Engineering Complex Computer Systems (ICECCS ’07), pp. 47-55, (2007); Miller B.P.; Fredriksen L.; So B., An empirical study of the reliability of UNIX utilities, Communications of the ACM, 33, 12, pp. 32-44, (1990); Min B.; Ross H.; Sulem E.; Ben Veyseh A.P.; Huu Nguyen T.; Sainz O.; Agirre E.; Heintz I.; Roth D., Recent advances in natural language processing via large pre-trained language models: A survey, ACM Computing Surveys, 56, 2, pp. 1-40, (2023); Santos De Moura T.; Alves E.L.G.; Feitosa De Figueiredo H.; Baptista C.D.S., Cytestion: Automated GUI testing for web applications, Proceedings of the XXXVII Brazilian Symposium on Software Engineering (SBES ’23), pp. 388-397, (2023); Naveed H.; Khan A.U.; Qiu S.; Saqib M.; Anwar S.; Usman M.; Akhtar N.; Barnes N.; Mian A., A comprehensive overview of large language models, (2023); Nguyen V.; To T.; Diep G.-H., Generating and selecting resilient and maintainable locators for Web automated testing, Software Testing, Verification and Reliability, 31, 3, (2021); Ouyang S.; Zhang J.M.; Harman M.; Wang M., An empirical study of the non-determinism of ChatGPT in code generation, ACM Transactions on Software Engineering and Methodology, 34, 2, pp. 1-28, (2025); Ozkaya I., Application of large language models to software engineering tasks: Opportunities, risks, and implications, IEEE Software, 40, 3, pp. 4-8, (2023); Pearce H.; Tan B.; Ahmad B.; Karri R.; Dolan-Gavitt B., Examining zero-shot vulnerability repair with large language models, Proceedings of the 44th IEEE Symposium on Security and Privacy (SP ’23), pp. 2339-2356, (2023); Plein L.; Bissyande T.F., Can LLMs demystify bug reports, (2023); Qi X.-F.; Hua Y.-L.; Wang P.; Wang Z.-Y., Leveraging keyword-guided exploration to build test models for web applications, Information and Software Technology, 111, pp. 110-119, (2019); Radford A.; Wu J.; Child R.; Luan D.; Amodei D.; Sutskever I., Language models are unsupervised multitask learners, OpenAI Blog, 1, 8, (2019); Ricca F.; Tonella P., Analysis and testing of web applications, Proceedings of the 23rd International Conference on Software Engineering (ICSE ’01), pp. 25-34, (2001); Rothermel G.; Li L.; DuPuis C.; Burnett M., What you see is what you test: A methodology for testing form-based visual programs, Proceedings of the 20th International Conference on Software Engineering (ICSE ’98), pp. 198-207, (1998); Rukmono S.A.; Ochoa L.; Chaudron M.R.V., Achieving high-level software component summarization via hierarchical chain-of-thought prompting and static code analysis, Proceedings of the 2023 IEEE International Conference on Data and Software Engineering (ICoDSE ’23), pp. 7-12, (2023); Sanderson K., GPT-4 is here: What scientists think, Nature, 615, 7954, pp. 773-773, (2023); Santiago D.; Phillips J.; Alt P.; Muras B.; King T.M.; Clarke P.J., Machine learning and constraint solving for automated form testing, Proceedings of the IEEE 30th International Symposium on Software Reliability Engineering (ISSRE ’19), pp. 217-227, (2019); Sarmah U.; Bhattacharyya D.K.; Kalita J.K., A survey of detection methods for XSS attacks, Journal of Network and Computer Applications, 118, pp. 113-143, (2018); Schafer M.; Nadi S.; Eghbali A.; Tip F., An empirical evaluation of using large language models for automated unit test generation, IEEE Transactions on Software Engineering, 50, 1, pp. 85-105, (2024); Seaman C.B., Qualitative methods in empirical studies of software engineering, IEEE Transactions on Software Engineering, 25, 4, pp. 557-572, (1999); Seckler M.; Heinz S.; Bargas-Avila J.A.; Opwis K.; Tuch A.N., Designing usable web forms: Empirical evaluation of web form improvement guidelines, Proceedings of the SIGCHI Conference on Human Factors in Computing Systems (CHI ’14), pp. 1275-1284, (2014); Shahbaz M.; McMinn P.; Stevenson M., Automatic generation of valid and invalid test data for string validation routines using web searches and regular expressions, Science of Computer Programming, 97, pp. 405-425, (2015); Shanahan M., Talking about large language models, Communications of the ACM, 67, 2, pp. 68-79, (2024); Siegel S., Nonparametric statistics, The American Statistician, 11, 3, pp. 13-19, (1957); Sun Z.; Zhang J.M.; Harman M.; Papadakis M.; Zhang L., Automatic testing and improvement of machine translation, Proceedings of the ACM/IEEE 42nd International Conference on Software Engineering (ICSE ’20), pp. 974-985, (2020); Tonella P., Evolutionary testing of classes, Proceedings of the 13th International Symposium on Software Testing and Analysis (ISSTA ’04), pp. 119-128, (2004); Touvron H.; Martin L.; Stone K.; Albert P.; Almahairi A.; Babaei Y.; Bashlykov N.; Batra S.; Bhargava P.; Bhosale S., Llama 2: Open foundation and fine-tuned chat models, (2023); Tufano M.; Drain D.; Svyatkovskiy A.; Sundaresan N., Generating accurate assert statements for unit test cases using pretrained transformers, Proceedings of the 3rd ACM/IEEE International Conference on Automation of Software Test (AST ’22), pp. 54-64, (2022); Vargha A.; Delaney H.D., A critique and improvement of the CL common language effect size statistics of McGraw and Wong, Journal of Educational and Behavioral Statistics, 25, 2, pp. 101-132, (2000); Vaswani A.; Shazeer N.; Parmar N.; Uszkoreit J.; Jones L.; Gomez A.N.; Kaiser L.; Polosukhin I., Attention is all you need, Proceedings of the 30th Annual Conference on Neural Information Processing Systems (NeurIPS ’17), pp. 5998-6008, (2017); Vila E.; Novakova G.; Todorova D., Automation testing framework for web applications with Selenium WebDriver: Opportunities and threats, Proceedings of the International Conference on Advances in Image Processing (ICAIP ’17), pp. 144-150, (2017); Wang J.; Huang Y.; Chen C.; Liu Z.; Wang S.; Wang Q., Software testing with large language models: Survey, landscape, and vision, IEEE Transactions on Software Engineering, 50, 4, pp. 911-936, (2024); Wang S.; Wang S.; Fan Y.; Li X.; Liu Y., Leveraging large vision-language model for better automatic web GUI testing, Proceedings of the 2024 IEEE International Conference on Software Maintenance and Evolution (ICSME ’24), pp. 125-137, (2024); Wang T.; Roberts A.; Hesslow D.; Scao T.L., Hyung Won Chung, Iz Beltagy, Julien Launay, and Colin Raffel. 2022. What language model architecture and pretraining objective works best for zero-shot generalization, Proceedings of the 39th International Conference on Machine Learning (ICML ’22), pp. 22964-22984; Wang Z.; Xu G.; Li H.; Zhang M., A probabilistic approach to string transformation, IEEE Transactions on Knowledge and Data Engineering, 26, 5, pp. 1063-1075, (2013); Wei J.; Wang X.; Schuurmans D.; Bosma M.; Ichter B.; Xia F.; Chi E.H.; Le Q.V.; Zhou D., Chain-of-thought prompting elicits reasoning in large language models, Proceedings of the Advances in Neural Information Processing Systems, 35, pp. 24824-24837, (2022); Wilcoxon F., Individual comparisons by ranking methods, Biometrics, 1, 6, pp. 80-83, (1945); Wu F.; Zhang N.; Jha S.; McDaniel P.; Xiao C., A new era in LLM security: Exploring security concerns in real-world LLM-based systems, (2024); Xie D.; Yoo B.; Jiang N.; Kim M.; Tan L.; Zhang X.; Lee J.S., Impact of large language models on generating software specifications, (2023); Xu Z.; Miller J., Cross-browser differences detection based on an empirical metric for web page visual similarity, ACM Transactions on Internet Technology, 18, 3, pp. 1-23, (2018); Yang A.; Xiao B.; Wang B.; Zhang B.; Bian C.; Yin C.; Lv C.; Pan D.; Wang D.; Yan D., Baichuan 2: Open large-scale language models, (2023); Yang J.; Jin H.; Tang R.; Han X.; Feng Q.; Jiang H.; Zhong S.; Yin B.; Hu X., Harnessing the power of LLMs in practice: A survey on ChatGPT and beyond, ACM Transactions on Knowledge Discovery from Data, 18, 6, pp. 1-32, (2024); Yao Y.; Duan J.; Xu K.; Cai Y.; Sun Z.; Zhang Y., A survey on large language model (LLM) security and privacy: The good, the bad, and the ugly, High-Confidence Computing, (2024); Yu S.; Fang C.; Ling Y.; Wu C.; Chen Z., LLM for test script generation and migration: Challenges, capabilities, and opportunities, Proceedings of the IEEE 23rd International Conference on Software Quality, Reliability, and Security (QRS ’23), pp. 206-217, (2023); Zeng A.; Liu X.; Du Z.; Wang Z.; Lai H.; Ding M.; Yang Z.; Xu Y.; Zheng W.; Xia X., GLM-130B: An open bilingual pre-trained model, Proceedings of the 11th International Conference on Learning Representations (ICLR ’23), (2023); Zhang B.; Liu Z.; Cherry C.; Firat O., When scaling meets LLM finetuning: The effect of data, model and finetuning method, Proceedings of the 12th International Conference on Learning Representations (ICLR ’24), (2024); Zhang K.; Li Z.; Li J.; Li G.; Jin Z., Self-edit: Fault-aware code for code generation, Proceedings of the 61st Annual Meeting of the Association for Computational Linguistics (ACL ’23), pp. 769-787, (2023); Zhang T.; Irsan I.C.; Thung F.; Lo D., CUPID: Leveraging ChatGPT for more accurate duplicate bug report detection, (2023); Zhang Y.; Song W.; Ji Z.; Yao D.; Meng N., How well does LLM generate security tests, (2023); Zhang Y.; Towey D.; Pike M., Automated metamorphic-relation generation with ChatGPT: An experience report, Proceedings of the 2023 IEEE 47th Annual Computers, Software, and Applications Conference (COMPSAC ’23), pp. 1780-1785, (2023); Zhao H.; Chen H.; Yang F.; Liu N.; Deng H.; Cai H.; Wang S.; Yin D.; Du M., Explainability for large language models: A survey, ACM Transactions on Intelligent Systems and Technology, 15, 2, pp. 20-20, (2024); Zhao R.; Lyu M.R.; Min Y., Automatic string test data generation for detecting domain errors, Software Testing, Verification and Reliability, 20, 3, pp. 209-236, (2010); Zhao W.X.; Zhou K.; Li J.; Tang T.; Wang X.; Hou Y.; Min Y.; Zhang B.; Zhang J.; Dong Z., A survey of large language models, (2023)</t>
  </si>
  <si>
    <t>R. Huang; School of Computer Science and Engineering, Macau University of Science and Technology, Taipa, Macao; email: rbhuang@must.edu.mo</t>
  </si>
  <si>
    <t>2-s2.0-105031569736</t>
  </si>
  <si>
    <t>Hongthong T.; Chondamrongkul N.; Temdee P.</t>
  </si>
  <si>
    <t>Hongthong, Tew (57194219042); Chondamrongkul, Nacha (54783966600); Temdee, Punnarumol (6506628014)</t>
  </si>
  <si>
    <t>57194219042; 54783966600; 6506628014</t>
  </si>
  <si>
    <t>Personalized Recommendation Framework Using Large Language Model and Chain-of-thought Prompting: A Case Study of a Computer Programming Course</t>
  </si>
  <si>
    <t>Journal of Mobile Multimedia</t>
  </si>
  <si>
    <t>10.13052/jmm1550-4646.2165</t>
  </si>
  <si>
    <t>https://www.scopus.com/inward/record.uri?eid=2-s2.0-105029737628&amp;doi=10.13052%2Fjmm1550-4646.2165&amp;partnerID=40&amp;md5=d691dae4931969be25ec3cb2793d86c9</t>
  </si>
  <si>
    <t>Computer and Communication Engineering for Capacity Building Research Center, School of Applied Digital Technology, Mae Fah Luang University, Chiang Rai, Thailand</t>
  </si>
  <si>
    <t>Hongthong T., Computer and Communication Engineering for Capacity Building Research Center, School of Applied Digital Technology, Mae Fah Luang University, Chiang Rai, Thailand; Chondamrongkul N., Computer and Communication Engineering for Capacity Building Research Center, School of Applied Digital Technology, Mae Fah Luang University, Chiang Rai, Thailand; Temdee P., Computer and Communication Engineering for Capacity Building Research Center, School of Applied Digital Technology, Mae Fah Luang University, Chiang Rai, Thailand</t>
  </si>
  <si>
    <t>Traditional learning methodologies often fall short of accommodating diverse learner needs and adapting dynamically to individual learning paces and styles. This limitation underscores the growing need for personalized learning, which has the potential to significantly improve learning outcomes, foster deeper engagement, and enhance learner motivation. This study introduces a novel personalized recommendation framework (PRF) that leverages large language models (LLMs) and chain-of-thought (CoT) prompting techniques to advance personalized learning. Specifically, it proposes a strategic personalization framework that addresses learner heterogeneity by incorporating both preference-based and performance-based features. CoT prompting is integrated to simulate human-like sequential reasoning in LLMs, thereby improving the framework’s adaptability and effectiveness. A case study was conducted in a computer programming course, a domain that requires both conceptual understanding and practical problem-solving, to evaluate the proposed framework. The assessment involved 15 expert reviewers who examined the framework’s effectiveness and overall satisfaction. Experimental results showed that the proposed PRF generated recommendations perceived as significantly more satisfactory than those produced by the non-PRF system (M = 4.50 ± 0.30 vs. 3.73 ± 0.21, p &lt; 0.001). In addition, the experts strongly agreed that the framework effectively identified students in urgent need of support, provided timely recommendations, and delivered personalized learning experiences aligned with individual learner needs. © 2026 River Publishers</t>
  </si>
  <si>
    <t>chain-of-thought prompting; large language model; personalized learning; Recommendation system</t>
  </si>
  <si>
    <t>Thailand Science Research and Innovation, TSRI; Mae Fah Luang University, MFU</t>
  </si>
  <si>
    <t>This study is part of the research project entitled \u2018Virtual Learning Environment for Enhancing Self-directed Learning Skill and Software Development Skill: A Case Study of High School Students in Chiang Rai Municipality,\u2019 which is funded by the Basic Research Fund 2024, Thailand Science Research and Innovation (TSRI). The publication is supported by Mae Fah Luang University.</t>
  </si>
  <si>
    <t>Ifenthaler D.; Schumacher C., Reciprocal issues of artificial and human intelligence in education, J. Res. Technol. Educ., 55, pp. 1-6, (2023); How M., Future-ready strategic oversight of multiple artificial superintelligence-enabled adaptive learning systems via human-centric explainable AI-empowered predictive optimizations of educational outcomes, Big Data Cogn. Comput., (2019); Alonso J.; Casalino G., Explainable artificial intelligence for human-centric data analysis in virtual learning environments, pp. 125-138, (2019); Pardamean B.; Suparyanto T.; Cenggoro T.W.; Sudigyo D.; Anugrahana A., AI-based learning style prediction in online learning for primary education, IEEE Access, 10, pp. 35725-35735, (2022); Wan P.; Wang X.; Lin Y.; Pang G., A knowledge diffusion model in autonomous learning under multiple networks for personalized educational resource allocation, IEEE Trans. Learn. Technol., 14, pp. 430-444, (2021); Zalavra K.; Papanikolaou Y.; Dimitriadis; Sgouropoulou C., Personalising learning: towards a coherent learning design framework, Proc. Int. Conf. Adv. Learn. Technol. (ICALT), pp. 77-79, (2022); Murtaza Y.; Ahmed J.A.; Shamsi F., AI-based personalized e-learning systems: issues, challenges, and solutions, IEEE Access, 10, pp. 81323-81342, (2022); Zheng A.; Naghizadeh; Yener, DiPLe: learning directed collaboration graphs for peer-to-peer personalized learning, IEEE Inf. Theory Workshop (ITW)., pp. 446-451, (2022); Rukmono S.A.; Ochoa L.; Chaudron M.R.V., Achieving high-level software component summarization via hierarchical chain of-thought prompting and static code analysis, IEEE Int. Conf. Data Softw. Eng. (ICoDSE)., pp. 7-12, (2023); Gemini: a family of highly capable multimodal models, (2023); Touvron H.; Lavril T.; Izacard G.; Martinet X.; Lachaux M.; Lacroix T.; Roziere B.; Goyal N.; Hambro E.; Azhar F.; Rodriguez A.; Joulin A.; Grave E.; Lample G., LLaMA: open and efficient foundation language models, (2023); Shum K.; Diao S.; Zhang T., Automatic prompt augmentation and selection with chain-of-thought from labeled data, (2023); Mani G.; Namomsa G.B., Large language models (LLMs): representation matters, low-resource languages and multi-modal architecture, IEEE AFRICON, pp. 1-6, (2023); Du C.; Tian J.; Liao H.; Chen J.; He H.; Jin Y., Task-level thinking steps help large language models for challenging classification task, Proc. Conf. Empirical Methods Nat. Lang. Process. Singapore., pp. 2454-2470, (2023); Feng G.; Zhang B.; Gu Y.; Ye H.; He D.; Wang L., Towards revealing the mystery behind chain of thought: a theoretical perspective, Adv. Neural Inf. Process. Syst., (2024); Zhang H.; Parkes D.C., Chain-of-thought reasoning is a policy improvement operator, (2023); Shvetsov A.N.; Sergushicheva A.P.; Andrianov I.A.; Kharina M.V.; Yu O.; Zaslavskaya, Student model implementation in the digital educational environment for IT specialists training, J. Phys. Conf. Ser., 1691, 1, (2020); Hao L.; Liu Q., Design of resource recommendation model for personalized learning in the era of big data, Proc. Annu. Meet. Manage. Eng. (AMME)., pp. 181-187, (2020); Corral H.Y.; Clemente J.; Rodrriguez D., Competence based recommender systems: a systematic literature review, Behav. Inf. Technol., 37, 10-11, pp. 958-977, (2018); Pang F.; Lu K.-L.; Gu W.-J., Review on student profile in educational research, Proc. 5th Int. Conf. Distance Educ. Learn. (ICDEL)., pp. 21-24, (2020); Bodily R.; Kay J.; Vincent I.; Aleven, Open learner models and learning analytics dashboards: a systematic review, Proc. 8th Int. Conf. Learn. Anal. Knowl. (LAK)., pp. 41-50, (2018); Yang F.; Li F.W.B., Study on student performance estimation, student progress analysis, and student potential prediction based on data mining, Comput. Educ., 123, pp. 97-108, (2018); Kulkarni A.B.; Shivananda A.; Kulkarni A.; Krishnan V.A., Applied Recommender Systems with Python, (2023); Camilli F.; Mezard M., Matrix factorization with neural networks, (2022); Chinnasamy P.; Sathya K.B.; Jebamani B.J.; Nithyasri A.; Fowjiya S., Deep learning: algorithms, techniques, and applications– a systematic survey, Deep Learn. Res. Appl. Nat. Lang. Process., pp. 1-17, (2023); Nian R.; Liu J.; Huang B., A review on reinforcement learning: introduction and applications in industrial process control, Comput. Chem. Eng., 139, (2020); AlShaikh F.; Hewahi N., AI and machine learning techniques in the development of intelligent tutoring system: a review, Proc. Int. Conf. Innov. Intell. Inform., Comput., Technol. (3ICT)., pp. 403-410, (2021); Rajendran R.; Iyer S.; Murthy S., Personalized affective feedback to address students’ frustration in ITS, IEEE Trans. Learn. Technol., 12, 1, pp. 87-97, (2019); Wei X.; Sun S.; Wu D.; Zhou L., Personalized online learning resource recommendation based on artificial intelligence and educational psychology, Front. Psychol., 12, (2021); Liu J.Y., A survey of deep learning approaches for recommendation systems, J. Phys. Conf. Ser., 1087, (2018); Hengst F.D.; Grua E.M.; Hassouni A.E.; Hoogendoorn M., Reinforcement learning for personalization: a systematic literature review, Data Sci, 3, 2, pp. 107-147, (2020); Yu X.; Wei D.; Chu Q.; Wang H., The personalized recommendation algorithms in educational application, Proc. Int. Conf. Inf. Technol. Med. Educ. (ITME)., pp. 664-668, (2018); Raj N.S.; Renumol V.G., A systematic literature review on adaptive content recommenders in personalized learning environments from 2015 to 2020, J. Comput. Educ., 9, 1, pp. 113-148, (2021); Zhao X.; Liu B., Application of personalized recommendation technology in MOOC system, Proc. Int. Conf. Intell. Transp., Big Data Smart City (ICITBS)., pp. 720-723, (2020); Hu X.; Wang Y.; Chen Q.B.; Liu Q.; Fan X., Research on personalized learning based on collaborative filtering method, J. Phys. Conf. Ser., 1757, 1, (2021); Geetha G.; Safa M.; Fancy C.; Saranya D., A hybrid approach using collaborative filtering and content-based filtering for recommender system, J. Phys. Conf. Ser., 1000, (2018); Cui L.-Z.; Guo F.; Liang Y., Research overview of educational recommender systems, Proc. 2nd Int. Conf. Comput. Sci. Appl. Eng., (2018); Joy J.; Pillai R.V.G., Review and classification of content recommenders in e-learning environment, J. King Saud Univ. Comput. Inf. Sci., 34, 9, pp. 7670-7685, (2022); Zhong L.; Wei Y.; Yao H.; Deng W.; Wang Z.; Tong M., Review of deep learning-based personalized learning recommendation, Proc. Int. Conf. E-Educ., E-Business, E-Manage., E-Learn. (IC4E)., pp. 145-149, (2020); Zhang S.; Yao L.; Sun A.; Tay Y., Deep learning-based recommender system, ACM Comput. Surv., 52, 1, pp. 1-38, (2019); Bubeck S., Sparks of artificial general intelligence: early experiments with GPT-4, (2023); Dai Z.; Yang Z.; Yang Y.; Carbonell J.G.; Le Q.V.; Salakhutdinov R., Transformer-XL: attentive language models beyond a f ixed-length context, (2019); Lu S.; Bigoulaeva I.; Sachdeva R.; Madabushi H.T.; Gurevych I., Are emergent abilities in large language models just in-context learning?, (2023); Friedman L.K., Leveraging large language models in conversational recommender systems, (2023); Zhao W.X., A survey of large language models, (2023); Leiker D., Prototyping the use of large language models (LLMs) for adult learning content creation at scale, Proc. AIED Workshop., (2023); Risang Baskara F.X., Navigating the complexities and potentials of language learning machines in EFL contexts: a multidimensional analysis, EAI Endorsed Trans. Creative Technol., 14, 3, pp. 1-15, (2023); Gao Y., An investigation of applying large language models to spoken language learning, Appl. Sci., 14, (2023); Lee J., Chain-of-thought prompting elicits reasoning in large language models, (2022); Diao S.; Wang P.; Ye L.; Zhang T., Active prompting with chain-of-thought for large language models, (2023); Mishra A.K.; Thakkar K.N., Stress testing chain-of-thought prompting for large language models, (2023); Chen W.; Ma X.; Wang X.; Cohen W.W., Program of thoughts prompting: disentangling computation from reasoning for numerical reasoning tasks, Trans. Mach. Learn. Res., 10, pp. 1-16, (2023); Karnati R.T.; Kundra H.; Naidu P.R.S.S., Study Pilot: an AI-powered platform for personalized learning through retrieval augmented generation on diverse user content, Int. J. Sci. Res. Eng. Manage., 9, 6, pp. 1-7, (2025); Shan R., OpenRAG: open-source retrieval-augmented generation architecture for personalized learning, Proc. Int. Conf. Artif. Intell., Robot., Commun. (ICAIRC)., pp. 212-216, (2024); Shan R., LearnRAG: implementing retrieval-augmented generation for adaptive learning systems, Proc. Int. Conf. Artif. Intell. Inf. Commun. (ICAIIC)., pp. 224-229, (2025); Abdelmagied M.; Chatti M.A.; Joarder S.; Ul Ain Q.; Alatrash R., Leveraging graph retrieval-augmented generation to support learners’ understanding of knowledge concepts in MOOCs, (2025); Zerhoudi S.; Granitzer M., PersonaRAG: enhancing retrieval augmented generation systems with user-centric agents, (2024); Spatioti A.; Kazanidis I.; Pange J., Educational design and evaluation models of the learning effectiveness in e-learning process: a systematic review, Turk. Online J. Distance Educ., 24, 4, pp. 318-347, (2023); Fleming N.D.; Mills C., Helping students understand how they learn, Teach. Professor, 7, 4, (1992); Wang Y.; Zuo M.; He X.; Wang Z., Exploring students’ online learning behavioural engagement in university: factors, academic performance and their relationship, Behav. Sci., 15, 1, (2025); Pricopie V., Constructivism, SAGE Int. Encycl. Mass Media Soc., 5, pp. 377-378, (2020); Medina M.S.; Castleberry A.N.; Persky A.M., Strategies for improving learner metacognition in health professional education, Am. J. Pharm. Educ., 81, 4, (2017); Abadi D.P.; Ramli M.; Wahyuni F., Analysis of behaviorism theory: classical conditioning and operant conditioning in changing students’ truancy behaviour, J. Pembelajaran Bimbingan Pengelolaan Pendidikan, 5, 2, (2025)</t>
  </si>
  <si>
    <t>P. Temdee; Computer and Communication Engineering for Capacity Building Research Center, School of Applied Digital Technology, Mae Fah Luang University, Chiang Rai, Thailand; email: punnarumol@mfu.ac.th</t>
  </si>
  <si>
    <t>River Publishers</t>
  </si>
  <si>
    <t>J.Mob. Multimedia</t>
  </si>
  <si>
    <t>2-s2.0-105029737628</t>
  </si>
  <si>
    <t>Sun W.; Miao Y.; Li Y.; Zhang H.; Fang C.; Liu Y.; Deng G.; Liu Y.; Chen Z.</t>
  </si>
  <si>
    <t>Sun, Weisong (57208225070); Miao, Yun (57709961900); Li, Yuekang (57196001970); Zhang, Hongyu (55685668500); Fang, Chunrong (55321130800); Liu, Yi (57263997900); Deng, Gelei (57208594263); Liu, Yang (56911879800); Chen, Zhenyu (55579848600)</t>
  </si>
  <si>
    <t>57208225070; 57709961900; 57196001970; 55685668500; 55321130800; 57263997900; 57208594263; 56911879800; 55579848600</t>
  </si>
  <si>
    <t>Source Code Summarization in the Era of Large Language Models</t>
  </si>
  <si>
    <t>10.1109/ICSE55347.2025.00034</t>
  </si>
  <si>
    <t>https://www.scopus.com/inward/record.uri?eid=2-s2.0-105010316207&amp;doi=10.1109%2FICSE55347.2025.00034&amp;partnerID=40&amp;md5=8af2e18eee850e3130ccc2b82247a8fa</t>
  </si>
  <si>
    <t>College of Computing and Data Science, Nanyang Technological University, Singapore, Singapore; Nanjing University, State Key Laboratory for Novel Software Technology, Nanjing, China; School of Computer Science and Engineering, University of New South Wales, Sydney, Australia; School of Big Data and Software Engineering, Chongqing University, Chongqing, China</t>
  </si>
  <si>
    <t>Sun W., College of Computing and Data Science, Nanyang Technological University, Singapore, Singapore; Miao Y., Nanjing University, State Key Laboratory for Novel Software Technology, Nanjing, China; Li Y., School of Computer Science and Engineering, University of New South Wales, Sydney, Australia; Zhang H., School of Big Data and Software Engineering, Chongqing University, Chongqing, China; Fang C., Nanjing University, State Key Laboratory for Novel Software Technology, Nanjing, China; Liu Y., College of Computing and Data Science, Nanyang Technological University, Singapore, Singapore; Deng G., College of Computing and Data Science, Nanyang Technological University, Singapore, Singapore; Liu Y., College of Computing and Data Science, Nanyang Technological University, Singapore, Singapore; Chen Z., Nanjing University, State Key Laboratory for Novel Software Technology, Nanjing, China</t>
  </si>
  <si>
    <t>To support software developers in understanding and maintaining programs, various automatic (source) code summarization techniques have been proposed to generate a concise natural language summary (i.e., comment) for a given code snippet. Recently, the emergence of large language models (LLMs) has led to a great boost in the performance of coderelated tasks. In this paper, we undertake a systematic and comprehensive study on code summarization in the era of LLMs, which covers multiple aspects involved in the workflow of LLMbased code summarization. Specifically, we begin by examining prevalent automated evaluation methods for assessing the quality of summaries generated by LLMs and find that the results of the GPT-4 evaluation method are most closely aligned with human evaluation. Then, we explore the effectiveness of five prompting techniques (zero-shot, few-shot, chain-of-thought, critique, and expert) in adapting LLMs to code summarization tasks. Contrary to expectations, advanced prompting techniques may not outperform simple zero-shot prompting. Next, we investigate the impact of LLMs' model settings (including top-p and temperature parameters) on the quality of generated summaries. We find the impact of the two parameters on summary quality varies by the base LLM and programming language, but their impacts are similar. Moreover, we canvass LLMs' abilities to summarize code snippets in distinct types of programming languages. The results reveal that LLMs perform suboptimally when summarizing code written in logic programming languages compared to other language types (e.g., procedural and object-oriented programming languages). Finally, we unexpectedly find that CodeLlamaInstruct with 7B parameters can outperform advanced GPT-4 in generating summaries describing code design rationale and asserting code properties. We hope that our findings can provide a comprehensive understanding of code summarization in the era of LLMs.  © 2025 IEEE.</t>
  </si>
  <si>
    <t>large language model; prompt engineering; source code summarization</t>
  </si>
  <si>
    <t>Abstracting; Automatic programming; Codes (symbols); Computer programming languages; Logic programming; Natural language processing systems; Evaluation methods; Language model; Large language model; Natural languages; Performance; Prompt engineering; Software developer; Source code summarization; Source codes; Work-flows; Object oriented programming</t>
  </si>
  <si>
    <t>National Research Foundation, NRF; Cyber Security Agency; DSO National Laboratories, (AISG2-GC-2023-008); National Natural Science Foundation of China, NSFC, (61932012, 62372228)</t>
  </si>
  <si>
    <t>The authors would like to thank the anonymous reviewers for their insightful comments. This work is supported partially by the National Research Foundation, Singapore, and DSO National Laboratories under the AI Singapore Programme (AISG Award No: AISG2-GC-2023-008), the National Research Foundation, Singapore, and the Cyber Security Agency under its National Cybersecurity R&amp;D Programme (NCRP25-P04-TAICeN), and the National Natural Science Foundation of China (61932012, 62372228). Any opinions, findings and conclusions or recommendations expressed in this material are those of the author(s) and do not reflect the views of the National Research Foundation, Singapore and Cyber Security Agency of Singapore.</t>
  </si>
  <si>
    <t>Woodfield S.N.; Dunsmore H.E.; Shen V.Y., The effect of mod-ularization and comments on program comprehension, Proceedings of the 5th International Conference on Software Engineering, pp. 215-223, (1981); De Souza S.C.B.; Anquetil N.; De Oliveira K.M., A study of the documentation essential to software maintenance, Proceedings of the 23rd Annual International Conference on Design of Communication: Documenting &amp; Designing for Pervasive Information, pp. 68-75, (2005); Zhai J.; Xu X.; Shi Y.; Tao G.; Pan M.; Ma S.; Xu L.; Zhang W.; Tan L.; Zhang X., CPC: Automatically classifying and propagating natural language comments via program analysis, Proceedings of the 42nd International Conference on Software Engineering. Seoul, South Korea, pp. 1359-1371, (2020); Sun W.; Fang C.; Chen Y.; Zhang Q.; Tao G.; You Y.; Han T.; Ge Y.; Hu Y.; Luo B.; Chen Z., An extractive-and-abstractive framework for source code summarization, ACM Transactions on Software Engi-neering and Methodology, 1, pp. 1-39, (2023); Vasquez M.L.; Li B.; Vendome C.; Poshyvanyk D., How do devel-opers document database usages in source code? (N), Proceedings of the 30th International Conference on Automated Software Engineering, pp. 36-41, (2015); Wen F.; Nagy C.; Bavota G.; Lanza M., A large-scale empirical study on code-comment inconsistencies, Proceedings of the 27th International Conference on Program Comprehension, pp. 53-64, (2019); Hu X.; Xia X.; Lo D.; Wan Z.; Chen Q.; Zimmermann T., Practitioners' expectations on automated code comment generation, Proceedings of the 44th International Conference on Software Engi-neering, pp. 1693-1705, (2022); Shi E.; Wang Y.; Du L.; Chen J.; Han S.; Zhang H.; Zhang D.; Sun H., On the evaluation of neural code summarization, Pro-ceedings of the 44th International Conference on Software Engineering, pp. 1597-1608, (2022); Mastropaolo A.; Ciniselli M.; Di Penta M.; Bavota G., Evaluating code summarization techniques: A new metric and an empirical charac-terization, (2023); Sun W.; Fang C.; You Y.; Chen Y.; Liu Y.; Wang C.; Zhang J.; Zhang Q.; Qian H.; Zhao W., A prompt learning framework for source code summarization, (2023); Du M.; He F.; Zou N.; Tao D.; Hu X., Shortcut learning of large language models in natural language understanding, Communications of the ACM, 67, 1, pp. 110-120, (2023); Fan A.; Gokkaya B.; Harman M.; Lyubarskiy M.; Sengupta S.; Yoo S.; Zhang J.M., Large language models for software engineering: Survey and open problems, (2023); Hou X.; Zhao Y.; Liu Y.; Yang Z.; Wang K.; Li L.; Luo X.; Lo D.; Grundy J.; Wang H., Large language models for software engineer-ing: A systematic literature review, (2023); Ahmed T.; Devanbu P.T., Few-shot training llms for project-specific code-summarization, Proceedings of the 37th International Conference on Automated Software Engineering, pp. 1771-1775, (2022); Wang C.; Yang Y.; Gao C.; Peng Y.; Zhang H.; Lyu M.R., No more fine-tuning? An experimental evaluation of prompt tuning in code intelligence, Proceedings of the 30th Joint European Software Engineering Conference and Symposium on the Foundations of Software Engineering, pp. 382-394, (2022); Sun W.; Fang C.; You Y.; Miao Y.; Liu Y.; Li Y.; Deng G.; Huang S.; Chen Y.; Zhang Q.; Qian H.; Liu Y.; Chen Z., Automatic code sum-marization via chatgpt: How far are we?, CoRR, pp. 1-13, (2023); Geng M.; Wang S.; Dong D.; Wang H.; Li G.; Jin Z.; Mao X.; Liao X., Large language models are few-shot summarizers: Multi-intent comment generation via in-context learning, Proceedings of the 46th International Conference on Software Engineering, pp. 391-3913, (2024); Gao S.; Mao W.; Gao C.; Li L.; Hu X.; Xia X.; Lyu M.R., Learning in the wild: Towards leveraging unlabeled data for effectively tuning pre-trained code models, Proceedings of the 46th International Conference on Software Engineering, pp. 1-13, (2024); Gao S.; Wen X.; Gao C.; Wang W.; Zhang H.; Lyu M.R., What makes good in-context demonstrations for code intelligence tasks with llms?, Proceedings of the 38th International Conference on Automated Software Engineering, pp. 761-773, (2023); Wu H.; Zhao H.; Zhang M., Code summarization with structure-induced transformer, Proceedings of the Findings of the 59th Annual Meeting of the Association for Computational Linguistics, pp. 1078-1090, (2021); Hu X.; Li G.; Xia X.; Lo D.; Lu S.; Jin Z., Summarizing source code with transferred API knowledge, Proceedings of the 27th International Joint Conference on Artificial Intelligence, pp. 2269-2275, (2018); Papineni K.; Roukos S.; Ward T.; Zhu W., BLEU: A method for automatic evaluation of machine translation, Proceedings of the 40th Annual Meeting of the Association for Computational Linguistics, pp. 311-318, (2002); Banerjee S.; Lavie A., METEOR: An automatic metric for MT evalu-ation with improved correlation with human judgments, Proceedings of the Workshop on Intrinsic and Extrinsic Evaluation Measures for Machine Translation and/or Summarization, pp. 65-72, (2005); Lin C.-Y., ROUGE: A package for automatic evaluation of summaries, Proceedings of the 42nd Annual Meeting of the Association for Computational Linguistics-workshop on Text Summarization Branches Out, pp. 74-81, (2004); Haque S.; Eberhart Z.; Bansal A.; McMillan C., Semantic similarity metrics for evaluating source code summarization, Proceedings of the 30th International Conference on Program Comprehension, pp. 36-47, (2022); Wang J.; Liang Y.; Meng F.; Shi H.; Li Z.; Xu J.; Qu J.; Zhou J., Is chatgpt a good NLG evaluator? A preliminary study, CoRR, 1, pp. 1-11, (2023); Vykopal I.; Pikuliak M.; Srba I.; Moro R.; MacKo D.; Bielikova M., Disinformation capabilities of large language models, (2023); Liu Y.; Iter D.; Xu Y.; Wang S.; Xu R.; Zhu C., G-eval: NLG evaluation using gpt-4 with better human alignment, Proceedings of the 28th Conference on Empirical Methods in Natural Language Processing, pp. 2511-2522, (2023); Sun W.; Miao Y.; Li Y.; Zhang H.; Fang C.; Liu Y.; Deng G.; Liu Y.; Chen Z., Artifacts of this study; Hu X.; Li G.; Xia X.; Lo D.; Jin Z., Deep code comment generation with hybrid lexical and syntactical information, Empirical Software Engineering, 25, 3, pp. 2179-2217, (2020); Haiduc S.; Aponte J.; Marcus A., Supporting program compre-hension with source code summarization, Proceedings of the 32nd International Conference on Software Engineering, pp. 223-226, (2010); Bahdanau D.; Cho K.; Bengio Y., Neural machine translation by jointly learning to align and translate, Proceedings of the 3rd International Conference on Learning Representations, pp. 1-15, (2015); Cho K.; Van Merrienboer B.; Bahdanau D.; Bengio Y., On the properties of neural machine translation: Encoder-decoder approaches, Proceedings of Eighth Workshop on Syntax, Semantics and Structure in Statistical Translation, pp. 103-111, (2014); Ahmad W.U.; Chakraborty S.; Ray B.; Chang K., A transformer-based approach for source code summarization, Proceedings of the 58th Annual Meeting of the Association for Computational Linguistics, pp. 4998-5007, (2020); Gros D.; Sezhiyan H.; Devanbu P.; Yu Z., Code to comment " translation": Data, metrics, baselining &amp; evaluation, Proceedings of the 35th International Conference on Automated Software Engineering, pp. 746-757, (2020); Zhang J.; Wang X.; Zhang H.; Sun H.; Liu X., Retrieval-based neural source code summarization, Proceedings of the 42nd Inter-national Conference on Software Engineering, pp. 1385-1397, (2020); Fried D.; Aghajanyan A.; Lin J.; Wang S.; Wallace E.; Shi F.; Zhong R.; Yih S.; Zettlemoyer L.; Lewis M., Incoder: A generative model for code infilling and synthesis, Proceedings of the 11th International Conference on Learning Representations, pp. 1-14, (2023); Lu S.; Guo D.; Ren S.; Huang J.; Svyatkovskiy A.; Blanco A.; Clement C.B.; Drain D.; Jiang D.; Tang D.; Li G.; Zhou L.; Shou L.; Zhou L.; Tufano M.; Gong M.; Zhou M.; Duan N.; Sundaresan N.; Deng S.K.; Fu S.; Liu S., Codexglue: A machine learning benchmark dataset for code understanding and generation, Proceedings of the Neural Information Processing Systems Track on Datasets and Benchmarks, pp. 1-14, (2021); Su C.; McMillan C., Distilled GPT for source code summarization, Automated Software Engineering, 31, 1, (2024); Kunal Suresh Pai T.A.; Devanbu P.; Barr E.T., Automatic semantic augmentation of language model prompts (for code summariza-tion), Proceedings of the 46th International Conference on Software Engineering, pp. 1-13, (2024); Rukmono S.A.; Ochoa L.; Chaudron M.R., Achieving high-level software component summarization via hierarchical chain-of-thought prompting and static code analysis, Proceedings of the 2023 Interna-tional Conference on Data and Software Engineering, pp. 7-12, (2023); Choi Y.; Lee J., Codeprompt: Task-agnostic prefix tuning for program and language generation, Proceedings of the Findings of the 61st Association for Computational Linguistics, pp. 5282-5297, (2023); Chen Q.; Xia X.; Hu H.; Lo D.; Li S., Why my code summarization model does not work: Code comment improvement with category pre-diction, ACM Transactions on Software Engineering and Methodology, 30, 2, pp. 251-2529, (2021); Mu F.; Chen X.; Shi L.; Wang S.; Wang Q., Developer-intent driven code comment generation, Proceedings of the 45th International Conference on Software Engineering, pp. 768-780, (2023); Roziere B.; Gehring J.; Gloeckle F.; Sootla S.; Gat I.; Tan X.E.; Adi Y.; Liu J.; Remez T.; Rapin J., Code llama: Open foundation models for code, (2023); Touvron H.; Martin L.; Stone K.; Albert P.; Almahairi A.; Babaei Y.; Bashlykov N.; Batra S.; Bhargava P.; Bhosale S., Llama 2: Open foundation and fine-tuned chat models, (2023); Tunstall L.; Lambert N.; Rajani N.; Beeching E.; Le Scao T.; Von Werra L.; Han S.; Schmid P.; Rush A., Creating a coding assistant with starcoder, Hugging Face Blog, (2023); Starcoderplus, (2023); OpenAI API, (2015); Wei J.; Wang X.; Schuurmans D.; Bosma M.; Ichter B.; Xia F.; Chi E.H.; Le Q.V.; Zhou D., Chain-of-thought prompting elicits reasoning in large language models, Proceedings of the 36th Annual Conference on Neural Information Processing Systems, pp. 24824-24837, (2022); Wang Y.; Zhang Z.; Wang R., Element-aware summarization with large language models: Expert-aligned evaluation and chain-of-thought method, Proceedings of the 61st Annual Meeting of the Association for Computational Linguistics, pp. 8640-8665, (2023); Kim G.; Baldi P.; McAleer S., Language models can solve computer tasks, Proceedings of the 37th Annual Conference on Neural Information Processing Systems, 36, pp. 39648-39677, (2023); Xu B.; Yang A.; Lin J.; Wang Q.; Zhou C.; Zhang Y.; Mao Z., Expertprompting: Instructing large language models to be distinguished experts, CoRR, 1, pp. 1-6, (2023); Application of codellama, (2023); Husain H.; Wu H.; Gazit T.; Allamanis M.; Brockschmidt M., Codesearchnet challenge: Evaluating the state of semantic code search, CoRR, (2019); Guo D.; Lu S.; Duan N.; Wang Y.; Zhou M.; Yin J., UniXcoder: Unified cross-modal pre-training for code representation, Proceed-ings of the 60th Annual Meeting of the Association for Computational Linguistics, pp. 7212-7225, (2022); Wang D.; Chen B.; Li S.; Luo W.; Peng S.; Dong W.; Liao X., One adapter for all programming languages? Adapter tuning for code search and summarization, Proceedings of the 45th International Conference on Software Engineering, pp. 5-16, (2023); Liu S.; Chen Y.; Xie X.; Siow J.K.; Liu Y., Retrieval-augmented generation for code summarization via hybrid GNN, Proceedings of the 9th International Conference on Learning Representations, pp. 1-13, (2021); Allamanis M., The adverse effects of code duplication in machine learning models of code, Proceedings of the 2019 ACM SIGPLAN International Symposium on New Ideas, New Paradigms, and Reflections on Programming and Software, pp. 143-153, (2019); Zhang T.; Kishore V.; Wu F.; Weinberger K.Q.; Artzi Y., BERTScore: Evaluating text generation with BERT, Proceedings of the 8th International Conference on Learning Representations, pp. 1-14, (2020); Cer D.; Yang Y.; Kong S.-Y.; Hua N.; Limtiaco N.; John R.S.; Constant N.; Guajardo-Cespedes M.; Yuan S.; Tar C., Universal sentence encoder, (2018); Roy D.; Fakhoury S.; Arnaoudova V., Reassessing automatic evaluation metrics for code summarization tasks, Proceedings of the 29th Joint European Software Engineering Conference and Symposium on the Foundations of Software Engineering, pp. 1105-1116, (2021); Zhang Y.; Liu Y.; Fan X.; Lu Y., RetCom: Information retrieval-enhanced automatic source-code summarization, Proceedings of the 22nd International Conference on Software Quality, Reliability and Security, pp. 948-957, (2022); Devlin J.; Chang M.; Lee K.; Toutanova K., BERT: Pre-training of deep bidirectional transformers for language understanding, Proceedings of the 23th Conference of the North American Chapter of the Association for Computational Linguistics: Human Language Technologies, pp. 4171-4186, (2019); Reimers N.; Gurevych I., Sentence-BERT: Sentence embeddings using siamese bert-networks, Proceedings of the the 9th International Joint Conference on Natural Language Processing, pp. 3980-3990, (2019); Conover W.J., Practical Nonparametric Statistics, 350, (1999); Dancey C.P.; Reidy J., Statistics without maths for psychology, (2007); Create chat completion, (2024); Tunstall L.; Lambert N.; Rajani N.; Beeching E.; Le Scao T.; Von Werra L.; Han S.; Schmid P.; Rush A., Starchat-beta, (2023); Usage of codellama, (2023); Get up and running with the openai api, (2024)</t>
  </si>
  <si>
    <t>C. Fang; Nanjing University, State Key Laboratory for Novel Software Technology, Nanjing, China; email: fangchunrong@nju.edu.cn</t>
  </si>
  <si>
    <t>ACM SIGSOFT; Carleton University; et al.; IBM; IEEE Computer Society (and TCSE); University of Ottawa</t>
  </si>
  <si>
    <t>47th IEEE/ACM International Conference on Software Engineering, ICSE 2025</t>
  </si>
  <si>
    <t>979-833150569-1</t>
  </si>
  <si>
    <t>2-s2.0-105010316207</t>
  </si>
  <si>
    <t>Bavikadi S.; Sutradhar P.R.; Thangellamudi J.; Manoj Pudukotai Dinakarrao S.</t>
  </si>
  <si>
    <t>Bavikadi, Sathwika (57218587887); Sutradhar, Purab Ranjan (57218589340); Thangellamudi, Jayanth (60124622100); Manoj Pudukotai Dinakarrao, Sai (59218926900)</t>
  </si>
  <si>
    <t>57218587887; 57218589340; 60124622100; 59218926900</t>
  </si>
  <si>
    <t>3D-PLANE: A 3D-stacked DRAM-based Programmable SLM Accelerator Capable of Near-Memory and Energy-Efficient Parallel Processing</t>
  </si>
  <si>
    <t>Proceedings of the ACM Great Lakes Symposium on VLSI, GLSVLSI</t>
  </si>
  <si>
    <t>10.1145/3716368.3735285</t>
  </si>
  <si>
    <t>https://www.scopus.com/inward/record.uri?eid=2-s2.0-105017771840&amp;doi=10.1145%2F3716368.3735285&amp;partnerID=40&amp;md5=d451c1f2b622fec1105e463d0607383e</t>
  </si>
  <si>
    <t>Rochester Institute of Technology, Rochester, United States; Boise State University, Boise, United States; George Mason University, Fairfax, United States</t>
  </si>
  <si>
    <t>Bavikadi S., Rochester Institute of Technology, Rochester, United States; Sutradhar P.R., Boise State University, Boise, United States; Thangellamudi J., George Mason University, Fairfax, United States; Manoj Pudukotai Dinakarrao S., George Mason University, Fairfax, United States</t>
  </si>
  <si>
    <t>Small Language Model (SLM) processing is characterized by extensive matrix multiplication workloads, which are memory-bound and data-intensive in nature, leading to a significant amount of data movement overhead and consequent energy inefficiency in traditional processors such as GPUs and TPUs. To minimize these overheads, we propose 3D-PLANE, a novel memory-centric accelerator for SLM processing that incorporates programmable processing logic within the memory to alleviate the data movement overheads. Our proposed architecture is integrated on a 3D-stacked DRAM packaging where each stacked DRAM chip is enhanced with programmable computing logic to facilitate a competitive compute-bandwidth for fast processing of SLMs. The area-efficient programmable processing elements, accompanied by workload-aware dynamic power gating, near-memory computation, and adaptive dataflow scheduling, enable us to minimize energy consumption without compromising performance. We evaluate the effectiveness of 3D-PLANE through hardware simulations and system-level analytical modeling across multiple configurations, using decoder-only variants of SLMs such as Phi-3 Mini and TinyLLaMA. © 2025 Copyright held by the owner/author(s).</t>
  </si>
  <si>
    <t>Computation theory; Computer circuits; Data flow analysis; Dynamic random access storage; Green computing; Memory architecture; Parallel processing systems; Program processors; Three dimensional integrated circuits; Data intensive; Data movements; Energy; Energy efficient; Language model; MAtrix multiplication; Memory bounds; Memory efficient; Model processing; Parallel processing; Energy efficiency</t>
  </si>
  <si>
    <t>National Science Foundation, NSF, (CNS-2228239); National Science Foundation, NSF</t>
  </si>
  <si>
    <t>This work was supported in part by the US National Science Foundation (NSF) Grant CNS-2228239. The views, opinions, and/or findings contained in this article are those of the author(s) and should not be interpreted as representing the official views or policies, either expressed or implied, of the US NSF.</t>
  </si>
  <si>
    <t>Hybrid Memory Cube-HMC Gen2, (2022); Achiam J.; Adler S.; Agarwal S.; Ahmad L.; Akkaya I.; Aleman F.L.; Almeida D.; Altenschmidt J.; Altman S.; Anadkat S., Gpt-4 technical report, (2023); Anil R.; Dai A.M.; Firat O., PaLM 2 Technical Report, (2023); Asifuzzaman K.; Abuelala M.; Hassan M.; Cazorla F.J., Demystifying the Characteristics of High Bandwidth Memory for Real-Time Systems, 2021 IEEE/ACM International Conference On Computer Aided Design (ICCAD), pp. 1-9, (2021); Bavikadi S.; Sutradhar P.R.; Ganguly A.; Dinakarrao S.M.P., UPIM: Performance-aware Online Learning Capable Processing-in-Memory, 2021 IEEE 3rd International Conference on Artificial Intelligence Circuits and Systems (AICAS), pp. 1-4, (2021); Bavikadi S.; Sutradhar P.R.; Ganguly A.; Dinakarrao S.M.P., Heterogeneous Multi-Functional Look-Up-Table-based Processing-in-Memory Architecture for Deep Learning Acceleration, 2023 24th International Symposium on Quality Electronic Design (ISQED), pp. 1-8, (2023); Bavikadi S.; Sutradhar P.R.; Ganguly A.; Dinakarrao S.M.P., Reconfigurable Processing-in-Memory Architecture for Data Intensive Applications, 2024 37th International Conference on VLSI Design and 2024 23rd International Conference on Embedded Systems (VLSID), pp. 222-227, (2024); Bavikadi S.; Sutradhar P.R.; Indovina M.A.; Ganguly A.; Dinakarrao S.M.P., POLAR: Performance-aware On-device Learning Capable Programmable Processing-in-Memory Architecture for Low-Power ML Applications, 2022 25th Euromicro Conference on Digital System Design (DSD), pp. 889-898, (2022); Bavikadi S.; Sutradhar P.R.; Indovina M.A.; Ganguly A.; Dinakarrao S.M.P., ReApprox-PIM: Reconfigurable Approximate Lookup-Table (LUT)-Based Processing-in-Memory (PIM) Machine Learning Accelerator, IEEE Transactions on Computer-Aided Design of Integrated Circuits and Systems, 43, 8, pp. 2288-2300, (2024); Bavikadi S.; Sutradhar P.R.; Khasawneh K.N.; Ganguly A.; Pudukotai Dinakarrao S.M., A Review of In-Memory Computing Architectures for Machine Learning Applications, pp. 89-94, (2020); Chang K.K.; Nair P.J.; Lee D.; Ghose S.; Qureshi M.K.; Mutlu O., Low-Cost Inter-Linked Subarrays (LISA): Enabling fast inter-subarray data movement in DRAM, 2016 IEEE International Symposium on High Performance Computer Architecture (HPCA), pp. 568-580, (2016); Chen Z.; Jiang Y.; Yang Y.; Jiang X.; Zhang Q., Enhance Large Language Models for Scientific Paper Question Answering, 2024 IEEE 5th International Conference on Pattern Recognition and Machine Learning (PRML), pp. 82-90, (2024); Dettmers T.; Lewis M.; Belkada Y.; Zettlemoyer L., LLM.int8: 8-bit Matrix Multiplication for Transformers at Scale, (2022); Devlin J.; Chang M.-W.; Lee K.; Toutanova K., BERT: Pre-training of Deep Bidirectional Transformers for Language Understanding, (2018); He M.; Song C.; Kim I.; Jeong C.; Kim S.; Park I.; Thottethodi M.; Vijaykumar T.N., Newton: A DRAM-maker's Accelerator-in-Memory (AiM) Architecture for Machine Learning, 2020 53rd Annual IEEE/ACM International Symposium on Microarchitecture (MICRO), pp. 372-385, (2020); Hochreiter S.; Schmidhuber J., Long Short-Term Memory, Neural Computation, 9, 8, pp. 1735-1780, (1997); Jiang A.Q.; Sablayrolles A.; Mensch A., Mistral 7B, (2023); Kim Y.; Seshadri V.; Lee D.; Liu J.; Mutlu O., A case for exploiting subarray-level parallelism (SALP) in DRAM, 2012 39th Annual International Symposium on Computer Architecture (ISCA), pp. 368-379, (2012); Lavenier D.; Roy J.-F.; Furodet D., DNA mapping using Processor-in-Memory architecture, 2016 IEEE International Conference on Bioinformatics and Biomedicine (BIBM), pp. 1429-1435, (2016); Lee D.; Hyun B.; Kim T.; Rhu M., PIM-MMU: A Memory Management Unit for Accelerating Data Transfers in Commercial PIM Systems, 2024 57th IEEE/ACM International Symposium on Microarchitecture (MICRO), pp. 627-642, (2024); Lee D.U.; Kim K.W.; Kim K.W.; Kim H.; Kim J.Y.; Park Y.J.; Kim J.H.; Kim D.S.; Park H.B.; Shin J.W.; Cho J.H.; Kwon K.H.; Kim M.J.; Lee J.; Park K.W.; Chung B.; Hong S., 25.2 A 1.2V 8Gb 8-channel 128GB/s high-bandwidth memory (HBM) stacked DRAM with effective microbump I/O test methods using 29nm process and TSV, 2014 IEEE International Solid-State Circuits Conference Digest of Technical Papers (ISSCC), (2014); Lee S.; Kang S.-H.; Lee J.; Kim H.; Lee E.; Seo S.; Yoon H.; Lee S.; Lim K.; Shin H.; Kim J.; Seongil O.; Iyer A.; Wang D.; Sohn K.; Kim N.S., Hardware architecture and software stack for PIM based on commercial DRAM technology, Proceedings of the 48th Annual International Symposium on Computer Architecture, pp. 43-56, (2021); M S S.; Thakkar I.; Salehi S., ATRIA: A Bit-Parallel Stochastic Arithmetic Based Accelerator for In-DRAM CNN Processing, pp. 200-205, (2021); Mikolajick T.; Schroeder U.; Slesazeck S., The Past, the Present, and the Future of Ferroelectric Memories, IEEE Transactions on Electron Devices, 67, 4, pp. 1434-1443, (2020); Nagano T.; Kurata G.; Thomas S.; Kuo H.-K.J.; Bolanos D.; Jung H.; Saon G., LLM based Text Generation for Improved Low-resource Speech Recognition Models, ICASSP 2025-2025 IEEE International Conference on Acoustics, Speech and Signal Processing (ICASSP), pp. 1-5, (2025); Perrissin N.; Lequeux S.; Strelkov N.; Vila L.; Buda-Prejbeanu L.; Auffret S.; Sousa R.C.; Prejbeanu I.L.; Dieny B., Spin transfer torque magnetic random-access memory: Towards sub-10 nm devices, 2018 International Conference on IC Design and Technology (ICICDT), pp. 125-128, (2018); Raffel C.; Shazeer N.; Roberts A.; Lee K.; Narang S.; Matena M.; Zhou Y.; Li W.; Liu P.J., Exploring the limits of transfer learning with a unified text-to-text transformer, Journal of machine learning research, 21, 140, pp. 1-67, (2020); Seshadri V.; Kim Y.; Fallin C.; Lee D.; Ausavarungnirun R.; Pekhimenko G.; Luo Y.; Mutlu O.; Gibbons P.B.; Kozuch M.A.; Mowry T.C., RowClone: Fast and energy-efficient in-DRAM bulk data copy and initialization, 2013 46th Annual IEEE/ACM International Symposium on Microarchitecture (MICRO), pp. 185-197, (2013); Shao Q.; Li P.; Liu L.; Yang H.; Fukami S.; Razavi A.; Wu H.; Wang K.; Freimuth F.; Mokrousov Y., Roadmap of spin-orbit torques, IEEE transactions on magnetics, 57, 7, pp. 1-39, (2021); Shilov A., JEDEC publishes HBM2 specification as Samsung begins mass production of Chips, (2016); Shivanandamurthy S.M.; Thakkar I.G.; Salehi S.A., ATRIA: A Bit-Parallel Stochastic Arithmetic Based Accelerator for In-DRAM CNN Processing, 2021 IEEE Computer Society Annual Symposium on VLSI (ISVLSI), pp. 200-205, (2021); Sutradhar P.R.; Bavikadi S.; Connolly M.; Prajapati S.; Indovina M.A.; Dinakarrao S.M.P.; Ganguly A., Look-up-Table Based Processing-in-Memory Architecture with Programmable Precision-Scaling for Deep Learning Applications, IEEE Transactions on Parallel and Distributed Systems, 33, 2, pp. 263-275, (2022); Sutradhar P.R.; Bavikadi S.; Dinakarrao S.M.P.; Indovina M.A.; Ganguly A., 3DL-PIM: A Look-Up Table Oriented Programmable Processing in Memory Architecture Based on the 3-D Stacked Memory for Data-Intensive Applications, IEEE Transactions on Emerging Topics in Computing, 12, 1, pp. 60-72, (2024); Sutradhar P.R.; Connolly M.; Bavikadi S.; Pudukotai Dinakarrao S.M.; Indovina M.A.; Ganguly A., PPIM: A Programmable Processor-in-Memory Architecture with Precision-Scaling for Deep Learning, IEEE Computer Architecture Letters, 19, 2, pp. 118-121, (2020); Thool A.; Brown C., Harnessing the Power of LLMs: LLM Summarization for Human-Centric DAST Reports, 2024 IEEE Symposium on Visual Languages and Human-Centric Computing (VL/HCC), pp. 33-39, (2024); Touvron H.; Lavril T.; Izacard G.; Martinet X.; Lachaux M.-A.; Lacroix T.; Roziere B.; Goyal N.; Hambro E.; Azhar F.; Rodriguez A.; Joulin A.; Grave E.; Lample G., LLaMA: Open and Efficient Foundation Language Models, (2023); Vaswani A.; Shazeer N.; Parmar N.; Uszkoreit J.; Jones L.; Gomez A.N.; Kaiser L.; Polosukhin I., Attention Is All You Need, (2017); Ye H.; Gomez J.; Chakraborty W.; Spetalnick S.; Dutta S.; Ni K.; Raychowdhury A.; Datta S., Double-Gate W-Doped Amorphous Indium Oxide Transistors for Monolithic 3D Capacitorless Gain Cell eDRAM, 2020 IEEE International Electron Devices Meeting (IEDM), pp. 2831-2834, (2020)</t>
  </si>
  <si>
    <t>S. Bavikadi; Rochester Institute of Technology, Rochester, United States; email: sxbeec@rit.edu</t>
  </si>
  <si>
    <t>ACM SIGDA; SanDisk; Texas Instruments</t>
  </si>
  <si>
    <t>35th Edition of the Great Lakes Symposium on VLSI 2025, GLSVLSI 2025</t>
  </si>
  <si>
    <t>30 June 2025 through 2 July 2025</t>
  </si>
  <si>
    <t>New Orleans</t>
  </si>
  <si>
    <t>979-840071496-2</t>
  </si>
  <si>
    <t>Proc. ACM Great Lakes Symp. VLSI GLSVLSI</t>
  </si>
  <si>
    <t>2-s2.0-105017771840</t>
  </si>
  <si>
    <t>Faraji A.; Pombo N.</t>
  </si>
  <si>
    <t>Faraji, Aazaade (59550067100); Pombo, Nuno (55389546100)</t>
  </si>
  <si>
    <t>59550067100; 55389546100</t>
  </si>
  <si>
    <t>AI-Driven Software Test Automation: An AI4SE-Oriented Survey of Techniques, Tools, and Challenges</t>
  </si>
  <si>
    <t>10.1109/ACCESS.2025.3623944</t>
  </si>
  <si>
    <t>https://www.scopus.com/inward/record.uri?eid=2-s2.0-105019668292&amp;doi=10.1109%2FACCESS.2025.3623944&amp;partnerID=40&amp;md5=3e874c6ed353a9cd2f02cf257ea3d645</t>
  </si>
  <si>
    <t>Universidade da Beira Interior, Covilhã, 6201-001, Portugal; Universidade da Beira Interior, Instituto de Telecomunicações, Covilhã, 6201-001, Portugal</t>
  </si>
  <si>
    <t>Faraji A., Universidade da Beira Interior, Covilhã, 6201-001, Portugal; Pombo N., Universidade da Beira Interior, Instituto de Telecomunicações, Covilhã, 6201-001, Portugal</t>
  </si>
  <si>
    <t>The growing complexity of software systems and the need for more rapid, high-quality software releases have created the need for intelligent and automated testing mechanisms. Drawing on AI-driven test automation of software in the larger context of Artificial Intelligence for Software Engineering, this survey discusses how artificial intelligence methods are used to augment and automate multiple stages of the software test cycle, ranging from test planning, generation, execution, repair, and maintenance. We offer a systematic overview of 76 industrial tools and peer-reviewed research and examine the contribution of Machine Learning, Deep Learning, Large Language Models, Reinforcement Learning, and other paradigms of artificial intelligence to modern test automation pipelines. The paper suggests a lifecycle-oriented taxonomy, aligning industry with research with industrial practices, and offers structured visual analyses to map current trends, limitations, and emerging research opportunities. Special focus is awarded to untapped areas such as Explainable Artificial Intelligence, Natural Language Processing-based test scripting, and hybrid AI strategies. This survey also acts as a ready reference guide for researchers and practitioners towards AI-driven software testing under the framework of Artificial Intelligence for Software Engineering. © 2013 IEEE.</t>
  </si>
  <si>
    <t>Artificial intelligence; automated software testing; deep learning; intelligent system; large language models; machine learning; reinforcement learning; software testing; test automation; test case generation</t>
  </si>
  <si>
    <t>Automation; Computer software maintenance; Computer software selection and evaluation; Deep learning; Industrial research; Learning algorithms; Learning systems; Life cycle; Machine tools; Software design; Software quality; Automated software testing; Deep learning; Language model; Large language model; Machine-learning; Reinforcement learnings; Software test automation; Software testings; Test Automation; Test case generation; Software testing</t>
  </si>
  <si>
    <t>Fundação para a Ciência e a Tecnologia, FCT, (PRT/BD/155023/2023, UIDB/50008/2020)</t>
  </si>
  <si>
    <t>This work was supported in part by the Foundation for Science and Technology (FCT), Portugal, through the project \u2018\u2018Intelligent System for Mapping Cultural Heritage Markers in Play Behaviour,\u2019\u2019 under Grant PRT/BD/155023/2023; and in part by FCT under Project UIDB/50008/2020.</t>
  </si>
  <si>
    <t>Parihar M.; Bharti A., Importance of software testing in software development life cycle, Int. J. Res., 6, 1, pp. 888-900, (2019); Ranjan R., A review paper on software testing, Int. Res. J. Modernization Eng. Technol. Sci., 6, 3, pp. 3074-3083, (2024); Chondamrongkul N.; Hristov G.; Temdee P., Addressing technical challenges in large language model-driven educational software system, IEEE Access, 13, pp. 12846-12858, (2025); Baccour E.; Mhaisen N.; Abdellatif A.A.; Erbad A.; Mohamed A.; Hamdi M.; Guizani M., Pervasive AI for IoT applications: A survey on resource-efficient distributed artificial intelligence, IEEE Commun. Surveys Tuts., 24, 4, pp. 2366-2418, (2022); Almutawa M.; Ghabrah Q.; Canini M., Towards LLM-assisted system testing for microservices, Proc. IEEE 44th Int. Conf. Distrib. Comput. Syst. Workshops (ICDCSW), pp. 29-34, (2024); Praveen K.N.R.; Sudhamsu G., Using AIG in verilog HDL, autonomous testing in a family of Wien bridge cross transducers, Proc. 5th Int. Conf. Contemp. Comput. Informat. (IC3I), pp. 712-715, (2022); Loubiri O.; Maag S., Automated Web testing using machine learning and containerization, Proc. 26th Int. Conf. Circuits, Syst., Commun. Comput. (CSCC), pp. 113-121, (2022); Corradini D.; Montolli Z.; Pasqua M.; Ceccato M., DeepREST: Automated test case generation for REST APIs exploiting deep reinforcement learning, Proc. 39th IEEE/ACM Int. Conf. Automated Softw. Eng., pp. 1383-1394, (2024); Zheng Y.; Feng Z.; Hu Z.; Pei K., MindFI: A fault injection tool for reliability assessment of MindSpore applicacions, Proc. IEEE Int. Symp. Softw. Rel. Eng. Workshops (ISSREW), pp. 235-238, (2021); Liu Z.; Feng Y.; Chen Z., DialTest: Automated testing for recurrent-neural-network-driven dialogue systems, Proc. 30th ACM SIGSOFT Int. Symp. Softw. Test. Anal., pp. 115-126, (2021); Gu A.; Jain N.; Li W.-D.; Shetty M.; Shao Y.; Li Z.; Yang D.; Ellis K.; Sen K.; Solar-Lezama A., Challenges and paths towards AI for software engineering, (2025); Rico S., Challenges and opportunities for generative ai in software engineering, ACM Trans. Softw. Eng. Methodology, pp. 1338-1344, (2025); Zhang Y., New approaches to automated software testing based on artificial intelligence, Proc. 5th Int. Conf. Artif. Intell. Comput. Eng. (ICAICE), pp. 806-810, (2024); Ndlovu S.; Mnkandla E., A preliminary framework for optimising test case selection using natural language processing and test case prioritisation using deep learning in continuous integration, Proc. 3rd Zimbabwe Conf. Inf. Commun. Technol. (ZCICT), pp. 1-5, (2024); Ricca F.; Marchetto A.; Stocco A., A multi-year grey literature review on AI-assisted test automation, (2024); Abo-Eleneen A.; Palliyali A.; Catal C., The role of reinforcement learning in software testing, Inf. Softw. Technol., 164, (2023); Schafer M.; Nadi S.; Eghbali A.; Tip F., An empirical evaluation of using large language models for automated unit test generation, IEEE Trans. Softw. Eng., 50, 1, pp. 85-105, (2024); Durelli V.H.S.; Durelli R.S.; Borges S.S.; Endo A.T.; Eler M.M.; Dias D.R.C.; Guimaraes M.P., Machine learning applied to software testing: A systematic mapping study, IEEE Trans. Rel., 68, 3, pp. 1189-1212, (2019); Yoon J.; Feldt R.; Yoo S., Intent-driven mobile GUI testing with autonomous large language model agents, Proc. IEEE Conf. Softw. Test., Verification Validation (ICST), pp. 129-139, (2024); Peng C.; Zhang Z.; Lv Z.; Yang P., MUBot: Learning to test large-scale commercial Android apps like a human, Proc. IEEE Int. Conf. Softw. Maintenance Evol. (ICSME), pp. 543-552, (2022); Mobilio M.; Clerissi D.; Denaro G.; Mariani L., GUI testing to the power of parallel Q-learning, Proc. IEEE/ACM 45th Int. Conf. Softw. Eng., Companion (ICSE-Companion), pp. 55-59, (2023); Zhang Z.; Liu Y.; Yu S.; Li X.; Yun Y.; Fang C.; Chen Z., UniRLTest: Universal platform-independent testing with reinforcement learning via image understanding, Proc. 31st ACM SIGSOFT Int. Symp. Softw. Test. Anal., pp. 805-808, (2022); Moghadam M.H.; Saadatmand M.; Borg M.; Bohlin M.; Lisper B., An autonomous performance testing framework using self-adaptive fuzzy reinforcement learning, Softw. Quality J., 30, 1, pp. 127-159, (2022); Arasteh B.; Ghaffari A., A cost-effective and machine-learning-based method to identify and cluster redundant mutants in software mutation testing, J. Supercomput., 80, 12, pp. 16711-16743, (2024); Rodriguez-Valdes O., Towards a testing tool that learns to test, Proc. IEEE/ACM 43rd Int. Conf. Softw. Eng., Companion (ICSE-Companion), pp. 278-280, (2021); Gong S.; Peng D.; Altinbuken D.; Fonseca P.; Maniatis P., Snowcat: Efficient kernel concurrency testing using a learned coverage predictor, Proc. 29th Symp. Operating Syst. Princ., pp. 35-51, (2023); Pham P.; Nguyen V.; Nguyen T., A review of AI-augmented end-to-end test automation tools, Proc. 37th IEEE/ACM Int. Conf. Automated Softw. Eng., pp. 1-4, (2022); Singh M.R.O.; Thankachan B., A detailed survey on machine intelligence based frameworks for software defect prediction, Proc. Int. Conf. Comput., Commun., Intell. Syst. (ICCCIS), pp. 360-365, (2021); Zheng A.; Rana M.; Stolcke A., Lightweight safety guardrails using fine-tuned BERT embeddings, (2024); Dong Y.; Mu R.; Zhang Y.; Sun S.; Zhang T.; Wu C.; Jin G.; Qi Y.; Hu J.; Meng J.; Bensalem S.; Huang X., Safeguarding large language models: A survey, (2024); Monperrus M., Automatic software repair, ACM Comput. Surveys, 51, 1, pp. 1-24, (2019); Kim Y.; Kouatly R., Self-healing automation testing with selenium and ChatGPT API integration to improve the efficiency of the maintenance, Proc. 2nd Int. Conf. Found. Large Lang. Models (FLLM), pp. 339-344, (2024); Zhang Q.; Fang C.; Ma Y.; Sun W.; Chen Z., A survey of learning-based automated program repair, ACM Trans. Softw. Eng. Methodology, 33, 2, pp. 1-69, (2024); Pandey S.K.; Mishra R.B.; Tripathi A.K., Machine learning based methods for software fault prediction: A survey, Expert Syst. Appl., 172, (2021); Rempel P.; Mader P., Preventing defects: The impact of requirements traceability completeness on software quality, IEEE Trans. Softw. Eng., 43, 8, pp. 777-797, (2017); Ferreira F., A test strategy for configurable software systems using machine learning, Proc. CIbSE—Ibero Amer. Conf. Softw. Eng. Minas Gerais, (2020); Humbatova N.; Jahangirova G.; Tonella P., DeepCrime: From real faults to mutation testing tool for deep learning, Proc. IEEE/ACM 45th Int. Conf. Softw. Eng., Companion (ICSE-Companion), pp. 68-72, (2023); Wan C.; Liu S.; Xie S.; Liu Y.; Hoffmann H.; Maire M.; Lu S., Automated testing of software that uses machine learning APIs, Proc. IEEE/ACM 44th Int. Conf. Softw. Eng. (ICSE), pp. 212-224, (2022); Yin H.; Mohammed H.; Boyapati S., Leveraging pre-trained large language models (LLMs) for on-premises comprehensive automated test case generation: An empirical study, Proc. 9th Int. Conf. Intell. Informat. Biomed. Sci. (ICIIBMS), pp. 597-607, (2024); Gamal A.; Emad R.; Mohamed T.; Mohamed O.; Hamdy A.; Ali S., Owl eye: An AI-driven visual testing tool, Proc. 5th Novel Intell. Lead. Emerg. Sci. Conf. (NILES), pp. 312-315, (2023); Ojdanic M.; Khanfir A.; Garg A.; Degiovanni R.; Papadakis M.; Traon Y.L., On comparing mutation testing tools through learning-based mutant selection, Proc. IEEE/ACM Int. Conf. Autom. Softw. Test (AST), pp. 35-46, (2023); Han Q.; Shi Z.; Zhao Z., Research on trustworthy software testing techniques based on large models, Proc. 10th Int. Symp. Syst. Secur., Saf., Rel. (ISSSR), pp. 524-525, (2024); Dias T.; Maia E.; Praca I., FuzzTheREST: An intelligent automated black-box RESTful API fuzzer, Proc. Int. Symp. Distrib. Comput. Artif. Intell., pp. 160-169, (2024); Collins E.; Neto A.; Vincenzi A.; Maldonado J., Deep reinforcement learning based Android application GUI testing, Proc. Brazilian Symp. Softw. Eng., pp. 186-194, (2021); Zhu H.; Bayley I., Exploratory datamorphic testing of classification applications, Proc. IEEE/ACM 1st Int. Conf. Autom. Softw. Test, pp. 51-60, (2020); Paduraru C.; Paduraru M.; Stefanescu A., Optimizing decision making in concolic execution using reinforcement learning, Proc. IEEE Int. Conf. Softw. Test., Verification Validation Workshops (ICSTW), pp. 52-61, (2020); Athimoolam A.; Balasubramanian K., Fault recognition of multilevel inverter using artificial neural network approach, Intell. Autom. Soft Comput., 36, 2, pp. 1331-1347, (2023); Ojdanic M.; Garg A.; Khanfir A.; Degiovanni R.; Papadakis M.; Le Traon Y., Syntactic versus semantic similarity of artificial and real faults in mutation testing studies, IEEE Trans. Softw. Eng., 49, 7, pp. 3922-3938, (2023); Paduraru C.; Paduraru M.; Stefanescu A., RiverGame—A game testing tool using artificial intelligence, Proc. IEEE Conf. Softw. Test., Verification Validation (ICST), pp. 422-432, (2022); Zheng W.; Lin L.; Chen X.; Liu G.; Huang H.; Shen J.; Xu Q.; Gu Y., ISTA: Automatic test case generation and optimization for intelligent systems based on coverage analysis, Proc. IEEE Int. Conf. Softw. Anal., Evol. Reengineering (SANER), pp. 758-762, (2023); Guerino L.R.; Kuroishi P.H.; Paiva A.C.R.; Vincenzi A.M.R., Static and dynamic comparison of mutation testing tools for Python, Proc. 23rd Brazilian Symp. Softw. Quality, pp. 199-209, (2024); Guo A.; Feng Y.; Chen Z., LiRTest: Augmenting LiDAR point clouds for automated testing of autonomous driving systems, Proc. 31st ACM SIGSOFT Int. Symp. Softw. Test. Anal., pp. 480-492, (2022); Thool A.; Brown C., Harnessing the power of LLMs: LLM summarization for human-centric DAST reports, Proc. IEEE Symp. Vis. Lang. Hum.-Centric Comput. (VL/HCC), 1, pp. 33-39, (2024); Ivanova K.; Kondratenko G.; Sidenko I.; Kondratenko Y., Artificial intelligence in automated system for Web-interfaces visual testing, Proc. COLINS, 2604, pp. 1019-1031, (2020); Ruospo A.; Piumatti D.; Floridia A.; Sanchez E., A suitability analysis of software based testing strategies for the on-line testing of artificial neural networks applications in embedded devices, Proc. IEEE 27th Int. Symp. On-Line Test. Robust Syst. Design (IOLTS), pp. 1-6, (2021); Goh K.Y.; Baharom S.; Din J.; Sharef N.M., The development of an Android automated testing tool: CrashDroid, Proc. Appl. Informat. Int. Conf. (AiIC), pp. 165-171, (2022); Guilherme V.; Vincenzi A., An initial investigation of ChatGPT unit test generation capability, Proc. 8th Brazilian Symp. Systematic Automated Softw. Test., pp. 15-24, (2023); Lops A.; Narducci F.; Ragone A.; Trizio M., AgoneTest: Automated creation and assessment of unit tests leveraging large language models, Proc. 39th IEEE/ACM Int. Conf. Automated Softw. Eng., pp. 2440-2441, (2024); Liu Z.; Chen C.; Wang J.; Chen M.; Wu B.; Tian Z.; Huang Y.; Hu J.; Wang Q., Testing the limits: Unusual text inputs generation for mobile app crash detection with large language model, Proc. IEEE/ACM 46th Int. Conf. Softw. Eng., pp. 1685-1696, (2024); Hekmatnejad M.; Hoxha B.; Fainekos G., Search-based test-case generation by monitoring responsibility safety rules, (2020); Job M.A., Automating and optimizing software testing using artificial intelligence techniques, Int. J. Adv. Comput. Sci. Appl., 12, 5, pp. 594-602, (2021); Padmanabhan M., Test case optimization based on specification diagrams and simulation invocation relationship, Proc. 4th Int. Conf. Electr., Comput. Commun. Technol. (ICECCT), pp. 1-6, (2021); Ali M.; Mazhar T.; Arif Y.; Al-Otaibi S.; Ghadi Y.Y.; Shahzad T.; Khan M.A.; Hamam H., Software defect prediction using an intelligent ensemble-based model, IEEE Access, 12, pp. 20376-20395, (2024); Jabbarvand R.; Mehralian F.; Malek S., Automated construction of energy test oracles for Android, Proc. 28th ACM Joint Meeting Eur. Softw. Eng. Conf. Symp. Found. Softw. Eng., pp. 927-938, (2020); Komar M.; Fedorovych V.; Poidych V.; Taborovskyi A., Intelligent system for visual testing of software products, Proc. 1st Int. Workshop Young Scientists Artif. Intell. Sustain. Develop., 3716, pp. 9-18, (2024); Zhang C.; Shi T.; Ai J.; Tian W., Construction of GUI elements recognition model for AI testing based on deep learning, Proc. 8th Int. Conf. Dependable Syst. Appl. (DSA), pp. 508-515, (2021); Wu Y.; Su J.; Moran D.D.; Near C.D., Customized security triage from analysis tools: Current state of the art, Proc. 9th Int. Conf. Comput. Commun. (ICCC), pp. 2632-2637, (2023); Santos R.; Rizvi S.; Cesarone B.; Gunn W.; McConnell E., Reducing software vulnerabilities using machine learning static application security testing, Proc. Int. Conf. Softw. Secur. Assurance (ICSSA), pp. 43-46, (2021); Serban C.; Bota F., A conceptual framework for software fault prediction using neural networks, Proc. Commun. Comput. Inf. Sci., pp. 171-186, (2020); Lee J.K.; Oh E.; Shin H., Monte Carlo simulator for threshold voltage distribution of 3-D NAND flash memory using machine learning, IEEE Trans. Electron Devices, 71, 1, pp. 542-546, (2024); Gao X.; Wang Z.; Feng Y.; Ma L.; Chen Z.; Xu B., Multitest: Physical-aware object insertion for testing multi-sensor fusion perception systems, Proc. IEEE/ACM 46th Int. Conf. Softw. Eng., pp. 1710-1722, (2024); Zhu H.; Bayley I., Discovering boundary values of feature-based machine learning classifiers through exploratory datamorphic testing, J. Syst. Softw., 187, (2022); Gordieiev O.; Gordieieva D.; Kharchenko V.; Kondius I.; Brezhniev I., Extended model of software quality assessment scenario: Concept, operations, application, Proc. COLINS, 3171, pp. 1629-1638, (2022); Lipp S.; Elsner D.; Kacianka S.; Pretschner A.; Bohme M.; Banescu S., Green fuzzing: A saturation-based stopping criterion using vulnerability prediction, Proc. 32nd ACM SIGSOFT Int. Symp. Softw. Test. Anal., pp. 127-139, (2023); Savic M.; Mantyla M.; Claes M., Win GUI crawler: A tool prototype for desktop GUI image and metadata collection, Proc. IEEE Int. Conf. Softw. Test., Verification Validation Workshops (ICSTW), pp. 223-228, (2022); Olszewska J., AI-T: Software testing ontology for AI-based systems, Proc. 12th Int. Joint Conf. Knowl. Discovery, Knowl. Eng. Knowl. Manage., pp. 291-298, (2020); Morovati M.M.; Nikanjam A.; Khomh F.; Jiang Z.M., Bugs in machine learning-based systems: A faultload benchmark, Empirical Softw. Eng., 28, 3, (2023); Fremont D.J.; Kim E.; Pant Y.V.; Seshia S.A.; Acharya A.; Bruso X.; Wells P.; Lemke S.; Lu Q.; Mehta S., Formal scenario-based testing of autonomous vehicles: From simulation to the real world, (2020); Xie S.; Zhu S.; He Q.; Cui Z., Autonomous driving software testing based on interpretation analysis, Proc. 11th Int. Conf. Dependable Syst. Appl. (DSA), pp. 432-433, (2024); Zhao K.; Song J.; Sha L.; Shen H.; Chen Z.; Zhao T.; Liang X.; Yin J., GUI testing arena: A unified benchmark for advancing autonomous GUI testing agent, (2024); Soto-Sanchez O.; Maes-Bermejo M.; Gallego M.; Gortazar F., A dataset of regressions in Web applications detected by end-to-end tests, Softw. Quality J., 30, 2, pp. 425-454, (2022); Wu J.; Wang Y.; Wang R.; Chen J.; Zheng Z., Can neural networks help smart contract testing? An empirical study, Proc. 14th Asia–Pacific Symp. Internetware, pp. 79-89, (2023); Liu Z.; Chen C.; Wang J.; Che X.; Huang Y.; Hu J.; Wang Q., Fill in the blank: Context-aware automated text input generation for mobile GUI testing, Proc. IEEE/ACM 45th Int. Conf. Softw. Eng. (ICSE), pp. 1355-1367, (2023); Trudova A.; Dolezel M.; Buchalcevova A., Artificial intelligence in software test automation: A systematic literature review, Proc. 15th Int. Conf. Eval. Novel Approaches to Softw. Eng., pp. 181-192, (2020); Islam M.; Khan F.; Alam S.; Hasan M., Artificial intelligence in software testing: A systematic review, Proc. IEEE Region 10 Conf. (TENCON), 9, pp. 524-529, (2023); Battina D.S., Artificial intelligence in software test automation: A systematic literature review, J. Emerg. Technol. Innov. Res., 6, pp. 1329-1332, (2019); Garousi V.; Joy N.; Jafarov Z.; Keles A.B.; Degirmenci S.; Ozdemir E.; Zarringhalami R., AI-powered software testing tools: A systematic review and empirical assessment of their features and limitations, (2024); Naresh E.; Kumar B.P.V.; Naik M.D.; Ahuja S.K., Survey on test generation using machine learning technique, Int. J. Recent Technol. Eng., 7, 6, pp. 562-566, (2019); Highams L.; Olszewska J.I., Markov-chain-based musical creative intelligent agent passing successfully the Turing test, Proc. IEEE 27th Int. Conf. Intell. Eng. Syst. (INES), pp. 215-220, (2023); Ma M.; Han L.; Qian Y., CVDF DYNAMIC—A dynamic fuzzy testing sample generation framework based on BI-LSTM and genetic algorithm, Sensors, 22, 3, (2022); Sartaj H.; Muqeet A.; Iqbal M.Z.; Khan M.U., Automated system-level testing of unmanned aerial systems, Automated Softw. Eng., 31, 2, (2024)</t>
  </si>
  <si>
    <t>N. Pombo; Universidade da Beira Interior, Instituto de Telecomunicações, Covilhã, 6201-001, Portugal; email: ngpombo@ubi.pt</t>
  </si>
  <si>
    <t>2-s2.0-105019668292</t>
  </si>
  <si>
    <t>Özbay R.; Çelebí M.; Yavanoğlu U.</t>
  </si>
  <si>
    <t>Özbay, Recep (59474912600); Çelebí, Merve (58512479100); Yavanoğlu, Uraz (24471088700)</t>
  </si>
  <si>
    <t>59474912600; 58512479100; 24471088700</t>
  </si>
  <si>
    <t>The AI-Cybersecurity Nexus: How Large Language Models are Reshaping Threat Intelligence and Digital Defense</t>
  </si>
  <si>
    <t>10.1109/ACCESS.2026.3658308</t>
  </si>
  <si>
    <t>https://www.scopus.com/inward/record.uri?eid=2-s2.0-105029122229&amp;doi=10.1109%2FACCESS.2026.3658308&amp;partnerID=40&amp;md5=9f87b46c75d17c88bab9674f4c1a5414</t>
  </si>
  <si>
    <t>Gazi University, Graduate School of Informatics, Department of Computer Forensics, Ankara, 06560, Turkey; Hatay Mustafa Kemal University, Antakya Vocational School, Department of Computer Technologies, Hatay, 31060, Turkey; Gazi University, Faculty of Engineering, Department of Computer Engineering, Ankara, 06560, Turkey</t>
  </si>
  <si>
    <t>Özbay R., Gazi University, Graduate School of Informatics, Department of Computer Forensics, Ankara, 06560, Turkey; Çelebí M., Hatay Mustafa Kemal University, Antakya Vocational School, Department of Computer Technologies, Hatay, 31060, Turkey; Yavanoğlu U., Gazi University, Faculty of Engineering, Department of Computer Engineering, Ankara, 06560, Turkey</t>
  </si>
  <si>
    <t>As cybersecurity threats become more sophisticated, the integration of Large Language Models (LLMs) into defensive and analytical systems is transforming the field. This paper presents a PRISMA-guided bibliometric and thematic review of 149 studies published between 2015 and 2025, including 117 peer-reviewed journal and conference articles, examining publication trends and dominant research themes in LLM-enabled cybersecurity, organized around five research questions: (i) secure incorporation of LLMs into cyber threat intelligence workflows; (ii) hybrid architectures for privacy-preserving and real-time threat detection; (iii) LLM-enabled secure code remediation; (iv) adversarial misuse and dual-use risks; and (v) multi-layer defense strategies addressing prompt injection, model inversion, and data poisoning. Drawing on over 100 primary studies, the analysis highlights key trends, methodological innovations, and recurring vulnerabilities. Notable developments include decentralized trust-enhanced frameworks, context-aware remediation systems, and simulation-based red teaming. However, gaps persist in adversarial robustness, standardization of evaluation, and ethical governance. By mapping research across technical, operational, and policy dimensions, this review provides a structured basis for advancing trustworthy, resilient, and secure LLM deployments in high-stakes cybersecurity contexts. © 2013 IEEE.</t>
  </si>
  <si>
    <t>artificial intelligence; cyber threat intelligence; Cybersecurity; large language models</t>
  </si>
  <si>
    <t>Cyber attacks; Data privacy; Ethical technology; Network security; Remediation; Analytical systems; Bibliometric; Conference articles; Cybe threat intelligence; Cyber security; Cyber threats; Defensive systems; Journal articles; Language model; Large language model; Artificial intelligence</t>
  </si>
  <si>
    <t>Yu J.; Lu Y.; Zhang Y.; Xie Y.; Cheng M.; Yang G., A unified model for Chinese cyber threat intelligence flat entity and nested entity recognition, Electronics, 13, 21, (2024); Shafee S.; Bessani A.; Ferreira P.M., Evaluation of LLM-based chatbots for OSINT-based cyber threat awareness, Expert Syst. Appl., 261, (2025); Hassanin M.; Moustafa N., A comprehensive overview of large language models (LLMs) for cyber defences: Opportunities and directions, (2024); Xu J.; Stokes J.W.; McDonald G.; Bai X.; Marshall D.; Wang S.; Swaminathan A.; Li Z., AutoAttacker: A large language model guided system to implement automatic cyber-attacks, (2024); Purba M.D.; Chu B., Extracting actionable cyber threat intelligence from Twitter stream, Proc. IEEE Int. Conf. Intell. Secur. Informat. (ISI), pp. 1-6, (2023); Xia C.S.; Paltenghi M.; Le Tian J.; Pradel M.; Zhang L., Fuzz4All: Universal fuzzing with large language models, Proc. IEEE/ACM 46th Int. Conf. Softw. Eng., pp. 1-13, (2024); Meng R.; Mirchev M.; Bohme M.; Roychoudhury A., Large language model guided protocol fuzzing, Proc. Netw. Distrib. Syst. Secur. Symp., pp. 1-17, (2024); Guven M., A comprehensive review of large language models in cyber security, Int. J. Comput. Experim. Sci. Eng., 10, 3, pp. 507-516, (2024); Kaur R.; Gabrijelcic D.; Klobucar T., Artificial intelligence for cybersecurity: Literature review and future research directions, Inf. Fusion, 97, (2023); Zhang J.; Bu H.; Wen H.; Liu Y.; Fei H.; Xi R.; Li L.; Yang Y.; Zhu H.; Meng D., When LLMs meet cybersecurity: A systematic literature review, Cybersecurity, 8, 1, (2025); da Silva G.D.J.C.; Westphall C.B., A survey of large language models in cybersecurity, (2024); Jaffal N.O.; Alkhanafseh M.; Mohaisen D., Large language models in cybersecurity: Applications, vulnerabilities, and defense techniques, (2025); Chen Y.; Cui M.; Wang D.; Cao Y.; Yang P.; Jiang B.; Lu Z.; Liu B., A survey of large language models for cyber threat detection, Comput. Secur., 145, (2024); Far S.M.T.; Feyzi F., Large language models for software vulnerability detection: A guide for researchers on models, methods, techniques, datasets, and metrics, Int. J. Inf. Secur., 24, 2, (2025); Su J., Large language models for forecasting and anomaly detection: A systematic literature review, (2024); Esmradi A.; Yip D.W.; Chan C.F., A comprehensive survey of attack techniques, implementation, and mitigation strategies in large language models, Proc. Int. Conf. Ubiquitous Secur. Cham, pp. 76-95, (2023); Yao Y., A survey on large language model (LLM) security and privacy: The good, the bad, and the Ugly, High-Confidence Comput, 4, 2, (2024); Motlagh F.N., Large language models in cybersecurity: State-of-the-art, (2024); Das B.C.; Amini M.H.; Wu Y., Security and privacy challenges of large language models: A survey, ACM Comput. Surv., 57, 6, pp. 1-39, (2025); Wang S., Unique security and privacy threats of large language model: A comprehensive survey, (2024); Lin Z., Malla: Demystifying real-world large language model integrated malicious services, Proc. 33rd USENIX Secur. Symp. (USENIX Secur.), pp. 1-22, (2024); Cascavilla G.; Tamburri D.A.; Heuvel W.-J.V.D., Cybercrime threat intelligence: A systematic multi-vocal literature review, Comput. Secur., 105, (2021); Xu H., Large language models for cyber security: A systematic literature review, (2024); Yadav A.; Kumar A.; Singh V., Open-source intelligence: A comprehensive review of the current state, applications and future perspectives in cyber security, Artif. Intell. Rev., 56, 11, pp. 12407-12438, (2023); Sultana M.; Taylor A.; Li L.; Majumdar S., Towards evaluation and understanding of large language models for cyber operation automation, Proc. IEEE Conf. Commun. Netw. Secur. (CNS), pp. 1-6, (2023); Kucharavy A.; Schillaci Z.; Marechal L.; Wursch M.; Dolamic L.; Sabonnadiere R.; David D.P.; Mermoud A.; Lenders V., Fundamentals of generative large language models and perspectives in cyber-defense, (2023); Ferrag M.A.; Alwahedi F.; Battah A.; Cherif B.; Mechri A.; Tihanyi N.; Bisztray T.; Debbah M., Generative AI in cybersecurity: A comprehensive review of LLM applications and vulnerabilities, Internet Things Cyber-Phys. Syst., 5, pp. 1-46, (2025); Patil K.; Desai B., Leveraging LLM for zero-day exploit detection in cloud networks, Asian Amer. Res. Lett. J., 1, 4, pp. 1-12, (2024); Yigit Y., Review of generative ai methods in cybersecurity, (2024); Liu F.; Jiang J.; Lu Y.; Huang Z.; Jiang J., The ethical security of large language models: A systematic review, Frontiers Eng. Manage., 12, 1, pp. 128-140, (2025); Yamin M.M.; Hashmi E.; Ullah M.; Katt B., Applications of LLMs for generating cyber security exercise scenarios, IEEE Access, 12, pp. 143806-143822, (2024); Yang Z.; Peng H.; Jiang Y.; Li X.; Du H.; Wang S.; Liu J., ChatHTTPFuzz: Large language model-assisted IoT HTTP fuzzing, Int. J. Mach. Learn. Cybern., 16, 7-8, pp. 4577-4598, (2025); Shen Y.; Heacock L.; Elias J.; Hentel K.D.; Reig B.; Shih G.; Moy L., ChatGPT and other large language models are double-edged swords, Radiolog. Soc. North Amer., 307, 2, (2023); Loumachi F.Y.; Ghanem M.C.; Ferrag M.A., Advancing cyber incident timeline analysis through retrieval-augmented generation and large language models, Computers, 14, 2, (2025); Vaswani A., Attention is all you need, Proc. Adv. Neural Inf. Process. Syst., pp. 1-15, (2017); Wang J.; Yuan X.; Xu Y.; Zhang Y., An efficient multiparty threshold ECDSA protocol against malicious adversaries for blockchain-based LLMs, IET Inf. Secur., 2024, 1, (2024); Jamal S.; Wimmer H., An improved transformer-based model for detecting phishing, spam, and ham: A large language model approach, (2023); Han K., Transformer in transformer, Proc. Adv. Neural Inf. Process. Syst., 34, pp. 15908-15919, (2021); Chen M.; Zhu K.; Lu B.; Li D.; Yuan Q.; Zhu Y., AECR: Automatic attack technique intelligence extraction based on fine-tuned large language model, Comput. Secur., 150, (2025); Yang J.; Jin H.; Tang R.; Han X.; Feng Q.; Jiang H.; Zhong S.; Yin B.; Hu X., Harnessing the power of LLMs in practice: A survey on ChatGPT and beyond, ACM Trans. Knowl. Discovery From Data, 18, 6, pp. 1-32, (2024); Mothukuri V.; Parizi R.M.; Massa J.L.; Yazdinejad A., An AI multi-model approach to DeFi project trust scoring and security, Proc. IEEE Int. Conf. Blockchain (Blockchain), pp. 19-28, (2024); Cetin O.; Ekmekcioglu E.; Arief B.; Hernandez-Castro J., An empirical evaluation of large language models in static code analysis for PHP vulnerability detection, JUCS J. Universal Comput. Sci., 30, 9, pp. 1163-1183, (2024); Mousavi Z.; Islam C.; Moore K.; Abuadbba A.; Babar M.A., An investigation into misuse of Java security APIs by large language models, Proc. 19th ACM Asia Conf. Comput. Commun. Secur., pp. 1299-1315, (2024); Zou W.; Geng R.; Wang B.; Jia J., PoisonedRAG: Knowledge corruption attacks to retrieval-augmented generation of large language models, (2024); Gregory J.; Liao Q., Autonomous cyberattack with security-augmented generative artificial intelligence, Proc. IEEE Int. Conf. Cyber Secur. Resilience (CSR), pp. 270-275, (2024); Koide T.; Fukushi N.; Nakano H.; Chiba D., ChatSpamDetector: Leveraging large language models for effective phishing email detection, (2024); Mansurova A.; Mansurova A.; Nugumanova A., QA-RAG: Exploring LLM reliance on external knowledge, Big Data Cognit. Comput., 8, 9, (2024); Explainer: What is Retrieval-Augmented Generation?, (2025); Meda K.N.; Nara P.S.C.; Bozenka S.; Zormati T.; Turner S.; Worley W.; Mitra R., Integrating prompt structures using LLM embeddings for cybersecurity threats, Proc. ACM Southeast Conf., pp. 180-187, (2025); Nwafor E.; Olufowobi H., CANBERT: A language-based intrusion detection model for in-vehicle networks, Proc. 21st IEEE Int. Conf. Mach. Learn. Appl. (ICMLA), pp. 294-299, (2022); Raiaan M.A.K.; Mukta M.S.H.; Fatema K.; Fahad N.M.; Sakib S.; Mim M.M.J.; Ahmad J.; Ali M.E.; Azam S., A review on large language models: Architectures, applications, taxonomies, open issues and challenges, IEEE Access, 12, pp. 26839-26874, (2024); Raiaan M.A.K.; Fatema K.; Khan I.U.; Azam S.; Rashid M.R.U.; Mukta M.S.H.; Jonkman M.; De Boer F., A lightweight robust deep learning model gained high accuracy in classifying a wide range of diabetic retinopathy images, IEEE Access, 11, pp. 42361-42388, (2023); Uddin M.A.; Mahiuddin M.; Sarker I.H., An explainable transformer-based model for phishing email detection: A large language model approach, (2024); Lisha M.; Agarwal V.; Kamthania S.; Vutkur P., Benchmarking LLM for zero-day vulnerabilities, Proc. IEEE Int. Conf. Electron., Comput. Commun. Technol. (CONECCT), pp. 1-6, (2024); Kurnia R.; Widyatama F.; Wibawa I.M.; Brata Z.A.; Ukasyah; Nelistiani G.A.; Kim H., Enhancing security operations center: Wazuh security event response with retrieval-augmented-generation-driven copilot, Sensors, 25, 3, (2025); Al-Hawawreh M.; Aljuhani A.; Jararweh Y., Chatgpt for cybersecurity: Practical applications, challenges, and future directions, Cluster Comput, 26, 6, pp. 3421-3436, (2023); Sewak M.; Emani V.; Naresh A., CRUSH: Cybersecurity research using universal LLMs and semantic hypernetworks, Proc. EKG-LLM@ CIKM, (2023); Daniel N.; Kaiser F.K.; Giladi S.; Sharabi S.; Moyal R.; Shpolyansky S.; Murillo A.; Elyashar A.; Puzis R., Labeling network intrusion detection system (NIDS) rules with MITRE ATT&amp;CK techniques: Machine learning vs. large language models, Big Data Cognit. Comput., 9, 2, (2025); Conti M.; Dargahi T.; Dehghantanha A., Cyber threat intelligence: Challenges and opportunities, Cyber Threat Intelligence, pp. 1-6, (2018); Singla T.; Anandayuvaraj D.; Kalu K.G.; Schorlemmer T.R.; Davis J.C., An empirical study on using large language models to analyze software supply chain security failures, Proc. Workshop Softw. Supply Chain Offensive Res. Ecosyst. Defenses, pp. 5-15, (2023); Strom B.E., Mitre ATt&amp;Ck: Design and philosophy, MITRE Corp, (2018); Wagner T.D.; Mahbub K.; Palomar E.; Abdallah A.E., Cyber threat intelligence sharing: Survey and research directions, Comput. Secur., 87, (2019); Schlette D.; Caselli M.; Pernul G., A comparative study on cyber threat intelligence: The security incident response perspective, IEEE Commun. Surveys Tuts., 23, 4, pp. 2525-2556, (2021); Rahman F.I., ALERT: A framework for efficient extraction of attack techniques from cyber threat intelligence reports using active learning, Proc. IFIP Annu. Conf. Data Appl. Secur. Privacy. Cham, pp. 1-18, (2024); Kucsvan Z.L., Inferring recovery steps from cyber threat intelligence reports, Proc. Int. Conf. Detection Intrusions Malware, Vulnerability Assessment, (2024); Koide T.; Nakano H.; Chiba D., ChatPhishDetector: Detecting phishing sites using large language models, IEEE Access, 12, pp. 154381-154400, (2024); Page M.J., The PRISMA 2020 statement: An updated guideline for reporting systematic reviews, bmj, 372, (2021); Sun N.; Ding M.; Jiang J.; Xu W.; Mo X.; Tai Y.; Zhang J., Cyber threat intelligence mining for proactive cybersecurity defense: A survey and new perspectives, IEEE Commun. Surveys Tuts., 25, 3, pp. 1748-1774, (2023); Hu Y.; Zou F.; Han J.; Sun X.; Wang Y., LLM-TIKG: Threat intelligence knowledge graph construction utilizing large language model, Comput. Secur., 145, (2024); Sufi F., An innovative GPT-based open-source intelligence using historical cyber incident reports, Natural Lang. Process. J., 7, (2024); Jiang T.; Liu Y.; Cui X., Textual adversarial attacks in cybersecurity named entity recognition, Comput. Secur., 150, (2025); Zhang Y.; Du T.; Ma Y.; Wang X.; Xie Y.; Yang G.; Lu Y.; Chang E.-C., AttacKG+: Boosting attack graph construction with large language models, Comput. Secur., 150, (2025); Wang Z.Q.; Wang H.; El Saddik A., FedITD: A federated parameter-efficient tuning with pre-trained large language models and transfer learning framework for insider threat detection, IEEE Access, 12, pp. 160396-160417, (2024); Shah S.; Madisetti V.K., MAD-CTI: Cyber threat intelligence analysis of the dark Web using a multi-agent framework, IEEE Access, 13, pp. 40158-40168, (2025); Balasubramanian P.; Seby J.; Kostakos P., Semantic-driven focused crawling using LASER and FAISS: A novel approach for threat detection and improved information retrieval, Proc. IEEE 22nd Int. Conf. Trust, Secur. Privacy Comput. Commun. (TrustCom), pp. 1598-1605, (2023); Arikkat D.R.; Nicolazzo S.; Nocera A.; Timpau G.; Conti M., OSTIS: A novel organization-specific threat intelligence system, Comput. Secur., 145, (2024); Mitra S.; Neupane S.; Chakraborty T.; Mittal S.; Piplai A.; Gaur M.; Rahimi S., LOCALINTEL: Generating organizational threat intelligence from global and local cyber knowledge, (2024); Assen J.V.D.; Huertas A.; Sharif J.; Feng C.; Bovet G.; Stiller B., ThreatFinderAI: Automated threat modeling applied to LLM system integration, Proc. 20th Int. Conf. Netw. Service Manage. (CNSM), pp. 1-3, (2024); Pankajakshan R., Mapping LLM security landscapes: A comprehensive stakeholder risk assessment proposal, (2024); Ferrag M.A.; Ndhlovu M.; Tihanyi N.; Cordeiro L.C.; Debbah M.; Lestable T.; Thandi N.S., Revolutionizing cyber threat detection with large language models: A privacy-preserving BERT-based lightweight model for IoT/IIoT devices, IEEE Access, 12, pp. 23733-23750, (2024); Yuan X.; Wang J.; Zhao H.; Yan T.; Qi F., Empowering LLMs with toolkits: An open-source intelligence acquisition method, Future Internet, 16, 12, (2024); Gaber M.; Ahmed M.; Janicke H., Zero day ransomware detection with pulse: Function classification with transformer models and assembly language, Comput. Secur., 148, (2025); Senanayake J.; Rajapaksha S.; Yanai N.; Kalutarage H.; Komiya C., MADONNA: Browser-based malicious domain detection using optimized neural network by leveraging AI and feature analysis, Comput. Secur., 152, pp. 1-15, (2025); Costin A., Evaluating Zero-Shot ChatGPT performance on predicting CVE data from vulnerability descriptions, Proc. Eur. Conf. Cyber Warfare Secur., Academic Conf. Int., (2024); Zheng T.; Liu H.; Xu H.; Chen X.; Yi P.; Wu Y., Few-VulD: A few-shot learning framework for software vulnerability detection, Comput. Secur., 144, pp. 1-13, (2024); Zhao J., Leveraging semantic relations in code and data to enhance taint analysis of embedded systems, Proc. 33rd USENIX Secur. Symp. (USENIX Secur.); Happe A.; Cito J., Getting pwn’d by AI: Penetration testing with large language models, Proc. 31st ACM Joint Eur. Softw. Eng. Conf. Symp. Found. Softw. Eng., pp. 2082-2086, (2023); Babaey V.; Ravindran A., GenSQLi: A generative artificial intelligence framework for automatically securing Web application firewalls against structured query language injection attacks, Future Internet, 17, 1, (2024); Perera O.; Grob J., Generative AI in phishing detection: Insights and research opportunities, Proc. Cyber Awareness Res. Symp. (CARS), pp. 1-5, (2024); Li Y.; Huang C.; Deng S.; Lock M.L.; Cao T.; Oo N.; Lim H.W.; Hooi B., KnowPhish: Large language models meet multimodal knowledge graphs for enhancing reference-based phishing detection, (2024); Roumeliotis K.I.; Tselikas N.D.; Nasiopoulos D.K., Next-generation spam filtering: Comparative fine-tuning of LLMs, NLPs, and CNN models for email spam classification, Electronics, 13, 11, (2024); Purba M.D.; Ghosh A.; Radford B.J.; Chu B., Software vulnerability detection using large language models, Proc. IEEE 34th Int. Symp. Softw. Rel. Eng. Workshops (ISSREW), pp. 112-119, (2023); Scanlon M.; Breitinger F.; Hargreaves C.; Hilgert J.-N.; Sheppard J., ChatGPT for digital forensic investigation: The good, the bad, and the unknown, Forensic Sci. Int., Digit. Invest., 46, (2023); Bouchiha M.A.; Telnoff Q.; Bakkali S.; Champagnat R.; Rabah M.; Coustaty M.; Ghamri-Doudane Y., LLMChain: Blockchain-based reputation system for sharing and evaluating large language models, Proc. IEEE 48th Annu. Comput., Softw., Appl. Conf. (COMPSAC), pp. 439-448, (2024); Hasan S.M.; Alotaibi A.M.; Talukder S.; Shahid A.R., Distributed threat intelligence at the edge devices: A large language model-driven approach, Proc. IEEE 48th Annu. Comput., Softw., Appl. Conf. (COMPSAC), pp. 1496-1497, (2024); Han J.; Huang C.; Liu J., BjCnet: A contrastive learning-based framework for software defect prediction, Comput. Secur., 145, (2024); Wang R.; Xu S.; Tian Y.; Ji X.; Sun X.; Jiang S., SCL-CVD: Supervised contrastive learning for code vulnerability detection via GraphCodeBERT, Comput. Secur., 145, (2024); Wu Y.; Wen M.; Yu Z.; Guo X.; Jin H., Effective vulnerable function identification based on CVE description empowered by large language models, Proc. 39th IEEE/ACM Int. Conf. Automated Softw. Eng., pp. 393-405, (2024); Guo Y., Outside the comfort zone: Analysing LLM capabilities in software vulnerability detection, Proc. Eur. Symp. Res. Comput. Secur. Cham, (2024); Ambati S.H.; Ridley N.; Branca E.; Stakhanova N., Navigating (in)Security of AI-generated code, Proc. IEEE Int. Conf. Cyber Secur. Resilience (CSR), pp. 1-8, (2024); Tamberg K.; Bahsi H., Harnessing large language models for software vulnerability detection: A comprehensive benchmarking study, IEEE Access, 13, pp. 29698-29717, (2025); Black G.S.; Rimal B.P.; Vaidyan V.M., Balancing security and correctness in code generation: An empirical study on commercial large language models, IEEE Trans. Emerg. Topics Comput. Intell., 13, (2025); Lykousas N.; Patsakis C., Decoding developer password patterns: A comparative analysis of password extraction and selection practices, Comput. Secur., 145, (2024); Dunne M.; Schram K.; Fischmeister S., Weaknesses in LLM-generated code for embedded systems networking, Proc. IEEE 24th Int. Conf. Softw. Quality, Rel. Secur. (QRS), pp. 250-261, (2024); Low E.; Cheh C.; Chen B., Repairing infrastructure-as-code using large language models, Proc. IEEE Secure Develop. Conf. (SecDev), pp. 20-27, (2024); Lai H., Intrusion detection technology based on large language models, Proc. Int. Conf. Evol. Algorithms Soft Comput. Techn. (EASCT), pp. 1-5, (2023); Zhang H.; Sediq A.B.; Afana A.; Erol-Kantarci M., Large language models in wireless application design: In-context learning-enhanced automatic network intrusion detection, (2024); Hassanin M.; Keshk M.; Salim S.; Alsubaie M.; Sharma D., PLLM-CS: Pre-trained large language model (LLM) for cyber threat detection in satellite networks, Ad Hoc Netw, 166, (2025); Li F.; Shen H.; Mai J.; Wang T.; Dai Y.; Miao X., Pre-trained language model-enhanced conditional generative adversarial networks for intrusion detection, Peer Peer Netw. Appl., 17, 1, pp. 227-245, (2024); Selim A.; Zhao J.; Yang B., Large language model for smart inverter cyber-attack detection via textual analysis of Volt/VAR commands, IEEE Trans. Smart Grid, 15, 6, pp. 6179-6182, (2024); Zaboli A.; Choi S.L.; Song T.-J.; Hong J., ChatGPT and other large language models for cybersecurity of smart grid applications, Proc. IEEE Power Energy Soc. Gen. Meeting (PESGM), pp. 1-5, (2024); Kalutharage C.S.; Liu X.; Chrysoulas C., Neurosymbolic learning and domain knowledge-driven explainable AI for enhanced IoT network attack detection and response, Comput. Secur., 151, (2025); Naseer M.; Ullah F.; Ijaz S.; Naeem H.; Alsirhani A.; Alwakid G.N.; Alomari A., Obfuscated malware detection and classification in network traffic leveraging hybrid large language models and synthetic data, Sensors, 25, 1, (2025); Otal H.T.; Canbaz M.A., LLM honeypot: Leveraging large language models as advanced interactive honeypot systems, Proc. IEEE Conf. Commun. Netw. Secur. (CNS), pp. 1-6, (2024); Sladic M.; Valeros V.; Catania C.; Garcia S., LLM in the shell: Generative honeypots, Proc. IEEE Eur. Symp. Secur. Privacy Workshops (EuroS&amp;PW), pp. 430-435, (2024); He C.; Wang Y.; Hu J.; Luan T.H.; Bi Y.; Su Z., Collaborative vehicular threat sharing: A long-term contract-based incentive mechanism with privacy preservation, IEEE Trans. Intell. Transp. Syst., 25, 12, pp. 21528-21544, (2024); Johnson S.; Hassing R.; Pijpker J.; Loves R., A modular generative honeypot shell, Proc. IEEE Int. Conf. Cyber Secur. Resilience (CSR), pp. 387-394, (2024); Valeros V.; Sirokova A.; Catania C.; Garcia S., Towards better understanding of cybercrime: The role of fine-tuned LLMs in translation, Proc. IEEE Eur. Symp. Secur. Privacy Workshops (EuroS&amp;PW), pp. 91-99, (2024); Flores P.; Kaza S.; Taylor B., Fine-tuning AI to assist in building curriculum for the CIA triad and cyber kill chain, Proc. Innov. Technol. Comput. Sci. Educ. V, (2024); Tihanyi N., CyberMetric: A benchmark dataset based on retrieval-augmented generation for evaluating LLMs in cybersecurity knowledge, Proc. IEEE Int. Conf. Cyber Secur. Resilience (CSR), pp. 296-302, (2024); Zaleppa P.; Kaza S.; Taylor B., Generating an instruction dataset to build cyber intelligent large language models, Proc. Cyber Awareness Res. Symp. (CARS), pp. 1-5, (2024); Balogh S.; Mlyncek M.; Vranak O.; Zajac P., Using generative AI models to support cybersecurity analysts, Electronics, 13, 23, (2024); Wang X.; Tian Y.; Huang K.; Liang B., Practically implementing an LLM-supported collaborative vulnerability remediation process: A team-based approach, Comput. Secur., 148, (2025); Pratama D.; Suryanto N.; Adiputra A.A.; Le T.-T.-H.; Kadiptya A.Y.; Iqbal M.; Kim H., CIPHER: Cybersecurity intelligent penetration-testing helper for ethical researcher, Sensors, 24, 21, (2024); Zhao H.; Silverajan B., Evaluating cyber security dashboards for smart cities and buildings: Enhancing user modeling with LLMs, Proc. 19th Int. Conf. Availability, Rel. Secur., pp. 1-10, (2024); McIntosh T.R.; Susnjak T.; Liu T.; Watters P.; Xu D.; Liu D.; Nowrozy R.; Halgamuge M.N., From COBIT to ISO 42001: Evaluating cybersecurity frameworks for opportunities, risks, and regulatory compliance in commercializing large language models, Comput. Secur., 144, (2024); Woodside T., Investigating trojan attacks in large language models, Tech. Rep., (2024); Okey O.D.; Udo E.U.; Rosa R.L.; Rodriguez D.Z.; Kleinschmidt J.H., Investigating ChatGPT and cybersecurity: A perspective on topic modeling and sentiment analysis, Comput. Secur., 135, (2023); Ahmed M.; Wei J.; Al-Shaer E., Prompting LLM to enforce and validate CIS critical security control, Proc. 29th ACM Symp. Access Control Models Technol., pp. 93-104, (2024); Chis A.; Stoica O.I.; Ghiran A.-M.; Buchmann R.A., A knowledge graph approach to cyber threat mitigation derived from data flow diagrams, Proc. IEEE Int. Conf. Autom., Quality Test., Robot. (AQTR), pp. 1-6, (2024); Liu B.; Xiao B.; Jiang X.; Cen S.; He X.; Dou W., Adversarial attacks on large language model-based system and mitigating strategies: A case study on ChatGPT, Secur. Commun. Netw., 2023, pp. 1-10, (2023); Shang S.; Zhao X.; Yao Z.; Yao Y.; Su L.; Fan Z.; Zhang X.; Jiang Z., Can LLMs deeply detect complex malicious queries? A framework for jailbreaking via obfuscating intent, Comput. J., 68, 5, pp. 460-478, (2025); He J.; Hou G.; Jia X.; Chen Y.; Liao W.; Zhou Y.; Zhou R., Data stealing attacks against large language models via backdooring, Electronics, 13, 14, pp. 1-19, (2024); Singh S., Enhancing privacy and security in large-language models: A zero-knowledge proof approach, Proc. Int. Conf. Cyber Warfare Secur. Academic Conf. Int. Ltd., (2024); Hayashi V.T.; Ruggiero W.V., Hardware trojan detection in open-source hardware designs using machine learning, IEEE Access, 13, pp. 37771-37788, (2025); Wang F., Using large language models to mitigate ransomware threats, (2023); Chiba D.; Nakano H.; Koide T., DomainLynx: Advancing LLM techniques for robust domain squatting detection, IEEE Access, 13, pp. 29914-29931, (2025); Piggott B.; Patil S.; Feng G.; Odat I.; Mukherjee R.; Dharmalingam B.; Liu A., Net-GPT: A LLM-empowered man-in-the-middle chatbot for unmanned aerial vehicle, Proc. 8th ACM/IEEE Symp. Edge Comput., pp. 287-293, (2023); Iturbe E.; Llorente-Vazquez O.; Rego A.; Rios E.; Toledo N., Unleashing offensive artificial intelligence: Automated attack technique code generation, Comput. Secur., 147, (2024); Bianou S.G.; Batogna R.G., PENTEST-AI, an LLM-powered multi-agents framework for penetration testing automation leveraging mitre attack, Proc. IEEE Int. Conf. Cyber Secur. Resilience (CSR), pp. 763-770, (2024); Deng G., PentestGPT: Evaluating and harnessing large language models for automated penetration testing, Proc. 33rd USENIX Secur. Symp. (USENIX Secur.), pp. 847-864, (2024); Alaryani M., PentHack: AI-enabled penetration testing platform for knowledge development, Proc. Eur. Conf. Cyber Warfare Secur., pp. 27-36, (2024); Casey E.; Chamberlain D., Capture the flag with ChatGPT: Security testing with AI chatbots, Proc. 19th Int. Conf. Cyber Warfare Secur., (2024); Faruque M.O.; Jamieson P.; Patooghy A.; Badawy A.-H.A., Unleashing GHOST: An LLM-powered framework for automated hardware trojan design, (2024); Black G.; Vaidyan V.M.; Comert G., Evaluating large language models for enhanced fuzzing: An analysis framework for LLM-driven seed generation, IEEE Access, 12, pp. 156065-156081, (2024); Thool A.; Brown C., Harnessing the power of LLMs: LLM summarization for human-centric DAST reports, Proc. IEEE Symp. Vis. Lang. Human-Centric Comput. (VL/HCC), 1, pp. 33-39, (2024); Yang P.; Nan Y.; Xue L.; Zhang Y.; Zhai J.; Zheng Z., Understanding privacy risks of intelligent connected vehicles through their companion mobile apps, IEEE Internet Things J, 11, 20, pp. 33683-33695, (2024); Van Bossuyt D.L.; Papakonstantinou N.; Hale B.; Arlitt R.; Palatheerdham S.R., ARCS-R: Mission critical combined reliability and cybersecurity systems engineering analysis, Proc. Annu. Rel. Maintainability Symp. (RAMS), pp. 1-8, (2024); Hou J.; Han J.; Huang C.; Wang N.; Li L., LineJLocRepair: A line-level method for automated vulnerability repair based on joint training, Future Gener. Comput. Syst., 166, (2025); Qammar A.; Wang H.; Ding J.; Naouri A.; Daneshmand M.; Ning H., Chatbots to ChatGPT in a cybersecurity space: Evolution, vulnerabilities, attacks, challenges, and future recommendations, (2023); Mezzi E.; Massacci F.; Tuma K., Large language models are unreliable for cyber threat intelligence, (2025); Raman R.; Calyam P.; Achuthan K., ChatGPT or bard: Who is a better certified ethical hacker?, Comput. Secur., 140, (2024)</t>
  </si>
  <si>
    <t>R. Özbay; Gazi University, Graduate School of Informatics, Department of Computer Forensics, Ankara, 06560, Turkey; email: recep.ozbay@gazi.edu.tr</t>
  </si>
  <si>
    <t>2-s2.0-105029122229</t>
  </si>
  <si>
    <t>Siachamis G.; Papadopoulos G.; Symeonidis A.L.</t>
  </si>
  <si>
    <t>Siachamis, Georgios (57222548147); Papadopoulos, Georgios (59940324800); Symeonidis, Andreas L. (7004087388)</t>
  </si>
  <si>
    <t>57222548147; 59940324800; 7004087388</t>
  </si>
  <si>
    <t>An AI-powered pipeline for enabling Self-Healing in Software Systems</t>
  </si>
  <si>
    <t>Proceedings of the 2025 IEEE International Conference on Cyber Security and Resilience, CSR 2025</t>
  </si>
  <si>
    <t>10.1109/CSR64739.2025.11130137</t>
  </si>
  <si>
    <t>https://www.scopus.com/inward/record.uri?eid=2-s2.0-105016111940&amp;doi=10.1109%2FCSR64739.2025.11130137&amp;partnerID=40&amp;md5=8a026586292ab5328165856b239cdc92</t>
  </si>
  <si>
    <t>Aristotle University of Thessaloniki, School of Electrical and Computer Engineering, Thessaloniki, 54124, Greece; Cyclopt PC, Thessaloniki, 55535, Greece</t>
  </si>
  <si>
    <t>Siachamis G., Aristotle University of Thessaloniki, School of Electrical and Computer Engineering, Thessaloniki, 54124, Greece; Papadopoulos G., Aristotle University of Thessaloniki, School of Electrical and Computer Engineering, Thessaloniki, 54124, Greece, Cyclopt PC, Thessaloniki, 55535, Greece; Symeonidis A.L., Aristotle University of Thessaloniki, School of Electrical and Computer Engineering, Thessaloniki, 54124, Greece, Cyclopt PC, Thessaloniki, 55535, Greece</t>
  </si>
  <si>
    <t>The continuous digitisation of all types of data and business information, although undoubtedly beneficial, has triggered an exponential rise to security risks, as more attack vectors are introduced at a high frequency. To facilitate the process of suppressing security threats to software, we present an AI-powered pipeline that enables developers to mitigate security alerts identified by security assessment reports generated by popular open source security tools. The proposed pipeline harnesses the power of LLMs to propose code fixes and flows the fixed code through a CI/CD pipeline that reruns the security assessment process to examine whether the vulnerability is fixed. Source code is then accepted, with the approval of a human administrator. Evaluation performed indicates that the proposed pipeline can be considered as the first set of steps towards enabling self-healing software systems within a DevSecOps culture, where software can be generated, patched and updated in an automated manner.  © 2025 IEEE.</t>
  </si>
  <si>
    <t>CI/CD Pipeline; Code Generation; DevSecOps; LLM; Open-Source; Prompting; Self-healing</t>
  </si>
  <si>
    <t>Industrial management; Network security; Open systems; Pipelines; Security systems; CI/CD pipeline; Codegeneration; Devsecop; Digitisation; LLM; Open-source; Prompting; Security assessment; Self-healing; Software-systems; Codes (symbols); Open source software</t>
  </si>
  <si>
    <t>European Commission, EU; HORIZON EUROPE Framework Programme, (101084201); HORIZON EUROPE Framework Programme</t>
  </si>
  <si>
    <t>Parts of this work have been supported by the Horizon Europe project ECO-READY (Grant Agreement No 101084201), funded by the European Union.</t>
  </si>
  <si>
    <t>Azad N.; Hyrynsalmi S., Devops critical success factors-A systematic literature review, Information and Software Technology, 157, (2023); Abiona O.O.; Oladapo O.J.; Modupe O.T.; Oyeniran O.C.; Adewusi A.O.; Komolafe A.M., The emergence and importance of devsecops: Integrating and reviewing security practices within the devops pipeline, World Journal of Advanced Engineering Technology and Sciences, 11, 2, pp. 127-133, (2024); Louridas P., Static code analysis, IEEE Software, 23, 4, pp. 58-61, (2006); Ball T., The concept of dynamic analysis, ACM SIGSOFT Software Engineering Notes, 24, 6, pp. 216-234, (1999); Naveed H.; Khan A.U.; Qiu S.; Saqib M.; Anwar S.; Usman M.; Akhtar N.; Barnes N.; Mian A., A comprehensive overview of large language models, (2023); Wu T.; He S.; Liu J.; Sun S.; Liu K.; Han Q.-L.; Tang Y., A brief overview of chatgpt: The history, status quo and potential future development, IEEE/CAA Journal of Automatica Sinica, 10, 5, pp. 1122-1136, (2023); Mohsin A.; Janicke H.; Wood A.; Sarker I.H.; Maglaras L.; Janjua N., Can we trust large language models generated code? A framework for in-context learning, security patterns, and code evaluations across diverse llms, (2024); Kephart J.; Chess D., The vision of autonomic computing, Computer, 36, 1, pp. 41-50, (2003); Thompson K., Reflections on trusting trust, Communications of the ACM, 27, 8, pp. 761-763, (1984); Felderer M.; Buchler M.; Johns M.; Brucker A.D.; Breu R.; Pretschner A., Security testing: A survey, Advances in Computers., 101, pp. 1-51, (2016); Fu M.; Pasuksmit J.; Tantithamthavorn C., Ai for devsecops: A landscape and future opportunities, (2024); Camacho N.G., Unlocking the potential of ai/ml in devsecops: Effective strategies and optimal practices, Journal of Artificial Intelligence General science (JAIGS) ISSN: 3006-4023, 3, 1, pp. 106-115, (2024); Stefanovic D.; Nikolic D.; Dakic D.; Spasojevic I.; Ristic S., Static code analysis tools: A systematic literature review, Ann. DAAAM Proc. Int. DAAAM Symp, 31, 1, pp. 565-573, (2020); Cankar M.; Petrovic N.; Pita Costa J.; Cernivec A.; Antic J.; Martincic T.; Stepec D., Security in devsecops: Applying tools and machine learning to verification and monitoring steps, Companion of the 2023 ACM/SPEC International Conference on Performance Engineering, ser. ICPE '23 Companion., pp. 201-205, (2023); Karanikiotis T.; Papamichail M.D.; Symeonidis A.L., Multilevel readability interpretation against software properties: A data-centric approach, Software Technologies, M. van Sinderen, pp. 203-226, (2021); Di Nucci D.; Palomba F.; Tamburri D.A.; Serebrenik A.; De Lucia A., Detecting code smells using machine learning techniques: Are we there yet?, 2018 IEEE 25th International Conference on Software Analysis, Evolution and Reengineering (SANER)., pp. 612-621, (2018); Zhou X.; Tran D.-M.; Le-Cong T.; Zhang T.; Irsan I.C.; Sumarlin J.; Le B.; Lo D., Comparison of static application security testing tools and large language models for repo-level vulnerability detection, (2024); Li Z.; Dutta S.; Naik M., Llm-Assisted static analysis for detecting security vulnerabilities, (2024); Keltek M.; Hu R.; Sani M.F.; Li Z., Boosting cybersecurity vulnerability scanning based on llm-supported static application security testing, (2024); Wadhwa N.; Pradhan J.; Sonwane A.; Sahu S.P.; Natarajan N.; Kanade A.; Parthasarathy S.; Rajamani S., Core: Resolving code quality issues using llms, Proceedings of the ACM on Software Engineering, 1, FSE, pp. 789-811, (2024); Sharma T., Llms for code: The potential, prospects, and problems, 2024 IEEE 21st International Conference on Software Architecture Companion (ICSA-C)., pp. 373-374, (2024); Shahrivar P.; Millar S.; Shereen E., Detecting web application dast attacks with machine learning, 2023 IEEE Conference on Dependable and Secure Computing (DSC)., pp. 1-8, (2023); Yigit Y.; Buchanan W.J.; Tehrani M.G.; Maglaras L., Review of generative ai methods in cybersecurity, (2024); Thool A.; Brown C., Harnessing the power of llms: Llm summarization for human-centric dast reports, 2024 IEEE Symposium on Visual Languages and Human-Centric Computing (VL/HCC)., pp. 33-39, (2024); Liang H.; Yin X., Self-healing control: Review, framework, and prospect, IEEE Access, (2023); Ghosh D.; Sharman R.; Rao H.R.; Upadhyaya S., Self-healing systems-survey and synthesis, Decision support systems, 42, 4, pp. 2164-2185, (2007); Dashofy E.M.; Van Der Hoek A.; Taylor R.N., Towards architecture-based self-healing systems, Proceedings of the First Workshop on Self-Healing Systems, ser. WOSS '02., pp. 21-26, (2002); Charalambous Y.; Tihanyi N.; Jain R.; Sun Y.; Ferrag M.A.; Cordeiro L.C., A new era in software security: Towards self-healing software via large language models and formal verification, (2023); Sarda K.; Namrud Z.; Litoiu M.; Shwartz L.; Watts I., Leveraging large language models for the auto-remediation of microservice applications: An experimental study, Companion Proceedings of the 32nd ACM International Conference on the Foundations of Software Engineering, ser. FSE 2024., pp. 358-369, (2024); Pearce H.; Tan B.; Ahmad B.; Karri R.; Dolan-Gavitt B., Examining zero-shot vulnerability repair with large language models, 2023 IEEE Symposium on Security and Privacy (SP)., pp. 2339-2356, (2023); Ullah S.; Han M.; Pujar S.; Pearce H.; Coskun A.; Stringhini G., Llms cannot reliably identify and reason about security vulnerabilities (yet?): A comprehensive evaluation, framework, and benchmarks, IEEE Symposium on Security and Privacy, (2024); Le Goues C.; Pradel M.; Roychoudhury A., Automated program repair, Commun. ACM, 62, 12, pp. 56-65, (2019); Xia C.S.; Wei Y.; Zhang L., Automated program repair in the era of large pre-Trained language models, 2023 IEEE/ACM 45th International Conference on Software Engineering (ICSE)., pp. 1482-1494, (2023); Yin X.; Ni C.; Wang S.; Li Z.; Zeng L.; Yang X., Thinkrepair: Self-directed automated program repair, Proceedings of the 33rd ACM SIGSOFT International Symposium on Software Testing and Analysis, ser. ISSTA 2024., pp. 1274-1286, (2024); Bui Q.-C.; Paramitha R.; Vu D.-L.; Massacci F.; Scandariato R., Apr4vul: An empirical study of automatic program repair techniques on real-world java vulnerabilities, Empirical software engineering, 29, 1, (2024); Lewis J.R., The system usability scale: Past, present, and future, International Journal of Human-Computer Interaction, 34, 7, pp. 577-590, (2018)</t>
  </si>
  <si>
    <t>G. Siachamis; Aristotle University of Thessaloniki, School of Electrical and Computer Engineering, Thessaloniki, 54124, Greece; email: gsiacha@ece.auth.gr</t>
  </si>
  <si>
    <t>IEEE; IEEE Systems, Man, and Cybernetics (SMC) Society; LOGOS Research and Innovation (RI)</t>
  </si>
  <si>
    <t>5th IEEE International Conference on Cyber Security and Resilience, CSR 2025</t>
  </si>
  <si>
    <t>4 August 2025 through 6 August 2025</t>
  </si>
  <si>
    <t>Chania</t>
  </si>
  <si>
    <t>979-833153591-9</t>
  </si>
  <si>
    <t>Proc. IEEE Int. Conf. Cyber Secur. Resil., CSR</t>
  </si>
  <si>
    <t>2-s2.0-105016111940</t>
  </si>
  <si>
    <t>Zou Y.; Zhao X.; Pan X.; Xie B.</t>
  </si>
  <si>
    <t>Zou, Yanzhen (23491099400); Zhao, Xianlin (59329136300); Pan, Xinglu (58583329300); Xie, Bing (57223618107)</t>
  </si>
  <si>
    <t>23491099400; 59329136300; 58583329300; 57223618107</t>
  </si>
  <si>
    <t>Issue Retrieval and Verification Enhanced Supplementary Code Comment Generation</t>
  </si>
  <si>
    <t>16th International Conference on Internetware, Internetware 2025 - Proceedings</t>
  </si>
  <si>
    <t>10.1145/3755881.3755897</t>
  </si>
  <si>
    <t>https://www.scopus.com/inward/record.uri?eid=2-s2.0-105023673001&amp;doi=10.1145%2F3755881.3755897&amp;partnerID=40&amp;md5=c31d2fbf41a687d8f44b04629adb8dee</t>
  </si>
  <si>
    <t>Key Laboratory of High Confidence Software Technologies, Peking University, Ministry of Education, School of Computer Science Peking University, Beijing, China</t>
  </si>
  <si>
    <t>Zou Y., Key Laboratory of High Confidence Software Technologies, Peking University, Ministry of Education, School of Computer Science Peking University, Beijing, China; Zhao X., Key Laboratory of High Confidence Software Technologies, Peking University, Ministry of Education, School of Computer Science Peking University, Beijing, China; Pan X., Key Laboratory of High Confidence Software Technologies, Peking University, Ministry of Education, School of Computer Science Peking University, Beijing, China; Xie B., Key Laboratory of High Confidence Software Technologies, Peking University, Ministry of Education, School of Computer Science Peking University, Beijing, China</t>
  </si>
  <si>
    <t>Issue reports have been recognized to contain rich information for retrieval-augmented code comment generation. However, how to minimize hallucinations in the generated comments remains significant challenges. In this paper, we propose IsComment, an issue-based LLM retrieval and verification approach for generating method’s design rationale, usage directives, and so on as supplementary code comments. We first identify five main types of code supplementary information that issue reports can provide through code-comment-issue analysis. Next, we retrieve issue sentences containing these types of supplementary information and generate candidate code comments. To reduce hallucinations, we filter out those candidate comments that are irrelevant to the code or unverifiable by the issue report, making the code comment generation results more reliable. Our experiments indicate that compared with LLMs, IsComment increases the coverage of manual supplementary comments from 33.6% to 72.2% for ChatGPT, from 35.8% to 88.4% for GPT-4o, and from 35.0% to 86.2% for DeepSeek-V3. Compared with existing work, IsComment can generate richer and more useful supplementary code comments for programming understanding, which is quantitatively evaluated through the MESIA metric on both methods with and without manual code comments. © 2025 Copyright held by the owner/author(s).</t>
  </si>
  <si>
    <t>Issue Report; Large Language Model; Supplementary Code Comment; Verifiable Text Generation</t>
  </si>
  <si>
    <t>Computational linguistics; Computer programming languages; Human engineering; Information retrieval; Design rationale; Generating methods; Issue report; Language model; Large language model; Manual codes; Supplementary code comment; Supplementary information; Text generations; Verifiable text generation; Codes (symbols)</t>
  </si>
  <si>
    <t>National Key Research and Development Program of China, NKRDPC, (2023YFB4503803); National Key Research and Development Program of China, NKRDPC</t>
  </si>
  <si>
    <t>This work is supported by the National Key Research and Development Program of China under Grant No.2023YFB4503803.</t>
  </si>
  <si>
    <t>Pan X.; Liu C.; Zou Y.; Xie T.; Xie B., MESIA: Understanding and Leveraging Supplementary Nature of Method-level Comments for Automatic Comment Generation, (2024); Hu X.; Xia X.; Lo D.; Wan Z.; Chen Q.; Zimmermann T., Practitioners’ Expectations on Automated Code Comment Generation, Proceedings of the 44th International Conference on Software Engineering (Pittsburgh, Pennsylvania) (ICSE’22), pp. 1693-1705, (2022); Ousterhout J., Comments Should Describe Things that Aren’t Obvious from the Code, A Philosophy of Software Design, 13, pp. 95-116, (2018); de Souza S.C.B.; Anquetil N.; de Oliveira K.M., A Study of the Documentation Essential to Software Maintenance, Proceedings of the 23rd Annual International Conference on Design of Communication: Documenting &amp; Designing for Pervasive Information (Coventry, United Kingdom) (SIGDOC’05), pp. 68-75, (2005); Aman H.; Amasaki S.; Yokogawa T.; Kawahara M., A Doc2Vec-Based Assessment of Comments and Its Application to Change-Prone Method Analysis, 2018 25th Asia-Pacific Software Engineering Conference (APSEC), pp. 643-647, (2018); Camel; Iyer S.; Konstas I.; Cheung A.; Zettlemoyer L., Summarizing source code using a neural attention model, Proceedings of the 54th Annual Meeting of the Association for Computational Linguistics (Volume 1: Long Papers), pp. 2073-2083, (2016); Hu X.; Li G.; Xia X.; Lo D.; Jin Z., Deep code comment generation, 2018 IEEE/ACM 26th International Conference on Program Comprehension (ICPC), pp. 200-20010, (2018); Ahmad W.U.; Chakraborty S.; Ray B.; Chang K.-W., A transformer-based approach for source code summarization, (2020); Wan Y.; Zhao Z.; Yang M.; Xu G.; Ying H.; Wu J.; Yu P.S., Improving Automatic Source Code Summarization via Deep Reinforcement Learning, Association for Computing Machinery, pp. 397-407, (2018); Zhang J.; Wang X.; Zhang H.; Sun H.; Liu X., Retrieval-based Neural Source Code Summarization, 2020 IEEE/ACM 42nd International Conference on Software Engineering (ICSE), pp. 1385-1397, (2020); Wei B.; Li Y.; Li G.; Xia X.; Jin Z., Retrieve and Refine: Exemplar-Based Neural Comment Generation, Association for Computing Machinery, pp. 349-360, (2020); Tang Z.; Li C.; Ge J.; Shen X.; Zhu Z.; Luo B., AST-Transformer: Encoding Abstract Syntax Trees Efficiently for Code Summarization, 2021 36th IEEE/ACM International Conference on Automated Software Engineering (ASE), pp. 1193-1195, (2021); Li J.; Li Y.; Li G.; Hu X.; Xia X.; Jin Z., EditSum: A Retrieve-and-Edit Framework for Source Code Summarization, 2021 36th IEEE/ACM International Conference on Automated Software Engineering (ASE), pp. 155-166, (2021); LeClair A.; Jiang S.; McMillan C., A neural model for generating natural language summaries of program subroutines, 2019 IEEE/ACM 41st International Conference on Software Engineering (ICSE), pp. 795-806, (2019); Lu H.; Liu Z., Improving Retrieval-Augmented Code Comment Generation by Retrieving for Generation, IEEE International Conference on Software Maintenance and Evolution, ICSME 2024, pp. 350-362, (2024); Khan J.Y.; Uddin G., Automatic Code Documentation Generation Using GPT-3, Proceedings of the 37th IEEE/ACM International Conference on Automated Software Engineering, (2023); Sun W.; Fang C.; You Y.; Miao Y.; Liu Y.; Li Y.; Deng G.; Huang S.; Chen Y.; Zhang Q.; Qian H.; Liu Y.; Chen Z., Automatic Code Summarization via ChatGPT: How Far Are We?, (2023); Ahmed T.; Devanbu P., Few-shot training LLMs for project-specific code-summarization, Proceedings of the 37th IEEE/ACM International Conference on Automated Software Engineering, (2023); Geng M.; Wang S.; Dong D.; Wang H.; Li G.; Jin Z.; Mao X.; Liao X., Large Language Models are Few-Shot Summarizers: Multi-Intent Comment Generation via In-Context Learning, Proceedingsofthe46thIEEE/ACMInternationalConferenceonSoftwareEngineering (, Lisbon, Portugal,) (ICSE’24), (2024); Ahmed T.; Pai K.S.; Devanbu P.; Barr E., Automatic Semantic Augmentation of Language Model Prompts (for Code Summarization), Proceedings of the IEEE/ACM 46th International Conference on Software Engineering (, Lisbon, Portugal,) (ICSE’24), (2024); Cao L.; He H.; Huang H.; Wang J.; Cai Y., Rethinking-based Code Summarization with Chain of Comments, Proceedings of the 31st International Conference on Computational Linguistics, COL-ING 2025, pp. 3043-3056, (2025); Lomshakov V.; Podivilov A.; Savin S.; Baryshnikov O.; Lisevych A.; Nikolenko S.I., ProConSuL: Project Context for Code Summarization with LLMs, Proceedings of the 2024 Conference on Empirical Methods in Natural Language Processing: EMNLP 2024 - Industry Track, pp. 866-880, (2024); Pu X.; Gao M.; Wan X., Summarization is (Almost) Dead, (2023); Wang C.; Peng X.; Xing Z.; Meng X., Beyond Literal Meaning: Uncover and Explain Implicit Knowledge in Code Through Wikipedia-Based Concept Linking, IEEE Transactions on Software Engineering, 49, 5, pp. 3226-3240, (2023); Arya D.M.; Wang W.; Guo J.L.C.; Cheng J., Analysis and Detection of Information Types of Open Source Software Issue Discussions, 2019 IEEE/ACM 41st International Conference on Software Engineering (ICSE), pp. 454-464, (2019); Li Z.; Zhong H., Understanding Code Fragments with Issue Reports, 2021 36th IEEE/ACM International Conference on Automated Software Engineering (ASE), pp. 1312-1316, (2021); Gao Y.; Xiong Y.; Gao X.; Jia K.; Pan J.; Bi Y.; Dai Y.; Sun J.; Wang M.; Wang H., Retrieval-Augmented Generation for Large Language Models: A Survey, (2023); Tonmoy S.M.T.I.; Zaman S.M.M.; Jain V.; Rani A.; Rawte V.; Chadha A.; Das A., A Comprehensive Survey of Hallucination Mitigation Techniques in Large Language Models, (2024); Apache; Wen F.; Nagy C.; Bavota G.; Lanza M., A Large-Scale Empirical Study on Code-Comment Inconsistencies, 2019 IEEE/ACM 27th International Conference on Program Comprehension (ICPC), pp. 53-64, (2019); JGit; Maalej W.; Robillard M.P., Patterns of Knowledge in API Reference Documentation, IEEE Transactions on Software Engineering, 39, 9, pp. 1264-1282, (2013); Chen Q.; Xia X.; Hu H.; Lo D.; Li S., Why My Code Summarization Model Does Not Work: Code Comment Improvement with Category Prediction, ACM Trans. Softw. Eng. Methodol., 30, 2, (2021); Mu F.; Chen X.; Shi L.; Wang S.; Wang Q., Developer-Intent Driven Code Comment Generation, (2023); Geng M.; Wang S.; Dong D.; Wang H.; Li G.; Jin Z.; Mao X.; Liao X., Large Language Models are Few-Shot Summarizers: Multi-Intent Comment Generation via In-Context Learning, (2023); TF-IDF; DPR; distilroberta; Appendix; Mastropaolo A.; Ciniselli M.; Penta M.D.; Bavota G., Evaluating Code Summarization Techniques: A New Metric and an Empirical Characterization, Proceedings of the IEEE/ACM 46th International Conference on Software Engineering, pp. 1-13, (2024); Reimers N.; Gurevych I., Sentence-BERT: Sentence Embeddings using Siamese BERT-Networks, (2019); Haque S.; Eberhart Z.; Bansal A.; McMillan C., Semantic Similarity Metrics for Evaluating Source Code Summarization, Proceedings of the 30th IEEE/ACM International Conference on Program Comprehension (Virtual Event) (ICPC’22), pp. 36-47, (2022); TL-CodeSum; Feng Z.; Guo D.; Tang D.; Duan N.; Feng X.; Gong M.; Shou L.; Qin B.; Liu T.; Jiang D.; Zhou M., CodeBERT: A Pre-Trained Model for Programming and Natural Languages, Findings of the Association for Computational Linguistics: EMNLP 2020, pp. 1536-1547, (2020); CodeSearchNet; Wang Y.; Wang W.; Joty S.; Hoi S.C.H., CodeT5: Identifier-aware Unified Pre-trained Encoder-Decoder Models for Code Understanding and Generation, Proceedings of the 2021 Conference on Empirical Methods in Natural Language Processing, pp. 8696-8708, (2021); gpt-3.5-turbo; gpt-4o; DeepSeek-V3 Technical Report, (2024); Shi E.; Wang Y.; Du L.; Chen J.; Han S.; Zhang H.; Zhang D.; Sun H., On the evaluation of neural code summarization, Proceedings of the 44th International Conference on Software Engineering, pp. 1597-1608, (2022); Papineni K.; Roukos S.; Ward T.; Zhu W.-J., Bleu: a method for automatic evaluation of machine translation, Proceedings of the 40th annual meeting of the Association for Computational Linguistics, pp. 311-318, (2002); Wu Y.; Wan Y.; Chu Z.; Zhao W.; Liu Y.; Zhang H.; Shi X.; Yu P.S., Can Large Language Models Serve as Evaluators for Code Summarization?, (2024); Gao M.; Ruan J.; Sun R.; Yin X.; Yang S.; Wan X., Human-like Summarization Evaluation with ChatGPT, (2023); Sun W.; Miao Y.; Li Y.; Zhang H.; Fang C.; Liu Y.; Deng G.; Liu Y.; Chen Z., Source Code Summarization in the Era of Large Language Models, (2024); Rastkar S.; Murphy G.C.; Murray G., Automatic Summarization of Bug Reports, IEEE Transactions on Software Engineering, 40, 4, pp. 366-380, (2014); Gilmer S.; Bhat A.; Shah S.; Cherry K.; Cheng J.; Guo J.L.C., SUMMIT: Scaffolding OSS Issue Discussion Through Summarization, (2023); Kumar A.; Das P.; Chakrabarti P.P., Summarize Me: The Future of Issue Thread Interpretation, 2023 IEEE International Conference on Software Maintenance and Evolution (ICSME), pp. 341-345, (2023); Panichella S.; Aponte J.; Penta M.D.; Marcus A.; Canfora G., Mining source code descriptions from developer communications, 2012 20th IEEE International Conference on Program Comprehension (ICPC), pp. 63-72, (2012); Li X.; Zhu C.; Li L.; Yin Z.; Sun T.; Qiu X., LLatrieval: LLM-Verified Retrieval for Verifiable Generation, Proceedings of the 2024 Conference of the North American Chapter of the Association for Computational Linguistics: Human Language Technologies (Volume 1: Long Papers), pp. 5453-5471, (2024); Sun H.; Cai H.; Wang B.; Hou Y.; Wei X.; Wang S.; Zhang Y.; Yin D., Towards Verifiable Text Generation with Evolving Memory and Self-Reflection, Proceedings of the 2024 Conference on Empirical Methods in Natural Language Processing, EMNLP 2024, pp. 8211-8227, (2024); Hennigen L.T.; Shen S.; Nrusimha A.; Gapp B.; Sontag D.; Kim Y., Towards Verifiable Text Generation with Symbolic References, (2023); Cao S.; Wang L., Verifiable Generation with Subsentence-Level Fine-Grained Citations, Findings of the Association for Computational Linguistics, ACL 2024, Bangkok, Thailand and virtual meeting, pp. 15584-15596, (2024)</t>
  </si>
  <si>
    <t>B. Xie; Key Laboratory of High Confidence Software Technologies, Peking University, Ministry of Education, School of Computer Science Peking University, Beijing, China; email: xiebing@pku.edu.cn</t>
  </si>
  <si>
    <t>Mei H.; Lv J.; Jin Z.; Li X.; Zimmermann T.; Li G.; Bu L.; Xia X.</t>
  </si>
  <si>
    <t>SIGSOFT</t>
  </si>
  <si>
    <t>16th International Conference on Internetware, Internetware 2025</t>
  </si>
  <si>
    <t>20 June 2025 through 22 June 2025</t>
  </si>
  <si>
    <t>979-840071926-4</t>
  </si>
  <si>
    <t>Int. Conf. Internetware, Internetware - Proc.</t>
  </si>
  <si>
    <t>2-s2.0-105023673001</t>
  </si>
  <si>
    <t>Nicolae G.; Burileanu C.</t>
  </si>
  <si>
    <t>Nicolae, Georgian (57203909453); Burileanu, Corneliu (23392184100)</t>
  </si>
  <si>
    <t>57203909453; 23392184100</t>
  </si>
  <si>
    <t>A Study on Metric-Human Alignment in Code Summarization by LLMs through Kolmogorov-Arnold Networks</t>
  </si>
  <si>
    <t>2025 13th International Conference on Speech Technology and Human-Computer Dialogue, SpeD 2025</t>
  </si>
  <si>
    <t>10.1109/SpeD67700.2025.11252151</t>
  </si>
  <si>
    <t>https://www.scopus.com/inward/record.uri?eid=2-s2.0-105030335860&amp;doi=10.1109%2FSpeD67700.2025.11252151&amp;partnerID=40&amp;md5=7c2b1f8b4607d6ffc26f9aef88e77fe8</t>
  </si>
  <si>
    <t>National University of Science and Technology Politehnica Bucharest, Circuits and Architectures Faculty of Electronics, Telecommunications and Information Technology, Department of Electronic Devices, Bucharest, Romania</t>
  </si>
  <si>
    <t>Nicolae G., National University of Science and Technology Politehnica Bucharest, Circuits and Architectures Faculty of Electronics, Telecommunications and Information Technology, Department of Electronic Devices, Bucharest, Romania; Burileanu C., National University of Science and Technology Politehnica Bucharest, Circuits and Architectures Faculty of Electronics, Telecommunications and Information Technology, Department of Electronic Devices, Bucharest, Romania</t>
  </si>
  <si>
    <t>BLEU, ROUGE, and METEOR are widely used metrics for evaluating code summaries generated by large language models (LLMs), but their correlation with human judgment remains uncertain. In this study, we analyze whether a combination of these metrics can better approximate human evaluation scores. Using multilayer perceptrons (MLPs), Gaussian Process Regression (GPR) and Kolmogorov-Arnold Networks (KANs), we model the relationship between aggregated metric scores and human ratings. While individual metrics show weak alignment with human preferences particularly regarding semantic adequacy and contextual relevance, our results suggest that learned combinations offer modest improvements. Importantly, the interpretability of KANs provides insight into how these metrics interact. Rather than proposing a definitive new metric, this work offers a step toward understanding the limitations of current metrics and motivates the development of more human aligned evaluation methods for code summarization.  © 2025 IEEE.</t>
  </si>
  <si>
    <t>Code Summarization; Evaluation Metrics; Human-Centered Evaluation; Kolmogorov-Arnold Networks (KANs); Large Language Models (LLMs); Metric-Human Alignment</t>
  </si>
  <si>
    <t>Alignment; Semantics; Code summarization; Evaluation metrics; Human evaluation; Human judgments; Human-centered evaluation; Kolmogorov; Kolmogorov-arnold network; Language model; Large language model; Metric-human alignment; Codes (symbols)</t>
  </si>
  <si>
    <t>De Souza S.C.B., A study of the documentation essential to software maintenance, Proceedings of the 23rd Annual International Conference on Design of Communication: Documenting &amp; Designing for Pervasive Information, Ser. SIGDOC '05. New York, NY, USA: Association for Computing Machinery, pp. 68-75, (2005); Sun W., An extractive-And-Abstractive framework for source code summarization, ACM Trans. Softw. Eng. Methodol, 33, 3, (2024); Hu X., Practitioners' expectations on automated code comment generation, 2022 IEEE/ACM 44th International Conference on Software Engineering (ICSE), pp. 1693-1705, (2022); Papineni K., Bleu: A method for automatic evaluation of machine translation, Proceedings of the 40th Annual Meeting of the Association for Computational Linguistics, pp. 311-318, (2002); Lin C.-Y., Rouge: A package for automatic evaluation of summaries, Text Summarization Branches Out: Proceedings of the ACL-04 Workshop, pp. 74-81, (2004); Banerjee S.; Lavie A., Meteor: An automatic metric for mt evaluation with improved correlation with human judgments, Proceedings of the ACL Workshop on Intrinsic and Extrinsic Evaluation Measures for MT And/or Summarization, pp. 65-72, (2005); Zhang T., Bertscore: Evaluating text generation with bert, International Conference on Learning Representations (ICLR), (2020); Ahmad W.U., Transformer-based Neural Code Summarization: Experiments and Lessons Learned, (2020); Hu X., Deep code comment generation with hybrid lexical and syntactical information, Empirical Software Engineering, 25, pp. 2179-2217, (2020); Wang Z., Documentation generation as machine translation: Comparing and evaluating popular metrics, Proceedings of the 2021 Conference on Empirical Methods in Natural Language Processing (EMNLP), (2021); Mastropaolo A., Evaluating code summarization techniques: A new metric and an empirical characterization, Proceedings of TheIEEE/ACM 46th International Conference on Software Engineering, Ser. ICSE '24. New York, NY, USA: Association for Computing Machinery, (2024); Zhu J., On the effectiveness of large language models in statement-level code summarization, 2024 IEEE 24th International Conference on Software Quality, Reliability and Security (QRS), pp. 216-227, (2024); Sun W., Source Code Summarization in the Era of Large Language Models, 2025 IEEE/ACM 47th International Conference on Software Engineering (ICSE). Los Alamitos, CA, USA: IEEE Computer Society, pp. 419-431, (2025); Gigant T., Mitigating the impact of reference quality on evaluation of summarization systems with reference-free metrics, Proceedings of the 2024 Conference on Empirical Methods in Natural Language Processing, pp. 19355-19368, (2024); Wu Y., Can Large Language Models Serve As Evaluators for Code Summarization?, (2024); Cao L., Rethinking-based code summarization with chain of comments, Proceedings of the 31st International Conference on Computational Linguistics, pp. 3043-3056, (2025); Mantos P., Trends and challenges in machine learning for code summarization and comprehension: A systematic literature review, Proceedings of the 20th International Conference on Evaluation of Novel Approaches to Software Engineering-ENASE, INSTICC. SciTePress, pp. 468-475, (2025); Ma Q., Blend: A novel combined MT metric based on direct assessment-CASICT-DCU submission to WMT17 metrics task, Proceedings of the Second Conference on Machine Translation, pp. 598-603, (2017); Choi J.I., Combining multiple metrics for evaluating retrievalaugmented conversations, Proceedings of the Third Workshop on Bridging Human-Computer Interaction and Natural Language Processing, pp. 40-50, (2024); Liu Z., Kan: Kolmogorov-Arnold Networks, (2025); Husain H., Codesearchnet Challenge: Evaluating the State of Semantic Code Search, (2019); Llama 3.3 Model Card</t>
  </si>
  <si>
    <t>G. Nicolae; National University of Science and Technology Politehnica Bucharest, Circuits and Architectures Faculty of Electronics, Telecommunications and Information Technology, Department of Electronic Devices, Bucharest, Romania; email: georgian.nicolae@upb.ro</t>
  </si>
  <si>
    <t>Cucu H.</t>
  </si>
  <si>
    <t>13th International Conference on Speech Technology and Human-Computer Dialogue, SpeD 2025</t>
  </si>
  <si>
    <t>19 October 2025 through 22 October 2025</t>
  </si>
  <si>
    <t>Cluj-Napoca</t>
  </si>
  <si>
    <t>979-833157486-4</t>
  </si>
  <si>
    <t>Int. Conf. Speech Technol. Human-Comput. Dialog., SpeD</t>
  </si>
  <si>
    <t>2-s2.0-105030335860</t>
  </si>
  <si>
    <t>Wang M.; Huang X.; Xie J.; Ma S.; Men J.; Liang D.; Cai Y.</t>
  </si>
  <si>
    <t>Wang, Mengzhen (58248526600); Huang, Xunbin (60227685900); Xie, Jiayuan (57211275233); Ma, Shukai (60227574000); Men, Jiale (60227646700); Liang, Dayong (58967245200); Cai, Yi (55538918200)</t>
  </si>
  <si>
    <t>58248526600; 60227685900; 57211275233; 60227574000; 60227646700; 58967245200; 55538918200</t>
  </si>
  <si>
    <t>From Model Diagram to Code: A Benchmark Dataset and Multi-Agent Framework</t>
  </si>
  <si>
    <t>MM 2025 - Proceedings of the 33rd ACM International Conference on Multimedia, Co-Located with MM 2025</t>
  </si>
  <si>
    <t>10.1145/3746027.3755425</t>
  </si>
  <si>
    <t>https://www.scopus.com/inward/record.uri?eid=2-s2.0-105024062977&amp;doi=10.1145%2F3746027.3755425&amp;partnerID=40&amp;md5=df02531d327d53cfb4bbdfbbab92bbbb</t>
  </si>
  <si>
    <t>South China University of Technology, Guangzhou, China; Hong Kong Polytechnic University, Hong Kong; Key Laboratory of Big Data and Intelligent Robot (SCUT), Ministry of Education, Guangzhou, China</t>
  </si>
  <si>
    <t>Wang M., South China University of Technology, Guangzhou, China; Huang X., South China University of Technology, Guangzhou, China; Xie J., Hong Kong Polytechnic University, Hong Kong; Ma S., South China University of Technology, Guangzhou, China; Men J., South China University of Technology, Guangzhou, China; Liang D., South China University of Technology, Guangzhou, China; Cai Y., South China University of Technology, Guangzhou, China, Key Laboratory of Big Data and Intelligent Robot (SCUT), Ministry of Education, Guangzhou, China</t>
  </si>
  <si>
    <t>Model Diagram-to-Code Generation aims to translate model diagrams from research papers into implementation code that reconstructs the model's architecture. This task plays a crucial role in accelerating scientific workflows and enhancing the efficiency of industrial model deployment. While recent studies have explored various Image-to-Code Generation tasks using Multimodal Large Language Models (MLLMs), these efforts have primarily focused on reconstructing the visual appearance depicted in input images, leaving this task largely underexplored. The complex structural elements and implicit relationships in model diagrams present greater challenges for MLLMs, particularly in terms of visual reasoning and semantic interpretation. To support this task, we introduce MDCDataset, a dataset designed to evaluate the ability of MLLMs to generate code from model diagrams. It comprises 1,008 instances spanning 16 research domains, each with a model diagram, structured textual content, and the ground-truth code implementation. Furthermore, to address the inherent challenges of this task, we propose MDCAgent, a collaborative multi-agent framework composed of Parsing, Generation, and Check Agents. These agents work in coordination to analyze, extract, and verify complex elements and implicit relationships within model diagrams, thereby enhancing the visual architecture-aware reasoning capabilities of MLLMs. Our extensive experiments confirm the effectiveness of the framework. © 2025 ACM.</t>
  </si>
  <si>
    <t>model diagram-to-code generation; multi-agent framework; multimodal large language models</t>
  </si>
  <si>
    <t>Codes (symbols); Computational linguistics; Coordination reactions; Graphic methods; Image coding; Intelligent agents; Semantics; Visual languages; Benchmark datasets; Codegeneration; Implicit relationships; Language model; Model diagram-to-code generation; Modeling architecture; Multi-modal; Multiagent framework; Multimodal large language model; Research papers; Multi agent systems</t>
  </si>
  <si>
    <t>Fundamental Research Funds for the Central Universities; National Natural Science Foundation of China, NNSF, (62476097); National Natural Science Foundation of China, NNSF; South China University of Technology, SCUT, (x2rjD2250190); South China University of Technology, SCUT; Guangdong Provincial Fund for Basic and Applied Basic Research-Regional Joint Fund Project, (2023B1515120078); Guangdong Provincial Natural Science Foundation for Outstanding Youth Team Project, (2024B1515040010)</t>
  </si>
  <si>
    <t>This research is supported by the National Natural Science Foundation of China (62476097), the Fundamental Research Funds for the Central Universities, South China University of Technology (x2rjD2250190), Guangdong Provincial Fund for Basic and Applied Basic Research-Regional Joint Fund Project (Key Project) (2023B1515120078), Guangdong Provincial Natural Science Foundation for Outstanding Youth Team Project (2024B1515040010).</t>
  </si>
  <si>
    <t>Achiam J.; Adler S.; Agarwal S.; Ahmad L.; Akkaya I.; Leoni Aleman F.; Almeida D.; Altenschmidt J.; Altman S.; Anadkat S., Gpt-4 technical report, (2023); Announcing Mistral 7B, (2023); Amazon Nova Lite v1 Documentation, (2024); Introducing the next generation of claude, (2024); Bai S.; Chen K.; Liu X.; Wang J.; Ge W.; Song S.; Dang K.; Wang P.; Wang S.; Tang J., Qwen2. 5-vl technical report, (2025); Cao L.; Cai Y.; Wang J.; He H.; Huang H., Beyond code: Evaluate thought steps for complex code generation, Proceedings of the 2024 Joint International Conference on Computational Linguistics, Language Resources and Evaluation (LREC-COLING 2024), pp. 2296-2306, (2024); Cao L.; He H.; Huang H.; Wang J.; Cai Y., Rethinking-based Code Summarization with Chain of Comments, Proceedings of the 31st International Conference on Computational Linguistics, pp. 3043-3056, (2025); Chen M.; Tworek J.; Jun H.; Yuan Q.; De Oliveira Pinto H.P.; Kaplan J.; Edwards H.; Burda Y.; Joseph N.; Brockman G., Evaluating large language models trained on code, (2021); Devlin J.; Chang M.; Lee K.; Toutanova K., Bert: Pre-training of deep bidirectional transformers for language understanding, Proceedings of the 2019 conference of the North American chapter of the association for computational linguistics: Human language technologies, volume 1 (long and short papers), pp. 4171-4186, (2019); Ghosh A.; Malva L.; Gotovos A.; Hooshyar D.; Singla A., Exploring the Impact of Quizzes Interleaved with Write-Code Tasks in Elementary-Level Visual Programming, Proceedings of the 56th ACM Technical Symposium on Computer Science Education, 1, pp. 381-387, (2025); Team G.L.M.; Zeng A.; Xu B.; Wang B.; Zhang C.; Yin Dan Zhang D.; Rojas D.; Feng G.; Zhao H., Chatglm: A family of large language models from glm-130b to glm-4 all tools, (2024); Han Y.; Zhang C.; Chen X.; Yang X.; Wang Z.; Yu G.; Fu B.; Wang Zhang H., Chartllama: A multimodal llm for chart understanding and generation, (2023); He C.; Luo R.; Bai Y.; Hu S.; Thai Z.; Shen J.; Hu J.; Han X.; Huang Y.; Zhang Y., OlympiadBench: A Challenging Benchmark for Promoting AGI with Olympiad-Level Bilingual Multimodal Scientific Problems, Proceedings of the 62nd Annual Meeting of the Association for Computational Linguistics (Volume 1: Long Papers), pp. 3828-3850, (2024); Hu A.; Shi Y.; Xu H.; Ye J.; Ye Q.; Yan M.; Li C.; Qian Q.; Zhang J.; Huang F., Mplug-paperowl: Scientific diagram analysis with the multimodal large language model, Proceedings of the 32nd ACM International Conference on Multimedia, pp. 6929-6938, (2024); Hui B.; Yang J.; Cui Z.; Yang J.; Liu D.; Zhang L.; Liu T.; Zhang J.; Yu B.; Lu K., Qwen2. 5-coder technical report, (2024); 2011 Systems and software engineering-architecture description, ISO/IEC/IEEE 42010: 2011 (E)(Revision of ISO/IEC 42010: 2007 and IEEE Std 1471-2000) 2011, pp. 1-46; Jiang Y.; Zhou C.; Garg V.; Oulasvirta A., Graph4GUI: Graph Neural Networks for Representing Graphical User Interfaces, Proceedings of the 2024 CHI Conference on Human Factors in Computing Systems, pp. 1-18, (2024); Li A.; Gong B.; Yang B.; Shan B.; Liu C.; Zhu C.; Zhang C.; Guo C.; Chen Dong Li D., Minimax-01: Scaling foundation models with lightning attention, (2025); Li F.; Zhang R.; Zhang H.; Zhang Y.; Li B.; Li W.; Ma Z.; Li C., Llava-next-interleave: Tackling multi-image, video, and 3d in large multimodal models, (2024); Li K.; Tian Y.; Hu Q.; Luo Z.; Huang Z.; Ma J., MMCode: Benchmarking Multimodal Large Language Models for Code Generation with Visually Rich Programming Problems, Findings of the Association for Computational Linguistics: EMNLP, 2024, pp. 736-783, (2024); Li L.; Wang Y.; Xu R.; Wang P.; Feng X.; Kong L.; Liu Q., Multimodal ArXiv: A Dataset for Improving Scientific Comprehension of Large Vision-Language Models, Proceedings of the 62nd Annual Meeting of the Association for Computational Linguistics (Volume 1: Long Papers), pp. 14369-14387, (2024); Li Y.; Yang M.; Peng D.; Li T.; Huang J.; Peng X., Twin contrastive learning for online clustering, International Journal of Computer Vision, 130, 9, pp. 2205-2221, (2022); Liu H.; Li C.; Wu Q.; Jae Lee Y., Visual instruction tuning, Advances in neural information processing systems, 36, pp. 34892-34916, (2023); Lu H.; Liu W.; Zhang B.; Wang B.; Dong K.; Liu B.; Sun J.; Ren T.; Li Z.; Yang H., Deepseek-vl: Towards realworld vision-language understanding, (2024); Llama 3.2 Model Card and Prompt Formats, (2024); Padurean V.; Singla A., Benchmarking Generative Models on Computational Thinking Tests in Elementary Visual Programming, The Thirty-eight Conference on Neural Information Processing Systems Datasets and Benchmarks Track; Radford A.; Wook Kim J.; Hallacy C.; Ramesh A.; Goh G.; Agarwal S.; Sastry G.; Askell A.; Mishkin P.; Clark J., Learning transferable visual models from natural language supervision, International conference on machine learning. PmLR, pp. 8748-8763, (2021); Roberts J.; Lee T.; Heem Wong C.; Yasunaga M.; Mai Y.; Liang P.S., Image2Struct: Benchmarking Structure Extraction for Vision-Language Models, Advances in Neural Information Processing Systems, 37, pp. 115058-115097, (2025); Shi C.; Yang C.; Liu Y.; Shui B.; Wang J.; Jing M.; Xu L.; Zhu X.; Li S.; Zhang Y., Chartmimic: Evaluating lmm's cross-modal reasoning capability via chart-to-code generation, (2024); Si C.; Zhang Y.; Yang Z.; Liu R.; Yang D., Design2code: How far are we from automating front-end engineering?, (2024); Soselia D.; Saifullah K.; Zhou T., Learning UI-to-Code Reverse Generator Using Visual Critic Without Rendering, (2023); Team G.; Anil R.; Borgeaud S.; Alayrac J.; Yu J.; Soricut R.; Schalkwyk J.; Dai A.M.; Hauth A.; Millican K., Gemini: A family of highly capable multimodal models, (2023); Team G.; Kamath A.; Ferret J.; Pathak S.; Vieillard N.; Merhej R.; Perrin S.; Matejovicova T.; Rame A.; Riviere M., Gemma 3 Technical Report, (2025); Thorgeirsson S.; Lais L.C.; Weidmann T.B.; Su Z., Recursion in secondary computer science education: A comparative study of visual programming approaches, Proceedings of the 55th ACM Technical Symposium on Computer Science Education, 1, pp. 1321-1327, (2024); Vogel-Heuser B.; Schutz D.; Frank T.; Legat C., Model-driven engineering of manufacturing automation software projects-A SysML-based approach, Mechatronics, 24, 7, pp. 883-897, (2014); Wan Y.; Wang C.; Dong Y.; Wang W.; Li S.; Huo Y.; Lyu M.R., Automatically generating UI code from screenshot: A divide-and-conquer-based approach, (2024); Wang P.; Bai S.; Tan S.; Wang S.; Fan Z.; Bai J.; Chen K.; Liu X.; Wang J.; Ge W., Qwen2-vl: Enhancing vision-language model's perception of the world at any resolution, (2024); Wu C.; Ge Y.; Guo Q.; Wang J.; Liang Z.; Lu Z.; Shan Y.; Luo P., Plot2code: A comprehensive benchmark for evaluating multi-modal large language models in code generation from scientific plots, (2024); Young A.; Chen B.; Li C.; Huang C.; Zhang G.; Zhang G.; Wang G.; Li H.; Zhu J.; Chen J., Yi: Open foundation models by 01. ai, (2024); Zhang F.; Wu L.; Bai H.; Lin G.; Li X.; Yu X.; Wang Y.; Chen B.; Keung J., HumanEval-V: Evaluating Visual Understanding and Reasoning Abilities of Large Multimodal Models Through Coding Tasks, (2024); Zhang Z.; Ma W.; Vosoughi S., Is gpt-4v (ision) all you need for automating academic data visualization? Exploring vision-language models' capability in reproducing academic charts, Findings of the Association for Computational Linguistics: EMNLP 2024, pp. 8271-8288, (2024); Zhao M.; Wang M.; Ma Y.; Niu D.; Wu H., CEIL: A General Classification-Enhanced Iterative Learning Framework for Text Clustering, Proceedings of the ACM Web Conference 2023, pp. 1784-1792, (2023); Zheng Q.; Xia X.; Zou X.; Dong Y.; Wang S.; Xue Y.; Shen L.; Wang Z.; Wang A.; Li Y., Codegeex: A pre-trained model for code generation with multilingual benchmarking on humaneval-x, Proceedings of the 29th ACM SIGKDD Conference on Knowledge Discovery and Data Mining, pp. 5673-5684, (2023)</t>
  </si>
  <si>
    <t>Y. Cai; South China University of Technology, Guangzhou, China; email: ycai@scut.edu.cn</t>
  </si>
  <si>
    <t>33rd ACM International Conference on Multimedia, MM 2025</t>
  </si>
  <si>
    <t>27 October 2025 through 31 October 2025</t>
  </si>
  <si>
    <t>Dublin</t>
  </si>
  <si>
    <t>979-840072035-2</t>
  </si>
  <si>
    <t>MM - Proc. ACM Int. Conf. Multimedia, Co-Located with MM</t>
  </si>
  <si>
    <t>2-s2.0-105024062977</t>
  </si>
  <si>
    <t>Wang X.; Wang J.; Su J.; Wang K.; Chen P.; Liu Y.; Liu L.; Li X.; Wang Y.; Chen Q.; Chen R.; Jia C.</t>
  </si>
  <si>
    <t>Wang, Xinyi (59724321000); Wang, Jiashui (57250802800); Su, Jinbo (59955997600); Wang, Ke (59452135300); Chen, Peng (59956001000); Liu, Yanming (58953210400); Liu, Long (59956731100); Li, Xiang (59320151600); Wang, Yangdong (59956417200); Chen, Qiyuan (59956314600); Chen, Rongze (59956146800); Jia, Chunfu (59437698800)</t>
  </si>
  <si>
    <t>59724321000; 57250802800; 59955997600; 59452135300; 59956001000; 58953210400; 59956731100; 59320151600; 59956417200; 59956314600; 59956146800; 59437698800</t>
  </si>
  <si>
    <t>ASMA-Tune: Unlocking LLMs' Assembly Code Comprehension via Structural-Semantic Instruction Tuning</t>
  </si>
  <si>
    <t>Frontiers in Artificial Intelligence and Applications</t>
  </si>
  <si>
    <t>10.3233/FAIA251283</t>
  </si>
  <si>
    <t>https://www.scopus.com/inward/record.uri?eid=2-s2.0-105024473283&amp;doi=10.3233%2FFAIA251283&amp;partnerID=40&amp;md5=8fcea70fcfd64206df564e56ee0da353</t>
  </si>
  <si>
    <t>Nankai University (College of Cryptology and Cyber Science, Nankai University), TKLNDST (Tianjin Key Laboratory of Network and Data Security Technology), DISSEC (Key Laboratory of Data and Intelligent System Security, Ministry of Education, China), Tianjin, China; Ant Group, China; Zhejiang University, China; Renmin University of China, China; University of the Chinese Academy of Sciences, China</t>
  </si>
  <si>
    <t>Wang X., Nankai University (College of Cryptology and Cyber Science, Nankai University), TKLNDST (Tianjin Key Laboratory of Network and Data Security Technology), DISSEC (Key Laboratory of Data and Intelligent System Security, Ministry of Education, China), Tianjin, China; Wang J., Ant Group, China, Zhejiang University, China; Su J., Renmin University of China, China; Wang K., Renmin University of China, China; Chen P., University of the Chinese Academy of Sciences, China; Liu Y., Zhejiang University, China; Liu L., Ant Group, China; Li X., Nankai University (College of Cryptology and Cyber Science, Nankai University), TKLNDST (Tianjin Key Laboratory of Network and Data Security Technology), DISSEC (Key Laboratory of Data and Intelligent System Security, Ministry of Education, China), Tianjin, China; Wang Y., Ant Group, China; Chen Q., Ant Group, China; Chen R., Nankai University (College of Cryptology and Cyber Science, Nankai University), TKLNDST (Tianjin Key Laboratory of Network and Data Security Technology), DISSEC (Key Laboratory of Data and Intelligent System Security, Ministry of Education, China), Tianjin, China; Jia C., Nankai University (College of Cryptology and Cyber Science, Nankai University), TKLNDST (Tianjin Key Laboratory of Network and Data Security Technology), DISSEC (Key Laboratory of Data and Intelligent System Security, Ministry of Education, China), Tianjin, China</t>
  </si>
  <si>
    <t>Assembly code analysis and comprehension play critical roles in applications like reverse engineering, yet they face substantial challenges due to low information density and a lack of explicit syntactic structures. While traditional masked language modeling (MLM) approaches do not explicitly focus on natural language interaction, emerging decoder-focused large language models (LLMs) demonstrate partial success in binary analysis yet remain underexplored for holistic comprehension. We present Assembly Augmented Tuning (ASMA-Tune), an end-to-end structural-semantic instruction tuning framework that synergizes encoder architecture with decoder-based LLMs through a projector module, where the assembly encoder extracts hardware-level structural features, the projector bridges representations with the semantic space, and the instruction-tuned LLM preserves natural language capabilities. Experimental results demonstrate three key advantages: (1) State-of-the-art performance in assembly comprehension with +39.7% Recall@1 and +17.8% MRR improvements over GPT-4-Turbo, (2) Consistent enhancements across base models (24.6-107.4% Recall@1 and 15.2-106.3% MRR on Qwen2.5-Coder, Deepseek-Coder and CodeLlama variants), and (3) Superior instruction-following capabilities (41.5%-118% improvements) with controlled code generation degradation (-8.9% to -35% across architectures). © 2025 The Authors.</t>
  </si>
  <si>
    <t>Bridges; Computational linguistics; Modeling languages; Natural language processing systems; Reverse engineering; Semantics; Signal encoding; Syntactics; Tuning; Assembly code; Code analysis; Code comprehension; Information density; Language model; Model assembly; Modeling approach; Natural language interaction; Structural semantics; Syntactic structure; Decoding</t>
  </si>
  <si>
    <t>National Key Research and Development Program of China, NKPs, (2018YFA0704703); National Key Research and Development Program of China, NKPs; National Natural Science Foundation of China, NNSF, (62172238); National Natural Science Foundation of China, NNSF</t>
  </si>
  <si>
    <t>This work was supported by the National Key R&amp;D Program of China (2018YFA0704703) and the National Natural Science Foundation of China (62172238).</t>
  </si>
  <si>
    <t>Introducing ai-powered insights in threat intelligence | google cloud blog., (2023); Vt code insight: Updates and q&amp;a on purpose, challenges, and evolution virustotal blog., (2023); Aur (en)-home., (2025); Arch linux-package search., (2025); Microsoft security copilot | microsoft security., (2025); Achiam J.; Adler S.; Agarwal S.; Ahmad L.; Akkaya I.; Aleman F.L.; Almeida D.; Altenschmidt J.; Altman S.; Anadkat S., Gpt-4 technical report, (2023); Al-Kaswan A.; Ahmed T.; Izadi M.; Sawant A.A.; Devanbu P.; Van Deursen A., Extending source code pre-trained language models to summarise decompiled binaries, 2023 IEEE International Conference on Software Analysis, Evolution and Reengineering (SANER), pp. 260-271, (2023); Boland T.; Black P.E., Juliet 1. 1 c/c++ and Java test suite, Computer, 45, 10, pp. 88-90, (2012); Brooks T.; Holynski A.; Efros A.A., Instructpix2pix: Learning to follow image editing instructions, Proceedings of the IEEE/CVF Conference on Computer Vision and Pattern Recognition, pp. 18392-18402, (2023); Chen M.; Tworek J.; Jun H.; Yuan Q.; Pinto H.P.D.O.; Kaplan J.; Edwards H.; Burda Y.; Joseph N.; Brockman G., Evaluating large language models trained on code, (2021); Chiang W.-L.; Li Z.; Lin Z.; Sheng Y.; Wu Z.; Zhang H.; Zheng L.; Zhuang S.; Zhuang Y.; Gonzalez J.E., Vicuna: An open-source chatbot impressing gpt-4 with 90% chatgpt quality, 2, 3, (2023); Chlipala A., Mostly-automated verification of low-level programs in computational separation logic, Proceedings of the 32nd ACM SIGPLAN conference on Programming language design and implementation, pp. 234-245, (2011); Chung H.W.; Hou L.; Longpre S.; Zoph B.; Tay Y.; Fedus W.; Li Y.; Wang X.; Dehghani M.; Brahma S., Scaling instruction-finetuned language models, Journal of Machine Learning Research, 25, 70, pp. 1-53, (2024); Cummins C.; Seeker V.; Grubisic D.; Roziere B.; Gehring J.; Synnaeve G.; Leather H., Meta large language model compiler: Foundation models of compiler optimization, (2024); Ding S.H.; Fung B.C.; Charland P., Asm2vec: Boosting static representation robustness for binary clone search against code obfuscation and compiler optimization, 2019 ieee symposium on security and privacy (sp), pp. 472-489, (2019); Floridi L.; Chiriatti M., Gpt-3: Its nature, scope, limits, and consequences, Minds and Machines, 30, pp. 681-694, (2020); Guo D.; Zhu Q.; Yang D.; Xie Z.; Dong K.; Zhang W.; Chen G.; Bi X.; Wu Y.; Li Y., Deepseek-coder: When the large language model meets programming-the rise of code intelligence, (2024); Hui B.; Yang J.; Cui Z.; Yang J.; Liu D.; Zhang L.; Liu T.; Zhang J.; Yu B.; Lu K., Qwen2. 5-coder technical report, (2024); Izacard G.; Caron M.; Hosseini L.; Riedel S.; Bojanowski P.; Joulin A.; Grave E., Unsupervised dense information retrieval with contrastive learning, (2021); Jiang N.; Wang C.; Liu K.; Xu X.; Tan L.; Zhang X., Nova: Generative language models for binaries, (2023); Jin X.; Larson J.; Yang W.; Lin Z., Binary code summarization: Benchmarking chatgpt/gpt-4 and other large language models, (2023); Kargen U.; Shahmehri N., Towards robust instruction-level trace alignment of binary code, 2017 32nd IEEE/ACM International Conference on Automated Software Engineering (ASE), pp. 342-352, (2017); Kim S.; Moon S.; Tabrizi R.; Lee N.; Mahoney M.W.; Keutzer K.; Gholami A., An llm compiler for parallel function calling, (2023); Liu H.; Li C.; Wu Q.; Lee Y.J., Visual instruction tuning, Advances in neural information processing systems, 36, (2024); Mantovani A.; Compagna L.; Shoshitaishvili Y.; Balzarotti D., The convergence of source code and binary vulnerability discovery-a case study, Proceedings of the 2022 ACM on Asia Conference on Computer and Communications Security, pp. 602-615, (2022); Megira S.; Pangesti A.; Wibowo F., Malware analysis and detection using reverse engineering technique, Journal of Physics: Conference Series, 1140, (2018); Ouyang L.; Wu J.; Jiang X.; Almeida D.; Wainwright C.; Mishkin P.; Zhang C.; Agarwal S.; Slama K.; Ray A., Training language models to follow instructions with human feedback, Advances in neural information processing systems, 35, pp. 27730-27744, (2022); Panagopoulou A.; Xue L.; Yu N.; Li J.; Li D.; Joty S.; Xu R.; Savarese S.; Xiong C.; Niebles J.C., X-instructblip: A framework for aligning x-modal instruction-aware representations to llms and emergent crossmodal reasoning, (2023); Ram O.; Levine Y.; Dalmedigos I.; Muhlgay D.; Shashua A.; Leyton-Brown K.; Shoham Y., In-context retrieval-augmented language models, Transactions of the Association for Computational Linguistics, 11, pp. 1316-1331, (2023); Roziere B.; Gehring J.; Gloeckle F.; Sootla S.; Gat I.; Tan X.E.; Adi Y.; Liu J.; Sauvestre R.; Remez T., Code llama: Open foundation models for code, (2023); Shang X.; Cheng S.; Chen G.; Zhang Y.; Hu L.; Yu X.; Li G.; Zhang W.; Yu N., How far have we gone in binary code understanding using large language models, 2024 IEEE International Conference on Software Maintenance and Evolution (ICSME), pp. 1-12, (2024); Su Z.; Xu X.; Huang Z.; Zhang Z.; Ye Y.; Huang J.; Zhang X., Codeart: Better code models by attention regularization when symbols are lacking, Proceedings of the ACM on Software Engineering, 1, pp. 562-585, (2024); Tan H.; Luo Q.; Li J.; Zhang Y., Llm4decompile: Decompiling binary code with large language models, (2024); Taviss S.; Ding S.H.; Zulkernine M.; Charland P.; Acharya S., Asm2seq: Explainable assembly code functional summary generation for reverse engineering and vulnerability analysis, Digital Threats: Research and Practice, 5, 1, pp. 1-25, (2024); Thirumoorthy K., A feature selection model for software defect prediction using binary rao optimization algorithm, Applied Soft Computing, 131, (2022); Touvron H.; Lavril T.; Izacard G.; Martinet X.; Lachaux M.-A.; Lacroix T.; Roziere B.; Goyal N.; Hambro E.; Azhar F., Llama: Open and efficient foundation language models, (2023); Wang H.; Qu W.; Katz G.; Zhu W.; Gao Z.; Qiu H.; Zhuge J.; Zhang C., Jtrans: Jump-aware transformer for binary code similarity detection, Proceedings of the 31st ACM SIGSOFT International Symposium on Software Testing and Analysis, pp. 1-13, (2022); Wang H.; Gao Z.; Zhang C.; Sha Z.; Sun M.; Zhou Y.; Zhu W.; Sun W.; Qiu H.; Xiao X., Clap: Learning transferable binary code representations with natural language supervision, Proceedings of the 33rd ACM SIGSOFT International Symposium on Software Testing and Analysis, pp. 503-515, (2024); Wang Y.; Wang W.; Joty S.; Hoi S.C., Codet5: Identifier-aware unified pre-trained encoder-decoder models for code understanding and generation, (2021); Xiong J.; Chen G.; Chen K.; Gao H.; Cheng S.; Zhang W., Hext5: Unified pre-training for stripped binary code information inference, 2023 38th IEEE/ACM International Conference on Automated Software Engineering (ASE), pp. 774-786, (2023); Zhu Q.; Guo D.; Shao Z.; Yang D.; Wang P.; Xu R.; Wu Y.; Li Y.; Gao H.; Ma S., Deepseek-coder-v2: Breaking the barrier of closed-source models in code intelligence, (2024); Zhuo T.Y.; Vu M.C.; Chim J.; Hu H.; Yu W.; Widyasari R.; Yusuf I.N.B.; Zhan H.; He J.; Paul I., Bigcodebench: Benchmarking code generation with diverse function calls and complex instructions, (2024)</t>
  </si>
  <si>
    <t>Lynce I.; Murano N.; Vallati M.; Villata S.; Chesani F.; Milano M.; Omicini A.; Dastani M.</t>
  </si>
  <si>
    <t>IOS Press BV</t>
  </si>
  <si>
    <t>HUAWEI; IOS Press; Sage</t>
  </si>
  <si>
    <t>28th European Conference on Artificial Intelligence, ECAI 2025, including 14th Conference on Prestigious Applications of Intelligent Systems, PAIS 2025</t>
  </si>
  <si>
    <t>25 October 2025 through 30 October 2025</t>
  </si>
  <si>
    <t>978-164368631-8</t>
  </si>
  <si>
    <t>Front. Artif. Intell. Appl.</t>
  </si>
  <si>
    <t>2-s2.0-105024473283</t>
  </si>
  <si>
    <t>Chang S.; Cui B.; Feng S.</t>
  </si>
  <si>
    <t>Chang, Shengjia (60109160800); Cui, Baojiang (12762382900); Feng, Shaocong (60109647600)</t>
  </si>
  <si>
    <t>60109160800; 12762382900; 60109647600</t>
  </si>
  <si>
    <t>Binary Code Similarity Detection: Retrospective Review and Future Directions</t>
  </si>
  <si>
    <t>Computers, Materials and Continua</t>
  </si>
  <si>
    <t>10.32604/cmc.2025.070195</t>
  </si>
  <si>
    <t>https://www.scopus.com/inward/record.uri?eid=2-s2.0-105020090881&amp;doi=10.32604%2Fcmc.2025.070195&amp;partnerID=40&amp;md5=fa8eb7b20dd5cb84496dce7f158efc9b</t>
  </si>
  <si>
    <t>School of Cyberspace Security, Beijing University of Posts and Telecommunications, Beijing, 100876, China</t>
  </si>
  <si>
    <t>Chang S., School of Cyberspace Security, Beijing University of Posts and Telecommunications, Beijing, 100876, China; Cui B., School of Cyberspace Security, Beijing University of Posts and Telecommunications, Beijing, 100876, China; Feng S., School of Cyberspace Security, Beijing University of Posts and Telecommunications, Beijing, 100876, China</t>
  </si>
  <si>
    <t>Binary Code Similarity Detection (BCSD) is vital for vulnerability discovery, malware detection, and software security, especially when source code is unavailable. Yet, it faces challenges from semantic loss, recompilation variations, and obfuscation. Recent advances in artificial intelligence—particularly natural language processing (NLP), graph representation learning (GRL), and large language models (LLMs)—have markedly improved accuracy, enabling better recognition of code variants and deeper semantic understanding. This paper presents a comprehensive review of 82 studies published between 1975 and 2025, systematically tracing the historical evolution of BCSD and analyzing the progressive incorporation of artificial intelligence (AI) techniques. Particular emphasis is placed on the role of LLMs, which have recently emerged as transformative tools in advancing semantic representation and enhancing detection performance. The review is organized around five central research questions: (1) the chronological development and milestones of BCSD; (2) the construction of AI-driven technical roadmaps that chart methodological transitions; (3) the design and implementation of general analytical workflows for binary code analysis; (4) the applicability, strengths, and limitations of LLMs in capturing semantic and structural features of binary code; and (5) the persistent challenges and promising directions for future investigation. By synthesizing insights across these dimensions, the study demonstrates how LLMs reshape the landscape of binary code analysis, offering unprecedented opportunities to improve accuracy, scalability, and adaptability in real-world scenarios. This review not only bridges a critical gap in the existing literature but also provides a forward-looking perspective, serving as a valuable reference for researchers and practitioners aiming to advance AI-powered BCSD methodologies and applications. Copyright © 2025 The Authors.</t>
  </si>
  <si>
    <t>Binary code similarity detection; graph-based modeling; large language models; representation learning; semantic code representation</t>
  </si>
  <si>
    <t>Artificial intelligence; Graphic methods; Learning systems; Malware; Modeling languages; Natural language processing systems; Network security; Semantics; Binary code similarity detection; Code representation; Code similarities; Graph-based models; Language model; Large language model; Representation learning; Semantic code representation; Semantic codes; Similarity detection; Binary codes</t>
  </si>
  <si>
    <t>Haq IU; Caballero J., A survey of binary code similarity, ACM Comput Surv, 54, 3, pp. 1-38, (2022); Gao J; Yang X; Fu Y; Jiang Y; Sun J., VulSeeker: a semantic learning based vulnerability seeker for cross-platform binary, Proceedings of the 33rd ACM/IEEE International Conference on Automated Software Engineering, pp. 896-899, (2018); Xu X; Liu C; Feng Q; Yin H; Song L; Song D., Neural network-based graph embedding for cross-platform binary code similarity detection, Proceedings of the 2017 ACM SIGSAC Conference on Computer and Communications Security, pp. 363-376, (2017); David Y; Partush N; Yahav E., FirmUp: precise static detection of common vulnerabilities in firmware, ACM SIGPLAN Notices, 53, 2, pp. 392-404, (2018); Shirani P; Collard L; Agba BL; Lebel B; Debbabi M; Wang L, Binarm: scalable and efficient detection of vulnerabilities in firmware images of intelligent electronic devices, Detection of Intrusions and Malware, and Vulnerability Assessment: 15th International Conference, DIMVA 2018, pp. 114-138, (2018); Liu B; Huo W; Zhang C; Li W; Li F; Piao A, αDiff: cross-version binary code similarity detection with DNN, pp. 667-678, (2018); Bruschi D; Martignoni L; Monga M., Detecting self-mutating malware using control-flow graph matching, Detection of intrusions and malware &amp; vulnerability assessment, pp. 129-143, (2006); Cesare S; Xiang Y; Zhou W., Control flow-based malware VariantDetection, IEEE Trans Dependable Secure Comput, 11, 4, pp. 307-317, (2014); Lindorfer M; Di Federico A; Maggi F; Comparetti PM; Zanero S., Lines of malicious code: insights into the malicious software industry, Proceedings of the 28th Annual Computer Security Applications Conference, pp. 349-358, (2012); Jang J; Woo M; Brumley D., Towards automatic software lineage inference, 22nd USENIX Security Symposium (USENIX Security 13), pp. 81-96, (2013); Ming J; Xu D; Wu D., Memoized semantics-based binary diffing with application to malware lineage inference, ICT systems security and privacy protection, pp. 416-430, (2015); Hirschberg J; Manning CD., Advances in natural language processing, Science, 349, 6245, pp. 261-266, (2015); Manning CD; Schutze H., Foundations of statistical natural language processing, (1999); Chen F; Wang YC; Wang B; Kuo CJ., Graph representation learning: a survey, APSIPA Trans Signal Inf Process, 9, 1, (2020); Wang X; Jiang Y; Bach N; Wang T; Huang Z; Huang F, Automated concatenation of embeddings for structured prediction, (2020); Duan Y; Li X; Wang J; Yin H., DeepBinDiff: learning program-wide code representations for binary diffing, Proceedings of the 2020 Network and Distributed System Security Symposium, (2020); Fu L; Ji S; Liu C; Liu P; Duan F; Wang Z, Focus: function clone identification on cross-platform, Int J Intelligent Sys, 37, 8, pp. 5082-5112, (2022); Ling X; Wu L; Wang S; Ma T; Xu F; Liu AX, Multilevel graph matching networks for deep graph similarity learning, IEEE Trans Neural Netw Learning Syst, 34, 2, pp. 799-813, (2023); Peng D; Zheng S; Li Y; Ke G; He D; Liu T., How could neural networks understand programs?, Proceedings of the 38th International Conference on Machine Learning, (2021); Yang J; Fu C; Liu XY; Yin H; Zhou P., Codee: a tensor embedding scheme for binary code search, IIEEE Trans Software Eng, 48, 7, pp. 2224-2244, (2022); Fan W; Ma Y; Li Q; He Y; Zhao E; Tang J, Graph neural networks for social recommendation, The World Wide Web Conference, pp. 417-426, (2019); Tian D; Jia X; Ma R; Liu S; Liu W; Hu C., BinDeep: a deep learning approach to binary code similarity detection, Expert Syst Appl, 168, (2021); Feng Q; Wang M; Zhang M; Zhou R; Henderson A; Yin H., Extracting conditional formulas for cross-platform bug search, Proceedings of the 2017 ACM on Asia Conference on Computer and Communications Security, pp. 346-359, (2017); Gao D; Reiter MK; Song D., BinHunt: automatically finding semantic differences in binary programs, Information and communications security, pp. 238-255, (2008); Jin W; Chaki S; Cohen C; Gurfinkel A; Havrilla J; Hines C, Binary function clustering using semantic hashes, pp. 386-391, (2012); Lakhotia A; Dalla Preda M; Giacobazzi R., Fast location of similar code fragments using semantic ‘juice’, Proceedings of the 2nd ACM SIGPLAN Program Protection and Reverse Engineering Workshop, pp. 1-6, (2013); Luo L; Ming J; Wu D; Liu P; Zhu S., Semantics-based obfuscation-resilient binary code similarity comparison with applications to software plagiarism detection, Proceedings of the 22nd ACM SIGSOFT International Symposium on Foundations of Software Engineering, pp. 389-400, (2014); Wang H; Gao Z; Zhang C; Sha Z; Sun M; Zhou Y, CLAP: learning transferable binary code representations with natural language supervision, Proceedings of the 33rd ACM SIGSOFT International Symposium on Software Testing and Analysis, pp. 503-515, (2024); Wan B; Wang S; Wei Z; Huang J; Hu C., Binary code similarity detection via LLM-based source code conversion, IEEE Internet Things J, (2025); Lu S; Guo D; Ren S; Huang J; Svyatkovskiy A; Blanco A, CodeXGLUE: a machine learning benchmark dataset for code understanding and generation, (2021); Chen M; Tworek J; Jun H; Yuan Q; de Oliveira Pinto HP; Kaplan J, Evaluating large language models trained on code, (2021); Xu FF; Alon U; Neubig G; Hellendoorn VJ., A systematic evaluation of large language models of code, Proceedings of the 6th ACM SIGPLAN International Symposium on Machine Programming, pp. 1-10, (2022); Roziere B; Gehring J; Gloeckle F; Sootla S; Gat I; Tan XE, Code llama: open foundation models for code; Li R; Allal LB; Zi Y; Muennighoff N; Kocetkov D; Mou C, Starcoder: may the source be with you!, (2023); Marcelli A; Graziano M; Ugarte-Pedrero X; Fratantonio Y; Mansouri M., How machine learning is solving the binary function similarity problem, 31st USENIX Security Symposium (USENIX Security 22), pp. 2099-2116, (2022); Ye G; Tang Z; Tan SH; Huang S; Fang D; Sun X, Automated conformance testing for JavaScript engines via deep compiler fuzzing, pp. 435-450, (2021); Lemieux C; Inala JP; Lahiri SK; Sen S., CodaMosa: escaping coverage plateaus in test generation with pre-trained large language models, 2023 IEEE/ACM 45th International Conference on Software Engineering (ICSE), pp. 919-931; Liu Z; Chen C; Wang J; Che X; Huang Y; Hu J, Fill in the blank: context-aware automated text input generation for mobile GUI testing, 2023 IEEE/ACM 45th International Conference on Software Engineering (ICSE), pp. 1355-1367; Deng Y; Xia CS; Peng H; Yang C; Zhang L., Large language models are zero-shot fuzzers: fuzzing deep-learning libraries via large language models, Proceedings of the 32nd ACM SIGSOFT International Symposium on Software Testing and Analysis, pp. 423-435, (2023); Fu M; Tantithamthavorn C; Le T; Nguyen V; Phung D., VulRepair: a T5-based automated software vulnerability repair, Proceedings of the 30th ACM Joint European Software Engineering Conference and Symposium on the Foundations of Software Engineering, pp. 935-947, (2022); Fan Z; Gao X; Mirchev M; Roychoudhury A; Tan SH., Automated repair of programs from large language models, 2023 IEEE/ACM 45th International Conference on Software Engineering (ICSE), pp. 1469-1481; Nashid N; Sintaha M; Mesbah A., Retrieval-based prompt selection for code-related few-shot learning, 2023 IEEE/ACM 45th International Conference on Software Engineering (ICSE), pp. 2450-2462; Cheshkov A; Zadorozhny P; Levichev R., Evaluation of ChatGPT model for vulnerability detection, (2023); Das Purba M; Ghosh A; Radford BJ; Chu B., Software vulnerability detection using large language models, 2023 IEEE 34th International Symposium on Software Reliability Engineering Workshops (ISSREW), pp. 112-119; Wen XC; Gao C; Gao S; Xiao Y; Lyu MR., SCALE: constructing structured natural language comment trees for software vulnerability detection, Proceedings of the 33rd ACM SIGSOFT International Symposium on Software Testing and Analysis, pp. 235-247, (2024); Xie D; Zhang Z; Jiang N; Xu X; Tan L; Zhang X., ReSym: harnessing LLMs to recover variable and data structure symbols from stripped binaries, Proceedings of the 2024 on ACM SIGSAC Conference on Computer and Communications Security, pp. 4554-4568, (2024); Su Z; Xu X; Huang Z; Zhang K; Zhang X., Source code foundation models are transferable binary analysis knowledge bases, The Thirty-Eighth Annual Conference on Neural Information Processing Systems, pp. 112624-112655; Xu X; Zhang Z; Su Z; Huang Z; Feng S; Ye Y, Unleashing the power of generative model in recovering variable names from stripped binary, Proceedings of the 2025 Network and Distributed System Security Symposium; Jiang L; Jin X; Lin Z., Beyond classification: inferring function names in stripped binaries via domain adapted LLMs, Proceedings of the 2025 Network and Distributed System Security Symposium, (2025); Baker Brenda S; Manber U; Muth R., Compressing differences of executable code, ACMSIGPLAN Workshop on Compiler Support for System Software (WCSS), (1999); Flake H., Structural comparison of executable objects, Detection of Intrusions and Malware and Vulnerability Assessment, GI SIG SIDAR Workshop, DIMVA 2004, pp. 161-174, (2004); Dullien T; Rolles R., Graph-based comparison of executable objects (English version), Actes du Symposium SSTIC05, pp. 1-13, (2005); Hu Y; Zhang Y; Li J; Gu D., Cross-architecture binary semantics understanding via similar code comparison, 2016 IEEE 23rd International Conference on Software Analysis, Evolution, and Reengineering (SANER), pp. 57-67, (2016); Huang H; Youssef AM; Debbabi M., BinSequence: fast, accurate and scalable binary code reuse detection, Proceedings of the 2017 ACM on Asia Conference on Computer and Communications Security, pp. 155-166, (2017); Xu Z; Chen B; Chandramohan M; Liu Y; Song F., SPAIN: security patch analysis for binaries towards understanding the pain and pills, 2017 IEEE/ACM 39th International Conference on Software Engineering (ICSE), pp. 462-472, (2017); Kargen U; Shahmehri N., Towards robust instruction-level trace alignment of binary code, 2017 32nd IEEE/ACM International Conference on Automated Software Engineering (ASE), pp. 342-352, (2017); David Y; Yahav E., Tracelet-based code search in executables, ACM SIGPLAN Notices, 49, 6, pp. 349-360, (2014); Pewny J; Schuster F; Bernhard L; Holz T; Rossow C., Leveraging semantic signatures for bug search in binary programs, Proceedings of the 30th Annual Computer Security Applications Conference, pp. 406-415, (2014); Pewny J; Garmany B; Gawlik R; Rossow C; Holz T., Cross-architecture bug search in binary executables, 2015 IEEE Symposium on Security and Privacy, pp. 709-724, (2015); Eschweiler S; Yakdan K; Gerhards-Padilla E., discovRE: efficient cross-architecture identification of bugs in binary code, Proceedings of the 2016 Network and Distributed System Security Symposium, (2016); David Y; Partush N; Yahav E., Statistical similarity of binaries, ACM SIGPLAN Notices, 51, 6, pp. 266-280, (2016); Feng Q; Zhou R; Xu C; Cheng Y; Testa B; Yin H., Scalable graph-based bug search for firmware images, Proceedings of the 2016 ACM SIGSAC Conference on Computer and Communications Security, pp. 480-491, (2016); Chandramohan M; Xue Y; Xu Z; Liu Y; Cho CY; Tan HBK., BinGo: cross-architecture cross-OS binary search, Proceedings of the 2016 24th ACM SIGSOFT International Symposium on Foundations of Software Engineering, pp. 678-689, (2016); David Y; Partush N; Yahav E., Similarity of binaries through re-optimization, Proceedings of the 38th ACM SIGPLAN Conference on Programming Language Design and Implementation, pp. 79-94, (2017); Ding SHH; Fung BCM; Charland P., Asm2Vec: boosting static representation robustness for binary clone search against code obfuscation and compiler optimization, 2019 IEEE Symposium on Security and Privacy (SP), pp. 472-489, (2019); Massarelli L; Antonio Di Luna G; Petroni F; Querzoni L; Baldoni R., Safe: self-attentive function embeddings for binary similarity, Detection of Intrusions and Malware, and Vulnerability Assessment: 16th International Conference, DIMVA 2019, (2019); Hu X; Chiueh TC; Shin KG., Large-scale malware indexing using function-call graphs, Proceedings of the 16th ACM Conference on Computer and Communications Security, pp. 611-620, (2009); Hu X; Bhatkar S; Griffin K; Shin KG., MutantX-S: scalable malware clustering based on static features, USENIX ATC’13: Proceedings of the 2013 USENIX conference on Annual Technical Conference, pp. 187-198, (2013); Kim T; Lee YR; Kang B; Im EG., Binary executable file similarity calculation using function matching, J Supercomput, 75, 2, pp. 607-622, (2019); Rochkind MJ., The source code control system, IEEE Trans Softw Eng, SE-1, 4, pp. 364-370, (1975); Reichenberger C., Delta storage for arbitrary non-text files, Proceedings of the 3rd International Workshop on Software Configuration Management, pp. 144-152, (1991); Valdes A; Zamboni D., Recent advances in intrusion detection, 8th International Symposium, RAID 2005, (2006); Khoo WM; Mycroft A; Anderson R., Rendezvous: a search engine for binary code, 2013 10th Working Conference on Mining Software Repositories (MSR), pp. 329-338, (2013); BinaryAI Python SDK; Wang H; Qu W; Katz G; Zhu W; Gao Z; Qiu H, jTrans: jump-aware transformer for binary code similarity detection, pp. 1-13, (2022); Zhu W; Wang H; Zhou Y; Wang J; Sha Z; Gao Z, kTrans: knowledge-aware transformer for binary code embedding; He H; Lin X; Weng Z; Zhao R; Gan S; Chen L, Code is not natural language: unlock the power of semantics-oriented graph representation for binary code similarity detection, 33rd USENIX Security Symposium (USENIX Security 24); Alrabaee S; Shirani P; Wang L; Debbabi M., FOSSIL: a resilient and efficient system for identifying FOSS functions in malware binaries, ACM Trans Priv Secur, 21, 2, pp. 1-34, (2018); Li Y; Gu C; Dullien T; Vinyals O; Kohli P., Graph matching networks for learning the similarity of graph structured objects, Proceedings of the 36th International Conference on Machine Learning, pp. 3835-3845, (2019); Shalev N; Partush N., Binary similarity detection using machine learning, Proceedings of the 13th Workshop on Programming Languages and Analysis for Security, pp. 42-47, (2018); Shirani P; Wang L; Debbabi M., BinShape: scalable and robust binary library function identification using function shape, Detection of intrusions and malware, and vulnerability assessment, pp. 301-324, (2017); Ding SHH; Fung BCM; Charland P., Kam1n0: MapReduce-based assembly clone search for reverse engineering, Proceedings of the 22nd ACM SIGKDD International Conference on Knowledge Discovery and Data Mining, pp. 461-470, (2016); Farhadi MR; Fung BCM; Charland P; Debbabi M., BinClone: detecting code clones in malware, 2014 Eighth International Conference on Software Security and Reliability (SERE), pp. 78-87, (2014); Nouh L; Rahimian A; Mouheb D; Debbabi M; Hanna A., Binsign: fingerprinting binary functions to support automated analysis of code executables, ICT Systems Security and Privacy Protection: 32nd IFIP TC 11 International Conference, SEC 2017, pp. 341-355, (2017); Pagani F; Dell'Amico M; Balzarotti D., Beyond precision and recall: understanding uses (and misuses) of similarity hashes in binary analysis, Proceedings of the Eighth ACM Conference on Data and Application Security and Privacy, pp. 354-365, (2018); Onieva JA; Perez Jimenez P; Lopez J., Malware similarity and a new fuzzy hash: compound Code Block Hash (CCBHash), Comput Secur, 142, 1, (2024); Sarantinos N; Benzaid C; Arabiat O; Al-Nemrat A., Forensic malware analysis: the value of fuzzy hashing algorithms in identifying similarities, 2016 IEEE Trustcom/BigDataSE/ISPA, pp. 1782-1787, (2016); Dullien T., Searching statically-linked vulnerable library functions in executable code [Internet]; Massarelli L; Di Luna GA; Petroni F; Querzoni L; Baldoni R., Investigating graph embedding neural networks with unsupervised features extraction for binary analysis, Proceedings of the 2019 Workshop on Binary Analysis Research, (2019); Yu Z; Cao R; Tang Q; Nie S; Huang J; Wu S., Order matters: semantic-aware neural networks for binary code similarity detection, Proc AAAI Conf Artif Intell, 34, 1, pp. 1145-1152, (2020); Pei K; Xuan Z; Yang J; Jana S; Ray B., Trex: learning execution semantics from micro-traces for binary similarity, (2020); Yang S; Cheng L; Zeng Y; Lang Z; Zhu H; Shi Z., Asteria: deep learning-based AST-encoding for cross-platform binary code similarity detection, 2021 51st Annual IEEE/IFIP International Conference on Dependable Systems and Networks (DSN), pp. 224-236; Li X; Qu Y; Yin H., PalmTree: learning an assembly language model for instruction embedding, Proceedings of the 2021 ACM SIGSAC Conference on Computer and Communications Security, pp. 3236-3251, (2021); Ahn S; Ahn S; Koo H; Paek Y., Practical binary code similarity detection with BERT-based transferable similarity learning, Proceedings of the 38th Annual Computer Security Applications Conference, pp. 361-374, (2022); Kim G; Hong S; Franz M; Song D., Improving cross-platform binary analysis using representation learning via graph alignment, Proceedings of the 31st ACM SIGSOFT International Symposium on Software Testing and Analysis, pp. 151-163, (2022); Luo Z; Wang P; Wang B; Tang Y; Xie W; Zhou X, VulHawk: cross-architecture vulnerability detection with entropy-based binary code search, Proceedings of the 2023 Network and Distributed System Security Symposium; Collyer J; Watson T; Phillips I., FASER: binary code similarity search through the use of intermediate representations, (2023); Yang S; Dong C; Xiao Y; Cheng Y; Shi Z; Li Z, Asteria-pro: enhancing deep learning-based binary code similaritydetectionbyincorporatingdomainknowledge, ACMTransSoftwEngMethodol, 33, 1, pp. 1-40, (2024); Wang H; Ma P; Wang S; Tang Q; Nie S; Wu S., sem2vec: semantics-aware assembly tracelet embedding, ACM Trans Softw Eng Methodol, 32, 4, pp. 1-34, (2023); Feng Z; Guo D; Tang D; Duan N; Feng X; Gong M, CodeBERT: a pre-trained model for programming and natural languages, (2020); Kanade A; Maniatis P; Balakrishnan G; Shi K., Learning and evaluating contextual embedding of source code, ICML’20: Proceedings of the 37th International Conference on Machine Learning, pp. 5110-5121, (2020); He J; Zhou X; Xu B; Zhang T; Kim K; Yang Z, Representation learning for stack overflow posts: how far are we?, ACM Trans Softw Eng Methodol, 33, 3, pp. 1-24, (2024); Guo D; Ren S; Lu S; Feng Z; Tang D; Liu S, GraphCodeBERT: pre-training code representations with data flow, (2020); Ahmad WU; Chakraborty S; Ray B; Chang KW., Unified pre-training for program understanding and generation, (2021); Wang Y; Wang W; Joty S; Hoi SCH., CodeT5: identifier-aware unified pre-trained encoder-decoder models for code understanding and generation, (2021); CodeGPT: AI agents for software development, (2025); (2021); Microsoft Copilot, (2023); Hanif H; Maffeis S., VulBERTa: simplified source code pre-training for vulnerability detection, International Joint Conference on Neural Networks (IJCNN), pp. 1-8, (2022); Guo D; Lu S; Duan N; Wang Y; Zhou M; Yin J., UniXcoder: unified cross-modal pre-training for code representation, (2022); Chakraborty S; Ahmed T; Ding Y; Devanbu PT; Ray B., NatGen: generative pre-training by “naturalizing” source code, Proceedings of the 30th ACM Joint European Software Engineering Conference and Symposium on the Foundations of Software Engineering, pp. 18-30, (2022); Fried D; Aghajanyan A; Lin J; Wang S; Wallace E; Shi F, InCoder: a generative model for code infilling and synthesis, (2022); Nijkamp E; Pang B; Hayashi H; Tu L; Wang H; Zhou Y, CodeGen: an open large language model for code with multi-turn program synthesis, (2022); Zhou X; Xu B; Han D; Yang Z; He J; Lo D., CCBERT: self-supervised code change representation learning, 2023 IEEE International Conference on Software Maintenance and Evolution (ICSME), pp. 182-193; Code Llama, (2023); (2025); Tan H; Luo Q; Li J; Zhang Y., LLM4Decompile: decompiling binary code with large language models; Hu P; Liang R; Chen K., DeGPT: optimizing decompiler output with LLM, Proceedings of the 2024 Network and Distributed System Security Symposium; Shang X; Chen G; Cheng S; Wu B; Hu L; Li G, BinMetric: a comprehensive binary analysis benchmark for large language models, (2025); Liu P; Sun C; Zheng Y; Feng X; Qin C; Wang Y, LLM-powered static binary taint analysis, ACM Trans Softw Eng Methodol, 34, 3, pp. 1-36, (2025); Shang X; Cheng S; Chen G; Zhang Y; Hu L; Yu X, How far have we gone in binary code understanding using large language models, 2024 IEEE International Conference on Software Maintenance and Evolution (ICSME), pp. 1-12; Fang C; Miao N; Srivastav S; Liu J; Zhang R; Fang R, Large language models for code analysis: do LLMs really do their job?, 33rd USENIX Security Symposium (USENIX Security 24), pp. 829-846; Ullah S; Han M; Pujar S; Pearce H; Coskun A; Stringhini G., LLMs cannot reliably identify and reason about security vulnerabilities (yet?): a comprehensive evaluation, framework, and benchmarks, 2024 IEEE Symposium on Security and Privacy (SP), pp. 862-880; Liu F; Liu Y; Shi L; Huang H; Wang R; Yang Z, Exploring and evaluating hallucinations in LLM-powered code generation; Chen M; Zhu T; Zhang M; He Y; Lin M; Li P, Explainer-guided targeted adversarial attacks against binary code similarity detection models, (2025)</t>
  </si>
  <si>
    <t>B. Cui; School of Cyberspace Security, Beijing University of Posts and Telecommunications, Beijing, 100876, China; email: cuibj@bupt.edu.cn</t>
  </si>
  <si>
    <t>Tech Science Press</t>
  </si>
  <si>
    <t>Comput. Mater. Continua</t>
  </si>
  <si>
    <t>2-s2.0-105020090881</t>
  </si>
  <si>
    <t>Chen X.; Ye C.; Zhou A.; Zhang C.</t>
  </si>
  <si>
    <t>Chen, Xiang (60192650800); Ye, Chengfeng (57987730200); Zhou, Anshunkang (59006129100); Zhang, Charles (7405494017)</t>
  </si>
  <si>
    <t>60192650800; 57987730200; 59006129100; 7405494017</t>
  </si>
  <si>
    <t>ClearAgent: Agentic Binary Analysis for Effective Vulnerability Detection</t>
  </si>
  <si>
    <t>LMPL 2025 - Proceedings of the 1st ACM SIGPLAN International Workshop on Language Models and Programming Languages, Co-located with ICFP/SPLASH 2025</t>
  </si>
  <si>
    <t>10.1145/3759425.3763397</t>
  </si>
  <si>
    <t>https://www.scopus.com/inward/record.uri?eid=2-s2.0-105021649909&amp;doi=10.1145%2F3759425.3763397&amp;partnerID=40&amp;md5=2645d8eee42bc6115755451d9a637876</t>
  </si>
  <si>
    <t>The Hong Kong University of Science and Technology, Hong Kong, Hong Kong</t>
  </si>
  <si>
    <t>Chen X., The Hong Kong University of Science and Technology, Hong Kong, Hong Kong; Ye C., The Hong Kong University of Science and Technology, Hong Kong, Hong Kong; Zhou A., The Hong Kong University of Science and Technology, Hong Kong, Hong Kong; Zhang C., The Hong Kong University of Science and Technology, Hong Kong, Hong Kong</t>
  </si>
  <si>
    <t>Statically detecting vulnerabilities at the binary level is crucial for the security of Commercial-Off-The-Shelf (COTS) software when source code is not available. However, traditional methods suffer from the inherent limitations of binary translation and static analysis, which hinder their scalability for complex real-world binaries. Recent efforts that leverage Large Language Models (LLMs) for vulnerability detection are still limited by possible hallucination, inaccurate code property retrieval, and insufficient guidance. In this paper, we propose a new agentic binary analysis framework ClearAgent, which features a novel binary interface that provides both LLM-friendly and analyzer-friendly tools to facilitate effective understanding of binary code semantics with rich context. ClearAgent works by automatically interacting with the interface and iteratively exploring for buggy binary code. For candidate bug reports, ClearAgent further tries to verify the existence of the vulnerability by constructing concrete inputs that can trigger the buggy locations. © 2025 Copyright held by the owner/author(s).</t>
  </si>
  <si>
    <t>Agent; Binary Analysis; Vulnerability Detection</t>
  </si>
  <si>
    <t>Binary codes; Error detection; Semantics; Static analysis; Analysis frameworks; Binary analysis; Binary translation; Commercial off-the-shelf softwares; Inherent limitations; Language model; Property retrievals; Real-world; Source codes; Vulnerability detection; Agents</t>
  </si>
  <si>
    <t>Binary Ninja: An interactive decompiler, disassembler, debugger, and binary analysis platform built by reverse engineers, for reverse engineers; Abramovich T.; Udeshi M.; Shao M.; Lieret K.; Xi H.; Milner K.; Jancheska S.; Yang J.; Jimenez C.E.; Khorrami F.; Krishnamurthy P.; Dolan-Gavitt B.; Shafique M.; Narasimhan K.R.; Karri R.; Press O., EnIGMA: Interactive Tools Substantially Assist LM Agents in Finding Security Vulnerabilities, Forty-second International Conference on Machine Learning, (2025); Ghidra: Software Reverse Engineering Framework; Meet Claude, your thinking partner, (2025); Basque Z.L.; Bajaj A.P.; Gibbs W.; Miao D.; Bao T.; Doupe A.; Shoshitaishvili Y.; Wang R., Ahoy SAILR! There is No Need to DREAM of C: A Compiler-Aware Structuring Algorithm for Binary Decompilation, 33rd USENIX Security Symposium (USENIX Security 24), pp. 361-378, (2024); Bauman E.; Lin Z.; Hamlen K.W., Superset Disassembly: Statically Rewriting x86 Binaries Without Heuristics, NDSS, (2018); Brumley D.; Jager I.; Avgerinos T.; Schwartz E.J., BAP: a binary analysis platform, Proceedings of the 23rd International Conference on Computer Aided Verification (Snowbird, UT) (CAV’11), pp. 463-469, (2011); Chen G.; Sun H.; Liu D.; Wang Z.; Wang Q.; Yin B.; Liu L.; Ying L., ReCopilot: Reverse Engineering Copilot in Binary Analysis, (2025); Chen L.; Wang Y.; Cai Q.; Zhan Y.; Hu H.; Linghu J.; Hou Q.; Zhang C.; Duan H.; Xue Z., Sharing More and Checking Less: Leveraging Common Input Keywords to Detect Bugs in Embedded Systems, 30th USENIX Security Symposium (USENIX Security 21), pp. 303-319, (2021); Cummins C.; Seeker V.; Grubisic D.; Roziere B.; Gehring J.; Synnaeve G.; Leather H., LLM Compiler: Foundation Language Models for Compiler Optimization, Proceedings of the 34th ACM SIGPLAN International Conference on Compiler Construction (Las Vegas, NV, USA) (CC’25), pp. 141-153, (2025); Dasgupta S.; Dinesh S.; Venkatesh D.; Adve V.S.; Fletcher C.W., Scalable validation of binary lifters, Proceedings of the 41st ACM SIGPLAN Conference on Programming Language Design and Implementation, pp. 655-671, (2020); Dramko L.; Lacomis J.; Schwartz E.J.; Vasilescu B.; Le Goues C., A Taxonomy of C Decompiler Fidelity Issues, 33rd USENIX Security Symposium (USENIX Security 24), pp. 379-396, (2024); Engel D.; Verbeek F.; Ravindran B., On the Decidability of Disassembling Binaries, Theoretical Aspects of Software Engineering: 18th International Symposium, TASE 2024, Guiyang, China, July 29 – August 1, 2024,, pp. 127-145, (2024); Gao L.; Yin H., BinDSA: Efficient, Precise Binary-Level Pointer Analysis with Context-Sensitive Heap Reconstruction, Proc. ACM Softw. Eng., 2, (2025); Jinyao; Guo C.; Wang X.X.; Su Z.; Zhang X., RepoAudit: An Autonomous LLM-Agent for Repository-Level Code Auditing, Proceedings of the 42nd International Conference on Machine Learning, (2025); HyungSeok H.; JeongOh K.; Jin Y.; Kang J.; Pak B.; Yun I., QueryX: Symbolic Query on Decompiled Code for Finding Bugs in COTS Binaries, 2023 IEEE Symposium on Security and Privacy (SP), pp. 3279-3295, (2023); IDA Pro: A powerful disassembler, decompiler, and a versatile debugger, (2025); Hong S.; Zhuge M.; Chen J.; Zheng X.; Cheng Y.; Wang J.; Zhang C.; Wang Z.; Ka Shing Yau S.; Lin Z.; Zhou L.; Ran C.; Xiao L.; Wu C.; Schmidhuber J., MetaGPT: Meta Programming for A Multi-Agent Collaborative Framework, The Twelfth International Conference on Learning Representations, (2024); Hu P.; Liang R.; Chen K., DeGPT: Optimizing Decompiler Output with LLM, Network and Distributed System Security (NDSS) Symposium, (2024); Ji Z.; Wu D.; Jiang W.; Ma P.; Li Z.; Wang S., Measuring and Augmenting Large Language Models for Solving Capture-the-Flag Challenges, CCS, (2025); Jiang H.; Zhu J.; Wan Y.; Fang B.; Zhang H.; Jin R.; Guan Q., Can Large Language Models Understand Intermediate Representations in Compilers?, Forty-second International Conference on Machine Learning, (2025); Jiang L.; Jin X.; Lin Z., Beyond Classification: Inferring Function Names in Stripped Binaries via Domain Adapted LLMs, Network and Distributed System Security (NDSS) Symposium, (2025); Jiang N.; Wang C.; Liu K.; Xu X.; Tan L.; Zhang X.; Babkin P., Nova: Generative Language Models for Assembly Code with Hierarchical Attention and Contrastive Learning, The Thirteenth International Conference on Learning Representations, ICLR 2025, (2025); Johnson R.; Pingali K., Dependence-based program analysis, SIGPLAN Not, 28, 6, pp. 78-89, (1993); Katz O.; El-Yaniv R.; Yahav E., Estimating types in binaries using predictive modeling, SIGPLAN Not, 51, 1, pp. 313-326, (2016); Landi W., Undecidability of static analysis, ACM Lett. Program. Lang. Syst., 1, 4, pp. 323-337, (1992); Lattner C.; Adve V., LLVM: A Compilation Framework for Lifelong Program Analysis &amp; Transformation, Proceedings of the International Symposium on Code Generation and Optimization: Feedback-Directed and Runtime Optimization (Palo Alto, California) (CGO’04), (2004); Lattner C.; Lenharth A.; Adve V., Making Context-Sensitive Points-to Analysis with Heap Cloning Practical For The Real World, Proceedings of the 2007 ACM SIGPLAN Conference on Programming Language Design and Implementation (PLDI’07), (2007); Li Y.; Tan T.; Moller A.; Smaragdakis Y., Precision-guided context sensitivity for pointer analysis, Proc. ACM Program. Lang., 2, (2018); Liu P.; Sun C.; Zheng Y.; Feng X.; Qin C.; Wang Y.; Xu Z.; Li Z.; Di P.; Jiang Y.; Sun L., LLM-Powered Static Binary Taint Analysis, ACM Trans. Softw. Eng. Methodol., 34, 3, (2025); Mantovani A.; Aonzo S.; Fratantonio Y.; Balzarotti D., RE-Mind: a First Look Inside the Mind of a Reverse Engineer, 31st USENIX Security Symposium (USENIX Security 22), pp. 2727-2745, (2022); Meng X.; Anderson J.M.; Mellor-Crummey J.; Krentel M.W.; Miller B.P.; Milakovic S., Parallel binary code analysis, Proceedings of the 26th ACM SIGPLAN Symposium on Principles and Practice of Parallel Programming (Virtual Event, Republic of Korea) (PPoPP’21), pp. 76-89, (2021); Nethercote N.; Seward J., Valgrind: a framework for heavyweight dynamic binary instrumentation, Proceedings of the 28th ACM SIGPLAN Conference on Programming Language Design and Implementation (, pp. 89-100, (2007); Nguyen H.; Priyadarshan S.; Sekar R., Scalable, Sound, and Accurate Jump Table Analysis, Proceedings of the 33rd ACM SIGSOFT International Symposium on Software Testing and Analysis (Vienna, Austria) (ISSTA 2024), pp. 541-552, (2024); DARPA Challenge Binaries on Linux, OS X, and Windows, (2016); Ogilvie D., IDA Pro MCP: Simple MCP Server to allow vibe reversing in IDA Pro, (2025); GPT-4; Pal K.K.; Bajaj A.P.; Banerjee P.; Dutcher A.; Nakamura M.; Basque Z.L.; Gupta H.; Sawant S.A.; Anantheswaran U.; Shoshitaishvili Y.; Doupe A.; Baral C.; Wang R., Len or index or count, anything but v1": Predicting Variable Names in Decompilation Output with Transfer Learning, 2024 IEEE Symposium on Security and Privacy (SP), pp. 4069-4087, (2024); Redini N.; Machiry A.; Wang R.; Spensky C.; Continella A.; Shoshitaishvili Y.; Kruegel C.; Vigna G., Karonte: Detecting Insecure Multi-binary Interactions in Embedded Firmware, 2020 IEEE Symposium on Security and Privacy (SP), pp. 1544-1561, (2020); Sha Z.; Wang H.; Gao Z.; Shu H.; Zhang B.; Wang Z.; Zhang C., llasm: Naming Functions in Binaries by Fusing Encoder-only and Decoder-only LLMs, ACM Trans. Softw. Eng. Methodol., 34, 4, (2025); Shang X.; Cheng S.; Chen G.; Zhang Y.; Hu L.; Yu X.; Li G.; Zhang W.; Yu N., How Far Have We Gone in Binary Code Understanding Using Large Language Models, 2024 IEEE International Conference on Software Maintenance and Evolution (ICSME), pp. 1-12, (2024); Shao M.; Jancheska S.; Udeshi M.; Dolan-Gavitt B.; Haoran Xi; Milner K.; Chen B.; Yin M.; Garg S.; Krishnamurthy P.; Khorrami F.; Karri R.; Shafique M., NYU CTF Bench: A Scalable Open-Source Benchmark Dataset for Evaluating LLMs in Offensive Security, Advances in Neural Information Processing Systems, 37, pp. 57472-57498, (2024); Shao M.; Xi H.; Rani N.; Udeshi M.; Sai Charan Putrevu V.; Milner K.; Dolan-Gavitt B.; Shukla S.K.; Krishnamurthy P.; Khorrami F.; Karri R.; Shafique M., CRAKEN: Cybersecurity LLM Agent with Knowledge-Based Execution, (2025); Shi Q.; Xiao X.; Wu R.; Zhou J.; Fan G.; Zhang C., Pinpoint: fast and precise sparse value flow analysis for million lines of code, Proceedings of the 39th ACM SIGPLAN Conference on Programming Language Design and Implementation, pp. 693-706, (2018); Shoshitaishvili Y.; Wang R.; Salls C.; Stephens N.; Polino M.; Dutcher A.; Grosen J.; Feng S.; Hauser C.; Kruegel C.; Vigna G., SoK: (State of) The Art of War: Offensive Techniques in Binary Analysis, IEEE Symposium on Security and Privacy, (2016); Shoshitaishvili Y.; Weissbacher M.; Dresel L.; Salls C.; Wang R.; Kruegel C.; Vigna G., Rise of the HaCRS: Augmenting Autonomous Cyber Reasoning Systems with Human Assistance, Proceedings of the 2017 ACM SIGSAC Conference on Computer and Communications Security (Dallas, Texas, USA) (CCS’17), pp. 347-362, (2017); Skochinsky I., Igor’s tip of the week #42: Renaming and retyping in the decompiler, (2021); Song Z.; Chen J.; Zhang K., Bin2Summary: Beyond Function Name Prediction in Stripped Binaries with Functionality-Specific Code Embeddings, Proc. ACM Softw. Eng., 1, (2024); Tan H.; Luo Q.; Li J.; Zhang Y., LLM4Decompile: Decompiling Binary Code with Large Language Models, (2024); Verbeek F.; Naus N.; Ravindran B., Verifiably Correct Lifting of Position-Independent x86-64 Binaries to Symbolized Assembly, Proceedings of the 2024 on ACM SIGSAC Conference on Computer and Communications Security (, pp. 2786-2798, (2024); Votipka D.; Rabin S.; Micinski K.; Foster J.S.; Mazurek M.L., An Observational Investigation of Reverse Engineers’ Processes, 29th USENIX Security Symposium (USENIX Security 20), pp. 1875-1892, (2020); Wei J.; Wang X.; Schuurmans D.; Bosma M.; Ichter B.; Xia F.; Chi E.H.; Le Q.V.; Zhou D., Chain-of-thought prompting elicits reasoning in large language models, Proceedings of the 36th International Conference on Neural Information Processing Systems (New Orleans, LA, USA) (NIPS’22, (2022); Wong W.K.; Wu D.; Wang H.; Li Z.; Liu Z.; Wang S.; Tang Q.; Nie S.; Wu S., DecLLM: LLM-Augmented Recompilable Decompilation for Enabling Programmatic Use of Decompiled Code, Proc. ACM Softw. Eng., 2, (2025); Xia C.S.; Deng Y.; Dunn S.; Zhang L., Demystifying LLM-Based Software Engineering Agents, Proc. ACM Softw. Eng., 2, (2025); Xie D.; Zhang Z.; Jiang N.; Xu X.; Tan L.; Zhang X., ReSym: Harnessing LLMs to Recover Variable and Data Structure Symbols from Stripped Binaries, Proceedings of the 2024 on ACM SIGSAC Conference on Computer and Communications Security (, pp. 4554-4568, (2024); Xu X.; Zhang Z.; Su Z.; Huang Z.; Feng S.; Ye Y.; Jiang N.; Xie D.; Cheng S.; Tan L.; Zhang X., GenNM: Generative Neural Machine for Binary Code Decompilation, Network and Distributed System Security (NDSS) Symposium, (2025); Yang A.; Li A.; Yang B.; Zhang B.; Hui B.; Zheng B.; Yu B.; Gao C.; Huang C.; Lv C.; Zheng C.; Liu D.; Zhou F.; Huang F.; Hu F.; Ge H.; Wei H.; Lin H.; Tang J.; Yang J.; Tu J.; Zhang J.; Yang J.; Yang J.; Zhou J.; Zhou J.; Lin J.; Dang K.; Bao K.; Yang K.; Yu L.; Deng L.; Li M.; Xue M.; Li M.; Zhang P.; Wang P.; Zhu Q.; Men R.; Gao R.; Liu S.; Luo S.; Li T.; Tang T.; Yin W.; Ren X.; Wang X.; Zhang X.; Ren X.; Fan Y.; Su Y.; Zhang Y.; Zhang Y.; Wan Y.; Liu Y.; Wang Z.; Cui Z.; Zhang Z.; Zhou Z.; Qiu Z., Qwen3 Technical Report, (2025); Yang J.; Jimenez C.E.; Wettig A.; Lieret K.; Yao S.; Narasimhan K.; Press O., SWE-agent: Agent-Computer Interfaces Enable Automated Software Engineering, Advances in Neural Information Processing Systems, 37, pp. 50528-50652, (2024); Yao S.; Zhao J.; Yu D.; Du N.; Shafran I.; Narasimhan K.; Cao Y., React: Synergizing reasoning and acting in language models, International Conference on Learning Representations (ICLR), (2023); Ye C.; Cai Y.; Zhou A.; Huang H.; Ling H.; Zhang C., Manta: Hybrid-Sensitive Type Inference Toward Type-Assisted Bug Detection for Stripped Binaries, Proceedings of the 29th ACM International Conference on Architectural Support for Programming Languages and Operating Systems, 4, pp. 170-187, (2025); Yu Z.; Guo Z.; Wu Y.; Yu J.; Xu M.; Mu D.; Chen Y.; Xing X., PatchAgent: A Practical Program Repair Agent Mimicking Human Expertise, (2025); Yu Z.; Zhang Y.; Wen M.; Nie Y.; Zhang W.; Yang M., CXXCrafter: An LLM-Based Agent for Automated C/C++ Open Source Software Building, Proc. ACM Softw. Eng., 2, (2025); Zhang B.; Gao Z.; Wang H.; Cui Y.; Qin S.; Zhang C.; Chen K.; Zhao B., BinQuery: A Novel Framework for Natural Language-Based Binary Code Retrieval, Proc. ACM Softw. Eng., 2, (2025); Zhang H., CodeQL: Also a Powerful Binary Analysis Engine, (2023); Zhao J.; Nagarakatte S.; Martin M.M.K.; Zdancewic S., Formalizing the LLVM intermediate representation for verified program transformations, Proceedings of the 39th Annual ACM SIGPLAN-SIGACT Symposium on Principles of Programming Languages (, pp. 427-440, (2012); Zhou A.; Hu Y.; Xu X.; Zhang C., ARCTURUS: Full Coverage Binary Similarity Analysis with Reachability-guided Emulation, ACM Trans. Softw. Eng. Methodol., 33, 4, (2024); Zhou A.; Ye C.; Huang H.; Cai Y.; Zhang C., Plankton: Reconciling Binary Code and Debug Information, Proceedings of the 29th ACM International Conference on Architectural Support for Programming Languages and Operating Systems, 2, pp. 912-928, (2024); Zou B.; Cai M.; Zhang J.; Lee Y.J., VGBench: Evaluating Large Language Models on Vector Graphics Understanding and Generation, Proceedings of the 2024 Conference on Empirical Methods in Natural Language Processing, pp. 3647-3659, (2024)</t>
  </si>
  <si>
    <t>A. Zhou; The Hong Kong University of Science and Technology, Hong Kong, Hong Kong; email: azhouad@cse.ust.hk</t>
  </si>
  <si>
    <t>Le Goues C.; Mechtaev S.; Shi Q.; Wang C.; Ye H.; Zhang Z.</t>
  </si>
  <si>
    <t>ACM SIGAda; ACM SIGPLAN</t>
  </si>
  <si>
    <t>1st ACM SIGPLAN International Workshop on Language Models and Programming Languages, LMPL 2025, co-located with ICFP/SPLASH 2025</t>
  </si>
  <si>
    <t>12 October 2025 through 18 October 2025</t>
  </si>
  <si>
    <t>979-840072148-9</t>
  </si>
  <si>
    <t>LMPL - Proc. ACM SIGPLAN Int. Workshop Lang. Models Program. Lang., Co-located ICFP/SPLASH</t>
  </si>
  <si>
    <t>2-s2.0-105021649909</t>
  </si>
  <si>
    <t>Kuang H.; Zhang N.; Gao H.; Zhou X.; Assuncao W.K.G.; Ma X.; Shao D.; Rong G.; Zhang H.</t>
  </si>
  <si>
    <t>Kuang, Hongyu (55574640500); Zhang, Ning (60144497800); Gao, Hui (57211034569); Zhou, Xin (57194062816); Assuncao, Wesley K.G. (37361009900); Ma, Xiaoxing (7404550517); Shao, Dong (16508165800); Rong, Guoping (36987162200); Zhang, He (55685593500)</t>
  </si>
  <si>
    <t>55574640500; 60144497800; 57211034569; 57194062816; 37361009900; 7404550517; 16508165800; 36987162200; 55685593500</t>
  </si>
  <si>
    <t>Brevity is the Soul of Wit: Condensing Code Changes to Improve Commit Message Generation</t>
  </si>
  <si>
    <t>10.1145/3755881.3755977</t>
  </si>
  <si>
    <t>https://www.scopus.com/inward/record.uri?eid=2-s2.0-105023659344&amp;doi=10.1145%2F3755881.3755977&amp;partnerID=40&amp;md5=babcff2cb79a648d1702be3e8c4b985e</t>
  </si>
  <si>
    <t>State Key Lab for Novel Software Technology, Nanjing University, Nanjing, China; CSC, North Carolina State University, Raleigh, United States</t>
  </si>
  <si>
    <t>Kuang H., State Key Lab for Novel Software Technology, Nanjing University, Nanjing, China; Zhang N., State Key Lab for Novel Software Technology, Nanjing University, Nanjing, China; Gao H., State Key Lab for Novel Software Technology, Nanjing University, Nanjing, China; Zhou X., State Key Lab for Novel Software Technology, Nanjing University, Nanjing, China; Assuncao W.K.G., CSC, North Carolina State University, Raleigh, United States; Ma X., State Key Lab for Novel Software Technology, Nanjing University, Nanjing, China; Shao D., State Key Lab for Novel Software Technology, Nanjing University, Nanjing, China; Rong G., State Key Lab for Novel Software Technology, Nanjing University, Nanjing, China; Zhang H., State Key Lab for Novel Software Technology, Nanjing University, Nanjing, China</t>
  </si>
  <si>
    <t>Commit messages are valuable resources for describing why code changes are committed to repositories in version control systems (e.g., Git). They effectively help developers understand code changes and better perform software maintenance tasks. Unfortunately, developers often neglect to write high-quality commit messages in practice. Therefore, a growing body of work is proposed to generate commit messages automatically. These works all demonstrated that how to organize and represent code changes is vital in generating good commit messages, including the use of fine-grained graphs or embeddings to better represent code changes. In this study, we choose an alternative way to condense code changes before generation, i.e., proposing brief yet concise text templates consisting of the following three parts: (1) summarized code changes, (2) elicited comments, and (3) emphasized code identifiers. Specifically, we first condense code changes by using our proposed templates with the help of a heuristic-based tool named ChangeScribe, and then fine-tune CodeLlama-7B on the pairs of our proposed templates and corresponding commit messages. Our proposed templates better utilize pre-trained language models, while being naturally brief and readable to complement generated commit messages for developers. Our evaluation based on a widely used dataset showed that our approach can outperform six baselines in terms of BLEU-Norm, METEOR, and ROUGE-L, with average improvements of 51.7%, 78.7%, and 62.5%, respectively. The ablation study and human evaluation also provide further insights into the effectiveness of our approach. © 2025 Copyright held by the owner/author(s).</t>
  </si>
  <si>
    <t>Code Change Representation; Commit Message Generation; Large Language Model</t>
  </si>
  <si>
    <t>Computational linguistics; Computer programming languages; Computer software maintenance; Man machine systems; Code change representation; Code changes; Commit message generation; Embeddings; Fine grained; High quality; Language model; Large language model; Software-maintenance tasks; Version control system; Codes (symbols)</t>
  </si>
  <si>
    <t>State Key Laboratory of Novel Software Technology; Natural Science Foundation of Jiangsu Province; Nanjing University, NJU, (ZZKT2025A12, KFKT2024A13, KFKT2025A17, KFKT2025A19, KFKT2023A09, ZZKT2025B18, KFKT2024A02, KFKT2024A14, KFKT2023A10, KFKT2025A20, ZZKT2025B20, ZZKT2025B22); Nanjing University, NJU; Jiangsu Provincial Key Research and Development Program, (No.BE2021002-2); Jiangsu Provincial Key Research and Development Program; National Natural Science Foundation of China, NNSF, (62302210, 62202219); National Natural Science Foundation of China, NNSF</t>
  </si>
  <si>
    <t>Feng Dai, Jiachen Li, Ziqi Wang and Yunqi Cui also contributed to this work. This work is supported by the National Natural Science Foundation of China (No.62202219, No.62302210), the Jiangsu Provincial Key Research and Development Program (No.BE2021002-2), the Natural Science Foundation of Jiangsu Province (No.BK20241195), and the Innovation Project and Overseas Open Project of State Key Laboratory for Novel Software Technology (Nanjing University) (ZZKT2025A12, ZZKT2025B18, ZZKT2025B20, ZZKT2025B22, KFKT2025A17, KFKT2025A19, KFKT2025A20, KFKT2024A02, KFKT2024A13, KFKT2024A14, KFKT2023A09, KFKT2023A10).</t>
  </si>
  <si>
    <t>GitHub; Spring SqlConfig Annotation; Spring TestPropertySource Annotation; Ali N.; Sharafi Z.; Gueheneuc Y.-G.; Antoniol G., An empirical study on the importance of source code entities for requirements traceability, Empir. Softw. Eng., 20, 2, pp. 442-478, (2015); Banerjee S.; Lavie A., METEOR: An Automatic Metric for MT Evaluation with Improved Correlation with Human Judgments, Proceedings of the Workshop on Intrinsic and Extrinsic Evaluation Measures for Machine Translation and/or Summarization@ACL 2005, pp. 65-72, (2005); Buse R.P.L.; Weimer W., Automatically documenting program changes, ASE 2010, 25th IEEE/ACM International Conference on Automated Software Engineering, pp. 33-42, (2010); Cortes-Coy L.F.; Vasquez M.L.; Aponte J.; Poshyvanyk D., On Automatically Generating Commit Messages via Summarization of Source Code Changes, 14th IEEE International Working Conference on Source Code Analysis and Manipulation, SCAM 2014, pp. 275-284, (2014); Cortes-Coy L.F.; Vasquez M.L.; Aponte J.; Poshyvanyk D., On Automatically Generating Commit Messages via Summarization of Source Code Changes, 14th IEEE International Working Conference on Source Code Analysis and Manipulation, SCAM 2014, pp. 275-284, (2014); Dong J.; Lou Y.; Hao D.; Tan L., Revisiting Learning-based Commit Message Generation, 45th IEEE/ACM International Conference on Software Engineering, ICSE 2023, pp. 794-805, (2023); Dong J.; Lou Y.; Zhu Q.; Sun Z.; Li Z.; Zhang W.; Hao D., FIRA: Fine-Grained Graph-Based Code Change Representation for Automated Commit Message Generation, 44th IEEE/ACM 44th International Conference on Software Engineering, ICSE 2022, pp. 970-981, (2022); Dyer R.; Nguyen H.A.; Rajan H.; Nguyen T.N., Boa: a language and infrastructure for analyzing ultra-large-scale software repositories, 35th International Conference on Software Engineering, ICSE’13, pp. 422-431, (2013); Fakhoury S.; Naik A.; Sakkas G.; Chakraborty S.; Lahiri S.K., LLM-Based Test-Driven Interactive Code Generation: User Study and Empirical Evaluation, IEEE Trans. Software Eng., 50, 9, pp. 2254-2268, (2024); Feng Z.; Guo D.; Tang D.; Duan N.; Feng X.; Gong M.; Shou L.; Qin B.; Liu T.; Jiang D.; Zhou M., 2020, Findings of the Association for Computational Linguistics: EMNLP 2020, Online Event, 16-20 November 2020 (Findings of ACL, Vol. EMNLP 2020, pp. 1536-1547; He Y.; Wang L.; Wang K.; Zhang Y.; Zhang H.; Li Z., 2023. COME: Commit Message Generation with Modification Embedding, Proceedings of the 32nd ACM SIGSOFT International Symposium on Software Testing and Analysis, ISSTA 2023, pp. 792-803; He Y.; Wang L.; Wang K.; Zhang Y.; Zhang H.; Li Z., 2023. COME: Commit Message Generation with Modification Embedding, Proceedings of the 32nd ACM SIGSOFT International Symposium on Software Testing and Analysis, ISSTA 2023, pp. 792-803; Hoang T.; Kang H.J.; Lo D.; Lawall J., 2020. CC2Vec: distributed representations of code changes, ICSE’20: 42nd International Conference on Software Engineering, pp. 518-529; Hu C.; Chai Y.; Zhou H.; Meng F.; Zhou J.; Gu X., How Effectively Do Code Language Models Understand Poor-Readability Code?, Proceedings of the 39th IEEE/ACM International Conference on Automated Software Engineering, ASE 2024, pp. 795-806, (2024); Huang Y.; Jia N.; Zhou H.; Chen X.; Zheng Z.; Tang M., 2020, J. Comput. Sci. Technol., 35, 6, pp. 1258-1277; Huang Y.; Zheng Q.; Chen X.; Xiong Y.; Liu Z.; Luo X., Mining Version Control System for Automatically Generating Commit Comment, 2017 ACM/IEEE International Symposium on Empirical Software Engineering and Measurement, ESEM 2017, pp. 414-423, (2017); Jiang S.; Armaly A.; McMillan C., Automatically generating commit messages from diffs using neural machine translation, Proceedings of the 32nd IEEE/ACM International Conference on Automated Software Engineering, ASE 2017, pp. 135-146, (2017); Jiang S.; Armaly A.; McMillan C., Automatically generating commit messages from diffs using neural machine translation, Proceedings of the 32nd IEEE/ACM International Conference on Automated Software Engineering, ASE 2017, pp. 135-146, (2017); Kajko-Mattsson M., A Survey of Documentation Practice within Corrective Maintenance, Empir. Softw. Eng., 10, 1, pp. 31-55, (2005); Lebedev S., javalang: Pure Python Java Parser, (2017); Li J.; Farago D.; Petrov C.; Ahmed I., Only diff Is Not Enough: Generating Commit Messages Leveraging Reasoning and Action of Large Language Model, Proc. ACM Softw. Eng., 1, 2024, pp. 745-766, (2024); Li J.; Farago D.; Petrov C.; Ahmed I., Only diff is not enough: Generating commit messages leveraging reasoning and action of large language model, Proceedings of the ACM on Software Engineering, 1, 2024, pp. 745-766, (2024); Li S.; Niu X.; Jia Z.; Wang J.; He H.; Wang T., Logtracker: learning log revision behaviors proactively from software evolution history, Proceedings of the 26th Conference on Program Comprehension, ICPC 2018, pp. 178-188, (2018); Liu K.; Kim D.; Koyuncu A.; Li L.; Bissyande T.F.; Le Traon Y., A Closer Look at Real-World Patches, 2018 IEEE International Conference on Software Maintenance and Evolution, ICSME 2018, pp. 275-286, (2018); Liu Q.; Liu Z.; Zhu H.; Fan H.; Du B.; Qian Y., Generating commit messages from diffs using pointer-generator network, Proceedings of the 16th International Conference on Mining Software Repositories, MSR, pp. 299-309, (2019); Liu S.; Gao C.; Chen S.; Nie L.Y.; Liu Y., ATOM: Commit Message Generation Based on Abstract Syntax Tree and Hybrid Ranking, IEEE Trans. Software Eng., 48, 5, pp. 1800-1817, (2022); Liu Y., Roberta: A robustly optimized bert pretraining approach, (2019); Liu Z.; Xia X.; Hassan A.E.; Lo D.; Xing Z.; Wang X., Neural-machine-translation-based commit message generation: how far are we?, Proceedings of the 33rd ACM/IEEE International Conference on Automated Software Engineering, ASE 2018, pp. 373-384, (2018); Liu Z.; Xia X.; Hassan A.E.; Lo D.; Xing Z.; Wang X., Neural-machine-translation-based commit message generation: how far are we?, Proceedings of the 33rd ACM/IEEE International Conference on Automated Software Engineering, pp. 373-384, (2018); Loyola P.; Marrese-Taylor E.; Matsuo Y., A Neural Architecture for Generating Natural Language Descriptions from Source Code Changes, Proceedings of the 55th Annual Meeting of the Association for Computational Linguistics, ACL 2017, 2, pp. 287-292, (2017); Luong T.; Pham H.; Manning C.D., Effective Approaches to Attention-based Neural Machine Translation, Proceedings of the 2015 Conference on Empirical Methods in Natural Language Processing, EMNLP 2015, pp. 1412-1421, (2015); Ma W.; Liu S.; Zhao M.; Xie X.; Wang W.; Hu Q.; Zhang J.; Liu Y., Unveiling Code Pre-Trained Models: Investigating Syntax and Semantics Capacities, ACM Trans. Softw. Eng. Methodol., 33, 7, (2024); Maalej W.; Happel H.-J., Can development work describe itself?, Proceedings of the 7th International Working Conference on Mining Software Repositories, MSR 2010 (Co-located with ICSE), Cape Town, South Africa, May 2-3, 2010, pp. 191-200, (2010); Mesnard T.; Hardin C.; Dadashi R.; Bhupatiraju S.; Pathak S.; Sifre L.; Riviere M.; Kale M.S.; Love J.; Tafti P.; Hussenot L.; Chowdhery A.; Roberts A.; Barua A.; Botev A.; Castro-Ros A., 2024, CoRR; Mu F.; Shi L.; Wang S.; Yu Z.; Zhang B.; Wang C.; Liu S.; Wang Q., ClarifyGPT: A Framework for Enhancing LLM-Based Code Generation via Requirements Clarification, Proc. ACM Softw. Eng., 1, 2024, pp. 2332-2354, (2024); Nie L.Y.; Gao C.; Zhong Z.; Lam W.; Liu Y.; Xu Z., CoreGen: Contextualized Code Representation Learning for Commit Message Generation, Neurocomputing, 459, 2021, pp. 97-107, (2021); Nie L.Y.; Gao C.; Zhong Z.; Lam W.; Liu Y.; Xu Z., CoreGen: Contextualized Code Representation Learning for Commit Message Generation, Neurocomputing, 459, 2021, pp. 97-107, (2021); Papineni K.; Roukos S.; Ward T.; Zhu W.-J., Bleu: a Method for Automatic Evaluation of Machine Translation, Proceedings of the 40th Annual Meeting of the Association for Computational Linguistics, pp. 311-318, (2002); Qu M.; Liu J.; Kang L.; Wang S.; Ye D.; Huang T., Dynamic Scoring Code Token Tree: A Novel Decoding Strategy for Generating High-Performance Code, Proceedings of the 39th IEEE/ACM International Conference on Automated Software Engineering, ASE 2024, pp. 1308-1318, (2024); Rafailov R.; Sharma A.; Mitchell E.; Manning C.D.; Ermon S.; Finn C., Direct Preference Optimization: Your Language Model is Secretly a Reward Model, Advances in Neural Information Processing Systems 36: Annual Conference on Neural Information Processing Systems 2023, NeurIPS 2023, (2023); Rodriguez A.D.; Dearstyne K.R.; Cleland-Huang J., Prompts Matter: Insights and Strategies for Prompt Engineering in Automated Software Traceability, 31st IEEE International Requirements Engineering Conference, RE 2023 - Workshops, pp. 455-464, (2023); Roziere B.; Gehring J.; Gloeckle F.; Sootla S.; Gat I.; Tan X.E.; Adi Y.; Liu J.; Sauvestre R.; Remez T., Code llama: Open foundation models for code, (2023); See A.; Liu P.J.; Manning C.D., Get To The Point: Summarization with Pointer-Generator Networks, Proceedings of the 55th Annual Meeting of the Association for Computational Linguistics, ACL 2017, 1, pp. 1073-1083, (2017); Shang X.; Cheng S.; Chen G.; Zhang Y.; Hu L.; Yu X.; Li G.; Zhang W.; Yu N., How Far Have We Gone in Binary Code Understanding Using Large Language Models, IEEE International Conference on Software Maintenance and Evolution, ICSME 2024, pp. 1-12, (2024); Shen J.; Sun X.; Li B.; Yang H.; Hu J., On Automatic Summarization of What and Why Information in Source Code Changes, 40th IEEE Annual Computer Software and Applications Conference, COMPSAC 2016, pp. 103-112, (2016); Shi E.; Wang Y.; Tao W.; Du L.; Zhang H.; Han S.; Zhang D.; Sun H., 2022. RACE: Retrieval-augmented Commit Message Generation, Proceedings of the 2022 Conference on Empirical Methods in Natural Language Processing, EMNLP 2022, pp. 5520-5530; Tao W.; Wang Y.; Shi E.; Du L.; Han S.; Zhang H.; Zhang D.; Zhang W., On the Evaluation of Commit Message Generation Models: An Experimental Study, IEEE International Conference on Software Maintenance and Evolution, ICSME 2021, pp. 126-136, (2021); Tao W.; Zhou Y.; Wang Y.; Zhang H.; Wang H.; Zhang W., 2024, ACM Trans. Softw. Eng. Methodol., 33, 5; Tian Y.; Zhang Y.; Stol K.-J.; Jiang L.; Liu H., 2022, 44th IEEE/ACM 44th International Conference on Software Engineering, ICSE 2022, pp. 2389-2401; Touvron H.; Martin L.; Stone K.; Albert P.; Almahairi A.; Babaei Y.; Bashlykov N.; Batra S.; Bhargava P.; Bhosale S., 2023. Llama 2: Open foundation and fine-tuned chat models; van Hal S.R.P.; Post M.; Wendel K., Generating commit messages from git diffs, (2019); Vasquez M.L.; Cortes-Coy L.F.; Aponte J.; Poshyvanyk D., ChangeScribe: A Tool for Automatically Generating Commit Messages, 37th IEEE/ACM International Conference on Software Engineering, ICSE 2015, 2, pp. 709-712, (2015); Wang H.; Xia X.; Lo D.; He Q.; Wang X.; Grundy J., Context-aware Retrieval-based Deep Commit Message Generation, ACM Trans. Softw. Eng. Methodol., 30, 4, (2021); Wang H.; Xia X.; Lo D.; He Q.; Wang X.; Grundy J., Context-aware Retrieval-based Deep Commit Message Generation, ACM Trans. Softw. Eng. Methodol., 30, 4, (2021); Wang L.; Tang X.; He Y.; Ren C.; Shi S.; Yan C.; Li Z., Delving into Commit-Issue Correlation to Enhance Commit Message Generation Models, 38th IEEE/ACM International Conference on Automated Software Engineering, ASE 2023, pp. 710-722, (2023); Wang Y.; Wang W.; Joty S.R.; Hoi S.C.H., CodeT5: Identifier-aware Unified Pre-trained Encoder-Decoder Models for Code Understanding and Generation, Proceedings of the 2021 Conference on Empirical Methods in Natural Language Processing, EMNLP 2021, Virtual Event / Punta Cana, pp. 8696-8708, (2021); Weyssow M.; Zhou X.; Kim K.; Lo D.; Sahraoui H., Exploring Parameter-Efficient Fine-Tuning Techniques for Code Generation with Large Language Models, ACM Trans. Softw. Eng. Methodol., (2025); Whitehead J., Collaboration in Software Engineering: A Roadmap, Future of Software Engineering (FOSE’07), pp. 214-225, (2007); Wilcoxon F., Individual comparisons by ranking methods, Breakthroughs in statistics: Methodology and distribution, pp. 196-202, (1992); Wu Y.; Li Y.; Yu S., Commit Message Generation via ChatGPT: How Far Are We?, Proceedings of the 2024 IEEE/ACM First International Conference on AI Foundation Models and Software Engineering, pp. 124-129, (2024); Xu S.; Yao Y.; Xu F.; Gu T.; Tong H.; Lu J., Commit Message Generation for Source Code Changes, Proceedings of the Twenty-Eighth International Joint Conference on Artificial Intelligence, IJCAI 2019, pp. 3975-3981, (2019); Xue Z.; Li L.; Tian S.; Chen X.; Li P.; Chen L.; Jiang T.; Zhang M., LLM4Fin: Fully Automating LLM-Powered Test Case Generation for FinTech Software Acceptance Testing, Proceedings of the 33rd ACM SIGSOFT International Symposium on Software Testing and Analysis, pp. 1643-1655, (2024); Yang G.; Zhou Y.; Chen X.; Zhang X.; Zhuo T.Y.; Chen T., Chain-of-Thought in Neural Code Generation: From and for Lightweight Language Models, IEEE Trans. Software Eng., 50, 9, pp. 2437-2457, (2024); Yao S.; Zhao J.; Yu D.; Du N.; Shafran I.; Narasimhan K.R.; Cao Y., ReAct: Synergizing Reasoning and Acting in Language Models, The Eleventh International Conference on Learning Representations, ICLR 2023, (2023); Zheng Y.; Zhang R.; Zhang J.; Ye Y.; Luo Z.; Ma Y., LlamaFactory: Unified Efficient Fine-Tuning of 100+ Language Models, CoRR, (2024)</t>
  </si>
  <si>
    <t>H. Gao; State Key Lab for Novel Software Technology, Nanjing University, Nanjing, China; email: ghalexcs@gmail.com</t>
  </si>
  <si>
    <t>2-s2.0-105023659344</t>
  </si>
  <si>
    <t>Huang Z.; Zhou Z.; Song L.; Deng F.; Zhang L.; SongGong K.; Shen M.</t>
  </si>
  <si>
    <t>Huang, Zhao (60389100200); Zhou, Zhenji (55935535700); Song, Lei (60389168700); Deng, Fenglei (57219563232); Zhang, Lei (60389437600); SongGong, Kunkun (57220952556); Shen, Minghang (57987539400)</t>
  </si>
  <si>
    <t>60389100200; 55935535700; 60389168700; 57219563232; 60389437600; 57220952556; 57987539400</t>
  </si>
  <si>
    <t>CID4IoT: IoT-Oriented Command Injection Vulnerability Detection Based on Critical Code Extraction and LLM-Analysis</t>
  </si>
  <si>
    <t>IEEE Internet of Things Journal</t>
  </si>
  <si>
    <t>10.1109/JIOT.2026.3662325</t>
  </si>
  <si>
    <t>https://www.scopus.com/inward/record.uri?eid=2-s2.0-105030084644&amp;doi=10.1109%2FJIOT.2026.3662325&amp;partnerID=40&amp;md5=129b8767d9847d85b59614a50d7edbb9</t>
  </si>
  <si>
    <t>Army Engineering University of PLA, Nanjing, 210007, China</t>
  </si>
  <si>
    <t>Huang Z., Army Engineering University of PLA, Nanjing, 210007, China; Zhou Z., Army Engineering University of PLA, Nanjing, 210007, China; Song L., Army Engineering University of PLA, Nanjing, 210007, China; Deng F., Army Engineering University of PLA, Nanjing, 210007, China; Zhang L., Army Engineering University of PLA, Nanjing, 210007, China; SongGong K., Army Engineering University of PLA, Nanjing, 210007, China; Shen M., Army Engineering University of PLA, Nanjing, 210007, China</t>
  </si>
  <si>
    <t>The Internet of Things (IoT) devices have brought invaluable convenience to our daily lives. However, they also introduce significant security challenges. Common vulnerabilities in numerous IoT devices predominantly reside in their web services. Unfortunately, existing vulnerability detection methods either incur heavy execution overhead or produce excessive false positives/negatives. This significantly hinders the efficient analysis of vulnerabilities in web services. This paper proposes CID4IoT, a novel static automated vulnerability detection approach designed to effectively detect command injection vulnerabilities in web services provided by IoT devices. Inspired by the concept of taint analysis, CID4IoT first analyzes vulnerability reports to identify taint source functions and sink functions. Then, CID4IoT extracts pseudocode between taint source functions and sink functions to form critical code snippets. Subsequently, it utilizes LLM to analyze these critical code snippets for vulnerability detection. We implemented a prototype of CID4IoT and evaluated it on real firmware devices. CID4IoT discovered 54 previously unknown vulnerabilities, of which 39 are confirmed by CVE. Compared with state-of-the-art tools KARONTE and SaTC, it identified significantly more vulnerabilities in the test set while achieving notable improvements in analysis efficiency. The results demonstrate that CID4IoT is effective in detecting flaws in IoT devices. © 2014 IEEE.</t>
  </si>
  <si>
    <t>Command Injection; IoT Firmware Security; Large Language Model; Vulnerability Detection; Web Services</t>
  </si>
  <si>
    <t>Codes (symbols); Extraction; Firmware; Internet of things; Network security; Websites; Command injections; Critical codes; Internet of thing firmware security; Language model; Large language model; Sink function; Source functions; Source-sink; Vulnerability detection; Webs services; Web services</t>
  </si>
  <si>
    <t>National Natural Science Foundation of China, NNSF, (62401624)</t>
  </si>
  <si>
    <t>ACKNOWLEDGMENTS This work was supported by the National Natural Science Foundation of China (Grant No. 62401624).</t>
  </si>
  <si>
    <t>Duarte F., 60+ amazing iot statistics (2024-2030); Pirbhulal S.; Chockalingam S.; Shukla A.; Abie H., Iot cybersecurity in 5g and beyond: a systematic literature review, Int. J. Inf. Secur., 23, 4, pp. 2827-2879, (2024); Agustine K.; Tati D.I.; Andrea V.A.; Anggreainy M.S.; Kurniawan A., A systematic literature review of cyber security and privacy in iot devices, 2023 6th International Conference of Computer and Informatics Engineering (IC2IE), 2023, pp. 47-52; Ahmed E.; Islam A.; Ashraf M.; Chowdhury A.I.; Rahman M.M., Internet of things (iot): Vulnerabilities, security concerns and things to consider, 2020 11th International Conference on Computing, Communication and Networking Technologies (ICCCNT), 2020, pp. 1-6; Feng X.; Liao X.; Wang X.; Wang H.; Li Q.; Yang K.; Zhu H.; Sun L., Understanding and securing device vulnerabilities through automated bug report analysis, Proceedings of the 28th USENIX Conference on Security Symposium, ser. SEC’19, pp. 887-903, (2019); Wang D.; Jiang M.; Chang R.; Zhou Y.; Wang H.; Hou B.; Wu L.; Luo X., An empirical study on the insecurity of end-of-life (eol) iot devices, IEEE Transactions on Dependable and Secure Computing, 21, 4, pp. 3501-3514, (2024); Chen J.; Diao W.; Zhao Q.; Zuo C.; Lin Z.; Wang X.; Lau W.C.; Sun M.; Yang R.; Zhang K., Iotfuzzer: Discovering memory corruptions in iot through app-based fuzzing, Network and Distributed System Security Symposium, (2018); Zhang Y.; Huo W.; Jian K.; Shi J.; Lu H.; Liu L.; Wang C.; Sun D.; Zhang C.; Liu B., Srfuzzer: an automatic fuzzing framework for physical soho router devices to discover multi-type vulnerabilities, Proceedings of the 35th Annual Computer Security Applications Conference, ser. ACSAC’19, pp. 544-556, (2019); Kim M.; Kim D.; Kim E.; Kim S.; Jang Y.; Kim Y., Firmae: Towards large-scale emulation of iot firmware for dynamic analysis, Proceedings of the 36th Annual Computer Security Applications Conference, ser. ACSAC’20, pp. 733-745, (2020); Zheng Y.; Davanian A.; Yin H.; Song C.; Zhu H.; Sun L., FIRM-AFL: High-Throughput greybox fuzzing of IoT firmware via augmented process emulation, 28th USENIX Security Symposium (USENIX Security 19), pp. 1099-1114, (2019); Zaddach J.; Bruno L.; Francillon A.; Balzarotti D., Avatar: A framework to support dynamic security analysis of embedded systems’ firmwares, Proceedings 2014 Network and Distributed System Security Symposium, (2014); Wright C.; Moeglein W.A.; Bagchi S.; Kulkarni M.; Clements A.A., Challenges in firmware re-hosting, emulation, and analysis, ACM Comput. Surv., 54, 1; Cheng K.; Zheng Y.; Liu T.; Guan L.; Liu P.; Li H.; Zhu H.; Ye K.; Sun L., Detecting vulnerabilities in linux-based embedded firmware with sse-based on-demand alias analysis, Proceedings of the 32nd ACM SIGSOFT International Symposium on Software Testing and Analysis, ser. ISSTA 2023, pp. 360-372, (2023); Chen L.; Wang Y.; Cai Q.; Zhan Y.; Hu H.; Linghu J.; Hou Q.; Zhang C.; Duan H.; Xue Z., Sharing more and checking less: Leveraging common input keywords to detect bugs in embedded systems, 30th USENIX Security Symposium (USENIX Security 21), pp. 303-319, (2021); Redini N.; Machiry A.; Wang R.; Spensky C.; Continella A.; Shoshitaishvili Y.; Kruegel C.; Vigna G., Karonte: Detecting insecure multi-binary interactions in embedded firmware, 2020 IEEE Symposium on Security and Privacy (SP), 2020, pp. 1544-1561; Zhao J.; Li Y.; Zou Y.; Liang Z.; Xiao Y.; Li Y.; Peng B.; Zhong N.; Wang X.; Wang W.; Huo W., Leveraging semantic relations in code and data to enhance taint analysis of embedded systems, 33rd USENIX Security Symposium (USENIX Security 24), pp. 7067-7084, (2024); Khan M.A.M.; Bari M.S.; Do X.L.; Wang W.; Parvez M.R.; Joty S., xcodeeval: A large scale multilingual multitask benchmark for code understanding, generation, translation and retrieval; Menguy G.; Bardin S.; Bonichon R.; de Souza Lima C., Ai-based blackbox code deobfuscation: Understand, improve and mitigate, CoRR; Suneja S.; Zheng Y.; Zhuang Y.; Laredo J.A.; Morari A., Towards reliable ai for source code understanding, Proceedings of the ACM Symposium on Cloud Computing, ser. SoCC’21, pp. 403-411, (2021); Deng G.; Liu Y.; Mayoral-Vilches V.; Liu P.; Li Y.; Xu Y.; Zhang T.; Liu Y.; Pinzger M.; Rass S., Pentestgpt: An llm-empowered automatic penetration testing tool; Deng Y.; Xia C.S.; Peng H.; Yang C.; Zhang L., Large language models are zero-shot fuzzers: Fuzzing deep-learning libraries via large language models, Proceedings of the 32nd ACM SIGSOFT International Symposium on Software Testing and Analysis, ser. ISSTA 2023, pp. 423-435, (2023); Pearce H.; Tan B.; Krishnamurthy P.; Khorrami F.; Karri R.; Dolan-Gavitt B., Pop quiz! can a large language model help with reverse engineering?, CoRR; Chen C.; Su J.; Chen J.; Wang Y.; Bi T.; Yu J.; Wang Y.; Lin X.; Chen T.; Zheng Z., When chatgpt meets smart contract vulnerability detection: How far are we?, ACM Trans. Softw. Eng. Methodol., 34, 4, (2025); Purba M.D.; Ghosh A.; Radford B.J.; Chu B., Software vulnerability detection using large language models, 2023 IEEE 34th International Symposium on Software Reliability Engineering Workshops (ISSREW), 2023, pp. 112-119; Tripp O.; Pistoia M.; Fink S.J.; Sridharan M.; Weisman O., Taj: effective taint analysis of web applications, Proceedings of the 30th ACM SIGPLAN Conference on Programming Language Design and Implementation, ser. PLDI’09, pp. 87-97, (2009); Shang X.; Cheng S.; Chen G.; Zhang Y.; Hu L.; Yu X.; Li G.; Zhang W.; Yu N., How far have we gone in binary code understanding using large language models, 2024 IEEE International Conference on Software Maintenance and Evolution (ICSME), 2024, pp. 1-12; Cheshkov A.; Zadorozhny P.; Levichev R., Evaluation of chatgpt model for vulnerability detection; Xiao H.; Zhang Y.; Shen M.; Lin C.; Zhang C.; Liu S.; Yang M., Accurate and efficient recurring vulnerability detection for iot firmware, Proceedings of the 2024 on ACM SIGSAC Conference on Computer and Communications Security, ser. CCS’24, pp. 3317-3331, (2024); Kang S.; Chen B.; Yoo S.; Lou J.-G., Explainable automated debugging via large language model-driven scientific debugging, Empirical Softw. Engg., 30, 2, (2024); Ye J.; Fei X.; de Carne de Carnavalet X.; Zhao L.; Wu L.; Zhang M., Detecting command injection vulnerabilities in linux-based embedded firmware with llm-based taint analysis of library functions, Computers Security, 144, (2024); The interactive disassembler pro is a computer software disassembler which generates assembly language code from machine-executable code, (2005); An ida plugin which makes it possible to write scripts for ida, (2019); Wright C.; Moeglein W.A.; Bagchi S.; Kulkarni M.; Clements A.A., Challenges in firmware re-hosting, emulation, and analysis, ACM Comput. Surv., 54, 1; Kim M.; Kim D.; Kim E.; Kim S.; Jang Y.; Kim Y., Firmae: Towards large-scale emulation of iot firmware for dynamic analysis, Proceedings of the 36th Annual Computer Security Applications Conference, ser. ACSAC’20, pp. 733-745, (2020); Gao Z.; Zhang C.; Liu H.; Sun W.; Tang Z.; Jiang L.; Chen J.; Xie Y., Faster and better: Detecting vulnerabilities in linux-based iot firmware with optimized reaching definition analysis, Proceedings 2024 Network and Distributed System Security Symposium; Devlin J.; Chang M.-W.; Lee K.; Toutanova K., Bert: Pre-training of deep bidirectional transformers for language understanding, North American Chapter of the Association for Computational Linguistics, (2019); Gibbs W.; Raj A.S.; Vadayath J.M.; Tay H.J.; Miller J.; Ajayan A.; Basque Z.L.; Dutcher A.; Dong F.; Maso X.; Vigna G.; Kruegel C.; Doupe A.; Shoshitaishvili Y.; Wang R., Operation mango: Scalable discovery of Taint-Style vulnerabilities in binary firmware services, 33rd USENIX Security Symposium (USENIX Security 24), pp. 7123-7139, (2024)</t>
  </si>
  <si>
    <t>Z. Huang; Army Engineering University of PLA, Nanjing, 210007, China; email: acdax@163.com</t>
  </si>
  <si>
    <t>IEEE Internet Things J.</t>
  </si>
  <si>
    <t>2-s2.0-105030084644</t>
  </si>
  <si>
    <t>Mansouri N.; Soui M.; Kessentini M.</t>
  </si>
  <si>
    <t>Mansouri, Nesrine (57223691130); Soui, Makram (36731777400); Kessentini, Marouane (25653537200)</t>
  </si>
  <si>
    <t>57223691130; 36731777400; 25653537200</t>
  </si>
  <si>
    <t>Mining user reviews for method-level bug localization using transformers in java-based applications</t>
  </si>
  <si>
    <t>Neural Computing and Applications</t>
  </si>
  <si>
    <t>10.1007/s00521-025-11611-w</t>
  </si>
  <si>
    <t>https://www.scopus.com/inward/record.uri?eid=2-s2.0-105017709899&amp;doi=10.1007%2Fs00521-025-11611-w&amp;partnerID=40&amp;md5=be895967f3d7ef25a3d6ac8aee52a13f</t>
  </si>
  <si>
    <t>School of Innovation and Technology, Michigan-Flint University, MI, United States; Grand Valley University, MI, United States</t>
  </si>
  <si>
    <t>Mansouri N., School of Innovation and Technology, Michigan-Flint University, MI, United States; Soui M., School of Innovation and Technology, Michigan-Flint University, MI, United States; Kessentini M., Grand Valley University, MI, United States</t>
  </si>
  <si>
    <t>Users frequently post hundreds of reviews on mobile applications, often expressing dissatisfaction, reporting bugs, or suggesting new features. These reviews represent a valuable feedback channel that can be leveraged to improve software quality and user satisfaction. In this study, we propose an enhanced transformer-driven approach to automatically link user reviews to relevant method-level code elements in mobile apps. Rather than stopping at the file or class level, our method identifies specific Java methods that are most likely responsible for the issues described in user feedback. Our pipeline begins by filtering reviews through a combined sentiment and intent-aware layer, where reviews are retained if they either exhibit strong negative sentiment or are classified as complaints or feature requests using a zero-shot intent classification model. To group related reviews, we employ BERTopic. This transformer-based topic modeling technique uses Sentence-BERT embeddings and HDBSCAN clustering to form coherent semantic clusters without predefining the number of topics. Each topic is then represented as a dense vector by averaging the embeddings of the clustered reviews. On the code side, we extract and preprocess Java methods using JavaParser and generate contextual embeddings using Sentence-BERT. Cosine similarity is computed between topic vectors and code vectors to identify the Java methods most closely aligned with the concerns in each cluster. We validate our approach on a dataset of 44,683 user reviews spanning 10 open-source Android applications. The results demonstrate the effectiveness of the method in accurately identifying method-level code elements related to user-reported issues, making it a valuable tool for software maintenance and evolution. © The Author(s), under exclusive licence to Springer-Verlag London Ltd., part of Springer Nature 2025.</t>
  </si>
  <si>
    <t>BART; BERTopic; Intent classification; Mobile apps; Reviews; Sentence-BERT; Similarity</t>
  </si>
  <si>
    <t>Classification (of information); Codes (symbols); Computer software maintenance; Computer software selection and evaluation; Embeddings; Java programming language; Mobile applications; Mobile computing; Open source software; Open systems; Semantics; Software quality; BART; Bertopic; Bug localizations; Embeddings; Intent classification; Java methods; Mobile app; Sentence-BERT; Similarity; User reviews; Reviews</t>
  </si>
  <si>
    <t>Ucar A.; Karakose M.; Kirimca N., Artificial intelligence for predictive maintenance applications: key components, trustworthiness, and future trends, Multidiscip Digital Pub Inst (MDPI), (2024); Wei J.; Courbis A.-L.; Lambolais T.; Xu B.; Bernard P.L.; Dray G., Zero-shot bilingual app reviews mining with large language models, (2023); Wang C.; Liu T.; Liang P.; Daneva M.; Sinderen M., The role of user reviews in aupdates A preliminary investigation on arelease notes, (2022); Henao P.R.; Fischbach J.; Spies D.; Frattini J.; Vogelsang A., Transfer learning for mining feature requests and bug reports from tweets and astore reviews, (2021); Nema P.; Anthonysamy P.; Taft N.; Peddinti S.T., Analyzinguserperspectivesonmobileappprivacyatscale, In:Proceedings-Internationalconferenceonsoftwareengineering,Vol.2022-May, pp. 112-124, (2022); Chen Q.; Chen C.; Hassan S.; Xing Z.; Xia X.; Hassan A.E., How should i improve the ui of my app?: a study of user reviews of popular apps in the google play, ACM Trans Softw Eng Methodol, (2021); Fuad A.; Al-Yahya M., Analysis and classification of mobile apps using topic modeling: a case study on google play arabic apps, Complexity, (2021); Luiz W.; Viegas F.; Alencar R.; Mourao F.; Salles T.; Carvalho D.; Goncalves M.A.; Rocha L., A feature-oriented sentiment rating for mobile app reviews, The Web Conference 2018 - Proceedings of the World Wide Web Conference, WWW 2018, pp. 1909-1918, (2018); McIlroy S.; Ali N.; Khalid H.; Hassan A.E., Analyzing and automatically labelling the types of user issues that are raised in mobile app reviews, Empir Softw Eng, 21, pp. 1067-1106, (2016); Masrury R.A.; Fannisa Alamsyah A., Analyzing tourism mobile applications perceived quality using sentiment analysis and topic modeling, International Conference on Information and Communication Technology (ICoICT), (2019); Zecevic M.; Mijatovic D.; Koklic M.K.; Zabkar V.; Gidakovic P., User perspectives of diet-tracking apps: Reviews content analysis and topic modeling, (2021); Palomba F.; Salza P.; Ciurumelea A.; Panichella S.; Gall H.; Ferrucci F.; Lucia A.D., Recommendingandlocalizingchangerequestsformobileappsbasedonuserreviews, In:Proceedings-2017Ieee/Acm39thinternationalconferenceonsoftwareengineering,Icse2017, pp. 106-117, (2017); Pinzger M.; Bavota G.; Marcus A.; Society I.C.; Klagenfurt U.; Software Engineering I.C.S.T.C.; Electrical I.; Engineers E., Analyzing reviews and code of mobile apps for better release planning, (2018); Grano G.; Ciurumelea A.; Panichella S.; Palo F., Exploring the integration of user feedback in automated testing of android applications, IEEE international conference on software analysis, evolution and reengineering (SANER), (2018); Pelloni L.; Grano G.; Ciurumelea A.; Panichella S.; Palomba F.; Gall H.C., BECLoMA: augmenting stack traces with user review information, IEEE 25th international conference on software analysis, evolution and reengineering (SANER), (2018); Grano G.; Sorbo A.D.; Mercaldo F.; Visaggio C.A.; Canfora G.; Panichella S., Android apps and user feedback: a dataset for software evolution and quality improvement, WAMA 2017 - proceedings of the 2nd ACM SIGSOFT international workshop on amarket analytics, co-located with FSE 2017, pp. 8-11, (2017); Noei E.; Syer M.D.; Zou Y.; Hassan A.E.; Keivanloo I., A study of the relation of mobile device attributes with the user-perceived quality of android apps, Empir Softw Eng, 22, pp. 3088-3116, (2017); Zhang T.; Chen J.; Zhan X.; Luo X.; Lo D.; Jiang H., Where2change: change request localization for app reviews, IEEE Trans Softw Eng, 47, pp. 2590-2616, (2021); Alaboudi A.; LaToza T.D., What constitutes debugging? an exploratory study of debugging episodes, Empir Softw Eng, (2023); Lanza M.; Penta M.D.; Xie T., App store mining and analysis: MSR for App Stores, Electrical I, Engineers E, (2012); Guzman E.; Maalej W., How do users like this feature? A fine grained sentiment analysis of app reviews, IEEE 22nd International Requirements Engineering Conference (RE), ??? p, (2014); Kim S.; Penta M.D.; Zimmermann T., 2013San Francisco, C.I.C.: Retrieving and analyzing mobile apps feature requests from online reviews, , Electrical I, Engineers E, (2024); Maalej W.; Kurtanovic Z.; Nabil H.; Stanik C., On the automatic classification of app reviews, Requir Eng, 21, pp. 311-331, (2016); Zhou Y.; Su Y.; Chen T.; Huang Z.; Gall H.; Panichella S., User review-based change file localization for mobile applications, (2019); Panichella S.; Sorbo A.D.; Guzman E.; Visaggio C.A.; Canfora G.; Gall H., Ardoc:Appreviewsdevelopmentorientedclassifier, Proceedingsoftheacmsigsoftsymposiumonthefoundationsofsoftwareengineering,Vol.13-18-November-2016, pp. 1023-1027, (2016); Srisopha K.; Phonsom C.; Li M.; Link D.; Boehm B., On building an automatic identification of country-specific feature requests in mobile app reviews: Possibilities and challenges, Proceedings - 2020 IEEE/ACM 42nd International Conference on Software Engineering Workshops, ICSEW 2020, pp. 494-498, (2020); Gu X.; Kim S., What parts of your apps are loved by users?, Proceedings - 2015 30th IEEE/ACM International Conference on Automated Software Engineering, ASE 2015, pp. 760-770, (2016); Gunaratnam I.; Wickramarachchi D.N., Computationalmodelforratingmobileapplicationsbasedonfeatureextraction, Icac2020-2Ndinternationalconferenceonadvancementsincomputing,Proceedings, pp. 180-185, (2020); Martens D.; Maalej W., Release early, release often, and watch your users’ emotions: lessons from emotional patterns, IEEE Softw, 36, pp. 32-37, (2019); Islam M.N.; Islam I.; Munim K.M.; Islam A.K.M.N., A review on the mobile applications developed for covid-19: an exploratory analysis, IEEE Access, 8, pp. 145601-145610, (2020); Yahya A.E.; Gharbi A.; Yafooz W.M.S.; Al-Dhaqm A., A novel hybrid deep learning model for detecting and classifying non-functional requirements of mobile apps issues, Electronics (Switzerland), (2023); Al-Hawari A.; Najadat H.; Shatnawi R., Classification of application reviews into software maintenance tasks using data mining techniques, Softw Qual J, 29, pp. 667-703, (2021); Dabrowski J.; Letier E.; Perini A.; Susi A., Mining and searching app reviews for requirements engineering: evaluation and replication studies, Inf Syst, (2023); Li X.; Zhang Z.; Stefanidis K., Sentiment-aware analysis of mobile apps user reviews regarding particular updates requirements analysis view project DIACHRON view project, (2018); Dit B.; Revelle M.; Gethers M.; Poshyvanyk D., Feature location in source code: a taxonomy and survey, J Softw Evolut Process, 25, pp. 53-95, (2013); Bacchelli A.; Lanza M.; Robbes R., LinkingE-Mailsandsourcecodeartifacts, In:Proceedingsofthe32ndacmieeeinternationalconferenceonsoftwareengineering-Volume2.Volume2.,???, (2010); Sorbo A.D.; Panichella S.; Visaggio C.A.; Penta M.D.; Canfora G.; Gall H., Deca: development emails content analyzer, proceedings - international conference on software engineering, pp. 641-644, (2016); Sorbo A.D.; Panichella S.; Visaggio C.A.; Penta M.D.; Canfora G.; Gall H., Deca: development emails content analyzer, proceedings - international conference on software engineering, pp. 641-644, (2016); Panichella S.; Aponte J.; Penta M.D.; Marcus A.; Canfora G., Miningsourcecodedescriptionsfromdevelopercommunications, 201220Thieeeinternationalconferenceonprogramcomprehension(Icpc):Proceedings:June11-13,2012, (2012); Vassallo C.; Panichella S.; Penta M.D.; Canfora G., Codes: mining source code descriptions from developers discussions, 22nd international conference on program comprehension, ICPC 2014 - Proceedings, pp. 106-109, (2014); Ciborowska A.; Damevski K., Fast changeset-based bug localization with bert, In: Proceedings - International Conference on Software Engineering, pp. 946-957, (2022); Ciurumelea A.; Panichella S.; Gall H.C., Poster: Automated user reviews analyser, Proceedings - International Conference on Software Engineering, pp. 317-318, (2018); Palomba F.; Linares-Vasquez M.; Bavota G.; Oliveto R.; Penta M.D.; Poshyvanyk D.; Lucia A.D., Crowdsourcing user reviews to support the evolution of mobile apps, J Syst Softw, 137, pp. 143-162, (2018); Grootendorst M., Bertopic: neural topic modeling with a class-based tf-idf procedure, (2022); Reimers N.; Gurevych I., Sentence-bert: Sentence embeddings using siamese bert-networks, (2019); Malzer C.; Baum M., A hybrid approach to hierarchical density-based cluster selection, (2021); Lewis M.; Liu Y.; Goyal N.; Ghazvininejad M.; Mohamed A.; Levy O.; Stoyanov V.; Zettlemoyer L.; Ai F., Bart: Denoising sequence-to-sequence pre-training for natural language generation, translation, and comprehension, Technical Report., (2022); Devlin J.; Chang M.-W.; Lee K.; Google K.T.; Language A.I., BERT: pre-training of deep bidirectional transformers for language understanding, (2018); Bonta V.; Kumaresh N.; Janardhan N., A comprehensive study on lexicon based approaches for sentiment analysis, Asian J Comput Sci Technol, 8, pp. 1-6, (2019); Kitasuka T.; Aritsugi M.; Rahutomo F., Semantic cosine similarity, (2012); Ripon K.; SahaMatthew Leaset S.K.D.E.P., Improving Bug Localization Using Structured Information Retrieval, IEEE, (2013)</t>
  </si>
  <si>
    <t>N. Mansouri; School of Innovation and Technology, Michigan-Flint University, United States; email: mnesrine@umich.edu</t>
  </si>
  <si>
    <t>Neural Comput. Appl.</t>
  </si>
  <si>
    <t>2-s2.0-105017709899</t>
  </si>
  <si>
    <t>Biswas M.; Anish P.R.; Ghaisas S.</t>
  </si>
  <si>
    <t>Biswas, Momojit (57563007500); Anish, Preethu Rose (55892550700); Ghaisas, Smita (36188418900)</t>
  </si>
  <si>
    <t>57563007500; 55892550700; 36188418900</t>
  </si>
  <si>
    <t>Interpretable App Review Classification with Transformers</t>
  </si>
  <si>
    <t>Proceedings - 32nd IEEE International Requirements Engineering Conference Workshops, REW 2024</t>
  </si>
  <si>
    <t>10.1109/REW61692.2024.00009</t>
  </si>
  <si>
    <t>https://www.scopus.com/inward/record.uri?eid=2-s2.0-85203106901&amp;doi=10.1109%2FREW61692.2024.00009&amp;partnerID=40&amp;md5=695093c03c9cf5bd48956ef14c3c4403</t>
  </si>
  <si>
    <t>Tcs Research, Kolkata, India; Tcs Research, Pune, India</t>
  </si>
  <si>
    <t>Biswas M., Tcs Research, Kolkata, India; Anish P.R., Tcs Research, Pune, India; Ghaisas S., Tcs Research, Pune, India</t>
  </si>
  <si>
    <t>App stores serve as platforms for users to discover and download applications (apps). The reviews on these app stores serve as a valuable resource for app developers to monitor app performance. These reviews encompass diverse information, including user experiences, bug reports, feature requests, and overall app ratings. Analyzing app reviews has proved to be useful for many areas of software engineering (e.g., requirement engineering, testing, etc.). While deep learning methods show promise in app review classification, their black-box nature poses challenges in terms of transparency, hindering developers from fully trusting and utilizing their outputs. To address this, our paper introduces a novel approach called Interpretable App Review Classification with Transformers (IARCT) for enhancing transparency in app review classification. We illuminate the significance of individual words in the app reviews, evaluating their influence on predictions through the application of Shapley additive values. This approach generates contextual justifications that succinctly explain the reasoning behind the model's prediction. We applied this technique to both BERT and GPT-2 models, showing its effectiveness in classifying publicly available app reviews.  © 2024 IEEE.</t>
  </si>
  <si>
    <t>App Reviews; Explainable AI; Requirements Engineering; Transformer-based architectures</t>
  </si>
  <si>
    <t>Black-box testing; Requirements engineering; App review; App stores; Application developers; Application performance; Application stores; Bug reports; Explainable AI; Requirement engineering; Transformer-based architecture; Users' experiences; Distribution transformers</t>
  </si>
  <si>
    <t>Hoos E.; Groger C.; Kramer S.; Mitschang B., Improving business processes through mobile apps, proceedings of the 16th International Confrence on Enterprise Information Systems (ICEIS), pp. 71-82, (2014); Pagano D.; Maalej W., User feedback in the appstore: An empirical study, 2013 21st IEEE international requirements engineering conference (RE). IEEE, pp. 125-134, (2013); Stocchi L.; Pourazad N.; Michaelidou N.; Tanusondjaja A.; Harrigan P., Marketing research on mobile apps: Past, present and future, Journal of the Academy of Marketing Science, pp. 1-31, (2022); Kaur K.; Kaur P., Bert-rcnn: An automatic classification of app reviews using transfer learning based rcnn deep model, (2023); Wei J.; Courbis A.-L.; Lambolais T.; Xu B.; Bernard P.L.; Dray G., Zero-shot bilingual app reviews mining with large language models, 2023 IEEE 35th International Conference on Tools with Artificial Intelligence (ICTAI). IEEE, pp. 898-904, (2023); Finkelstein A.; Harman M.; Jia Y.; Martin W.; Sarro F.; Zhang Y., App store analysis: Mining app stores for relationships between customer, business and technical characteristics, RN, 14, 10, (2014); Al Kilani N.; Tailakh R.; Hanani A., Automatic classification of apps reviews for requirement engineering: Exploring the customers need from healthcare applications, 2019 sixth international conference on social networks analysis, management and security (SNAMS). IEEE, pp. 541-548, (2019); Villarroel L.; Bavota G.; Russo B.; Oliveto R.; Di Penta M., Release planning of mobile apps based on user reviews, Proceedings of the 38th International Conference on Software Engineering, pp. 14-24, (2016); Lu M.; Liang P., Automatic classification of non-functional requirements from augmented app user reviews, Proceedings of the 21st International Conference on Evaluation and Assessment in Software Engineering, pp. 344-353, (2017); Bacchelli A.; Dal Sasso T.; D'Ambros M.; Lanza M., Content classification of development emails, 2012 34th International Conference on Software Engineering (ICSE). IEEE, pp. 375-385, (2012); Maalej W.; Kurtanovic Z.; Nabil H.; Stanik C., On the automatic classification of app reviews, Requirements Engineering, 21, pp. 311-331, (2016); Panichella S.; Di Sorbo A.; Guzman E.; Visaggio C.A.; Canfora G.; Gall H.C., How can i improve my app classifying user reviews for software maintenance and evolution, 2015 IEEE international conference on software maintenance and evolution (ICSME). IEEE, pp. 281-290, (2015); Hassija V.; Chamola V.; Mahapatra A.; Singal A.; Goel D.; Huang K.; Scardapane S.; Spinelli I.; Mahmud M.; Hussain A., Interpreting black-box models: A review on explainable artificial intelligence, Cognitive Computation, 16, 1, pp. 45-74, (2024); Lundberg S.M.; Lee S.-I., A unified approach to interpreting model predictions, Advances in neural information processing systems, 30, (2017); Devlin J.; Chang M.-W.; Lee K.; Toutanova K., Bert: Pre-training of deep bidirectional transformers for language understanding, (2018); Radford A.; Wu J.; Child R.; Luan D.; Amodei D.; Sutskever I., Language models are unsupervised multitask learners, OpenAI blog, 1, 8, (2019); Malgaonkar S.; Licorish S.A.; Savarimuthu B.T.R., Prioritizing user concerns in app reviews-a study of requests for new features, enhancements and bug fixes, Information and Software Technology, 144, (2022); Wang C.; Zhang F.; Liang P.; Daneva M.; Van Sinderen M., Can app changelogs improve requirements classification from app reviews an exploratory study, Proceedings of the 12th ACM/IEEE International Symposium on Empirical Software Engineering and Measurement, pp. 1-4, (2018); Guzman E.; El-Haliby M.; Bruegge B., Ensemble methods for app review classification: An approach for software evolution (n), 2015 30th IEEE/ACM International Conference on Automated Software Engineering (ASE). IEEE, pp. 771-776, (2015); Pandey M.; Litoriya R.; Pandey P., Perception-based classification of mobile apps: A critical review, Smart computational strategies: Theoretical and practical aspects, pp. 121-133, (2019); Messaoud M.B.; Jenhani I.; Jemaa N.B.; Mkaouer M.W., A multi-label active learning approach for mobile app user review classification, Knowledge Science, Engineering and Management: 12th International Conference, KSEM 2019, pp. 805-816, (2019); Aslam N.; Ramay W.Y.; Xia K.; Sarwar N., Convolutional neural network based classification of app reviews, IEEE Access, 8, pp. 185619-185628, (2020); Haering M.; Stanik C.; Maalej W., Automatically matching bug reports with related app reviews, 2021 IEEE/ACM 43rd International Conference on Software Engineering (ICSE). IEEE, pp. 970-981, (2021); Shah F.A.; Sirts K.; Pfahl D., Simple app review classification with only lexical features, ICSOFT, pp. 146-153, (2018); Yang H.; Liang P., Identification and classification of requirements from app user reviews, SEKE., pp. 7-12, (2015); Araujo A.; Golo M.; Viana B.; Sanches F.; Romero R.; Marcacini R., From bag-of-words to pre-trained neural language models: Improving automatic classification of app reviews for requirements engineering, Anais do XVII Encontro Nacional de Inteligência Artificial e Computacional. SBC, pp. 378-389, (2020); Zahoor K.; Bawany N.Z., Explainable artificial intelligence approach towards classifying educational android app reviews using deep learning, Interactive Learning Environments, pp. 1-26, (2023); Goldbloom A., Kaggle your machine learning and data science community, (2010); Fleiss J.L., Measuring nominal scale agreement among many raters, Psychological bulletin, 76, 5, (1971); Branzei R.; Dimitrov D.; Tijs S., Models in cooperative game theory, 556, (2008); Kokalj E.; Skrlj B.; Lavrac N.; Pollak S.; Robnik-Sikonja M., Bert meets shapley: Extending shap explanations to transformer-based classifiers, Proceedings of the EACL Hackashop on News Media Content Analysis and Automated Report Generation, pp. 16-21, (2021)</t>
  </si>
  <si>
    <t>Liebel G.; Hadar I.; Spoletini P.</t>
  </si>
  <si>
    <t>32nd IEEE International Requirements Engineering Conference Workshops, REW 2024</t>
  </si>
  <si>
    <t>24 June 2024 through 28 June 2024</t>
  </si>
  <si>
    <t>Reykjavik</t>
  </si>
  <si>
    <t>979-835039551-8</t>
  </si>
  <si>
    <t>Proc. - IEEE Int. Requir. Eng. Conf. Workshops, REW</t>
  </si>
  <si>
    <t>2-s2.0-85203106901</t>
  </si>
  <si>
    <t>Maalej W.; Biryuk V.B.; Wei J.; Panse F.</t>
  </si>
  <si>
    <t>Maalej, Walid (25928659900); Biryuk, Volodymyr B. (58510550400); Wei, Jialiang (57790949100); Panse, Fabian (36070100000)</t>
  </si>
  <si>
    <t>25928659900; 58510550400; 57790949100; 36070100000</t>
  </si>
  <si>
    <t>On the Automated Processing of User Feedback</t>
  </si>
  <si>
    <t>Handbook on Natural Language Processing for Requirements Engineering</t>
  </si>
  <si>
    <t>10.1007/978-3-031-73143-3_10</t>
  </si>
  <si>
    <t>https://www.scopus.com/inward/record.uri?eid=2-s2.0-105004607802&amp;doi=10.1007%2F978-3-031-73143-3_10&amp;partnerID=40&amp;md5=2e2c65222e1135aa446588fe0da79dbc</t>
  </si>
  <si>
    <t>University of Hamburg, Department of Informatics, Germany; University of Hamburg, Department of Informatics, Germany; EuroMov Digital Health in Motion, Univ Montpellier, IMT Mines Alès, France; Hasso-Plattner-Institut für Digital Engineering gGmbH, Germany</t>
  </si>
  <si>
    <t>Maalej W., University of Hamburg, Department of Informatics, Germany; Biryuk V.B., University of Hamburg, Department of Informatics, Germany; Wei J., EuroMov Digital Health in Motion, Univ Montpellier, IMT Mines Alès, France; Panse F., Hasso-Plattner-Institut für Digital Engineering gGmbH, Germany</t>
  </si>
  <si>
    <t>User feedback is becoming an increasingly important source of information for requirements engineering, user interface design and software engineering in general. Nowadays, user feedback is largely available and easily accessible in social media, product forums or app stores. Over the last decade, research has shown that user feedback can help software teams: (a) better understand how users are actually using specific product features and components, (b) faster identify, reproduce and fix defects, and (b) get inspirations for improvements or new features. However, to tap the full potential of feedback, there are two main challenges that need to be solved. First, software vendors must cope with a large quantity of feedback data, which is hard to manage manually. Second, vendors must also cope with a varying quality of feedback as some items might be uninformative, repetitive or simply wrong. This chapter summarizes and pipelines various data mining, machine learning and natural language processing techniques, including recent Large Language Models, to cope with the quantity and quality challenges. We guide researchers and practitioners through implementing effective, actionable analysis of user feedback for software and requirements engineering. © TheEditor(s) (if applicable) and The Author(s), under exclusive license to Springer Nature Switzerland AG 2025.</t>
  </si>
  <si>
    <t>Feedback mining; LLMs; Natural language processing; Requirements engineering; Software engineering; User feedback</t>
  </si>
  <si>
    <t>Application programs; Computer aided software engineering; Computer operating systems; Computer software maintenance; Computer software selection and evaluation; Program processors; Search engines; Software design; Software packages; Software prototyping; Software quality; Software testing; User centered design; Utility programs; Verification; Automated processing; Feedback mining; Language processing; LLM; Natural language processing; Natural languages; Requirement engineering; Sources of informations; User feedback; User interface software; Requirements engineering</t>
  </si>
  <si>
    <t>Abedjan Z.; Golab L.; Naumann F.; Papenbrock T., Data Profiling. Syn- Thesis Lectures on Data Management., (2018); Araujo A.F.; Golo M.P.S.; Viana B.M.F.; Sanches F.; Romero R.; Mar- Cacini R.M., From bag-of-words to pre-trained neural language models: Im- proving automatic classification of app reviews for requirements engineering, Anais Do Encontro Nacional De Inteligência Artificial E Computacional ENIAC 2020, (2020); Batini C.; Scannapieco M., Data and Information Quality - Dimen- Sions, Principles and Techniques. Data-Centric Systems and Applications., (2016); Biemann C., Chinese whispers: An efficient graph clustering algorithm and its application to natural language processing problems, Proceedings of the First Workshop on Graph Based Methods for Natural Language Processing., pp. 73-80, (2006); Biryuk V.; Maalej W., Exploring the relationship between personality traits and user feedback, 2023 IEEE 31St International Requirements Engineering Conference Workshops., pp. 20-25, (2023); Campbell J.C.; Hindle A.; Stroulia E., Chapter 6 - Latent Dirichlet allo- cation: Extracting topics from software engineering data, The Art and Science of Analyzing Software Data., pp. 139-159, (2015); Cer D.; Yang Y.; Kong S.; Hua N.; Limtiaco N.; John R.S.; Constant N.; Guajardo-Cespedes M.; Yuan S.; Tar C.; Strope B.; Kurzweil R., Universal sentence encoder for English, Proceedings of the 2018 Conference on Empirical Methods in Natural Language Processing, EMNLP 2018: System Demonstrations, Brussels, Belgium., pp. 169-174, (2018); Chen N.; Lin J.; Hoi S.C.H.; Xiao X.; Zhang B., AR-miner: Mining infor- mative reviews for developers from mobile app marketplace, 36Th International Conference on Soft- Ware Engineering, ICSE'14, pp. 767-778, (2014); Christen P., Data Matching: Concepts and Techniques for Record Linkage, Entity Resolution, and Duplicate Detection, Data-Centric Systems and Applications., (2012); Davidson T.; Warmsley D.; Macy M.W.; Weber I., Automated hate speech detection and the problem of offensive language, Proceedings of the Eleventh International Conference on Web and Social Media., pp. 512-515, (2017); Dettmers T.; Pagnoni A.; Holtzman A.; Zettlemoyer L., Qlora: Ef- Ficient Finetuning of Quantized Llms., (2023); Devine P., Finding appropriate user feedback analysis techniques for multiple data domains, 44Th IEEE/ACM International Conference on Soft- Ware Engineering: Companion Proceedings., pp. 316-318, (2022); Devlin J.; Chang M.; Lee K.; Toutanova K., BERT: Pre-training of deep bidirectional transformers for language understanding, Proceedings of the 2019 Conference of the North American Chapter of the Association for Computational Linguistics: Hu- Man Language Technologies., 1, pp. 4171-4186, (2019); Ehrlinger L.; Woss W., A survey of data quality measurement and monitor- ing tools, Front. Big Data., 5, (2022); Eryurek E.; Gilad U.; Lakshmanan V.; Kibunguchy-Grant A.; Ashdown J., Data Governance: The Definitive Guide: People, Processes, and Tools to Operationalize Data Trustworthiness., (2021); Ester M.; Kriegel H.; Sander J.; Xu X., A density-based algorithm for discovering clusters in large spatial databases with noise, Proceedings of the Second International Confer- Ence on Knowledge Discovery and Data Mining (KDD-96), Portland, Ore- Gon., pp. 226-231, (1996); Fan W.; Geerts F., Foundations of Data Quality Management. Synthesis Lectures on Data Management., (2012); Fan A.; Bhosale S.; Schwenk H.; Ma Z.; El-Kishky A.; Goyal S.; Baines M.; Celebi O.; Wenzek G.; Chaudhary V.; Goyal N.; Birch T.; Liptchin- Sky V.; Edunov S.; Grave E.; Auli M.; Joulin A., Beyond English-Centric Multilingual Machine Translation., (2020); Fischer R.A.; Walczuch R.; Guzman E., Does culture matter? impact of in- dividualism and uncertainty avoidance on app reviews, 43Rd IEEE/ACM International Conference on Software Engineering: Software Engineering in Society, ICSE (SEIS) 2021, Madrid, May 25–28, 2021, pp. 67-76, (2021); Gao S.; Liu L.; Liu Y.; Liu H.; Wang Y., Updating the goal model with user reviews for the evolution of an app, J. Softw. Evol. Process., 32, 8, (2020); Garcia-Molina H.; Ullman J.D.; Widom J., Database Systems - the Com- Plete Book., (2009); Gomez M.; Adams B.; Maalej W.; Monperrus M.; Rouvoy R., App store 2.0: From crowdsourced information to actionable feedback in mobile ecosys- tems, IEEE Software., 34, 2, pp. 81-89, (2017); Guerra-Garcia C.; Perez-Gonzalez H.G.; Ramirez-Torres M.T.; Juarez- Ramirez R., Developing web applications with awareness of data quality ele- ments - DQAWA, Program. Comput. Softw., 46, 8, pp. 548-560, (2020); Guzman E.; Maalej W., How do users like this feature? A fine grained sentiment analysis of app reviews, IEEE 22Nd International Requirements Engineering Conference, RE 2014, Karl- Skrona, August 25–29, 2014, pp. 153-162, (2014); Guzman E.; Oliveira L.; Steiner Y.; Wagner L.C.; Glinz M., User feedback in the app store: A cross-cultural study, Proceedings of the 40Th International Conference on Software Engineering: Software Engineering in Society, ICSE (SEIS) 2018, Gothenburg, May 27– June 03, 2018, pp. 13-22, (2018); Haering M.; Stanik C.; Maalej W., Automatically matching bug reports with related app reviews, 43Rd IEEE/ACM International Conference on Software Engineering, ICSE 2021, Madrid, 22–30 May 2021, pp. 970-981, (2021); Harkous H.; Peddinti S.T.; Khandelwal R.; Srivastava A.; Taft N., Hark: A deep learning system for navigating privacy feedback at scale, 43Rd IEEE Symposium on Security and Privacy, SP 2022, San Francisco, CA, May 22– 26, 2022, pp. 2469-2486, (2022); Hassan S.; Tantithamthavorn C.; Bezemer C.; Hassan A.E., Studying the dialogue between users and developers of free apps in the Google Play Store, Empir. Softw. Eng., 23, 3, pp. 1275-1312, (2018); Heinrich B.; Hristova D.; Klier M.; Schiller A.; Szubartowicz M., Require- ments for data quality metrics, ACM J. Data Inf. Qual., 9, 2, pp. 1-12, (2018); Ilyas I.F.; Chu X., Data Cleaning, ACM Books., 28, (2019); Johann T.; Stanik C., SAFE: A simple ap- proach for feature extraction from app descriptions and app reviews, 25Th IEEE International Requirements Engineering Conference, RE 2017, Lisbon, September 4–8, 2017, pp. 21-30, (2017); Khurana D.; Koli A.; Khatter K.; Singh S., Natural language processing: State of the art, current trends and challenges, Multim. Tools Appl., 82, 3, pp. 3713-3744, (2023); Kim W.Y.; Choi B.; Hong E.K.; Kim S.; Lee D., A taxonomy of dirty data, Data Min. Knowl. Discov., 7, 1, pp. 81-99, (2003); Klettke M.; Storl U.; Scherzinger S., Schema extraction and structural outlier detection for JSON-based NoSQL data stores, Proceedings of the 16Th Fachtagung für Datenbanksysteme für Business, Technologie Und Web (BTW). LNI., pp. 425-444, (2015); Kumar A.A.; Pati P.B.; Deepa K.; Sangeetha S., Toxic comment classi- fication using S-Bert vectorization and random forest algorithm, 2023 IEEE International Conference on Contemporary Computing and Commu-Nications., 1, pp. 1-6, (2023); Kurtanovic Z.; Maalej W., Mining user rationale from software reviews, 2017 IEEE 25Th International Requirements Engineering Conference., pp. 61-70, (2017); Lbath H.; Bonifati A.; Harmer R., Schema inference for property graphs, Proceedings of the 24Th International Conference on Extending Database Technology., pp. 499-504, (2021); Lee Y.W.; Pipino L.; Funk J.D.; Wang R.Y., Journey to Data Quality., (2006); Li Y.; Li J.; Suhara Y.; Wang J.; Hirota W.; Tan W., Deep entity matching: Challenges and opportunities, ACM J. Data Inf. Qual., 13, 1, (2021); Li Z.S.; Arony N.N.; Devathasan K.; Sihag M.; Ernst N.A.; Damian D.E., Unveiling the life cycle of user feedback: Best practices from software practi- tioners, Proceedings of the 46Th IEEE/ACM International Conference on Software Engineering, ICSE 2024, Lisbon, April 14–20, 2024, (2024); Liu Y.; Liu L.; Liu H.; Gao S., Combining goal model with reviews for supporting the evolution of apps, IET Softw., 14, 1, pp. 39-49, (2020); Luders C.M.; Bouraffa A.; Maalej W., Beyond duplicates: Towards un- derstanding and predicting link types in issue tracking systems, Pro- Ceedings of the 19Th International Conference on Mining Software Repositories., pp. 48-60, (2022); Maalej W.; Kurtanovic Z.; Nabil H.; Stanik C., On the automatic classification of app reviews, Requir. Eng., 21, 3, pp. 311-331, (2016); Maalej W.; Nayebi M.; Johann T.; Ruhe G., Toward data-driven require- ments engineering, IEEE Softw., 33, 1, pp. 48-54, (2016); Maalej W.; Biryuk V.; Wei J.; Panse F., On the Automated Processing of User Feedback., (2024); Mahdavi M.; Abedjan Z.; Fernandez R.C.; Madden S.; Ouzzani M.; Stonebraker M.; Tang N., Raha: A configuration-free error detection system, Proceedings of the 2019 International Conference on Management of Data, SIGMOD Conference 2019, Amsterdam, June 30–July 5, 2019, pp. 865-882, (2019); Martens D.; Maalej W., Extracting and analyzing context information in user-support conversations on Twitter, 27Th IEEE International Re- Quirements Engineering Conference, RE 2019, Jeju Island, September 23–27, 2019., pp. 131-141, (2019); Martens D.; Maalej W., Extracting and analyzing context information in user-support conversations on Twitter, 2019 IEEE 27Th International Requirements Engineering Conference., pp. 131-141, (2019); Martens D.; Maalej W., Release early, release often, and watch your users' emotions: Lessons from emotional patterns, IEEE Software., 36, 5, pp. 32-37, (2019); Martens D.; Maalej W., Towards understanding and detecting fake reviews in app stores, Empir. Softw. Eng., 24, 6, pp. 3316-3355, (2019); McInnes L.; Healy J., UMAP: Uniform Manifold Approximation and Projection for Dimension Reduction., (2018); McInnes L.; Healy J.; Astels S., Hdbscan: Hierarchical density based clustering, J. Open Source Softw., 2, 11, (2017); Mehta P.; Majumder P., From Extractive to Abstractive Summa- Rization: A Journey., (2019); Mekala R.R.; Irfan A.; Groen E.C.; Porter A.A.; Lindvall M., Classifying user requirements from online feedback in small dataset environments using deep learning, 29Th IEEE International Requirements Engineering Con- Ference, RE 2021, Notre Dame, IN, September 20–24, 2021, pp. 139-149, (2021); Mikolov T.; Chen K.; Corrado G.; Dean J., Efficient estimation of word representations in vector space, 1St Inter- National Conference on Learning Representations, ICLR 2013, (2013); Mohammed S.; Harmouch H.; Naumann F.; Srivastava D., Data Quality Assessment: Challenges and Opportunities., (2024); Montgomery L.; Fucci D.; Bouraffa A.; Scholz L.; Maalej W., Empirical research on requirements quality: A systematic mapping study, Requir. Eng., 27, 2, pp. 183-209, (2022); Mukherjee A.; Venkataraman V.; Liu B.; Glance N.S., What Yelp fake review filter might be doing?, Proceedings of the Seventh International Conference on Weblogs and Social Media, ICWSM 2013, Cambridge, MA, July 8–11, 2013., (2013); Naumann F.; Herschel M., An Introduction to Duplicate Detection, Syn- Thesis Lectures on Data Management., (2010); Oehri E.; Guzman E., Same same but different: Finding similar user feed- back across multiple platforms and languages, 28Th IEEE International Requirements Engineer- Ing Conference, RE 2020, Zurich, August 31–September 4, 2020, pp. 44-54, (2020); Pagano D.; Maalej W., User feedback in the appstore: An empirical study, 21St IEEE International Requirements Engineering Conference, RE 2013, Rio De Janeiro-Rj, July 15–19, 2013, pp. 125-134, (2013); Palomba F.; Salza P.; Ciurumelea A.; Panichella S.; Gall H.C.; Ferrucci F.; Lucia A.D., Recommending and localizing change requests for mobile apps based on user reviews, Proceedings of the 39Th International Conference on Software Engineering, ICSE 2017, Buenos Aires, May 20–28, 2017, pp. 106-117, (2017); Papadakis G.; Ioannou E.; Thanos E.; Palpanas T., The Four Genera- Tions of Entity Resolution. Synthesis Lectures on Data Management., (2021); Raffel C.; Shazeer N.; Roberts A.; Lee K.; Narang S.; Matena M.; Zhou Y.; Li W.; Liu P.J., Exploring the limits of transfer learning with a uni- fied text-to-text transformer, J. Mach. Learn. Res., 21, 140, pp. 1-140, (2020); Rahm E.; Do H.H., Data cleaning: Problems and current approaches, IEEE Data Eng. Bull., 23, 4, pp. 3-13, (2000); Redman T.C., Data Quality for the Information Age., (1996); Redyuk S.; Kaoudi Z.; Markl V.; Schelter S., Automating data quality validation for dynamic data ingestion, Proceedings of the 24Th Interna- Tional Conference on Extending Database Technology, EDBT 2021, Nicosia, March 23–26, 2021, pp. 61-72, (2021); Reimer J.; Haring M.; Loosen W.; Maalej W.; Merten L., Content analyses of user comments in journalism: A systematic literature review spanning communication studies and computer science, Digital Journalism., 11, 7, pp. 1328-1352, (2023); Scalabrino S.; Bavota G.; Russo B.; Penta M.D.; Oliveto R., Listening to the crowd for the release planning of mobile apps, IEEE Trans. Software Eng., 45, 1, pp. 68-86, (2019); Schelter S.; Lange D.; Schmidt P.; Celikel M.; Biessmann F.; Grafberger A., Automating large-scale data quality verification, Proc. VLDB Endow., 11, 12, pp. 1781-1794, (2018); Stanik C.; Haring M.; Maalej W., Classifying multilingual user feedback using traditional machine learning and deep learning, 27Th IEEE Inter- National Requirements Engineering Conference Workshops, RE 2019 Work- Shops, Jeju Island, September 23–27, 2019, pp. 220-226, (2019); Stanik C.; Haring M.; Jesdabodi C.; Maalej W., Which app features are being used? Learning app feature usages from interaction data, 28Th IEEE Inter- National Requirements Engineering Conference, RE 2020, Zurich, August 31–September 4, 2020, pp. 66-77, (2020); Stanik C.; Pietz T.; Maalej W., Unsupervised topic discovery in user com- ments, 29Th IEEE International Requirements Engineering Conference, RE 2021, Notre Dame, IN, September 20–24, 2021, pp. 150-161, (2021); Suhara Y.; Li J.; Li Y.; Zhang D.; Demiralp C.; Chen C.; Tan W., Annotating columns with pre-trained language models, SIGMOD'22: International Conference on Management of Data, Philadelphia, PA, June 12–17, 2022, pp. 1493-1503, (2022); Tizard J.; Rietz T.; Liu X.; Blincoe K., Voice of the users: An extended study of software feedback engagement, Requir. Eng., 27, 3, pp. 293-315, (2022); Tizard J.; Devine P.; Wang H.; Blincoe K., A software requirements ecosystem: Linking forum, issue tracker, and FAQs for requirements man agement, IEEE Trans. Software Eng., 49, 4, pp. 2381-2393, (2023); van Aken B.; Risch J.; Krestel R.; Loser A., Challenges for toxic comment classification: An in-depth error analysis, Proceedings of the 2Nd Workshop on Abusive Language Online, ALW@EMNLP 2018, Brussels, October 31, 2018, pp. 33-42, (2018); van Oordt S.; Guzman E., On the role of user feedback in software evolu- tion: A practitioners' perspective, 29Th IEEE International Requirements Engineering Conference, RE 2021, Notre Dame, IN, September 20–24, 2021, pp. 221-232, (2021); Verma P.; Shukla N.; Shukla A., Techniques of Sarcasm Detection: A Re- view, 2021 International Conference on Advance Computing and Inno- Vative Technologies in Engineering., pp. 968-972, (2021); Visengeriyeva L.; Abedjan Z., Anatomy of metadata for data curation, ACM J. Data Inf. Qual., 12, 3, (2020); Wand Y.; Wang R.Y., Anchoring data quality dimensions in ontological foundations, Commun. ACM., 39, 11, pp. 86-95, (1996); Wang R.Y.; Strong D.M., Beyond accuracy: What data quality means to data consumers, J. Manag. Inf. Syst., 12, 4, pp. 5-33, (1996); Wang Y.; Wang J.; Zhang H.; Ming X.; Shi L.; Wang Q., Where is your app frustrating users?, 44Th IEEE/ACM 44Th International Conference on Software Engineering, ICSE 2022, Pittsburgh, PA, May 25–27, 2022, pp. 2427-2439, (2022); Wei B.; Li J.; Gupta A.; Umair H.; Vovor A.; Durzynski N., Offensive Language and Hate Speech Detection with Deep Learning and Transfer Learning., (2021); Wei J.; Courbis A.L.; Lambolais T.; Xu B.; Bernard P.L.; Dray G., To- wards a data-driven requirements engineering approach: Automatic analysis of user reviews, 7Th National Conference on Practical Applications of Artificial Intelligence., (2022); Wei J.; Courbis A.; Lambolais T.; Xu B.; Bernard P.; Dray G., Zero-shot bilingual app reviews mining with large language models, 35Th IEEE International Conference on Tools with Artificial Intelligence, ICTAI 2023, Atlanta, GA, November 6–8, 2023, pp. 898-904, (2023); Williams G.; Mahmoud A., Modeling user concerns in the app store: A case study on the rise and fall of Yik Yak, 2018 IEEE 26Th International Requirements Engineering Conference., pp. 64-75, (2018); Wolfinger R.; Fotrousi F.; Maalej W., A chatbot for the elicitation of con- textual information from user feedback, 2022 IEEE 30Th International Requirements Engineering Conference RE., pp. 272-273, (2022)</t>
  </si>
  <si>
    <t>W. Maalej; University of Hamburg, Department of Informatics, Germany; email: walid.maalej@uni-hamburg.de</t>
  </si>
  <si>
    <t>Springer Nature</t>
  </si>
  <si>
    <t>978-303173143-3; 978-303173142-6</t>
  </si>
  <si>
    <t>Handb. on Nat. Language Processing for Requirements Engineering</t>
  </si>
  <si>
    <t>2-s2.0-105004607802</t>
  </si>
  <si>
    <t>Al Zubaer A.; Geschwind S.; Voss D.; Wendlinger L.; Lambsdorff J.G.; Granitzer M.; Mitrovic J.</t>
  </si>
  <si>
    <t>Al Zubaer, Abdullah (58703736300); Geschwind, Stephan (57226498979); Voss, Deborah (59262952800); Wendlinger, Lorenz (57210846947); Lambsdorff, Johann Graf (6602836834); Granitzer, Michael (8714519100); Mitrovic, Jelena (55890479800)</t>
  </si>
  <si>
    <t>58703736300; 57226498979; 59262952800; 57210846947; 6602836834; 8714519100; 55890479800</t>
  </si>
  <si>
    <t>Comparative Study of Language Models and Prompt Paradigms in Short Answer Grading</t>
  </si>
  <si>
    <t>10.1109/ICTAI66417.2025.00049</t>
  </si>
  <si>
    <t>https://www.scopus.com/inward/record.uri?eid=2-s2.0-105031892109&amp;doi=10.1109%2FICTAI66417.2025.00049&amp;partnerID=40&amp;md5=8492120f6b1df578f3dfab8096437365</t>
  </si>
  <si>
    <t>University of Passau, Germany</t>
  </si>
  <si>
    <t>Al Zubaer A., University of Passau, Germany; Geschwind S., University of Passau, Germany; Voss D., University of Passau, Germany; Wendlinger L., University of Passau, Germany; Lambsdorff J.G., University of Passau, Germany; Granitzer M., University of Passau, Germany; Mitrovic J., University of Passau, Germany</t>
  </si>
  <si>
    <t>Grades deliver important quantitative feedback on student learning, but grading can be time-consuming for large student cohorts. Recent advances in large language models (LLMs) offer promising opportunities for automating this process. Still, a systematic examination of different models and prompting paradigms remains lacking. To fill this gap, we compare the performance of 23 closed-source and open-source LLMs, testing the best-performing six across five different prompt paradigms including zero-shot, pre-written sample solutions with an integrated grading rubric, few-shot examples, and retrievalaugmented generation (RAG) based on textbook excerpts. We hence investigate the extent to which external information is necessary for reliable grading outcomes. As a benchmark, we include four fine-tuned encoder models. Our study focuses on German-language undergraduate economics courses, using an open macroeconomics (Macro) and a novel institutional economics (Insti) dataset graded by three human examiners. LLMhuman agreement reaches Quadratic Weighted Kappas of up to 0.811 for Macro and 0.687 for Insti, with the best LLM-prompt combinations nearing fine-tuned encoder model performance for Macro. Providing a sample solution with a grading rubric emerges as a crucial prompting feature, as it enables near-human performance even in zero-shot setups, particularly for easier-to-grade answers. Adding few-shot examples further improves grading for difficult answers. Few-shot examples without a sample solution, RAG, or relying solely on LLMs' inherent knowledge, on the other hand, perform significantly worse. © 2025 IEEE.</t>
  </si>
  <si>
    <t>Automated Short Answer Grading; Encoders; Higher Education; Large Language Models; Prompt Paradigms</t>
  </si>
  <si>
    <t>Curricula; Economics; Education computing; Open systems; Signal encoding; Students; Automated short answer grading; Comparatives studies; Encoder; Grading rubrics; High educations; Institutional economics; Language model; Large language model; Prompt paradigm; Sample solution; Grading</t>
  </si>
  <si>
    <t>Bundesministerium für Forschung, Technologie und Raumfahrt, BMBF; BMFTR, (16DHBKI059)</t>
  </si>
  <si>
    <t>This work is funded by German Federal Ministry of Research, Technology and Space (BMFTR) under the project DeepWrite (Grant. No. 16DHBKI059).</t>
  </si>
  <si>
    <t>Hattie J.; Timperley H., The Power of Feedback, Review of Educational Research, 77, 1, pp. 81-112, (2007); Bonthu S.; Rama Sree S.; Krishna Prasad M.H.M., Automated Short Answer Grading Using Deep Learning: A Survey, Machine Learning and Knowledge Extraction, pp. 61-78, (2021); Ferreira Mello R.; Pereira Junior C.; Rodrigues L.; Pereira F.D.; Cabral L.; Costa N.; Ramalho G.; Gasevic D., Automatic Short Answer Grading in the LLM Era: Does GPT-4 with Prompt Engineering beat Traditional Models?, Proceedings of the 15th International Learning Analytics and Knowledge Conference, ser. LAK '25, pp. 93-103, (2025); Wei J.; Courbis A.-L.; Lambolais T.; Xu B.; Bernard P.L.; Dray G., Zero-shot Bilingual App Reviews Mining with Large Language Models, 2023 IEEE 35th International Conference on Tools with Artificial Intelligence (ICTAI), pp. 898-904, (2023); Brown T.; Mann B.; Ryder N.; Subbiah M.; Kaplan J.D.; Dhariwal P., Language Models are Few-Shot Learners, Advances in Neural Information Processing Systems, 33, pp. 1877-1901, (2020); Chamieh I.; Zesch T.; Giebermann K., LLMs in Short Answer Scoring: Limitations and Promise of Zero-Shot and Few-Shot Approaches, Proceedings of the 19th Workshop on Innovative Use of NLP for Building Educational Applications (BEA 2024), pp. 309-315, (2024); Kortemeyer G., Performance of the pre-trained large language model GPT-4 on automated short answer grading, Discover Artificial Intelligence, 4, 1, (2024); Chapagain J.; Sajib M.I.; Prodan R.; Rus V., A Study of LLM Generated Line-by-Line Explanations in the Context of Conversational Program Comprehension Tutoring Systems, Technology Enhanced Learning for Inclusive and Equitable Quality Education, pp. 64-74, (2024); Zubaer A.A.; Granitzer M.; Geschwind S.; Lambsdorff J.G.; Voss D., Can GPT-4 Replace Human Examiners? A Competition on Checking Open-Text Answers, (2024); Henkel O.; Hills L.; Boxer A.; Roberts B.; Levonian Z., Can Large Language Models Make the Grade? An Empirical Study Evaluating LLMs Ability To Mark Short Answer Questions in K-12 Education, Proceedings of the Eleventh ACM Conference on Learning @ Scale, ser. L@S '24, pp. 300-304, (2024); Tate T.P.; Steiss J.; Bailey D.; Graham S.; Moon Y.; Ritchie D.; Tseng W.; Warschauer M., Can AI provide useful holistic essay scoring?, Computers and Education: Artificial Intelligence, 7, (2024); Henkel O.; Hills L.; Roberts B.; McGrane J., Can LLMs Grade Short-Answer Reading Comprehension Questions : An empirical Study with a Novel Dataset, (2024); Jiang L.; Bosch N., Short answer scoring with GPT-4, Proceedings of the Eleventh ACM Conference on Learning @ Scale, ser. L@S '24, pp. 438-442, (2024); Sclar M.; Choi Y.; Tsvetkov Y.; Suhr A., Quantifying Language Models' Sensitivity to Spurious Features in Prompt Design or: How I learned to start worrying about prompt formatting, (2024); Zhao C.; Silva M.; Poulsen S., Language Models are Few-Shot Graders, (2025); Lin M.P.-C.; Chang D.; Hall S.; Jhajj G., Preliminary Systematic Review of Open-Source Large Language Models in Education, Generative Intelligence and Intelligent Tutoring Systems, pp. 68-77, (2024); Kortemeyer G., Performance of the pre-trained large language model GPT-4 on automated short answer grading, Discover Artificial Intelligence, 4, 1, (2024); Chan B.; Schweter S.; Moller T., German's Next Language Model, Proceedings of the 28th International Conference on Computational Linguistics, pp. 6788-6796, (2020); Zhao W.X.; Zhou K.; Li J.; Tang T.; Wang X.; Hou Y., A Survey of Large Language Models, (2025); Camus L.; Filighera A., Investigating Transformers for Automatic Short Answer Grading, Artificial Intelligence in Education, pp. 43-48, (2020); Shanmugarasa Y.; Ding M.; Arachchige C.M.; Rakotoarivelo T., Sok: The Privacy Paradox of Large Language Models: Advancements, Privacy Risks, and Mitigation, Proceedings of the 20th ACM Asia Conference on Computer and Communications Security, ser. ASIA CCS '25, pp. 425-441, (2025); OpenAI API-Models Documentation, (2025); Grattafiori A.; Dubey A.; Jauhri A.; Pandey A.; Kadian A.; Al-Dahle A., The Llama 3 Herd of Models, (2024); Riviere M.; Pathak S.; Sessa P.G.; Hardin C.; Bhupatiraju S., Gemma 2: Improving Open Language Models at a Practical Size, (2024); Abdin M.; Aneja J.; Awadalla H.; Awadallah A.; Awan A.A.; Bach N., Phi-3 Technical Report: A Highly Capable Language Model Locally on Your Phone, (2024); Qwen2.5: A Party of Foundation Models, (2024); Wei J.; Wang X.; Schuurmans D.; Bosma M.; Ichter B.; Xia F.; Chi E.; Le Q.V.; Zhou D., Chain-of-Thought Prompting Elicits Reasoning in Large Language Models, Advances in Neural Information Processing Systems, 35, pp. 24824-24837, (2022); Guo D.; Yang D.; Zhang H.; Song J.; Zhang R., DeepSeek-R1: Incentivizing Reasoning Capability in LLMs via reinforcement Learning, (2025); QwQ: Reflect Deeply on the Boundaries of the Unknown, (2024); Scheible R.; Frei J.; Thomczyk F.; He H.; Tippmann P.; Knaus J.; Jaravine V.; Kramer F.; Boeker M., GottBERT: a pure German Language Model, Proceedings of the 2024 Conference on Empirical Methods in Natural Language Processing, pp. 21237-21250, (2024); Conneau A.; Khandelwal K.; Goyal N.; Chaudhary V.; Wenzek G.; Guzman F.; Grave E.; Ott M.; Zettlemoyer L.; Stoyanov V., Unsupervised Cross-lingual Representation Learning at Scale, Proceedings of the 58th Annual Meeting of the Association for Computational Linguistics, pp. 8440-8451, (2020); Prompt Engineering, (2025); Liu Y.; Xu J.; Zhang L.L.; Chen Q.; Feng X.; Chen Y., Beyond Prompt Content: Enhancing LLM Performance via Content-Format Integrated Prompt Optimization, (2025); Al Zubaer A.; Granitzer M.; Mitrovic J., Performance analysis of large language models in the domain of legal argument mining, Frontiers in Artificial Intelligence, 6, (2023); Wendlinger L.; Braun C.; Zubaer A.A.; Nonn S.A.; Grosskopf S.; Fellicious C.; Granitzer M., On the Suitability of pre-trained foundational LLMs for Analysis in German Legal Education, (2024); Yu P.; Merrick L.; Nuti G.; Campos D., Arctic-Embed 2.0: Multilingual Retrieval Without Compromise, (2024); Reimers N.; Gurevych I., Sentence-BERT: Sentence Embeddings using Siamese BERT-Networks, Proceedings of the 2019 Conference on Empirical Methods in Natural Language Processing, (2019); Enevoldsen K.; Chung I.; Kerboua I.; Kardos M.; Mathur A.; Stap D., MMTEB: Massive Multilingual Text Embedding Benchmark, (2025); Gao Y.; Xiong Y.; Gao X.; Jia K.; Pan J.; Bi Y., Retrieval-Augmented Generation for Large Language Models: A Survey, (2024); Chase H., LangChain, (2022); Douze M.; Guzhva A.; Deng C.; Johnson J.; Szilvasy G.; Mazare P.-E., The Faiss library, (2025); Wang X.; Wang Z.; Gao X.; Zhang F.; Wu Y.; Xu Z., Searching for Best Practices in Retrieval-Augmented Generation, Proceedings of the 2024 Conference on Empirical Methods in Natural Language Processing, pp. 17716-17736, (2024); Del Gobbo E.; Guarino A.; Cafarelli B.; Grilli L., GradeAid: a framework for automatic short answers grading in educational contexts- design, implementation and evaluation, Knowledge and Information Systems, 65, 10, pp. 4295-4334, (2023); Wolf T.; Debut L.; Sanh V.; Chaumond J.; Delangue C.; Moi A., HuggingFace's Transformers: State-of-the-art Natural Language Processing, (2020); Ollama: Get up and running with Llama 3.3, DeepSeek-R1, Phi-4, Gemma 3, and other large language models, (2025); (2025); Sun C.; Qiu X.; Xu Y.; Huang X., How to Fine-Tune BERT for Text Classification?, (2020); torch.optim.adamw - pytorch 2.5 documentation, (2025); Keskar N.S.; Mudigere D.; Nocedal J.; Smelyanskiy M.; Tang P.T.P., On Large-Batch Training for Deep Learning: Generalization Gap and Sharp Minima, (2017)</t>
  </si>
  <si>
    <t>A. Al Zubaer; University of Passau, Germany; email: abdullahal.zubaer@uni-passau.de</t>
  </si>
  <si>
    <t>Biological and Artificial Intelligence Foundation (BAIF); Computer Society of the IEEE; Institute of Electrical and Electronic Engineers (IEEE)</t>
  </si>
  <si>
    <t>37th IEEE International Conference on Tools with Artificial Intelligence, ICTAI 2025</t>
  </si>
  <si>
    <t>3 November 2025 through 5 November 2025</t>
  </si>
  <si>
    <t>Athens</t>
  </si>
  <si>
    <t>979-833154919-0</t>
  </si>
  <si>
    <t>2-s2.0-105031892109</t>
  </si>
  <si>
    <t>Ginde G.; Ruhe G.; Saunders C.</t>
  </si>
  <si>
    <t>Ginde, Gouri (57190689167); Ruhe, Guenther (6603731510); Saunders, Chad (8670597100)</t>
  </si>
  <si>
    <t>57190689167; 6603731510; 8670597100</t>
  </si>
  <si>
    <t>Rethinking Technological Investment and Cost-Benefit: A Software Requirements Dependency Extraction Case Study</t>
  </si>
  <si>
    <t>10.1109/ACCESS.2025.3556313</t>
  </si>
  <si>
    <t>https://www.scopus.com/inward/record.uri?eid=2-s2.0-105003088481&amp;doi=10.1109%2FACCESS.2025.3556313&amp;partnerID=40&amp;md5=d03dee9ee63959df32b2c2775ab9bc2c</t>
  </si>
  <si>
    <t>University of Calgary, Department of Electrical and Software Engineering, Calgary, T2N 1N4, AB, Canada; University of Calgary, Department of Computer Science, Calgary, T2N 1N4, AB, Canada; University of Calgary, Haskayne School of Business, Calgary, T2N 1N4, AB, Canada</t>
  </si>
  <si>
    <t>Ginde G., University of Calgary, Department of Electrical and Software Engineering, Calgary, T2N 1N4, AB, Canada; Ruhe G., University of Calgary, Department of Electrical and Software Engineering, Calgary, T2N 1N4, AB, Canada, University of Calgary, Department of Computer Science, Calgary, T2N 1N4, AB, Canada; Saunders C., University of Calgary, Haskayne School of Business, Calgary, T2N 1N4, AB, Canada</t>
  </si>
  <si>
    <t>Machine Learning (ML) is widely used for different purposes within Software Engineering. It can substantially improve the efficiency and effectiveness of organizations. While various methods and techniques exist, all of them have strengths and weaknesses under varying scenarios and contexts. Thus far, the selection and implementation of ML techniques rely almost exclusively on accuracy criteria. This narrow perspective ignores crucial considerations of anticipated costs of the ML activities versus the projected benefits gained from applying the results. Thus, in this study we introduce a return-on-investment (ROI) perspective to evaluate ML techniques in Software Engineering, offering a novel lens to assess their true value beyond traditional benchmarks. We present findings for an approach that addresses this gap by enhancing the accuracy criterion with return on investment (ROI) considerations. Specifically, we extract dependencies from textual descriptions of software requirements and analyze the performance of two state-of-the-art ML techniques: Random Forest and Bidirectional Encoder Representations from Transformers (BERT), a encoder only Large Language Model. Drawing upon two publicly available data sets, we compare decision-making based on 1) exclusively on accuracy and 2) on ROI analysis to provide decision support for the selection and usage of ML classification methods. As such, our results showed that, 1) chasing model accuracy improvisation through increased annotated data does not generate expected returns in traditional ML methods. 2) For complex ML algorithms, the need for larger annotated dataset investment cost is justified by the higher returns, however, the trade-offs between accuracy and ROI become evident. © 2013 IEEE.</t>
  </si>
  <si>
    <t>BERT; Machine learning; management decision-making; random forest; requirements dependency extraction; return on investment</t>
  </si>
  <si>
    <t>Cost benefit analysis; Bidirectional encoder representation from transformer; Investment benefit; Machine learning techniques; Machine-learning; Management decision-making; Random forests; Requirement dependencies; Requirement dependency extraction; Returns on investment; Software requirements</t>
  </si>
  <si>
    <t>Ajagbe M.; Zhao L., Retraining a BERT model for transfer learning in requirements engineering: A preliminary study, Proc. IEEE 30th Int. Requirement Eng. Conf. (RE), pp. 309-315, (2022); Amershi S.; Begel A.; Bird C.; DeLine R.; Gall H.; Kamar E.; Nagappan N.; Nushi B.; Zimmermann T., Software engineering for machine learning: A case study, Proc. IEEE/ACM 41st Int. Conf. Softw. Eng., Softw. Eng. Pract. (ICSE-SEIP), pp. 291-300, (2019); Begel A.; Zimmermann T., Analyze this! 145 questions for data scientists in software engineering, Proc. 36th Int. Conf. Softw. Eng., pp. 12-23, (2014); Ben-Assuli O.; Heart T.; Klempfner R.; Padman R., Human–machine collaboration for feature selection and integration to improve congestive heart failure risk prediction, Decis. Support Syst., 172, (2023); Bhowmik T.; Reddivari S., Resolution trend of just-in-time requirements in open source software development, Proc. IEEE Workshop Just-Time Requirement Eng. (JITRE), pp. 17-20, (2015); Bockle G.; Clements P.; McGregor J.D.; Muthig D.; Schmid K., Calculating ROI for software product lines, IEEE Softw, 21, 3, pp. 23-31, (2004); Boehm B.; Huang L.; Jain A.; Madachy R., The ROI of software dependability: The idave model, IEEE Softw, 21, 3, pp. 54-61, (2004); Boehm B.; Valerdi R.; Honour E., The ROI of systems engineering: Some quantitative results for software-intensive systems, Syst. Eng., 11, 3, pp. 221-234, (2008); Carlshamre P.; Sandahl K.; Lindvall M.; Regnell B.; Dag J.N.O., An industrial survey of requirements interdependencies in software product release planning, Proc. 5th IEEE Int. Symp. Requirements Eng., pp. 84-91, (2001); och Dag J.N.; Regnell B.; Carlshamre P.; Andersson M.; Karlsson J., A feasibility study of automated natural language requirements analysis in market-driven development, Requirements Eng, 7, 1, pp. 20-33, (2002); Dahlstedt A.G.; Persson A., Requirements interdependencies: State of the art and future challenges, Engineering and Managing Software Requirements, pp. 95-116, (2005); Dehghani F., Trustworthy and responsible AI for human-centric autonomous decision-making systems, (2024); Deshpande G., Requirements dependency extraction: Advanced machine learning approaches and their ROI analysis, (2022); Deshpande G.; Arora C.; Ruhe G., Data-driven elicitation and optimization of dependencies between requirements, Proc. IEEE 27th Int. Requirements Eng. Conf. (RE), pp. 416-421, (2019); Deshpande G.; Motger Q.; Palomares C.; Kamra I.; Biesialska K.; Franch X.; Ruhe G.; Ho J., Requirements dependency extraction by integrating active learning with ontology-based retrieval, Proc. IEEE 28th Int. Requirements Eng. Conf. (RE), pp. 78-89, (2020); Deshpande G.; Ruhe G., Beyond accuracy: ROI-driven data analytics of empirical data, Proc. 14th ACM / IEEE Int. Symp. Empirical Softw. Eng. Meas. (ESEM), pp. 1-6, (2020); Deshpande G.; Ruhe G., Survey: Elicitation and Maintenance of Requirements Dependencies, (2020); Deshpande G.; Sheikhi B.; Chakka S.; Zotegouon D.L.; Masahati M.N.; Ruhe G., Is BERT the new silver bullet?—An empirical investigation of requirements dependency classification, Proc. IEEE 29th Int. Requirements Eng. Conf. Workshops (REW), pp. 136-145, (2021); Devlin J.; Chang M.-W.; Lee K.; Toutanova K., BERT: Pre-training of deep bidirectional transformers for language understanding, (2018); Dixon L.; Li J.; Sorensen J.; Thain N.; Vasserman L., Measuring and mitigating unintended bias in text classification, Proc. AAAI/ACM Conf. AI, Ethics, Soc., pp. 67-73, (2018); Erdogmus H.; Favaro J.; Strigel W., Return on investment, IEEE Softw, 21, 3, pp. 18-22, (2004); Farbey B.; Finkelstein A., Evaluation in software engineering: ROI, but more than ROI, (2001); Fayyad U.; Piatetsky-Shapiro G.; Smyth P., The KDD process for extracting useful knowledge from volumes of data, Commun. ACM, 39, 11, pp. 27-34, (1996); Ferrari A.; Ginde G., Handbook on natural language processing for requirements engineering: Overview, Handbook on Natural Language Processing for Requirements Engineering, pp. 1-15, (2025); Ferrari M., ROI in text mining projects, WIT Trans. State-Art Sci. Eng., 17, pp. 155-183, (2005); Figalist I.; Elsner C.; Bosch J.; Olsson H.H., An end-to-end framework for productive use of machine learning in software analytics and business intelligence solutions, Proc. Intr. Conf. Product-Focused Softw. Process Improvement., pp. 217-233, (2020); di Carlo Francois Candelon R.C., Ai regulation is coming: How to prepare for the inevitable, Harvard Bus. Rev., (2021); Guo J.; Cheng J.; Cleland-Huang J., Semantically enhanced software traceability using deep learning techniques, Proc. IEEE/ACM 39th Int. Conf. Softw. Eng. (ICSE), pp. 3-14, (2017); Ho S.Y.; Phua K.; Wong L.; Goh W.W.B., Extensions of the external validation for checking learned model interpretability and generalizability, Patterns, 1, 8, (2020); Kaur K.; Kaur P., Improving BERT model for requirements classification by bidirectional LSTM-CNN deep model, Comput. Electr. Eng., 108, (2023); Khojah R.; Mohamad M.; Leitner P.; de Oliveira Neto F.G., Beyond code generation: An observational study of ChatGPT usage in software engineering practice, (2024); Khoshgoftaar T.M.; Allen E.B.; Jones W.D.; Hudepohl J.P., Cost-benefit analysis of software quality models, Softw. Quality J., 9, 1, pp. 9-30, (2001); Kici D.; Malik G.; Cevik M.; Parikh D.; Bener A., A BERT-based transfer learning approach to text classification on software requirements specifications, Proc. Can. Conf. AI, (2021); Kim B.; Kang S.; Lee S., A weighted PageRank-based bug report summarization method using bug report relationships, Appl. Sci., 9, 24, (2019); Kotsiantis S.; Kanellopoulos D.; Pintelas P., Data preprocessing for supervised leaning, Int. J. Comput. Sci., 1, 12, pp. 4104-4109, (2007); Kuhn M.; Johnson K., Applied Predictive Modeling, 26, (2013); Lim S.; Henriksson A.; Zdravkovic J., Data-driven requirements elicitation: A systematic literature review, Social Netw. Comput. Sci., 2, 1, pp. 1-35, (2021); Ling C.X.; Sheng S.; Bruckhaus T.; Madhavji N.H., Predicting software escalations with maximum ROI, Proc. 5th IEEE Int. Conf. Data Mining (ICDM), pp. 717-720, (2005); Bugfields, (2020); (2020); Nagrecha S.; Chawla N.V., Quantifying decision making for data science: From data acquisition to modeling, EPJ Data Sci, 5, 1, (2016); RedmineIssueTrackingSetup—Redmine, (2025); Ruhe G.; Nayebi M., What counts is decisions, not numbers—Toward an analytics design sheet, Perspectives on Data Science for Software Engineering, pp. 111-114, (2016); Ruhe G., Optimization in software engineering: A pragmatic approach, Contemporary Empirical Methods in Software Engineering, pp. 235-261, (2020); Ruhe G., Product Release Planning: Methods, Tools and Applications, (2010); Ruhe G.; Saliu M.O., The art and science of software release planning, IEEE Softw, 22, 6, pp. 47-53, (2005); Samer R.; Stettinger M.; Atas M.; Felfernig A.; Ruhe G.; Deshpande G., New approaches to the identification of dependencies between requirements, Proc. IEEE 31st Int. Conf. Tools Artif. Intell. (ICTAI), pp. 1265-1270, (2019); Shafiq S.; Mashkoor A.; Mayr-Dorn C.; Egyed A., Machine learning for software engineering: A systematic mapping, (2020); Shepperd M., Cost prediction and software project management, Software Project Management in a Changing World, pp. 51-71, (2014); Shi L.; Chen C.; Wang Q.; Li S.; Boehm B., Understanding feature requests by leveraging fuzzy method and linguistic analysis, Proc. 32nd IEEE/ACM Int. Conf. Automated Softw. Eng. (ASE), pp. 440-450, (2017); Shim J.P.; French A.M.; Guo C.; Jablonski J., Big data and analytics: Issues, solutions, and ROI, Commun. Assoc. Inf. Syst., 37, 1, (2015); Shin Y.; Hayes J.H.; Cleland-Huang J., Guidelines for benchmarking automated software traceability techniques, Proc. IEEE/ACM 8th Int. Symp. Softw. Syst. Traceability, pp. 61-67, (2015); Sorathiya A.; Ginde G., Ethical software requirements from user reviews: A systematic literature review, (2024); Tambwekar A.; Maiya A.; Dhavala S.; Saha S., Estimation and applications of quantiles in deep binary classification, IEEE Trans. Artif. Intell., 3, 2, pp. 275-286, (2022); Timmerman Y.; Nasfi R.; De Tre G.; Pattyn F.; Bronselaer A., Cost-based analysis of the impact of data completeness and representational consistency, Decis. Support Syst., 175, (2023); The TYPO3 Project and Community—Open Source CMS, (2021); Wan Z.; Xia X.; Lo D.; Murphy G.C., How does machine learning change software development practices?, IEEE Trans. Softw. Eng., 47, 9, pp. 1857-1871, (2021); Wei J.; Courbis A.-L.; Lambolais T.; Xu B.; Bernard P.L.; Dray G., Zero-shot bilingual app reviews mining with large language models, Proc. IEEE 35th Int. Conf. Tools Artif. Intell. (ICTAI), pp. 898-904, (2023); Weiss G.M.; Tian Y., Maximizing classifier utility when there are data acquisition and modeling costs, Data Mining Knowl. Discovery, 17, 2, pp. 253-282, (2008); Yeow J.S.; Rana M.E.; Majid N.A.A., An automated model of software requirement engineering using GPT-3.5, Proc. ASU Int. Conf. Emerg. Technol. Sustainability Intell. Syst. (ICETSIS), pp. 1746-1755, (2024); Zambare N.; Idoko J.; Acharya J.; Ginde G., AROhI: An interactive toolkit for estimating ROI of data analytics, Proc. IEEE 15th Annu. Comput. Commun. Workshop Conf. (CCWC), pp. 1162-1169, (2025); Zhang H.; Li J.; Zhu L.; Jeffery R.; Liu Y.; Wang Q.; Li M., Investigating dependencies in software requirements for change propagation analysis, Inf. Softw. Technol., 56, 1, pp. 40-53, (2014); Zhang S.; Zhang C.; Yang Q., Data preparation for data mining, Appl. Artif. Intell., 17, 5-6, pp. 375-381, (2003)</t>
  </si>
  <si>
    <t>G. Ginde; University of Calgary, Department of Electrical and Software Engineering, Calgary, T2N 1N4, Canada; email: gouri.ginde@ucalgary.ca</t>
  </si>
  <si>
    <t>2-s2.0-105003088481</t>
  </si>
  <si>
    <t>Qin L.; Chen Q.; Zhou Y.; Chen Z.; Li Y.; Liao L.; Li M.; Che W.; Yu P.S.</t>
  </si>
  <si>
    <t>Qin, Libo (57204392284); Chen, Qiguang (57289894300); Zhou, Yuhang (60025444600); Chen, Zhi (59283096900); Li, Yinghui (57221320203); Liao, Lizi (56369584100); Li, Min (56908226400); Che, Wanxiang (57204332760); Yu, Philip S. (7402366049)</t>
  </si>
  <si>
    <t>57204392284; 57289894300; 60025444600; 59283096900; 57221320203; 56369584100; 56908226400; 57204332760; 7402366049</t>
  </si>
  <si>
    <t>A survey of multilingual large language models</t>
  </si>
  <si>
    <t>Patterns</t>
  </si>
  <si>
    <t>10.1016/j.patter.2024.101118</t>
  </si>
  <si>
    <t>https://www.scopus.com/inward/record.uri?eid=2-s2.0-85214322083&amp;doi=10.1016%2Fj.patter.2024.101118&amp;partnerID=40&amp;md5=85f88aa4c573945dcd747fd3aecfb04a</t>
  </si>
  <si>
    <t>School of Computer Science and Engineering, Central South University, Changsha, 410083, China; Research Center for Social Computing and Information Retrieval, Harbin Institute of Technology, Harbin, 150001, China; ByteDance, Inc., Shanghai, 200082, China; Tsinghua Shenzhen International Graduate School, Tsinghua University, Shenzhen, 518055, China; School of Computing and Information Systems, Singapore Management University, Singapore, 188065, Singapore; Department of Computer Science, University of Illinois at Chicago, Chicago, 60637, IL, United States</t>
  </si>
  <si>
    <t>Qin L., School of Computer Science and Engineering, Central South University, Changsha, 410083, China; Chen Q., Research Center for Social Computing and Information Retrieval, Harbin Institute of Technology, Harbin, 150001, China; Zhou Y., Research Center for Social Computing and Information Retrieval, Harbin Institute of Technology, Harbin, 150001, China; Chen Z., ByteDance, Inc., Shanghai, 200082, China; Li Y., Tsinghua Shenzhen International Graduate School, Tsinghua University, Shenzhen, 518055, China; Liao L., School of Computing and Information Systems, Singapore Management University, Singapore, 188065, Singapore; Li M., School of Computer Science and Engineering, Central South University, Changsha, 410083, China; Che W., Research Center for Social Computing and Information Retrieval, Harbin Institute of Technology, Harbin, 150001, China; Yu P.S., Department of Computer Science, University of Illinois at Chicago, Chicago, 60637, IL, United States</t>
  </si>
  <si>
    <t>Multilingual large language models (MLLMs) leverage advanced large language models to process and respond to queries across multiple languages, achieving significant success in polyglot tasks. Despite these breakthroughs, a comprehensive survey summarizing existing approaches and recent developments remains absent. To this end, this paper presents a unified and thorough review of the field, highlighting recent progress and emerging trends in MLLM research. The contributions of this paper are as follows. (1) Extensive survey: to our knowledge, this is the pioneering thorough review of multilingual alignment in MLLMs. (2) Unified taxonomy: we provide a unified framework to summarize the current progress in MLLMs. (3) Emerging frontiers: key emerging frontiers are identified, alongside a discussion of associated challenges. (4) Abundant resources: we collect abundant open-source resources, including relevant papers, data corpora, and leaderboards. We hope our work can provide the community quick access and spur breakthrough research in MLLMs. © 2024 The Author(s)</t>
  </si>
  <si>
    <t>cross-lingual transfer; large language model; multilingual alignment; multilingual large language model; parameter-frozen alignment; parameter-tuning alignment</t>
  </si>
  <si>
    <t>Cross-lingual; Cross-lingual transfer; Language model; Large language model; Multilingual alignment; Multilingual large language model; Parameter-frozen alignment; Parameter-tuning alignment; Parameters tuning; Structured Query Language</t>
  </si>
  <si>
    <t>L. Qin; School of Computer Science and Engineering, Central South University, Changsha, 410083, China; email: lbqin@csu.edu.cn</t>
  </si>
  <si>
    <t>Cell Press</t>
  </si>
  <si>
    <t>2-s2.0-85214322083</t>
  </si>
  <si>
    <t>Tiessler M.; Motger Q.</t>
  </si>
  <si>
    <t>Tiessler, Max (59126739500); Motger, Quim (57209540522)</t>
  </si>
  <si>
    <t>59126739500; 57209540522</t>
  </si>
  <si>
    <t>RE-Miner 2.0: A Holistic Framework for Mining Mobile Application Reviews</t>
  </si>
  <si>
    <t>https://www.scopus.com/inward/record.uri?eid=2-s2.0-105006492184&amp;partnerID=40&amp;md5=1947a754590410799d7814a2a80e9793</t>
  </si>
  <si>
    <t>Department of Service and Information System Engineering, Universitat Politècnica de Catalunya, Spain</t>
  </si>
  <si>
    <t>Tiessler M., Department of Service and Information System Engineering, Universitat Politècnica de Catalunya, Spain; Motger Q., Department of Service and Information System Engineering, Universitat Politècnica de Catalunya, Spain</t>
  </si>
  <si>
    <t>In the domain of application stores and marketplaces, user reviews are crucial for supporting multiple requirements engineering tasks. Feature extraction, emotion classification, topic analysis, review type identification, and polarity analysis are key components in requirements prioritization, feedback gathering, and release planning. Empirical evaluation of these techniques is challenging due to data collection complexities and a lack of reproducible methods and available tools. Furthermore, existing studies often focus on isolated tasks, hindering a comprehensive analysis of user perceptions. This paper introduces RE-Miner 2.0, a work-in-progress tool that integrates multiple data extraction and analysis methods in a distributed environment (RE-Miner Ecosystem), enabling a multidimensional and detailed analysis of user feedback. It offers a web-based service for task integration and comparison, supported by persistent storage and a web application that allows analytical visualization of reviews. As a result, RE-Miner 2.0 provides a platform for task integration, replication, and comparison of review mining techniques. Bringing advancements in deep review analysis for requirements engineering. © 2025 Copyright for this paper by its authors.</t>
  </si>
  <si>
    <t>emotion classification; feature clustering; feature extraction; mobile app reviews; natural language processing; polarity analysis; topic classification; type classification</t>
  </si>
  <si>
    <t>Labeled data; Sentiment analysis; Taxonomies; Emotion classification; Feature clustering; Features extraction; Language processing; Mobile app; Mobile app review; Natural language processing; Natural languages; Polarity analyze; Topic Classification; Type classifications; Requirements engineering</t>
  </si>
  <si>
    <t>Ministry of Business and Knowledge; Secretariat for Universities and Research; European Social Fund Plus, ESF; Ministerio de Ciencia e Innovación, MICINN, (PID2020-117191RB-I00 / AEI/10.13039/501100011033); Ministerio de Ciencia e Innovación, MICINN</t>
  </si>
  <si>
    <t>With the support from the Secretariat for Universities and Research of the Ministry of Business and Knowledge of the Government of Catalonia and the European Social Fund. This paper has been funded by the Spanish Ministerio de Ciencia e Innovaci\u00F3n under project / funding scheme PID2020-117191RB-I00 / AEI/10.13039/501100011033.</t>
  </si>
  <si>
    <t>Iacob C.; Harrison R., Retrieving and analyzing mobile apps feature requests from online reviews, Proceedings of the 10th Working Conference on Mining Software Repositories, (2013); Maalej W.; Nabil H., Bug report, feature request, or simply praise? on automatically classifying app reviews, Int. Requirements Engineering Conference, (2015); Villarroel L., Release planning of mobile apps based on user reviews, Proceedings - Int. Conference on Software Engineering, (2016); Nguyen-Duc A.; Cabrero-Daniel B.; Przybylek A.; Arora C.; Khanna D.; Herda T.; Rafiq U.; Melegati J.; Guerra E.; Kemell K.-K.; Saari M.; Zhang Z.; Le H.; Quan T.; Abrahamsson P., Generative artificial intelligence for software engineering - a research agenda, SSRN Electronic Journal, (2023); Motger Q.; Miaschi A.; Dell'Orletta F.; Franch X.; Marco J., T-frex: A transformer-based feature extraction method from mobile app reviews, Proceedings of the 2024 IEEE International Conference on Software Analysis, Evolution and Reengineering (SANER), (2024); Ramaswamy S. L.; Chinnappan J., Recognet-lstm+cnn: a hybrid network with attention mechanism for aspect categorization and sentiment classification, Journal of Intelligent Information Systems, (2022); Dave D.; Sharma A.; Abdulhamid S. M.; Ahmed A.; Akhunzada A.; Amin R., Sappkg: Mobile app recommendation using knowledge graph and side information - a secure framework, IEEE Access, (2023); Wei J.; Courbis A.-L.; Lambolais T.; Xu B.; Bernard P. L.; Dray G., Zero-shot bilingual app reviews mining with large language models, Proc. 35th IEEE Int. Conf. on Tools with Artificial Intelligence (ICTAI), (2023); Roberto J. A.; Salamo M.; Marti M. A., Genre-based stages classification for polarity analysis, Proc. 28th Int. Florida AI Research Soc. Conf. (FLAIRS-28), (2015); Qazi A.; Raj R. G.; Hardaker G.; Standing C., A systematic literature review on opinion types and sentiment analysis techniques: Tasks and challenges, Internet Research, (2017); Palomba F.; Linares-Vasquez M.; Bavota G.; Oliveto R.; Penta M. D.; Poshyvanyk D.; Lucia A. D., Crowdsourcing user reviews to support the evolution of mobile apps, Journal of Systems and Software, (2018); Jongeling R.; Sarkar P.; Datta S.; Serebrenik A., On negative results when using sentiment analysis tools for software engineering research, Empirical Software Engineering, (2017); Zhao L., Natural language processing for requirements engineering: A systematic mapping study, ACM Comput. Surv, (2021); Dabrowski J.; Letier E.; Perini A.; Susi A., Mining and searching app reviews for requirements engineering: Evaluation and replication studies, Information Systems, 114, (2023); Motger Q.; Tiessler M.; Oriol M.; Bertolin I., Re-miner: Mining mobile user reviews with feature extraction and emotion classification, Joint proceedings of REFSQ, (2024); Motger Q.; Franch X.; Marco J., Mapp-kg: Mobile app knowledge graph for document-based feature knowledge generation, Intelligent Information Systems, (2024); Johann T.; Stanik C.; MollaAlizadeh Bahnemiri A.; Maalej W., Safe: A simple approach for feature extraction from app descriptions and reviews, Proc. 25th IEEE Int. Requirements Engineering Conf. (RE), (2017); Araujo A. F.; Golo M. P. S.; Marcacini R. M., Opinion mining for app reviews: an analysis of textual representation and predictive models, Automated Software Engineering, (2022); Alturaief N.; Aljamaan H.; Baslyman M., Aware: Aspect-based sentiment analysis dataset of apps reviews for requirements elicitation, Proc. 36th IEEE/ACM Int. Conf. on Automated Software Engineering Workshops (ASEW), (2021); Ekman P., Basic Emotions, (1999); Dabrowski J., Analysing app reviews for software engineering: a systematic literature review, Empirical Software Engineering, (2022); Guzman E.; Maalej W., How do users like this feature? a fine grained sentiment analysis of app reviews, 2014 IEEE 22nd International Requirements Engineering Conference (RE), (2014); Shah F. A.; Sirts K.; Pfahl D., Is the safe approach too simple for app feature extraction? a replication study, Requirements Engineering: Foundation for Software Quality, pp. 21-36, (2019); Carneros-Prado D., Comparative study of large language models for emotion and sentiment analysis: Gpt vs. ibm watson, Proc. 15th Int. Conf. on Ubiquitous Computing &amp; Ambient Intelligence (UCAmI 2023), (2023); Malgaonkar S.; Lee C. W.; Licorish S. A.; Savarimuthu B. T. R.; Tahir A., Appsent: A tool that analyzes app reviews, (2019); Motger Q.; Tiessler M., Gessi - nlp4se github, (2024); System and Software Quality Models (ISO/IEC 25010), (2011); Wohlin C.; Runeson P.; Hst M.; Ohlsson M. C.; Regnell B.; Wessln A., Experimentation in Software Engineering, (2012)</t>
  </si>
  <si>
    <t>Q. Motger; Department of Service and Information System Engineering, Universitat Politècnica de Catalunya, Spain; email: joaquim.motger@upc.edu</t>
  </si>
  <si>
    <t>Hess A.; Susi A.; Groen E.C.; Ruiz M.; Khan M.A.; Aydemir F.B.; Daneva M.; Guizzardi R.; Gulden J.; Herrmann A.; Horkoff J.; Kopczynska S.; Mennig P.; Oriol M.; Paja E.; Perini A.; Rachmann A.; Schneider K.; Semini L.; Spoletini P.; Vogelsang A.</t>
  </si>
  <si>
    <t>Joint of REFSQ 2025 Workshops, Doctoral Symposium, Posters and Tools Track, and Education and Training Track, REFSQ 2025</t>
  </si>
  <si>
    <t>7 April 2025 through 10 April 2025</t>
  </si>
  <si>
    <t>2-s2.0-105006492184</t>
  </si>
  <si>
    <t>Palmetshofer M.; Schedl D.C.; Stockl A.</t>
  </si>
  <si>
    <t>Palmetshofer, Miriam (59527445700); Schedl, David C. (45561724500); Stockl, Andreas (57219495438)</t>
  </si>
  <si>
    <t>59527445700; 45561724500; 57219495438</t>
  </si>
  <si>
    <t>Optimizing App Review Classification with Large Language Models: A Comparative Study of Prompting Techniques</t>
  </si>
  <si>
    <t>International Conference on Electrical, Computer, Communications and Mechatronics Engineering, ICECCME 2024</t>
  </si>
  <si>
    <t>10.1109/ICECCME62383.2024.10796376</t>
  </si>
  <si>
    <t>https://www.scopus.com/inward/record.uri?eid=2-s2.0-85215942625&amp;doi=10.1109%2FICECCME62383.2024.10796376&amp;partnerID=40&amp;md5=67a3f526ede5b738d8d8b41ac7dd363e</t>
  </si>
  <si>
    <t>University of Applied Science Upper Austria, Digital Media Lab, Hagenberg, Austria</t>
  </si>
  <si>
    <t>Palmetshofer M., University of Applied Science Upper Austria, Digital Media Lab, Hagenberg, Austria; Schedl D.C., University of Applied Science Upper Austria, Digital Media Lab, Hagenberg, Austria; Stockl A., University of Applied Science Upper Austria, Digital Media Lab, Hagenberg, Austria</t>
  </si>
  <si>
    <t>This paper explores the application of large language models in classifying app reviews into predefined cate-gories. The study leverages various sizes of Mistral models (tiny, small, medium, and large). It examines the effectiveness of dif-ferent prompting techniques, including zero-shot, one-shot, and few-shot prompting. The research utilizes a dataset of 6406 app reviews, previously categorized into bug/problem report, inquiry, and irrelevant, to evaluate the models' classification performance. Results indicate that few-shot prompting techniques significantly enhance the performance of all model sizes, suggesting that sophisticated prompting can almost offset the limitations of smaller models. The study also finds a diminishing return on investment with increasing model size when applying advanced prompting techniques. This highlights the importance of prompt design in optimizing large language models' performance and suggests that even smaller models can achieve competitive results with the right prompting strategy. © 2024 IEEE.</t>
  </si>
  <si>
    <t>app re-views; classification; deep learning; large language models; natural language processing</t>
  </si>
  <si>
    <t>Deep learning; Natural language processing systems; Zero-shot learning; App re-view; Comparatives studies; Deep learning; Language model; Language processing; Large language model; Model classification; Model size; Natural language processing; Natural languages; Contrastive Learning</t>
  </si>
  <si>
    <t>Ho T.K., Random decision forests, Proceedings of 3rd International Conference on Document Analysis and Recognition, 1, pp. 278-282, (1995); Karamizadeh S.; Abdullah S.M.; Halimi M.; Shayan J.; Rajabi M.J., Advantage and drawback of support vector machine functionality, 2014 International Conference on Computer, Communications, and Control Technology I4CT, pp. 63-65, (2014); Kim S.-B.; Han K.-S.; Rim H.-C.; Myaeng S.H., Some effective techniques for naive bayes text classification, IEEE Transactions on Knowledge and Data Engineering, 18, 11, pp. 1457-1466, (2006); Liu P.; Yuan W.; Fu J.; Jiang Z.; Hayashi H.; Neubig G., Pretrain, prompt, and predict: A systematic survey of prompting methods in natural language processing, ACM Computing Surveys, 55, 9, (2023); Sparck Jones K., A statistical interpretation of term specificity and its application in retrieval, Journal of Documentation, 28, 1, pp. 11-21, (1972); Zhang Y.; Jin R.; Zhou Z.-H., Understanding bag-of-words model: A statistical framework, International Journal of Machine Learning and Cybernetics, 1, 1, pp. 43-52, (2010); Kowsari K.; Jafari Meimandi K.; Heidarysafa M.; Mendu S.; Barnes L.; Brown D., Text classification algorithms: A survey, Information, 10, 4, (2019); Achiam J.; Adler S.; Agarwal S.; Ahmad L.; Akkaya I.; Aleman F.L.; Almeida D.; Altenschmidt J.; Altman S.; Anadkat S., Gpt-4 technical report, Tech. Rep., OpenAI, (2023); Lecun Y.; Bengio Y.; Hinton G., Deep learning, Nature, 521, 7553, pp. 436-444, (2015); Ouyang L.; Wu J.; Jiang X.; Almeida D.; Wainwright C.; Mishkin P.; Zhang C.; Agarwal S.; Slama K.; Ray A.; Schulman J.; Hilton J.; Kelton F.; Miller L.; Simens M.; Askell A.; Welinder P.; Christiano P.F.; Leike J.; Lowe R., Training language models to follow instructions with human feedback, Advances in Neural Information Processing Systems, 35, pp. 27730-27744, (2022); Radford A.; Wu J.; Child R.; Luan D.; Amodei D.; Sutskever I., Language models are unsupervised multitask learners, Tech. Rep., OpenAI, (2019); Rohan Anil E., Gemini: A family of highly capable multimodal models, Tech. Rep., Gemini Team; Jiang A.Q.; Sablayrolles A.; Mensch A.; Bamford C.; Chaplot D.S.; Casas D.D.L.; Bressand F.; Lengyel G.; Lample G.; Saulnier L., Mistral 7b; Radford A.; Narasimhan K.; Salimans T.; Sutskever I., Improving language understanding by generative pre-Training, Tech. Rep., OpenAI, (2018); Trivedi H.; Balasubramanian N.; Khot T.; Sabharwal A., Interleaving retrieval with chain-of-Thought reasoning for knowledge-intensive multi-step questions, Proceedings of the 61st Annual Meeting of the Association for Computational Linguistics, pp. 10014-10037, (2023); Wang S.; Sun X.; Li X.; Ouyang R.; Wu F.; Zhang T.; Li J.; Wang G., GPT-NER: Named Entity Recognition Via Large Language Models, (2023); Hadi M.A.; Fard F.H., Evaluating pre-Trained models for user feedback analysis in software engineering: A study on classification of app-reviews, Empirical Software Engineering, 28, 88, (2023); Wei J.; Courbis A.-L.; Lambolais T.; Xu B.; Bernard P.L.; Dray G., Zero-shot bilingual app reviews mining with large language models, 2023 IEEE 35th International Conference on Tools with Artificial Intelligence ICTAI, 35, pp. 898-904, (2023); Schick T.; Schutze H., Exploiting cloze-questions for few-shot text classification and natural language inference, Proceedings of the 16th Conference of the European Chapter of the Association for Computational Linguistics: Main Volume, pp. 255-269, (2021); Loukas L.; Stogiannidis I.; Malakasiotis P.; Vassos S., Breaking the bank with ChatGPT: Few-shot text classification for finance, Proceedings of the Fifth Workshop on Financial Technology and Natural Language Processing and the Second Multimodal AI for Financial Forecasting, pp. 74-80, (2023); Naveed H.; Khan A.U.; Qiu S.; Saqib M.; Anwar S.; Usman M.; Akhtar N.; Barnes N.; Mian A., A Comprehensive Overview of Large Language Models, (2023); Gage P., A new algorithm for data compression, The C Users Journal, 12, 2, pp. 23-38, (1994); Brown T.; Mann B.; Ryder N.; Subbiah M.; Kaplan J.D.; Dhariwal P.; Neelakantan A.; Shyam P.; Sastry G.; Askell A.; Agarwal S.; Herbert-Voss A.; Krueger G.; Henighan T.; Child R.; Ramesh A.; Ziegler D.; Wu J.; Winter C.; Hesse C.; Chen M.; Sigler E.; Litwin M.; Gray S.; Chess B.; Clark J.; Berner C.; McCandlish S.; Radford A.; Sutskever I.; Amodei D., Language models are few-shot learners, Advances in Neural Information Processing Systems, 33, pp. 1877-1901, (2020); Lan Z.; Chen M.; Goodman S.; Gimpel K.; Sharma P.; Soricut R., Albert: A Lite Bert for Self-supervised Learning of Language Representations, (2020); Liu Y.; Ott M.; Goyal N.; Du J.; Joshi M.; Chen D.; Levy O.; Lewis M.; Zettlemoyer L.; Stoyanov V., Roberta: A Robustly Optimized Bert Pretraining Approach, (2019); Devlin J.; Chang M.-W.; Lee K.; Toutanova K., Bert: Pretraining of Deep Bidirectional Transformers for Language Understanding, (2019); Yang Z.; Dai Z.; Yang Y.; Carbonell J.; Salakhutdinov R.; Le Q.V., Xlnet: Generalized Autoregressive Pretraining for Language Understanding, (2020); Araujo A.; Golo M.; Viana B.; Sanches F.; Romero R.; Marcacini R., From bag-of-words to pre-Trained neural language models: Improving automatic classification of app reviews for requirements engineering, Anais Do XVII Encontro Nacional de Inteligencia Artificial e Computacional, pp. 378-389, (2020); Maalej W.; Kurtanovic Z.; Nabil H.; Stanik C., On the automatic classification of app reviews, Requirements Engineering, 21, 3, pp. 311-331, (2016); Guzman E.; Maalej W., How do users like this feature? a fine grained sentiment analysis of app reviews, 2014 IEEE 22nd International Requirements Engineering Conference RE, 22, pp. 153-162, (2014); Aslam N.; Ramay W.Y.; Xia K.; Sarwar N., Convolutional neural network based classification of app reviews, IEEE Access, 8, pp. 185619-185628, (2020); Stanik C.; Haering M.; Maalej W., Classifying multilingual user feedback using traditional machine learning and deep learning, 2019 IEEE 27th International Requirements Engineering Conference Workshops (REW, 27, pp. 220-226, (2019); Ramay W.Y.; Umer Q.; Yin X.C.; Zhu C.; Illahi I., Deep neural network-based severity prediction of bug reports, IEEE Access, 7, pp. 46846-46857, (2019); Yahya A.E.; Gharbi A.; Yafooz W.M.S.; Al-Dhaqm A., A novel hybrid deep learning model for detecting and classifying non-functional requirements of mobile apps issues, Electronics, 12, 5, (2023); Wei J.; Wang X.; Schuurmans D.; Bosma M.; Ichter B.; Xia F.; Chi E.; Le Q.V.; Zhou D., Chain-of-Thought prompting elicits reasoning in large language models, Advances in Neural Information Processing Systems, 35, pp. 24824-24837, (2022); Sun X.; Li X.; Li J.; Wu F.; Guo S.; Zhang T.; Wang G., Text Classification Via Large Language Models, (2023); Kojima T.; Gu S.S.; Reid M.; Matsuo Y.; Iwasawa Y., Large language models are zero-shot reasoners, Proceedings of the 36th International Conference on Neural Information Processing Systems, NIPS ?22, (Red Hook, NY, USA), Curran Associates Inc, (2024); Liu J.; Shen D.; Zhang Y.; Dolan B.; Carin L.; Chen W., What Makes Good In-context Examples for gpt-3?, (2021); Lu Y.; Bartolo M.; Moore A.; Riedel S.; Stenetorp P., Fantastically ordered prompts and where to find them: Overcoming few-shot prompt order sensitivity, Proceedings of the 60th Annual Meeting of the Association for Computational Linguistics Volume 1: Long Papers), pp. 8086-8098, (2022); Christiano P.F.; Leike J.; Brown T.; Martic M.; Legg S.; Amodei D., Deep reinforcement learning from human preferences, Advances in Neural Information Processing Systems, 30, pp. 4299-4307, (2017); Ziegler D.M.; Stiennon N.; Wu J.; Brown T.B.; Radford A.; Amodei D.; Christiano P.; Irving G., Fine-Tuning language models from human preferences, Tech. Rep., OpenAI, (2019); Rafailov R.; Sharma A.; Mitchell E.; Manning C.D.; Ermon S.; Finn C., Direct preference optimization: Your language model is secretly a reward model, Advances in Neural Information Processing Systems, 36, (2024); Jiang A.Q.; Sablayrolles A.; Roux A.; Mensch A.; Savary B.; Bamford C.; Chaplot D.S.; Casas D.D.L.; Hanna E.B.; Bressand F., Mixtral of Experts, (2024)</t>
  </si>
  <si>
    <t>IEEE; Istanbul Topkapi University</t>
  </si>
  <si>
    <t>4th International Conference on Electrical, Computer, Communications and Mechatronics Engineering, ICECCME 2024</t>
  </si>
  <si>
    <t>4 November 2024 through 6 November 2024</t>
  </si>
  <si>
    <t>Male</t>
  </si>
  <si>
    <t>979-835039118-3</t>
  </si>
  <si>
    <t>Int. Conf. Electr., Comput., Commun. Mechatronics Eng., ICECCME</t>
  </si>
  <si>
    <t>2-s2.0-85215942625</t>
  </si>
  <si>
    <t>Wei J.; Courbis A.-L.; Lambolais T.; Xu B.; Bernard P.L.; Dray G.; Maalej W.</t>
  </si>
  <si>
    <t>Wei, Jialiang (57790949100); Courbis, Anne-Lise (6506967196); Lambolais, Thomas (6504624867); Xu, Binbin (57212055844); Bernard, Pierre Louis (55419297500); Dray, Gerard (6602972217); Maalej, Walid (25928659900)</t>
  </si>
  <si>
    <t>57790949100; 6506967196; 6504624867; 57212055844; 55419297500; 6602972217; 25928659900</t>
  </si>
  <si>
    <t>Getting Inspiration for Feature Elicitation: App Store- vs. LLM-based Approach</t>
  </si>
  <si>
    <t>10.1145/3691620.3695591</t>
  </si>
  <si>
    <t>https://www.scopus.com/inward/record.uri?eid=2-s2.0-85212402351&amp;doi=10.1145%2F3691620.3695591&amp;partnerID=40&amp;md5=76b7839039d3338b0a455cef112dd35b</t>
  </si>
  <si>
    <t>EuroMov Digital Health in Motion, Univ Montpellier, IMT Mines Ales, Ales, France; University of Hamburg, Hamburg, Germany</t>
  </si>
  <si>
    <t>Wei J., EuroMov Digital Health in Motion, Univ Montpellier, IMT Mines Ales, Ales, France; Courbis A.-L., EuroMov Digital Health in Motion, Univ Montpellier, IMT Mines Ales, Ales, France; Lambolais T., EuroMov Digital Health in Motion, Univ Montpellier, IMT Mines Ales, Ales, France; Xu B., EuroMov Digital Health in Motion, Univ Montpellier, IMT Mines Ales, Ales, France; Bernard P.L., EuroMov Digital Health in Motion, Univ Montpellier, IMT Mines Ales, Ales, France; Dray G., EuroMov Digital Health in Motion, Univ Montpellier, IMT Mines Ales, Ales, France; Maalej W., University of Hamburg, Hamburg, Germany</t>
  </si>
  <si>
    <t>Over the past decade, app store (AppStore)-inspired requirements elicitation has proven to be highly beneficial. Developers often explore competitors' apps to gather inspiration for new features. With the advance of Generative AI, recent studies have demonstrated the potential of large language model (LLM)-inspired requirements elicitation. LLMs can assist in this process by providing inspiration for new feature ideas. While both approaches are gaining popularity in practice, there is a lack of insight into their differences. We report on a comparative study between AppStore- and LLM-based approaches for refining features into sub-features. By manually analyzing 1,200 sub-features recommended from both approaches, we identified their benefits, challenges, and key differences. While both approaches recommend highly relevant sub-features with clear descriptions, LLMs seem more powerful particularly concerning novel unseen app scopes. Moreover, some recommended features are imaginary with unclear feasibility, which suggests the importance of a human-analyst in the elicitation loop. © 2024 Copyright is held by the owner/author(s). Publication rights licensed to ACM.</t>
  </si>
  <si>
    <t>app store mining; creativity in SE; data-centered requirements engineering; large language models; requirements elicitation</t>
  </si>
  <si>
    <t>Data mining; Requirements engineering; App store mining; App stores; Comparatives studies; Creativity in SE; Data-centered requirement engineering; Language model; Large language model; Model based approach; Requirement engineering; Requirements elicitation</t>
  </si>
  <si>
    <t>Al-Subaihin A.; Sarro F.; Black S.; Capra L., Empirical comparison of text-based mobile apps similarity measurement techniques, Empirical Software Engineering, 24, 6, pp. 3290-3315, (2019); Smedegaard Andersen J.; Maalej W., Design Patterns for Machine Learning-Based Systems with Humans in the Loop, IEEE Software, 41, 4, pp. 151-159, (2024); Arora C.; Grundy J.; Abdelrazek M., Advancing Requirements Engineering through Generative AI: Assessing the Role of LLMs, (2023); Assi M.; Hassan S.; Tian Y.; Zou Y., FeatCompare: Feature comparison for competing mobile apps leveraging user reviews, Empirical Software Engineering, 26, 5, (2021); Ataei M.; Cheong H.; Grandi D.; Wang Y.; Morris N., Elicitron: An LLM Agent-Based Simulation Framework for Design Requirements Elicitation, (2024); Cabrero-Daniel B.; Herda T.; Pichler V.; Eder M., Exploring Human-AI Collaboration in Agile: Customised LLM Meeting Assistants, (2024); Chen B.; Chen K.; Hassani S.; Yang Y.; Lessard L., On the Use of GPT-4 for Creating Goal Models: An Exploratory Study, 13th International Model-Driven Requirements Engineering (MoDRE) workshop, (2023); Chen C.; Feng S.; Xing Z.; Liu L.; Zhao S., Gallery D. C.: Design search and knowledge discovery through auto-created GUI component gallery, Proceedings of the ACM on Human-Computer Interaction, 3, CSCW, (2019); Chen X.; Zou Q.; Fan B.; Zheng Z.; Luo X., Recommending software features for mobile applications based on user interface comparison, Requirements Engineering, 24, 4, pp. 545-559, (2019); Dalpiaz F.; Parente M., RE-SWOT: From User Feedback to Requirements via Competitor Analysis, Requirements Engineering: Foundation for Software Quality, pp. 55-70, (2019); Devine P.; Sing Koh Y.; Blincoe K., Evaluating software user feedback classifier performance on unseen apps, datasets, and metadata, Empirical Software Engineering, 28, 2, pp. 1-25, (2023); Devine P.; Tizard J.; Wang H.; Sing Koh Y.; Blincoe K., What's Inside a Cluster of Software User Feedback: A Study of Characterisation Methods, 2022 IEEE 30th International Requirements Engineering Conference (RE), pp. 189-200, (2022); Di Sorbo A.; Panichella S.; Alexandru C.V.; Visaggio C.A.; Canfora G., SURF: Summarizer of user reviews feedback, Proceedings-2017 IEEE/ACM39th International Conference on Software Engineering Companion, ICSE-C 2017, pp. 55-58, (2017); Dieste O.; Juristo N., Systematic review and aggregation of empirical studies on elicitation techniques, IEEE Transactions on Software Engineering, 37, 2, pp. 283-304, (2011); Feng S.; Chen C.; Xing Z., Gallery D. C.: Autocreated GUI Component Gallery for Design Search and Knowledge Discovery, Proceedings-International Conference on Software Engineering, 1, pp. 80-84, (2022); Ferrari A.; Spoletini P., Strategies, Benefits and Challenges of App Store-inspired Requirements Elicitation, 2023 IEEE/ACM 45th International Conference on Software Engineering (ICSE), pp. 1290-1302, (2023); Guzman E.; Maalej W., How Do Users Like This Feature? A Fine Grained Sentiment Analysis of App Reviews, 2014 IEEE 22nd International Requirements Engineering Conference (RE), pp. 153-162, (2014); Gomez M.; Adams B.; Maalej W.; Monperrus M.; Rouvoy R., App Store 2. 0: From Crowdsourced Information to Actionable Feedback in Mobile Ecosystems, IEEE Software, 34, 2, pp. 81-89, (2017); Gorer B.; Basak Aydemir F., Generating Requirements Elicitation Interview Scripts with Large Language Models, 2023 IEEE 31st International Requirements Engineering Conference Workshops (REW), pp. 44-51, (2023); Haering M.; Stanik C.; Maalej W., Automatically Matching Bug Reports with Related App Reviews, 2021 IEEE/ACM 43rd International Conference on Software Engineering (ICSE), pp. 970-981, (2021); Reyhani Hamednai M.; Kim G.; Je Cho S., SimAndro: An effective method to compute similarity of Android applications, Soft Computing, 23, 17, pp. 7569-7590, (2019); Harkous H.; Teja Peddinti S.; Khandelwal R.; Srivastava A.; Taft N., Hark: A Deep Learning System for Navigating Privacy Feedback at Scale, Proceedings-IEEE Symposium on Security and Privacy, 2022, pp. 2469-2486, (2022); Jiang H.; Zhang J.; Li X.; Ren Z.; Lo D., Recommending New Features from Mobile App Descriptions, ACM Transactions on Software Engineering and Methodology, 28, 4, (2019); Johann T.; Stanik C.; Alireza M Alizadeh B.; Maalej W., SAFE: A Simple Approach for Feature Extraction from App Descriptions and App Reviews, 2017 IEEE 25th International Requirements Engineering Conference (RE), pp. 21-30, (2017); Krippendorff K., Content Analysis: An Introduction to Its Methodology, Google-Books-ID: nE1aDwAAQBAJ, (2018); Liu H.; Zhang M.; Liu L.; Liu Z., A method to acquire cross-domain requirements based on Syntax Direct Technique, Software: Practice and Experience, 52, 1, pp. 236-253, (2022); Liu Y.; Liu L.; Liu H.; Li S., Information Recommendation Based on Domain Knowledge in App Descriptions for Improving the Quality of Requirements, IEEE Access, 7, pp. 9501-9514, (2019); Liu Y.; Liu L.; Liu H.; Wang X.; Yang H., Mining domain knowledge from app descriptions, Journal of Systems and Software, 133, pp. 126-144, (2017); Liu Y.; Liu L.; Liu H.; Yin X., App store mining for iterative domain analysis: Combine app descriptions with user reviews, Software-Practice and Experience, 49, 6, pp. 1013-1040, (2019); Maalej W., Task-First or Context-First? Tool Integration Revisited, 2009 IEEE/ACM International Conference on Automated Software Engineering, pp. 344-355, (2009); Maalej W.; Biryuk V.; Wei J.; Panse F., On the Automated Processing of User Feedback, (2024); Maalej W.; Kurtanovic Z.; Nabil H.; Stanik C., On the automatic classification of app reviews, Requirements Engineering, 21, 3, pp. 311-331, (2016); Maalej W.; Kumar Thurimella A., Managing Requirements Knowledge, (2013); Marczak-Czajka A.; Cleland-Huang J., Using ChatGPT to Generate Human-Value User Stories as Inspirational Triggers, 2023 IEEE 31st International Requirements Engineering Conference Workshops (REW), pp. 52-61, (2023); Martens D.; Maalej W., Release Early, Release Often, and Watch Your Users' Emotions: Lessons from Emotional Patterns, IEEE Software, 36, 5, pp. 32-37, (2019); Montgomery L.; Fucci D.; Bouraffa A.; Scholz L.; Maalej W., Empirical research on requirements quality: A systematic mapping study, Requirements Engineering, 27, 2, pp. 183-209, (2022); Nakagawa H.; Honiden S., MAPE-K Loop-based Goal Model Generation Using Generative AI, 13th International Model-Driven Requirements Engineering (MoDRE) workshop, (2023); Achiam J.; Adler S.; Agarwal S.; Ahmad L., GPT-4 Technical Report, (2024); Pagano D.; Maalej W., User feedback in the appstore: An empirical study, 2013 21st IEEE International Requirements Engineering Conference (RE), pp. 125-134, (2013); Pimentel J.; Castro J., PiStar Tool-A Pluggable Online Tool for Goal Modeling, 2018 IEEE 26th International Requirements Engineering Conference (RE), pp. 498-499, (2018); Rawte V.; Sheth A.; Das A., A Survey of Hallucination in Large Foundation Models, (2023); A KAOS Tutotial, (2007); Ronanki K.; Berger C.; Horkoff J., Investigating ChatGPT's Potential to Assist in Requirements Elicitation Processes, 2023 49th Euromicro Conference on Software Engineering and Advanced Applications (SEAA), pp. 354-361, (2023); Scalabrino S.; Bavota G.; Russo B.; Di Penta M.; Oliveto R., Listening to the Crowd for the Release Planning of Mobile Apps, IEEE Transactions on Software Engineering, 45, 1, pp. 68-86, (2019); Ali Shah F.; Sirts K.; Pfahl D., Using App Reviews for Competitive Analysis: Tool Support, Proceedings of the 3rd ACM SIGSOFT International Workshop on App Market Analytics, pp. 40-46, (2019); Stanik C.; Haering M.; Maalej W., Classifying Multilingual User Feedback using Traditional Machine Learning and Deep Learning, 2019 IEEE 27th International Requirements Engineering Conference Workshops (REW), pp. 220-226, (2019); Stanik C.; Pietz T.; Maalej W., Unsupervised Topic Discovery in User Comments, 2021 IEEE 29th International Requirements Engineering Conference (RE), pp. 150-161, (2021); Kafil Uddin M.; He Q.; Han J.; Chua C., App competition matters: How to identify your competitor apps?, Proceedings-2020 IEEE 13th International Conference on Services Computing, SCC 2020, pp. 370-377, (2020); Wang Y.; Gao S.; Li X.; Liu L.; Liu H., Missing standard features compared with similar apps? A feature recommendation method based on the knowledge from user interface, Journal of Systems and Software, 193, (2022); Wei J.; Courbis A.; Lambolais T.; Dray G.; Maalej W., On AI-Inspired UI-Design, (2024); Wei J.; Courbis A.; Lambolais T.; Xu B.; Louis Bernard P., Towards a Data-Driven Requirements Engineering Approach: Automatic Analysis of User Reviews, 7th National Conference on Practical Applications of Artificial Intelligence, (2022); Wei J.; Courbis A.; Lambolais T.; Xu B.; Louis Bernard P., Zero-shot Bilingual App Reviews Mining with Large Language Models, 35th IEEE International Conference on Tools with Artificial Intelligence (ICTAI), pp. 898-904, (2023); Wei J.; Courbis A.; Lambolais T.; Xu B.; Louis Bernard P., GUing: A Mobile GUI Search Engine using a Vision-Language Model, (2024); Xiao S.; Liu Z.; Zhang P.; Muennighoff N., C-Pack: Packaged Resources To Advance General Chinese Embedding, (2023); Yu E.S., Social modeling and i, Conceptual Modeling: Foundations and Applications, 5600, pp. 99-121, (2009); Zhang Z.; Rayhan M.; Herda T.; Goisauf M.; Abrahamsson P., LLM-based agents for automating the enhancement of user story quality: An early report, (2024); Xin Zhao W.; Zhou K.; Li J.; Tang T.; Wang X., A Survey of Large Language Models, (2023)</t>
  </si>
  <si>
    <t>2-s2.0-85212402351</t>
  </si>
  <si>
    <t>Bhatt M.; Boilard N.; Chaudhary M.R.; Thompson C.; Idoko J.; Sorathiya A.; Ginde G.</t>
  </si>
  <si>
    <t>Bhatt, Meet (60089481500); Boilard, Nic (60089051400); Chaudhary, Muhammad Rehan (60088941800); Thompson, Cole (60088941900); Idoko, Jacob (59259033500); Sorathiya, Aakash (59252929400); Ginde, Gouri (57190689167)</t>
  </si>
  <si>
    <t>60089481500; 60089051400; 60088941800; 60088941900; 59259033500; 59252929400; 57190689167</t>
  </si>
  <si>
    <t>Automatic Classification of User Requirements from Online Feedback - A Replication Study</t>
  </si>
  <si>
    <t>Proceedings - 2025 IEEE 33rd International Requirements Engineering Conference Workshops, REW 2025</t>
  </si>
  <si>
    <t>10.1109/REW66121.2025.00014</t>
  </si>
  <si>
    <t>https://www.scopus.com/inward/record.uri?eid=2-s2.0-105020950343&amp;doi=10.1109%2FREW66121.2025.00014&amp;partnerID=40&amp;md5=042e09eea0d799fc1751a9ebae7b4db9</t>
  </si>
  <si>
    <t>University of Calgary, Dept. of Electrical and Software Engineering, Canada</t>
  </si>
  <si>
    <t>Bhatt M., University of Calgary, Dept. of Electrical and Software Engineering, Canada; Boilard N., University of Calgary, Dept. of Electrical and Software Engineering, Canada; Chaudhary M.R., University of Calgary, Dept. of Electrical and Software Engineering, Canada; Thompson C., University of Calgary, Dept. of Electrical and Software Engineering, Canada; Idoko J., University of Calgary, Dept. of Electrical and Software Engineering, Canada; Sorathiya A., University of Calgary, Dept. of Electrical and Software Engineering, Canada; Ginde G., University of Calgary, Dept. of Electrical and Software Engineering, Canada</t>
  </si>
  <si>
    <t>Natural language processing (NLP) techniques have been widely applied in the requirements engineering (RE) field to support tasks such as classification and ambiguity detection. Although RE research is rooted in empirical investigation, it has paid limited attention to the replication of NLP for RE (NLP4RE) studies. Additionally, the rapidly advancing realm of NLP is creating new opportunities for efficient, machine-assisted workflow applications, which can bring new perspectives and results to the forefront. Thus, in this study, we replicate and extend a previous NLP4RE study (baseline), "Classifying User Requirements from Online Feedback in Small Dataset Environments using Deep Learning", which evaluated different deep learning models for requirement classification from user reviews. In this study, we reproduced the original results using the publicly released source code, thereby helping to strengthen the external validity of the baseline study. We then extended the baseline setup by evaluating the model's performance on an external (new) dataset and comparing the results to a GPT-4o zero-shot classifier. Furthermore, we prepared the replication study ID-card for the baseline study, which is an important aspect to evaluate replication readiness.The results showed diverse reproducibility levels across different models, with Naive Bayes demonstrating perfect reproducibility. In contrast, BERT and other models showed mixed results. Our findings also revealed that baseline deep learning models, BERT and ELMo, exhibited good generalization capabilities on an external dataset, and the GPT-4o model showed performance comparable to traditional baseline machine learning models. Additionally, our assessment of the replication study ID-card confirmed the replication readiness of the baseline study; however, the missing environment setup files would have further enhanced the readiness. We include this missing information in our replication package and provide the replication study ID-card for our study to further encourage and support the replication of our study.  © 2025 IEEE.</t>
  </si>
  <si>
    <t>crowd-based requirements engineering; deep learning; Replication study; user reviews</t>
  </si>
  <si>
    <t>Classification (of information); Engineering education; Feedback; Learning systems; Requirements engineering; Baseline studies; Crowd-based requirement engineering; Deep learning; ID cards; Natural languages; Online feedback; Replication study; Requirement engineering; User requirements; User reviews; Deep learning</t>
  </si>
  <si>
    <t>Abualhaija S., Replication in requirements engineering: The nlp for re case, ACM Transactions on Software Engineering and Methodology, 33, 6, pp. 1-33, (2024); Mendez D., Open science in software engineering, Contemporary empirical methods in software engineering, pp. 477-501, (2020); Khatwani C., Advancing viewpoint merging in requirements engineering: A theoretical replication and explanatory study, Requirements Engineering, 22, pp. 317-338, (2017); Brooks A., Replication's role in software engineering, Guide to advanced empirical software engineering, pp. 365-379, (2008); Ginde G., So what if i used genai-legal implications of using cloudbased genai in software engineering research, 2025 IEEE/ACM Second Inter. conf. on AI Foundation Models and Software Engineering (Forge). IEEE, pp. 241-245, (2025); Ruwanpura S., Automatic domain-specific corpora generation from wikipedia-a replication study, 2023 IEEE 31st Inter. Requirements Engg. conf. (RE)Workshops (REW). IEEE, pp. 85-94, (2023); Sjoberg D.I., A survey of controlled experiments in software engineering, IEEE transactions on software engineering, 31, 9, pp. 733-753, (2005); Da Silva F.Q., Replication of empirical studies in software engineering research: A systematic mapping study, Empirical Software Engineering, 19, pp. 501-557, (2014); Mekala R.R., Classifying user requirements from online feedback in small dataset environments using deep learning, 2021 IEEE 29th Inter. Requirements Engg. conf. (RE). IEEE, pp. 139-149, (2021); Ginde G., Replication: A pedagogical tool for teaching ethical practices to future software engineers, Proceedings of the 29th Inter. conf. on Evaluation and Assessment in Software Engineering, pp. 555-564, (2024); Van Vliet M., Identifying and classifying user requirements in online feedback via crowdsourcing, 26th International Working Conference, REFSQ 2020, pp. 143-159, (2020); Zaeem M., classification of app reviews" 6, (2023); Panichella S., How can i improve my app classifying user reviews for software maintenance and evolution, 2015 IEEE Inter. conf. on software maintenance and evolution (ICSME). IEEE, pp. 281-290, (2015); Maalej W., On the automatic classification of app reviews, Requirements Engineering, 21, pp. 311-331, (2016); Chen N., Ar-miner: Mining informative reviews for developers from mobile app marketplace, Proceedings of the 36th Inter. conf. on software engineering, pp. 767-778, (2014); Chen B., Unleashing the potential of prompt engineering for large language models, Patterns, (2025); Zhou Y.; Tong Y.; Gu R.; Gall H., Combining text mining and data mining for bug report classification, Journal of Software: Evolution and Process, 28, 3, pp. 150-176, (2016); Guzman E., Ensemble methods for app review classification: An approach for software evolution (n), 2015 30th IEEE/ACM Inter. conf. on Automated Software Engineering (ASE). IEEE, pp. 771-776, (2015); Stanik C., Classifying multilingual user feedback using traditional machine learning and deep learning, 2019 IEEE 27th Inter. Requirements Engg. conf. (RE)workshops (REW). IEEE, pp. 220-226, (2019); Arora C., Advancing requirements engineering through generative ai: Assessing the role of llms, Generative AI for Effective Software Development. Springer, pp. 129-148, (2024); Ronanki K., Investigating chatgpt's potential to assist in requirements elicitation processes, 2023 49th Euromicro Conference on Software Engineering and Advanced Applications (SEAA). IEEE, pp. 354-361, (2023); White J., Chatgpt prompt patterns for improving code quality, refactoring, requirements elicitation, and software design, Generative ai for effective software development. Springer, pp. 71-108, (2024); Palmetshofer M., Optimizing app review classification with large language models: A comparative study of prompting techniques, 2024 4th Inter. conf. on Electrical, Computer, Communications and Mechatronics Engineering (ICECCME). IEEE, pp. 1-6, (2024); Wei J., Zero-shot bilingual app reviews mining with large language models, 2023 IEEE 35th Inter. conf. on Tools with Artificial Intelligence (ICTAI). IEEE, pp. 898-904, (2023)</t>
  </si>
  <si>
    <t>M. Bhatt; University of Calgary, Dept. of Electrical and Software Engineering, Canada; email: meet.bhatt@ucalgary.ca</t>
  </si>
  <si>
    <t>33rd IEEE International Requirements Engineering Conference Workshops, REW 2025</t>
  </si>
  <si>
    <t>979-833153834-7</t>
  </si>
  <si>
    <t>2-s2.0-105020950343</t>
  </si>
  <si>
    <t>Pourasad A.E.; Maalej W.</t>
  </si>
  <si>
    <t>Pourasad, Ali Ebrahimi (59452774200); Maalej, Walid (25928659900)</t>
  </si>
  <si>
    <t>59452774200; 25928659900</t>
  </si>
  <si>
    <t>Does GenAI Make Usability Testing Obsolete?</t>
  </si>
  <si>
    <t>10.1109/ICSE55347.2025.00138</t>
  </si>
  <si>
    <t>https://www.scopus.com/inward/record.uri?eid=2-s2.0-105010325514&amp;doi=10.1109%2FICSE55347.2025.00138&amp;partnerID=40&amp;md5=b0af340443e68e4146e8fed8cf8ea3c1</t>
  </si>
  <si>
    <t>Universität Hamburg, Department of Informatics, Hamburg, Germany</t>
  </si>
  <si>
    <t>Pourasad A.E., Universität Hamburg, Department of Informatics, Hamburg, Germany; Maalej W., Universität Hamburg, Department of Informatics, Hamburg, Germany</t>
  </si>
  <si>
    <t>Ensuring usability is crucial for the success of mobile apps. Usability issues can compromise user experience and negatively impact the perceived app quality. This paper presents UX-LLM, a novel tool powered by a Large Vision-Language Model that predicts usability issues in iOS apps. To evaluate the performance of UX-LLM, we predicted usability issues in two open-source apps of a medium complexity and asked two usability experts to assess the predictions. We also performed traditional usability testing and expert review for both apps and compared the results to those of UX-LLM. UX-LLM demonstrated precision ranging from 0.61 and 0.66 and recall between 0.35 and 0.38, indicating its ability to identify valid usability issues, yet failing to capture the majority of issues. Finally, we conducted a focus group with an app development team of a capstone project developing a transit app for visually impaired persons. The focus group expressed positive perceptions of UX-LLM as it identified unknown usability issues in their app. However, they also raised concerns about its integration into the development workflow, suggesting potential improvements. Our results show that UX-LLM cannot fully replace traditional usability evaluation methods but serves as a valuable supplement particularly for small teams with limited resources, to identify issues in less common user paths, due to its ability to inspect the source code.  © 2025 IEEE.</t>
  </si>
  <si>
    <t>AI-Inspired Design; AI4SE; App Development; Foundation Models; Large Language Model; Quality Requirements; Recommender Systems; Usability Engineering</t>
  </si>
  <si>
    <t>Ability testing; Human computer interaction; Open source software; Open systems; Software testing; User experience; User interfaces; AI-inspired design; AI4SE; App development; Focus groups; Foundation models; Language model; Large language model; Mobile app; Quality requirements; Usability testing; Usability engineering</t>
  </si>
  <si>
    <t>MaibornWolff GmbH</t>
  </si>
  <si>
    <t>This work was partly supported by MaibornWolff GmbH. We thank all participants in the usability testing, the UX experts, as well as the participants of the focus group for their time and feedback.</t>
  </si>
  <si>
    <t>Huang J.; Shen Y.; Zhang L.; Zhuang Y., Research on trend, similarity and difference of chinese and oversea' s smartphone brand-take apple and xiaomi as an example, BCP Business &amp; Management, (2022); Da Costa R.P.; Canedo E.D.; De Sousa R.T.; Albuquerque R.D.O.; Villalba L.J.G., Set of usability heuristics for quality assessment of mobile applications on smartphones, IEEE Access, 7, pp. 116145-116161, (2019); De Lima Salgado A.; Freire A.P., Heuristic evaluation of mobile usability: A mapping study, Human-Computer Interaction. Applications and Services: 16th International Conference, HCI International 2014, Heraklion, Crete, Greece, June 22-27, 2014, Proceedings, Part III, 16, pp. 178-188, (2014); Ji Y.G.; Park J.H.; Lee C.; Yun M.H., A usability checklist for the usability evaluation of mobile phone user interface, International journal of human-computer interaction, 20, 3, pp. 207-231, (2006); Bashir M.S.; Farooq A., Euhsa: Extending usability heuristics for smartphone application, IEEE Access, 7, pp. 100838-100859, (2019); Nielsen J., Usability inspection methods, Conference companion on Human factors in computing systems, pp. 413-414, (1994); Lavery D.; Cockton G.; Atkinson M.P., Comparison of evaluation methods using structured usability problem reports, Behaviour &amp; Information Technology, 16, 4-5, pp. 246-266, (1997); Nielsen J., Usability Engineering, (1994); Molich R.; Dumas J.S., Comparative usability evaluation (cue-4), Behaviour &amp; Information Technology, 27, 3, pp. 263-281, (2008); Weichbroth P., Usability of mobile applications: A systematic literature study, Ieee Access, 8, pp. 55563-55577, (2020); Bornoe N.; Stage J., Supporting usability engineering in small software development organizations, Proceedings of the The 36th Information Systems Research Conference in Scandinavia (IRIS 36), pp. 1-12, (2013); AlDahoul N.; Hong J.; Varvello M.; Zaki Y., Exploring the potential of generative ai for the world wide web, (2023); Pinaya W.H.; Graham M.S.; Kerfoot E.; Tudosiu P.-D.; Dafflon J.; Fernandez V.; Sanchez P.; Wolleb J.; Da Costa P.F.; Patel A., Generative ai for medical imaging: Extending the monai framework, (2023); Ranzato M.; Beygelzimer A.; Dauphin Y.; Liang P.; Vaughan J.W., Advances in neural information processing systems 34, (2021); Bubeck S.; Chandrasekaran V.; Eldan R.; Gehrke J.; Horvitz E.; Kamar E.; Lee P.; Lee Y.T.; Li Y.; Lundberg S., Sparks of artificial general intelligence: Early experiments with gpt-4. arxiv, (2023); Tian H.; Lu W.; Li T.O.; Tang X.; Cheung S.-C.; Klein J.; Bissyande T.F., Is chatgpt the ultimate programming assistant-how far is it?, (2023); Sobania D.; Briesch M.; Hanna C.; Petke J., An analysis of the automatic bug fixing performance of chatgpt, 2023 IEEE/ACM International Workshop on Automated Program Repair (APR), pp. 23-30, (2023); Haque M.A.; Li S., The potential use of chatgpt for debugging and bug fixing, (2023); (Replication Package) Does GenAI make usability testing obsolete?, Tech. Rep, (2024); White J.; Fu Q.; Hays S.; Sandborn M.; Olea C.; Gilbert H.; Elnashar A.; Spencer-Smith J.; Schmidt D.C., A prompt pattern catalog to enhance prompt engineering with chatgpt, (2023); Ye X.; Durrett G., The unreliability of explanations in fewshot prompting for textual reasoning, Advances in neural information processing systems, 35, pp. 30378-30392, (2022); Liu P.; Yuan W.; Fu J.; Jiang Z.; Hayashi H.; Neubig G., Pre-train, prompt, and predict: A systematic survey of prompting methods in natural language processing, ACM Computing Surveys, 55, 9, pp. 1-35, (2023); Sarcar V., Bridge pattern, Java Design Patterns: A Hands-On Experience with Real-World Examples, pp. 301-325, (2022); Melamed I.D.; Green R.; Turian J., Precision and recall of machine translation, Companion volume of the proceedings of HLT-NAACL 2003-short papers, pp. 61-63, (2003); Sobke H., Space for seriousness? player behavior and motivation in quiz apps, Entertainment Computing-ICEC 2015: 14th International Conference, ICEC 2015, Trondheim, Norway, September 29-Ocotober 2, 2015, Proceedings, 14, pp. 482-489, (2015); Use reminders on your iphone, ipad, or ipod touch, Apple Support, (2024); Nielsen J., Why you only need to test with 5 users, (2000); Faulkner L., Beyond the five-user assumption: Benefits of increased sample sizes in usability testing, Behavior Research Methods, Instruments, &amp; Computers, 35, pp. 379-383, (2003); Grenning J., Planning poker or how to avoid analysis paralysis while release planning, Hawthorn Woods: Renaissance Software Consulting, 3, pp. 22-23, (2002); Sun S., Meta-analysis of cohen's kappa, Health Services and Outcomes Research Methodology, 11, pp. 145-163, (2011); Landis J.R.; Koch G.G., The measurement of observer agreement for categorical data, Biometrics, pp. 159-174, (1977); Altman D.G., Practical statistics for medical research, (1990); Bettenburg N.; Just S.; Schroter A.; Weiss C.; Premraj R.; Zimmermann T., What makes a good bug report?, Proceedings of the 16th ACM SIGSOFT International Symposium on Foundations of software engineering, pp. 308-318, (2008); Martens D.; Maalej W., Extracting and analyzing context information in user-support conversations on twitter, 2019 IEEE 27th International Requirements Engineering Conference (RE), pp. 131-141, (2019); Frokjaer E.; Hertzum M.; Hornbaek K., Measuring usability: Are effectiveness, efficiency, and satisfaction really correlated?, Proceedings of the SIGCHI conference on Human Factors in Computing Systems, pp. 345-352, (2000); Ergonomic requirements for office work with visual display terminals (vdts)-part 11: Guidance on usability, (1998); Ergonomics of human-system interaction-part 11: Usability: Definitions and concepts, (2018); Arnesson F.; Bengtsson J., Usability evaluation of a production system development framework, School of Engineering, (2012); Harrison R.; Flood D.; Duce D., Usability of mobile applications: Literature review and rationale for a new usability model, Journal of Interaction Science, 1, pp. 1-16, (2013); Mathur N.; Karre S.A.; Reddy Y.R., Usability evaluation framework for mobile apps using code analysis, Proceedings of the 22nd International Conference on Evaluation and Assessment in Software Engineering 2018, pp. 187-192, (2018); Abuaddous H.Y.; Saleh A.M.; Enaizan O.; Ghabban F.; Al-Badareen A.B., Automated user experience (ux) testing for mobile application: Strengths and limitations, International Journal of Interactive Mobile Technologies, 16, 4, (2022); Coppola R.; Ardito L.; Torchiano M.; Alegroth E., Translation from layout-based to visual android test scripts: An empirical evaluation, Journal of Systems and Software, 171, (2021); Bajammal M.; Mesbah A., Semantic web accessibility testing via hierarchical visual analysis, 2021 IEEE/ACM 43rd International Conference on Software Engineering (ICSE), pp. 1610-1621, (2021); Alshayban A.; Malek S., Accessitext: Automated detection of text accessibility issues in android apps, Proceedings of the 30th ACM Joint European Software Engineering Conference and Symposium on the Foundations of Software Engineering, ser. ESEC/FSE 2022, pp. 984-995, (2022); Da Silva H.N.; Endo A.T.; Eler M.M.; Vergilio S.R.; Durelli V.H.S., On the relation between code elements and accessibility issues in android apps, Proceedings of the 5th Brazilian Symposium on Systematic and Automated Software Testing, ser. SAST '20, pp. 40-49, (2020); Rastogi A.; Gousios G., How does software change?, CoRR, (2021); Maalej W.; Nayebi M.; Johann T.; Ruhe G., Toward data-driven requirements engineering, IEEE Software, 33, 1, pp. 48-54, (2016); Gomez M.; Adams B.; Maalej W.; Monperrus M.; Rouvoy R., App store 2.0: From crowdsourced information to actionable feedback in mobile ecosystems, IEEE Software, 34, 2, pp. 81-89, (2017); Roehm T.; Gurbanova N.; Bruegge B.; Joubert C.; Maalej W., Monitoring user interactions for supporting failure reproduction, 2013 21st International Conference on Program Comprehension (ICPC), pp. 73-82, (2013); Stanik C.; Haering M.; Jesdabodi C.; Maalej W., Which app features are being used? learning app feature usages from interaction data, 2020 IEEE 28th International Requirements Engineering Conference (RE), pp. 66-77, (2020); Harty J.; Zhang H.; Wei L.; Pascarella L.; Aniche M.; Shang W., Logging practices with mobile analytics: An empirical study on firebase, 2021 IEEE/ACM 8th International Conference on Mobile Software Engineering and Systems (MobileSoft), pp. 56-60, (2021); Iacob C.; Harrison R., Retrieving and analyzing mobile apps feature requests from online reviews, 2013 10th working conference on mining software repositories (MSR), pp. 41-44, (2013); Tang Y.; Zhan X.; Zhou H.; Luo X.; Xu Z.; Zhou Y.; Yan Q., Demystifying application performance management libraries for android, 2019 34th IEEE/ACM International Conference on Automated Software Engineering (ASE), pp. 682-685, (2019); Sype Der Van Y.S.; Maalej W., On lawful disclosure of personal user data: What should app developers do?, 2014 IEEE 7th International Workshop on Requirements Engineering and Law (RELAW), pp. 25-34, (2014); Park S.; Park S.; Ma K., An automatic user activity analysis method for discovering latent requirements: Usability issue detection on mobile applications, Sensors, 18, 9, (2018); Jeong J.; Kim N.; In H.P., Detecting usability problems in mobile applications on the basis of dissimilarity in user behavior, International Journal of Human-Computer Studies, 139, (2020); Hassan S.; Tantithamthavorn C.; Bezemer C.-P.; Hassan A.E., Studying the dialogue between users and developers of free apps in the google play store, Empirical Software Engineering, 23, pp. 1275-1312, (2018); Pagano D.; Maalej W., User feedback in the appstore: An empirical study, 2013 21st IEEE international requirements engineering conference (RE), pp. 125-134, (2013); Tizard J.; Wang H.; Yohannes L.; Blincoe K., Can a conversation paint a picture? mining requirements in software forums, 2019 IEEE 27th International Requirements Engineering Conference (RE), pp. 17-27, (2019); Maalej W.; Biryuk V.; Wei J.; Panse F., On the automated processing of user feedback, Handbook of Natural Language Processing for Requirements Engineering, (2025); Wei J.; Courbis A.-L.; Lambolais T.; Xu B.; Bernard P.L.; Dray G., Zero-shot bilingual app reviews mining with large language models, 2023 IEEE 35th International Conference on Tools with Artificial Intelligence (ICTAI), pp. 898-904, (2023); Zhi C.; Yin J.; Deng S.; Ye M.; Fu M.; Xie T., An exploratory study of logging configuration practice in java, 2019 IEEE international conference on software maintenance and evolution (ICSME), pp. 459-469, (2019); Fu W.; Menzies T.; Shen X., Tuning for software analytics: Is it really necessary?, Information and Software Technology, 76, pp. 135-146, (2016); Beltramelli T., Pix2code: Generating code from a graphical user interface screenshot, Proceedings of the ACM SIGCHI Symposium on Engineering Interactive Computing Systems, pp. 1-6, (2018); Si C.; Zhang Y.; Yang Z.; Liu R.; Yang D., Design2code: How far are we from automating front-end engineering?, (2024); Lee H.-Y.; Jiang L.; Essa I.; Le P.B.; Gong H.; Yang M.-H.; Yang W., Neural design network: Graphic layout generation with constraints, Computer Vision-ECCV 2020: 16th European Conference, Glasgow, UK, August 23-28, 2020, Proceedings, Part III, 16, pp. 491-506, (2020); Wei J.; Courbis A.-L.; Lambolais T.; Xu B.; Bernard P.L.; Dray G., Boosting gui prototyping with diffusion models, 2023 IEEE 31st International Requirements Engineering Conference (RE), pp. 275-280, (2023); Chai S.; Zhuang L.; Yan F., Layoutdm: Transformer-based diffusion model for layout generation, Proceedings of the IEEE/CVF Conference on Computer Vision and Pattern Recognition, pp. 18349-18358, (2023); Mattisson O.; Hamik O., Vad kan ai-baserade verktyg innebära för ux-designers?: En explorativ användarstudie om ux-designers upplevelser med det generativa ai-prototypverktyget uizard, (2022); Wei J.; Courbis A.-L.; Lambolais T.; Xu B.; Bernard P.L.; Dray G.; Maalej W., Guing: A mobile gui search engine using a vision-language model, ACM Trans. Softw. Eng. Methodol, (2024); Kuang E.; Li M.; Fan M.; Shinohara K., Enhancing ux evaluation through collaboration with conversational ai assistants: Effects of proactive dialogue and timing, Proceedings of the 2024 CHI Conference on Human Factors in Computing Systems, ser. CHI '24, (2024); Kocaballi A.B., Conversational ai-powered design: Chatgpt as designer, user, and product, (2023); Pong N.K.C.; Malacria S., Awareness, usage and discovery of swipe-revealed hidden widgets in ios, Proceedings of the 2019 ACM international conference on interactive surfaces and spaces, pp. 193-204, (2019); Kallio T.; Kaikkonen A., Usability testing of mobile applications: A comparison between laboratory and field testing, Journal of Usability studies, 1, 4-16, pp. 23-28, (2005); Maalej W.; Fritz T.; Robbes R., Collecting and Processing Interaction Data for Recommendation Systems, pp. 173-197, (2014); Paz F.; Pow-Sang J.A., A systematic mapping review of usability evaluation methods for software development process, International Journal of Software Engineering and Its Applications, 10, 1, pp. 165-178, (2016); Harley A., Ux expert reviews, (2018); Jacobsen N.E.; Hertzum M.; John B.E., The evaluator effect in usability studies: Problem detection and severity judgments, Proceedings of the Human Factors and Ergonomics Society Annual Meeting, 42, 19, pp. 1336-1340, (1998); Nielsen J., Usability 101: Introduction to usability, (2012)</t>
  </si>
  <si>
    <t>2-s2.0-105010325514</t>
  </si>
  <si>
    <t>Yang G.</t>
  </si>
  <si>
    <t>Yang, Geunseok (56313674500)</t>
  </si>
  <si>
    <t>CTQRS-Based Reinforcement Learning Framework for Reliable Bug Report Generation Using Open-Source Large Language Models</t>
  </si>
  <si>
    <t>10.3390/app152312545</t>
  </si>
  <si>
    <t>https://www.scopus.com/inward/record.uri?eid=2-s2.0-105024899531&amp;doi=10.3390%2Fapp152312545&amp;partnerID=40&amp;md5=2af4d0eb35360b292f766a33d869246b</t>
  </si>
  <si>
    <t>Department of Computer Applied Mathematics, Computer System Institute, Hankyong National University, Anseong, 17579, South Korea</t>
  </si>
  <si>
    <t>Yang G., Department of Computer Applied Mathematics, Computer System Institute, Hankyong National University, Anseong, 17579, South Korea</t>
  </si>
  <si>
    <t>The advancement of Large Language Models (LLMs) has opened new possibilities for automating bug report generation in software engineering. However, a fundamental limitation remains: the generated reports often fail to maintain both consistent structure and reliable semantic quality. To address this issue, this study proposes a Reinforcement Learning (RL) framework that integrates the CTQRS (Completeness, Traceability, Quality, Reproducibility, Specificity) metric as a reward signal. The proposed method aims to enhance both the structural completeness and semantic coherence of generated reports, enabling the automatic creation of reliable bug reports based on open-source LLMs. The training process consists of three stages: Supervised Fine-Tuning (SFT), Reinforcement Learning (RL), and Refinement. In the SFT stage, the model learns the formal structure of bug reports, reducing the loss from 1.9 to 1.3 and achieving initial CTQRS and SBERT scores of 0.46 and 0.68, respectively. In the RL stage, a multi-reward function centered on CTQRS is combined with the Proximal Policy Optimization (PPO) algorithm, increasing the reward value from 0.42 to 0.63 with stable convergence confirmed through the Exponential Moving Average (EMA). During this process, the CTQRS and SBERT scores improved to 0.72 and 0.84, demonstrating that the model simultaneously enhanced structural completeness and semantic consistency. In the final Refinement stage, the outcomes of SFT and RL are integrated, and a critic-based fine-grained feedback adjustment strategy is applied to stabilize the final outputs. The refined reports maintained a reward value of approximately 0.65, achieving peak CTQRS and SBERT scores of 0.76 and 0.85, respectively. Throughout the entire training process, the stability of the reward gradients was preserved, and the adjustments to length rewards and repetition penalties effectively prevented excessive verbosity. Experimental results show that the proposed CTQRS-based reinforcement learning framework improves the structural completeness, contextual accuracy, and evaluation stability of bug reports, thereby quantitatively enhancing the reliability of LLM-based (v.Qwen2.5-7B-Instruct) software quality assurance documentation. Future work will focus on further improving formal precision and evaluation consistency by fine-tuning the number of critic iterations (critic_iters) and adjusting detailed reward weights. © 2025 by the author.</t>
  </si>
  <si>
    <t>bug report generation; CTQRS-guided reinforcement learning; large language models; Proximal Policy Optimization; software quality assurance</t>
  </si>
  <si>
    <t>Computer software selection and evaluation; Machine learning; Open source software; Open systems; Semantics; Shape optimization; Software quality; Statistics; Bug report generation; Bug reports; Completeness, traceability, quality, reproducibility, specificity-guided reinforcement learning; Language model; Large language model; Policy optimization; Proximal policy optimization; Reinforcement learnings; Report generation; Reproducibilities; Software quality assurance; Quality assurance</t>
  </si>
  <si>
    <t>Bettenburg N.; Just S.; Schroter A.; Weiss C.; Premraj R.; Zimmermann T., What makes a good bug report?, Proceedings of the 16th ACM SIGSOFT International Symposium on Foundations of Software Engineering (FSE-16), pp. 308-318; Fan Y.; Xia X.; Lo D.; Hassan A.E., Chaff from the wheat: Characterizing and determining valid bug reports, IEEE Trans. Softw. Eng, 46, pp. 495-525, (2018); GPT-4 technical report, arXiv, (2023); Touvron H.; Lavril T.; Izacard G.; Martinet X.; Lachaux M.A.; Lacroix T.; Roziere B.; Goyal N.; Hambro E.; Azhar F., LLaMA: Open and Efficient Foundation Language Models, arXiv, (2023); Qwen2.5 technical report, arXiv, (2024); Brown T.; Mann B.; Ryder N.; Subbiah M.; Kaplan J.D.; Dhariwal P.; Neelakantan A.; Shyam P.; Sastry G.; Askell A., Language models are few-shot learners, Adv. Neural Inf. Process. Syst, 33, pp. 1877-1901, (2020); Wei J.; Wang X.; Schuurmans D.; Bosma M.; Ichter B.; Xia F.; Chi E.; Le Q.V.; Zhou D., Chain-of-thought prompting elicits reasoning in large language models, Adv. Neural Inf. Process. Syst, 35, pp. 24824-24837, (2022); Zhang H.; Zhao Y.; Yu S.; Chen Z., Automated quality assessment for crowdsourced test reports based on dependency parsing, Proceedings of the 2022 9th International Conference on Dependable Systems and Their Applications (DSA), pp. 34-41; Lin C.-Y., ROUGE: A package for automatic evaluation of summaries, Proceedings of the Workshop on Text Summarization Branches Out (ACL), pp. 74-81; Sutton R.S.; Barto A.G., Reinforcement Learning: An Introduction, (2018); Schulman J.; Wolski F.; Dhariwal P.; Radford A.; Klimov O., Proximal Policy Optimization Algorithms, arXiv, (2017); Reimers N.; Gurevych I., Sentence-BERT: Sentence embeddings using Siamese BERT-networks, Proceedings of the EMNLP, pp. 3980-3990; Madaan A.; Tandon N.; Gupta P.; Hallinan S.; Gao L.; Wiegreffe S.; Alon U.; Dziri N.; Prabhumoye S.; Yang Y., Self-Refine: Iterative refinement with feedback, arXiv, (2023); Ouyang L.; Wu J.; Jiang X.; Almeida D.; Wainwright C.; Mishkin P.; Zhang C.; Agarwal S.; Slama K.; Ray A., Training language models to follow instructions with human feedback, Adv. Neural Inf. Process. Syst, 35, pp. 27730-27744, (2022); Bug Report Summarization Benchmark dataset, GindeLab/Ease_2025_AI_model; Hu E.J.; Shen Y.; Wallis P.; Allen-Zhu Z.; Li Y.; Wang S.; Wang L.; Chen W., LoRA: Low-rank adaptation of large language models, arXiv, (2021); Dettmers T.; Pagnoni A.; Holtzman A.; Zettlemoyer L., QLoRA: Efficient finetuning of quantized LLMs, arXiv, (2023); Papineni K.; Roukos S.; Ward T.; Zhu W.-J., BLEU: A method for automatic evaluation of machine translation, Proceedings of the 40th Annual Meeting of the Association for Computational Linguistics (ACL), pp. 311-318; Fang S.; Tan Y.-S.; Zhang T.; Xu Z.; Liu H., Effective prediction of bug-fixing priority via weighted graph convolutional networks, IEEE Trans. Reliab, 70, pp. 563-574, (2021); Fang S.; Zhang T.; Tan Y.; Jiang H.; Xia X.; Sun X., RepresentThemAll: A universal learning representation of bug reports, Proceedings of the IEEE/ACM 45th International Conference on Software Engineering (ICSE), pp. 602-614; Liu H.; Yu Y.; Li S.; Guo Y.; Wang D.; Mao X., BugSum: Deep context understanding for bug report summarization, Proceedings of the IEEE/ACM International Conference on Program Comprehension (ICPC), pp. 94-105; Shao Y.; Xiang B., Towards effective bug report summarization by domain-specific representation learning, IEEE Access, 12, pp. 37653-37662, (2024); Lamkanfi K.; Beggas A.; Demeyer B.; Demeyer S., Predicting the severity of a reported bug, Proceedings of the IEEE International Conference on Mining Software Repositories (MSR), pp. 274-277; Sarkar A.; Rigby P.C.; Bartalos B., Improving Bug Triaging with High Confidence Predictions at Ericsson, Proceedings of the IEEE International Conference on Software Maintenance and Evolution (ICSME), pp. 81-91; Medeiros M.; Kulesza U.; Coelho R.; Bonifacio R.; Treude C.; Barbosa E.A., The impact of bug localization based on crash report mining: A developers’ perspective, arXiv, (2024); Chen M., Evaluating large language models trained on code, arXiv, (2021); Allal L.B.; Muennighoff N.; Umapathi L.K.; Lipkin B.; von Werra L., StarCoder: Open source code LLMs, arXiv, (2023); Roziere B.; Gehring J.; Gloeckle F.; Sootla S.; Gat I.; Tan X.E.; Adi Y.; Liu J.; Sauvestre R.; Remez T., Code LLaMA: Open foundation models for code, arXiv, (2023); Luo Z.; Xu C.; Zhao P.; Sun Q.; Geng X.; Hu W.; Tao C.; Ma J.; Lin Q.; Jiang D., WizardCoder: Empowering code LLMs to speak code fluently, arXiv, (2023); Chen X.; Lin M.; Scharli N.; Zhou D., Teaching LLMs to self-debug, arXiv, (2023); Gou Z.; Shao Z.; Gong Y.; Shen Y.; Yang Y.; Duan N.; Chen W., CRITIC: LLMs can self-correct with tool-interactive critiquing, arXiv, (2023); Zhang T.; Kishore V.; Wu F.; Weinberger K.Q.; Artzi Y., BERTScore: Evaluating text generation with BERT, Proceedings of the ICLR; Eghbali A.; Pradel M., CrystalBLEU: Precisely and efficiently measuring code generation quality, Proceedings of the ASE, pp. 1-12; Zhou S.; Alon U.; Agarwal S.; Neubig G., CodeBERTScore: Evaluating code generation with BERT-based similarity, arXiv, (2023); Wang Z.; Zhou S.; Fried D.; Neubig G., Execution-based evaluation for open-domain code generation, arXiv, (2022); Lu S.; Guo D.; Ren S.; Huang J.; Svyatkovskiy A.; Blanco A.; Clement C.; Drain D.; Jiang D.; Tang D., CodeXGLUE: A machine learning benchmark dataset for code understanding and generation, arXiv, (2021); Wolf T.; Debut L.; Sanh V.; Chaumond J.; Delangue C.; Moi A.; Cistac P.; Rault T.; Louf R.; Funtowicz M., Transformers: State-of-the-Art Natural Language Processing, Proceedings of the EMNLP 2020: System Demonstrations, pp. 38-45; Unsloth: Efficient Fine-Tuning Framework for LLMs, GitHub Repository, (2025)</t>
  </si>
  <si>
    <t>G. Yang; Department of Computer Applied Mathematics, Computer System Institute, Hankyong National University, Anseong, 17579, South Korea; email: gsyang@hknu.ac.kr</t>
  </si>
  <si>
    <t>2-s2.0-105024899531</t>
  </si>
  <si>
    <t>Nikolova T.; Toleva-Stoimenova S.</t>
  </si>
  <si>
    <t>Nikolova, Teodora (60107269100); Toleva-Stoimenova, Stefka (56941782600)</t>
  </si>
  <si>
    <t>60107269100; 56941782600</t>
  </si>
  <si>
    <t>Application of Large Language Models for Enhancing Bug Reporting Activities</t>
  </si>
  <si>
    <t>2025 MIPRO 48th ICT and Electronics Convention, MIPRO 2025 - Proceedings</t>
  </si>
  <si>
    <t>10.1109/MIPRO65660.2025.11131797</t>
  </si>
  <si>
    <t>https://www.scopus.com/inward/record.uri?eid=2-s2.0-105016633414&amp;doi=10.1109%2FMIPRO65660.2025.11131797&amp;partnerID=40&amp;md5=c5fd3b9ffbab9398d3791cce33a43c8c</t>
  </si>
  <si>
    <t>University of Library Studies and Information Technologies, Department 'Computer Sciences', Sofia, Bulgaria</t>
  </si>
  <si>
    <t>Nikolova T., University of Library Studies and Information Technologies, Department 'Computer Sciences', Sofia, Bulgaria; Toleva-Stoimenova S., University of Library Studies and Information Technologies, Department 'Computer Sciences', Sofia, Bulgaria</t>
  </si>
  <si>
    <t>Software testing is a vital phase of the Software Development Life Cycle, ensuring system quality, reliability, and requirement compliance. Central to this process is defect management, which involves systematic identification, classification, and resolution of software defects. A welldefined defect management strategy enhances product quality and team efficiency. This paper presents a structured model inspired by CMMI and TMMi standards, combining comprehensive defect reports and an extended bug status workflow. Despite its strengths, some challenges emerged when in was applied - redundant fields, fragmented responsibilities, and lack of visibility - and highlighted the limitations of traditional bug report systems. To address these gaps, the paper explores the integration of Large Language Models into the bug reporting lifecycle. A review of recent research highlights Large Language Models' potential to automate bug triaging, generate concise summaries, assist in test case creation for defect reproduction, support automated fixing, predict severity levels, and enhance bug taxonomy classification. Large Language Models can reduce manual effort, improve communication, and ensure more consistent handling of the defect data. © 2025 IEEE.</t>
  </si>
  <si>
    <t>Bug Report; Large Language Models; Quality Assurance</t>
  </si>
  <si>
    <t>Defects; Software design; Software quality; Software reliability; Software testing; Bug reporting; Bug reports; Defect management; Language model; Large language model; Software development life-cycle; Software testings; System quality; System reliability; System requirements; Life cycle</t>
  </si>
  <si>
    <t>Nair T.R.G.; Suma V.; Kumar N.R.S., An analytical approach for project managers in effective defect management in software process, Malaysian Conference in Software Engineering, pp. 200-206, (2011); Suma V.; Gopalakrishnan T.R.N., Defect management strategies in software development, book on Recent Advances in Technologies, (2009); Rotimi-Williams B.; Soncy T.J., Software bugs: Detection, analysis and fixing, World Scientific News, WSN, 189, 1-22, (2024); Zimmermann T.; Premraj R.; Bettenburg N.; Just S.; Schroter A.; Weiss C., What Makes a Good Bug Report?, IEEE Transactions on Software Engineering, 36, 5, pp. 618-643, (2010); Breu S.; Sillito J.; Premraj R.; Zimmermann T., Frequently asked questions in bug reports, (2009); Zimmermann T.; Premraj R.; Sillito J.; Breu S., Improving bug tracking systems, 31st International Conference on Software Engineering-Companion Volume, pp. 247-250, (2009); Rathod H.G.; Vaishnav P.G.; Bagwale D.A.; Ostwal S.V.; Lavate S.P.D., The Comprehensive Study on Bug Tracking System, International Research Journal of Modernization in Engineering Technology and Science, 6, 3, pp. 3873-3878, (2024); Black R., Advanced Software Testing, 1, (2016); Hammad M.; Abufakher S.; Hammad M., A Visualization Approach for Bug Reports in Software Systems, International Journal of Software Engineering and Its Applications, 8, 10, pp. 37-46, (2014); Zhang J., A survey on bug-report analysis, Science China Information Sciences, 58, pp. 1-24, (2015); Atomate the Planet, How to Write Good Bug Reports and Gather Quality Metrics Data, (2024); Chhabra D.; Chadha R., Automatic Bug Triaging Process: An Enhanced Machine Learning Approach through Large Language Models, Engineering, Technology; Applied Science Research, 14, 6, pp. 18557-18562, (2024); Dipongkor A.K., An Ensemble Method for Bug Triaging using Large Language Models, pp. 438-440, (2024); Lee J.; Han K.; Yu H., A Light Bug Triage Framework for Applying Large Pre-trained Language Model, International Conference on Automated Software Engineering, (2022); Da Silva F.; De Araujo F.R.; Bezerra E., A Comparative Study of Bug Triage Representation and Classification Approaches from Canonical to Large Language Models, (2024); Shao Y.; Xiang B., Enhancing Bug Report Summaries Through Knowledge-Specific and Contrastive Learning Pre-Training, IEEE Access, 12, pp. 37653-37662; Kumar A.; Haiduc S.; Das P.P.; Chakrabarti P.P., LLMs as Evaluators: A Novel Approach to Evaluate Bug Report Summarization, (2024); Kang S.; Yoon J.; Askarbekkyzy N.; Yoo S., Evaluating Diverse Large Language Models for Automatic and General Bug, (2023); Kang S.; Yoon J.; Yoo S., Large Language Models are Few-shot Testers: Exploring LLM-based General Bug Reproduction, (2023); Kang S.; Yoon J.; Yoo S., Large Language Models are Few-shot Testers: Exploring LLM-based General Bug Reproduction, (2022); Rahman M.M.; Mukherjee U., Employing Deep Learning and Structured Information Retrieval to Answer Clarification Questions on Bug Reports, (2023); Bo L.; He Y.; Sun X.; Ji W.; Wu X., A Software Bug Fixing Approach Based on Knowledge-Enhanced Large Language Models, pp. 169-179, (2024); Shi Y.; Bangash A.A.; Fallahzadeh E.; Adams B.; Hassan A.E., HAFix: History-Augmented Large Language Models for Bug Fixing, (2025); Shi Y.; Bangash A.A.; Fallahzadeh E.; Adams B.; Hassan A.E., An Automated Approach for the Prediction of the Severity Level of Bug Reports Using GPT-2, Security and Communication Networks, 2022, pp. 1-11, (2022); Zhang Q.; Al A., A Systematic Literature Review on Large Language Models for Automated Program Repair, (2024)</t>
  </si>
  <si>
    <t>T. Nikolova; University of Library Studies and Information Technologies, Department 'Computer Sciences', Sofia, Bulgaria; email: t.nikolova@unibit.bg; S. Toleva-Stoimenova; University of Library Studies and Information Technologies, Department 'Computer Sciences', Sofia, Bulgaria; email: s.toleva@unibit.bg</t>
  </si>
  <si>
    <t>Babic S.; Car Z.; Cicin-Sain M.; Ergovic P.; Grbac T.G.; Gradisnik V.; Gros S.; Jovic A.; Jurekovic D.; Katulic T.; Koricic M.; Mornar V.; Petrovic J.; Skala K.; Skvorc D.; Sruk V.; Tijan E.; Valacich J.S.; Vrcek N.; Vrdoljak B.</t>
  </si>
  <si>
    <t>Ericsson Nikola Tesla; et al.; Hrvatska elektroprivreda; Koncar - Electrical Industry; Storm Group; Telemach</t>
  </si>
  <si>
    <t>48th MIPRO ICT and Electronics Convention, MIPRO 2025</t>
  </si>
  <si>
    <t>2 June 2025 through 6 June 2025</t>
  </si>
  <si>
    <t>Opatija</t>
  </si>
  <si>
    <t>979-833153597-1</t>
  </si>
  <si>
    <t>MIPRO ICT Electron. Conv., MIPRO - Proc.</t>
  </si>
  <si>
    <t>2-s2.0-105016633414</t>
  </si>
  <si>
    <t>Zhang Y.; Li Y.; Fang M.; Yuan X.; Du J.</t>
  </si>
  <si>
    <t>Zhang, Yayun (60110404700); Li, Yuying (57210411794); Fang, Minying (59214794000); Yuan, Xing (60110404800); Du, Junwei (55235436800)</t>
  </si>
  <si>
    <t>60110404700; 57210411794; 59214794000; 60110404800; 55235436800</t>
  </si>
  <si>
    <t>BRMDS: an LLM-based multi-dimensional summary generation approach for bug reports</t>
  </si>
  <si>
    <t>10.1007/s10515-025-00553-1</t>
  </si>
  <si>
    <t>https://www.scopus.com/inward/record.uri?eid=2-s2.0-105016796150&amp;doi=10.1007%2Fs10515-025-00553-1&amp;partnerID=40&amp;md5=0ed86833fdc05ec9dab7af02bc36e431</t>
  </si>
  <si>
    <t>College of Data Science, Qingdao University of Science and Technology, Qingdao, 266061, China</t>
  </si>
  <si>
    <t>Zhang Y., College of Data Science, Qingdao University of Science and Technology, Qingdao, 266061, China; Li Y., College of Data Science, Qingdao University of Science and Technology, Qingdao, 266061, China; Fang M., College of Data Science, Qingdao University of Science and Technology, Qingdao, 266061, China; Yuan X., College of Data Science, Qingdao University of Science and Technology, Qingdao, 266061, China; Du J., College of Data Science, Qingdao University of Science and Technology, Qingdao, 266061, China</t>
  </si>
  <si>
    <t>Bug report summarization aims to generate concise and accurate descriptions to help developers understand and maintain. The existing methodologies prioritize simplifying reporting content but fail to provide a structured and well-rounded description of bugs, limiting developers’ understanding efficiency. In this paper, we leverage large language models (LLMs) to generate detailed, multi-dimensional summaries. Our intuition is based on the following facts: (1) LLMs establish robust semantic connections through extensive pre-training on paired data; (2) Real-world bug reports contain multi-dimensional information. We propose the Bug Report Multi-Dimensional Summary (BRMDS) approach, defining five dimensions: environment, actual behavior, expected behavior, bug category, and solution suggestions, and use specific instructions for each dimension to guide LLM in Parameter Efficient Fine-Tuning (PEFT). We construct a dataset in multi-dimensional information for PEFT and experimental evaluation, thereby addressing the gaps in existing datasets within this domain. The experimental results show that multi-dimensional summaries enhance developers’ understanding of bug reports. BRMDS approach outperforms baseline approaches in both automatic and human evaluations. Our datasets are publicly available at https://github.com/yunjua/bug-reports-multi-dimensional. © The Author(s), under exclusive licence to Springer Science+Business Media, LLC, part of Springer Nature 2025.</t>
  </si>
  <si>
    <t>Bug report summarization; Large language models; Multi-dimensional; PEFT</t>
  </si>
  <si>
    <t>Bug report summarization; Bug reports; Fine tuning; Language model; Large language model; Model-based OPC; Multi dimensional; Parameter efficient fine-tuning; Pre-training; Summary generation; Semantics</t>
  </si>
  <si>
    <t>Natural Science Foundation of Shandong Province, (ZR2024QF199, ZR2022MF326, ZR2021MF092, ZR2021QF074); Natural Science Foundation of Shandong Province; National Natural Science Foundation of China, NSFC, (62202253, 6217072142, 62506192); National Natural Science Foundation of China, NSFC</t>
  </si>
  <si>
    <t xml:space="preserve">This work is sponsored by the National Natural Science Foundation of China (Nos. 62506192, 62202253, 6217072142), the Natural Science Foundation of Shandong Province (Nos. ZR2024QF199, ZR2021MF092, ZR2022MF326, ZR2021QF074). </t>
  </si>
  <si>
    <t>The Claude 3 Model Family: Opus, Sonnet; Banerjee S.; Lavie A., METEOR: An automatic metric for MT evaluation with improved correlation with human judgments, Proceedings of the Acl Workshop on Intrinsic and Extrinsic Evaluation Measures for Machine Translation and/or Summarization, pp. 65-72, (2005); Bukharin A.; Zhao T., Data diversity matters for robust instruction tuning, (2024); Cao Y.; Kang Y.; Wang C.; Sun L., Instruction Mining: Instruction Data Selection for Tuning Large Language Models, (2023); Chakrabarty T.; Padmakumar V.; He H., Help me write a poem: Instruction tuning as a vehicle for collaborative poetry writing, (2022); Chen S.; Xie X.; Yin B.; Ji Y.; Chen L.; Xu B., Stay professional and efficient: automatically generate titles for your bug reports, Proceedings of the 35th IEEE/ACM International Conference on Automated Software Engineering, pp. 385-397, (2020); Chen H.; Zhang Y.; Zhang Q.; Yang H.; Hu X.; Ma X.; Yanggong Y.; Zhao J., Maybe Only 0.5% Data is Needed: A Preliminary Exploration of Low Training Data Instruction Tuning, (2023); Dettmers T.; Pagnoni A.; Holtzman A.; Zettlemoyer L., Qlora: Efficient finetuning of quantized llms, Adv. Neural Inf. Process. Syst, 36, (2024); Devlin J.; Chang M.W.; Lee K.; Toutanova K., Bert: Pre-training of deep bidirectional transformers for language understanding, Proceedings of the 2019 conference of the North American chapter of the association for computational linguisticsm, pp. 4171-4186, (2019); Dubey A.; Jauhri A.; Pandey A.; Kadian A.; Al-Dahle A.; Letman A., The Llama 3 Herd of Models, (2024); Fang S.; Zhang T.; Tan Y.; Jiang H.; Xia X.; Sun X., RepresentThemAll: A universal learning representation of bug reports, 2023 IEEE/ACM 45th International Conference on Software Engineering (ICSE), pp. 602-614, (2023); Feng Z.; Guo D.; Tang D.; Duan N.; Feng X.; Gong M.; Shou L.; Qin B.; Liu T.; Jiang D.; Zhou M., Codebert: A pre-trained model for programming and natural languages; Fetahu B.; Chen Z.; Rokhlenko O.; Malmasi S., InstructPTS: Instruction-tuning LLMs for product title summarization; Fu M.; Tantithamthavorn C.; Le T.; Nguyen V.; Phung D., VulRepair: a T5-based automated software vulnerability repair, Proceedings of the 30th ACM Joint European Software Engineering Conference and Symposium on the Foundations of Software Engineering, pp. 935-947, (2022); Fu M.; Tantithamthavorn C., Linevul: A transformer-based line-level vulnerability prediction, Proceedings of the 19th International Conference on Mining Software Repositories, pp. 608-620, (2022); Fu M.; Nguyen V.; Tantithamthavorn C.; Phung D.; Le T., Vision transformer inspired automated vulnerability repair, ACM Trans. Softw. Eng. Methodology, 33, 3, pp. 1-29, (2024); Geng M.; Wang S.; Dong D.; Wang H.; Li G.; Jin Z.; Mao X.; Liao X., Large language models are few-shot summarizers: Multi-intent comment generation via in-context learning, Proceedings of the 46th IEEE/ACM International Conference on Software Engineering, pp. 1-13, (2024); Glm T.; Zeng A.; Xu B.; Wang B.; Zhang C.; Yin D.; Zhang D.; Rojas D.; Feng G.; Zhao H.; Lai H.; Yu H.; Wang H.; Sun J.; Zhang J.; Cheng J.; Gui J.; Tang J.; Zhang J.; Sun J.; Li J.; Zhao L.; Wu L.; Zhong L.; Liu M.; Huang M.; Zhang P.; Zheng Q.; Lu R.; Duan S.; Zhang S.; Cao S.; Yang S.; Tam W.L.; Zhao W.; Liu X.; Xia X.; Zhang X.; Gu X.; Lv X.; Liu X.; Liu X.; Yang X.; Song X.; Zhang X.; An Y.; Xu Y.; Niu Y.; Yang Y.; Li Y.; Bai Y.; Dong Y.; Qi Z.; Wang Z.; Yang Z.; Du Z.; Hou Z.; Wang Z.; Gupta S.; Gupta S.K., An approach to generate the bug report summaries using two-level feature extraction, Expert Syst. Appl, 176, (2021); Haldar R.; Hockenmaier J., Analyzing the Performance of Large Language Models on Code Summarization, (2024); Hossain S.B.; Jiang N.; Zhou Q.; Li X.; Chiang W.H.; Lyu Y.; Nguyen H.; Tripp O., A deep dive into large language models for automated bug localization and repair, Proc. ACM Softw. Eng, 1, FSE, pp. 1471-1493, (2024); Hovy E.; Lavid J., Towards a ‘science’ of corpus annotation: a new methodological challenge for corpus linguistics, Int. J. Trans, 22, 1, pp. 13-36, (2010); Hu E.J.; Shen Y.; Wallis P.; Allen-Zhu Z.; Li Y.; Wang S.; Chen W., Lora: Low-Rank Adaptation of Large Language Models, (2021); Ji Y.; Deng Y.; Gong Y.; Peng Y.; Niu Q.; Zhang L.; Ma B.; Li X., Exploring the Impact of Instruction Data Scaling on Large Language Models: An Empirical Study on Real-World Use Cases, (2023); Jiang H.; Nazar N.; Zhang J.; Zhang T.; Ren Z., Prst: A pagerank-based summarization technique for summarizing bug reports with duplicates, Int. J. Software Eng. Knowl. Eng, 27, 6, pp. 869-896, (2017); Jin H.; Zhang Y.; Meng D.; Wang J.; Tan J., A Comprehensive Survey on Process-Oriented Automatic Text Summarization with Exploration of Llm-Based Methods, (2024); Jindal S.G.; Kaur A., Automatic keyword and sentence-based text summarization for software bug reports, IEEE Access, 8, pp. 65352-65370, (2020); Johnson J.; Mahmud J.; Wendland T.; Moran K.; Rubin J.; Fazzini M., An empirical investigation into the reproduction of bug reports for android apps, 2022 IEEE International Conference on Software Analysis, Evolution and Reengineering (SANER), pp. 321-322, (2022); Ko A.J.; Myers B.A.; Chau D.H., A linguistic analysis of how people describe software problems, Visual Languages and Human-Centric Computing (VL/HCC’06), pp. 127-134, (2006); Koh Y.; Kang S.; Lee S., Deep learning-based bug report summarization using sentence significance factors, Appl. Sci, 12, 12, (2022); Kopiczko D.J.; Blankevoort T.; Asano Y.M., Vera: Vector-Based Random Matrix Adaptation, (2023); Krippendorff K., Computing Krippendorff’s alpha-reliability, (2011); Langston O.; Ashford B., Automated summarization of multiple document abstracts and contents using large language models, Authorea Preprints, (2024); Lee D.G.; Seo Y.S., Improving bug report triage performance using artificial intelligence based document generation model, HCIS, 10, 1, (2020); Lewis M., Bart: Denoising Sequence-To-Sequence Pre-Training for Natural Language Generation, Translation, and Comprehension, (2019); Li X.; Jiang H.; Liu D.; Ren Z.; Li G., Unsupervised deep bug report summarization, Proceedings of the 26th Conference on Program Comprehension, pp. 144-155, (2018); Li J.; Tang T.; Zhao W.X.; Nie J.Y.; Wen J.R., Pre-trained language models for text generation: A survey, ACM Comput. Surv, 56, 9, pp. 1-39, (2024); Lin C.Y., Rouge: A package for automatic evaluation of summaries, Text summarization branches out, pp. 74-81, (2004); Liu Y.; Lapata M., Text Summarization with Pretrained Encoders, (2019); Liu H.; Yu Y.; Li S.; Guo Y.; Wang D.; Mao X., Bugsum: Deep context understanding for bug report summarization, Proceedings of the 28th International Conference on Program Comprehension, pp. 94-105, (2020); Luong M.T., Effective approaches to attention-based neural machine translation, (2015); Ma X.; Keung J.W.; Yu X.; Zou H.; Zhang J.; Li Y., AttSum: A deep attention-based summarization model for bug report title generation, IEEE Trans. Reliab, 72, 4, pp. 1663-1677, (2023); Papineni K.; Roukos S.; Ward T.; Zhu W.J., Bleu: a method for automatic evaluation of machine translation, Proceedings of the 40th Annual Meeting of the Association for Computational Linguistics, pp. 311-318, (2002); Raffel C.; Shazeer N.; Roberts A.; Lee K.; Narang S.; Matena M.; Zhou Y.; Li W.; Liu P.J., Exploring the limits of transfer learning with a unified text-to-text transformer, J. Mach. Learn. Res, 21, 140, pp. 1-67, (2020); Reimers N., Sentence-BERT: Sentence embeddings using siamese BERT-networks; Roziere B.; Gehring J.; Gloeckle F.; Sootla S.; Gat I.; Tan X.E.; Adi Y.; Liu J.; Sauvestre R.; Remez T.; Rapin J.; Kozhevnikov A.; Evtimov I.; Bitton J.; Bhatt M.; Ferrer C.C.; Grattafiori A.; Xiong W.; Defossez A.; Copet J.; Azhar F.; Touvron H.; Martin L.; Usunier N.; Scialom T.; Synnaeve G., Code Llama: Open Foundation Models for Code, (2023); Shao Y.; Xiang B., Enhancing bug report summaries through knowledge-specific and contrastive learning pre-training, IEEE Access, 12, pp. 37653-37662, (2024); Sheng V.S.; Provost F.; Ipeirotis P.G., Get another label? improving data quality and data mining using multiple, noisy labelers, Proceedings of the 14th ACM SIGKDD International Conference on Knowledge Discovery and Data Mining, pp. 614-622, (2008); Singhal K.; Tu T.; Gottweis J.; Sayres R.; Wulczyn E.; Amin M.; Hou L.; Clark K.; Pfohl S.R.; Cole-Lewis H.; Neal D.; Rashid Q.M.; Schaekermann M.; Wang A.; Dash D.; Chen J.H.; Shah N.H.; Lachgar S.; Mansfield P.A.; Prakash S.; Green B.; Dominowska E., Toward expert-level medical question answering with large language models, Nat. Med., pp. 1-8, (2025); Soltani M.; Hermans F.; Back T., The significance of bug report elements, Empir. Softw. Eng, 25, 6, pp. 5255-5294, (2020); Huffman S., Codegemma: Open Code Models Based on Gemma; Tian X.; Wu J.; Yang G., BUG-T5: A transformer-based automatic title generation method for bug reports, pp. 45-50, (2022); Ullah T.; Khan J.A.; Khan N.D.; Yasin A.; Arshad H., Exploring and mining rationale information for low-rating software applications, Soft Comput, pp. 1-26, (2023); Vaithilingam P.; Zhang T.; Glassman E.L., Expectation vs. experience: Evaluating the usability of code generation tools powered by large language models, Chi Conference on Human Factors in Computing Systems Extended Abstracts, pp. 1-7, (2022); Vaswani A., Attention is all you need, Adv. Neural Inf. Process. Syst, (2017); Wang J.; Zhang B.; Du Q.; Zhang J.; Chu D., A survey on data selection for llm instruction tuning. arXiv:, (2024); Wei L.; Jiang Z.; Huang W.; Sun L., Instructiongpt-4: A 200-Instruction Paradigm for Fine-Tuning Minigpt-4, (2023); Wilcoxon F., Individual comparisons by ranking methods, Breakthroughs in Statistics: Methodology and Distribution, pp. 196-202, (1992); Xia X.; Lo D.; Wen M.; Shihab E.; Zhou B., An empirical study of bug report field reassignment, 2014 Software Evolution Week-IEEE Conference on Software Maintenance, Reengineering, and Reverse Engineering, pp. 174-183, (2014); Xia M.; Malladi S.; Gururangan S.; Arora S.; Chen D., Less: Selecting influential data for targeted instruction tuning, (2024); Xiang B.; Shao Y., SUMLLAMA: Efficient contrastive representations and fine-tuned adapters for bug report summarization, IEEE Access, (2024); Xie D.; Yoo B.; Jiang N.; Kim M.; Tan L.; Zhang X.; Lee J.S., Impact of large language models on generating software specifications, (2023); Yang A.; Yang B.; Hui B.; Zheng B.; Yu B.; Zhou C., Qwen2 Technical Report, (2024); Ye J.; Chen X.; Xu N.; Zu C.; Shao Z.; Liu S.; Cui Y.; Zhou Z.; Gong C.; Shen Y.; Zhou J.; Chen S.; Gui T.; Zhang Q.; Huang X., A Comprehensive Capability Analysis of Gpt-3 and Gpt-3.5 Series Models, (2023); Zhang T.; Chen J.; Jiang H.; Luo X.; Xia X., Bug report enrichment with application of automated fixer recommendation, 2017 IEEE/ACM 25th International Conference on Program Comprehension (ICPC), pp. 230-240, (2017); Zhang Q.; Fang C.; Xie Y.; Zhang Y.; Yang Y.; Sun W.; Yu S.; Chen Z., A Survey on Large Language Models for Software Engineering, (2023); Zhang T.; Chen J.; Luo X.; Li T., Bug reports for desktop software and mobile apps in GitHub: What’s the difference?, IEEE Softw, 36, 1, pp. 63-71, (2017); Zhang L.; Wang S.; Liu B., Deep learning for sentiment analysis: A survey, Wiley Interdisciplinary Rev.: Data Mining Knowl. Discovery, 8, 4, (2018); Zheng Y.; Zhang R.; Zhang J.; Ye Y.; Luo Z.; Feng Z.; Ma Y., Llamafactory: Unified efficient fine-tuning of 100+ language models; Zhou X.; Kim K.; Xu B.; Han D.; Lo D., Out of sight, out of mind: Better automatic vulnerability repair by broadening input ranges and sources, Proceedings of the IEEE/ACM 46th International Conference on Software Engineering, pp. 1-13, (2024); Zhou C.; Liu P.; Xu P.; Iyer S.; Sun J.; Mao Y.; Ma X.; Efrat A.; Yu P.; Yu L.; Zhang S.; Ghosh G.; Lewis M.; Zettlemoyer L.; Levy O., Lima: Less is more for alignment, Adv. Neural. Inf. Process. Syst, 36, pp. 55006-55021, (2023); Zimmermann T.; Premraj R.; Bettenburg N.; Just S.; Schroter A.; Weiss C., What makes a good bug report?, IEEE Trans. Software Eng, 36, 5, pp. 618-643, (2010)</t>
  </si>
  <si>
    <t>Y. Li; College of Data Science, Qingdao University of Science and Technology, Qingdao, 266061, China; email: liyy@qust.edu.cn; J. Du; College of Data Science, Qingdao University of Science and Technology, Qingdao, 266061, China; email: djwqd@163.com</t>
  </si>
  <si>
    <t>2-s2.0-105016796150</t>
  </si>
  <si>
    <t>Alomari N.; Redah M.; Ashraf A.; Alshayeb M.</t>
  </si>
  <si>
    <t>Alomari, Nawaf (59995068100); Redah, Moussa (59715565400); Ashraf, Ahmad (58904391800); Alshayeb, Mohammad (6506030177)</t>
  </si>
  <si>
    <t>59995068100; 59715565400; 58904391800; 6506030177</t>
  </si>
  <si>
    <t>Using LLMs to enhance code quality: A systematic literature review</t>
  </si>
  <si>
    <t>10.1016/j.infsof.2025.107960</t>
  </si>
  <si>
    <t>https://www.scopus.com/inward/record.uri?eid=2-s2.0-105024328848&amp;doi=10.1016%2Fj.infsof.2025.107960&amp;partnerID=40&amp;md5=94e38666ed840e4685efd940e65ab33e</t>
  </si>
  <si>
    <t>Information and Computer Science Department, King Fahd University of Petroleum and Minerals, Dhahran, Saudi Arabia; Interdisciplinary Research Center for Intelligent Secure Systems, King Fahd University of Petroleum and Minerals, Dhahran, Saudi Arabia</t>
  </si>
  <si>
    <t>Alomari N., Information and Computer Science Department, King Fahd University of Petroleum and Minerals, Dhahran, Saudi Arabia; Redah M., Information and Computer Science Department, King Fahd University of Petroleum and Minerals, Dhahran, Saudi Arabia; Ashraf A., Information and Computer Science Department, King Fahd University of Petroleum and Minerals, Dhahran, Saudi Arabia; Alshayeb M., Information and Computer Science Department, King Fahd University of Petroleum and Minerals, Dhahran, Saudi Arabia, Interdisciplinary Research Center for Intelligent Secure Systems, King Fahd University of Petroleum and Minerals, Dhahran, Saudi Arabia</t>
  </si>
  <si>
    <t>Context: Large Language Models (LLMs) are increasingly used in software engineering to enhance code quality through tasks such as refactoring and code smell detection and many other tasks. Code smells are poor design decisions that can be resolved by changing the internal structure of the code without affecting its output, a process known as refactoring. Objective: This study systematically reviews the use of LLMs in code quality enhancement, focusing on techniques such as refactoring, smell detection, and other code improvement methods. Method: Using SLR techniques, we reviewed 49 studies up to September 2024, analyzing both qualitative and quantitative data to assess trends and effectiveness. Results: The field is active, with refactoring as the most common task, followed by smell detection. Refactored code by LLMs is not reliable. Prompting is used more frequently than fine-tuning, with few-shot learning as the leading prompting method. Java and Python are the most represented languages, while F1, Precision, Recall, and Accuracy are common evaluation metrics, along with BLEU and EM for generation tasks. Open-source and general language models are preferred, with validation datasets as the primary validation approach. Conclusions: LLMs show promise for code quality improvement, but challenges in optimization and reliability remain. Future research should prioritize fine-tuning for refactoring, linking LLMs to specific quality attributes, developing benchmark datasets, constructing datasets for diverse programming languages, and exploring a wider range of promoting techniques. © 2025 Elsevier B.V. All rights are reserved, including those for text and data mining, AI training, and similar technologies.</t>
  </si>
  <si>
    <t>Code quality; LLM; systematic literature review</t>
  </si>
  <si>
    <t>Benchmarking; Codes (symbols); Computational linguistics; Data accuracy; Open source software; Open systems; Reviews; Code quality; Code smell; Design decisions; Fine tuning; Internal structure; Language model; Large language model; Quality enhancement; Refactorings; Systematic literature review; Data mining</t>
  </si>
  <si>
    <t>King Fahd University of Petroleum and Minerals, KFUPM</t>
  </si>
  <si>
    <t xml:space="preserve">The authors acknowledge the support of King Fahd University of Petroleum and Minerals, Saudi Arabia in the development of this work. </t>
  </si>
  <si>
    <t>Roy G.G.; Veraart V.E., Software engineering education: from an engineering perspective, Proceedings 1996 International Conference Software Engineering: Education and Practice, pp. 256-262, (1996); Elvira T.; Procko T.T.; Couder J.O.; Ochoa O., Digital rubber duck: Leveraging large language models for extreme programming, 2023 Congress in Computer Science, Computer Engineering, &amp; Applied Computing, pp. 295-304, (2023); Bhave A.; Sinha R., Deep multimodal architecture for detection of long parameter list and switch statements using distilbert, 2022 IEEE 22nd International Working Conference on Source Code Analysis and Manipulation, pp. 116-120, (2022); Alazba A.; Aljamaan H.; Alshayeb M., CoRT: transformer-based code representations with self-supervision by predicting reserved words for code smell detection, Empir. Softw. Eng., 29, 3, (2024); Chen T., Research of evaluating the effectiveness of large language models in identifying and correcting code anomalies, 2024 5th International Seminar on Artificial Intelligence, Networking and Information Technology, pp. 360-363, (2024); Helmy M.; Sobhy O.; ElHusseiny F., AI-driven testing: Unleashing autonomous systems for superior software quality using generative AI, 2024 International Telecommunications Conference, pp. 1-6, (2024); Hou X.; Zhao Y.; Liu Y.; Yang Z.; Wang K.; Li L.; Luo X.; Lo D.; Grundy J.; Wang H., Large language models for software engineering: A systematic literature review, ACM Trans. Softw. Eng. Methodol., (2024); Sasaki Y.; Washizaki H.; Li J.; Sander D.; Yoshioka N.; Fukazawa Y., Systematic literature review of prompt engineering patterns in software engineering, 2024 IEEE 48th Annual Computers, Software, and Applications Conference, (2024); Fan A.; Gokkaya B.; Harman M.; Lyubarskiy M.; Sengupta S.; Yoo S.; Zhang J.M., Large language models for software engineering: Survey and open problems, 2023 IEEE/ACM International Conference on Software Engineering: Future of Software Engineering, (2023); Albadarin Y.; Saqr M.; Pope N.; Tukiainen M., A systematic literature review of empirical research on ChatGPT in education, Discov. Educ., (2024); Dong B.; Bai J.; Xu T.; Zhou Y., Large language models in education: A systematic review, 2024 6th International Conference on Computer Science and Technologies in Education, (2024); Chidamber S.R.; Kemerer C.F., A metrics suite for object oriented design, IEEE Trans. Softw. Eng., 20, 6, pp. 476-493, (1994); Yamashita A.; Counsell S., Code smells as system-level indicators of maintainability: An empirical study, J. Syst. Softw., 86, 10, pp. 2639-2653, (2013); Fowler M., Refactoring: Improving the Design of Existing Code, (2018); Catelani M.; Ciani L.; Scarano V.L.; Bacioccola A., Software automated testing: A solution to maximize the test plan coverage and to increase software reliability and quality in use, Comput. Stand. Interfaces, 33, 2, pp. 152-158, (2011); Callahan J.; Schneider F.; Easterbrook S., Automated software testing using model-checking, Proceedings 1996 SPIN Workshop, 353, (1996); Singh D.; Sekar V.R.; Stolee K.T.; Johnson B., Evaluating how static analysis tools can reduce code review effort, 2017 IEEE Symposium on Visual Languages and Human-Centric Computing, pp. 101-105, (2017); Balachandran V., Reducing human effort and improving quality in peer code reviews using automatic static analysis and reviewer recommendation, 2013 35th International Conference on Software Engineering, pp. 931-940, (2013); Narula S.; Karkera S.; Challa R.; Virmani S.; Chilukuri N.; Elkas M.; Thammineni N.; Kamath A.; Jaiswal P.; Krishnan A., Testing the accuracy of modern llms in answering general medical prompts, Int. J. Soc. Sci. Econ. Res., 8, (2023); Chen J.; Jiang Y.; Yang D.; Li M.; Wei J.; Qian Z.; Zhang L., Can llms’ tuning methods work in medical multimodal domain?, International Conference on Medical Image Computing and Computer-Assisted Intervention, pp. 112-122, (2024); Moore S.; Tong R.; Singh A.; Liu Z.; Hu X.; Lu Y.; Liang J.; Cao C.; Khosravi H.; Denny P., Empowering education with llms-the next-gen interface and content generation, International Conference on Artificial Intelligence in Education, pp. 32-37, (2023); Askarbekuly N.; Anicic N., LLM examiner: automating assessment in informal self-directed e-learning using ChatGPT, Knowl. Inf. Syst., pp. 1-18, (2024); Dodge J.; Ilharco G.; Schwartz R.; Farhadi A.; Hajishirzi H.; Smith N., Fine-tuning pretrained language models: Weight initializations, data orders, and early stopping, (2020); Brown T.B., Language models are few-shot learners, (2020); Radford A.; Wu J.; Child R.; Luan D.; Amodei D.; Sutskever I., Language models are unsupervised multitask learners, OpenAI Blog, 1, 8, (2019); Wei J.; Wang X.; Schuurmans D.; Bosma M.; Xia F.; Chi E.; Le Q.V.; Zhou D., Chain-of-thought prompting elicits reasoning in large language models, Adv. Neural Inf. Process. Syst., 35, pp. 24824-24837, (2022); Pirzado F.A.; Ahmed A.; Mendoza-Urdiales R.A.; Terashima-Marin H., Navigating the pitfalls: Analyzing the behavior of LLMs as a coding assistant for computer science students—A systematic review of the literature, IEEE Access, (2024); Alazba A.; Aljamaan H.; Alshayeb M., Deep learning approaches for bad smell detection: a systematic literature review, Empir. Softw. Eng., (2023); Al-Shaaby A.; Aljamaan H.; Alshayeb M., Bad smell detection using machine learning techniques: a systematic literature review, Arab. J. Sci. Eng., (2020); AbuHassan A.; Alshayeb M.; Ghouti L., Software smell detection techniques: A systematic literature review, J. Softw.: Evol. Process., (2021); Azeem M.I.; Palomba F.; Shi L.; Wang Q., Machine learning techniques for code smell detection: A systematic literature review and meta-analysis, Inf. Softw. Technol., (2019); Kitchenham B.; Charters S., Guidelines for performing systematic literature reviews in software engineering version 2.3, Engineering, 45, 4ve, (2007); Shirafuji A.; Oda Y.; Suzuki J.; Morishita M.; Watanobe Y., Refactoring programs using large language models with few-shot examples, 2023 30th Asia-Pacific Software Engineering Conference, pp. 151-160, (2023); Shen C.; Yang W.; Pan M.; Zhou Y., Git merge conflict resolution leveraging strategy classification and LLM, 2023 IEEE 23rd International Conference on Software Quality, Reliability, and Security, pp. 228-239, (2023); Zhang Z.; Saber T., Assessing the code clone detection capability of large language models, 2024 4th International Conference on Code Quality, pp. 75-83, (2024); Kitchenham B., 33, 2004, pp. 1-26, (2004); Dey K.; Tarannum P.; Hasan M.A.; Razzak I.; Naseem U., Better to ask in english: Evaluation of large language models on english, low-resource and cross-lingual settings, (2024); Paiva T.; Damasceno A.; Figueiredo E.; Sant'Anna C., On the evaluation of code smells and detection tools, J. Softw. Eng. Res. Dev., 5, 1, (2017); Jones K.S.; Walker S.; Robertson S.E., A probabilistic model of information retrieval: development and comparative experiments: Part 2, Inf. Process. Manage., 36, 6, pp. 809-840, (2000); Rajpurkar P., Squad: 100,000+ questions for machine comprehension of text, (2016); Levenshtein V., Binary codes capable of correcting deletions, insertions, and reversals, Proc. Sov. Phys. Dokl., (1966); Touvron H.; Lavril T.; Izacard G.; Martinet X.; Lachaux M.-A.; Lacroix T.; Roziere B.; Goyal N.; Hambro E.; Azhar F., Llama: Open and efficient foundation language models, (2023); Chen M.; Tworek J.; Jun H.; Yuan Q.; Pinto H.P.D.O.; Kaplan J.; Edwards H.; Burda Y.; Joseph N.; Brockman G., Evaluating large language models trained on code, (2021); Feng Z.; Guo D.; Tang D.; Duan N.; Feng X.; Gong M.; Shou L.; Qin B.; Liu T.; Jiang D., Codebert: A pre-trained model for programming and natural languages, (2020); Minaee S.; Mikolov T.; Nikzad N.; Chenaghlu M.; Socher R.; Amatriain X.; Gao J., Large language models: A survey, (2024); Yu H.; Yang Z.; Pelrine K.; Godbout J.F.; Rabbany R., Open, closed, or small language models for text classification?, (2023); Vaswani A.; Shazeer N.; Parmar N.; Uszkoreit J.; Jones L.; Gomez A.N.; Kaiser L.; Polosukhin I., Attention is all you need, Adv. Neural Inf. Process. Syst., 30, (2017); Huang L.; Yu W.; Ma W.; Zhong W.; Feng Z.; Wang H.; Chen Q.; Peng W.; Feng X.; Qin B., A survey on hallucination in large language models: Principles, taxonomy, challenges, and open questions, ACM Trans. Inf. Syst., 43, 2, pp. 1-55, (2025); Wang Y.; Wang W.; Joty S.; Hoi S.C., Codet5: Identifier-aware unified pre-trained encoder-decoder models for code understanding and generation, (2021); Liu J.; Xia C.S.; Wang Y.; Zhang L., Is your code generated by chatgpt really correct? rigorous evaluation of large language models for code generation, Adv. Neural Inf. Process. Syst., 36, pp. 21558-21572, (2023); Chen M.; Tworek J.; Jun H.; Yuan Q.; Pinto H.P.D.; Kaplan J.; Edwards H.; Burda Y.; Joseph N.; Brockman G.; Ray A.; Puri R.; Krueger G.; Petrov M.; Khlaaf H.; Sastry G.; Mishkin P.; Chan B.; Gray S.; Ryder N.; Pavlov M.; Power A.; Kaiser L.; Bavarian M.; Winter C.; Tillet P.; Such F.P.; Cummings D.; Plappert M.; Chantzis F.; Barnes E.; Herbert-Voss A.; Guss W.H.; Nichol A.; Paino A.; Tezak N.; Tang J.; Babuschkin I.; Balaji S.; Jain S.; Saunders W.; Hesse C.; Carr A.N.; Leike J.; Achiam J.; Misra V.; Morikawa E.; Radford A.; Knight M.; Brundage M.; Murati M.; Mayer K.; Welinder P.; McGrew B.; Amodei D.; McCandlish S.; Sutskever I.; Zaremba W., Evaluating large language models trained on code, (2021); Zhou X.; Jin Y.; Zhang H.; Li S.; Huang X., A map of threats to validity of systematic literature reviews in software engineering, 2016 23rd Asia-Pacific Software Engineering Conference, pp. 153-160, (2016); Baumgartner N.; Iyenghar P.; Schoemaker T.; Pulverm uller E., AI-driven refactoring: A pipeline for identifying and correcting data clumps in git repositories, Electronics, 13, 9, (2024); Almeida Y.; Albuquerque D.; Dantas Filho E.; Muniz F.; de Farias Santos K.; Perkusich M.; Almeida H.; Perkusich A., AiCodeReview: Advancing code quality with AI-enhanced reviews, SoftwareX, 26, (2024); Yang B.; Li S., UISGPT: Automated mobile UI design smell detection with large language models, Electronics, 13, 16, (2024); Patel J.T., Leveraging language models for code comment classification, FIRE (Working Notes), pp. 670-678, (2023); Wu L.; Zhao Y.; Hou X.; Liu T.; Wang H., ChatGPT chats decoded: Uncovering prompt patterns for superior solutions in software development lifecycle, 2024 IEEE/ACM 21st International Conference on Mining Software Repositories, pp. 142-146, (2024); Marini L.; Gisslen L.; Sestini A., Leveraging large language models for efficient failure analysis in game development, (2024); Kaibe Y.; Okamura H.; Dohi T., Towards predicting source code changes based on natural language processing models: An empirical evaluation, 2023 IEEE 34th International Symposium on Software Reliability Engineering Workshops, pp. 108-111, (2023); Lu J.; Yu L.; Li X.; Yang L.; Zuo C., Llama-reviewer: Advancing code review automation with large language models through parameter-efficient fine-tuning, 2023 IEEE 34th International Symposium on Software Reliability Engineering, pp. 647-658, (2023); Yang Y.; Huang L.; Ye C.; Li F.; Zhou H., Enhancing code prediction transformer with AST structural matrix, 2023 IEEE 23rd International Conference on Software Quality, Reliability, and Security, pp. 452-463, (2023); Yu S.; Fang C.; Ling Y.; Wu C.; Chen Z., Llm for test script generation and migration: Challenges, capabilities, and opportunities, 2023 IEEE 23rd International Conference on Software Quality, Reliability, and Security, pp. 206-217, (2023); Palit I.; Shetty G.; Arif H.; Sharma T., Automatic refactoring candidate identification leveraging effective code representation, 2023 IEEE International Conference on Software Maintenance and Evolution, pp. 369-374, (2023); Mamede C.; Pinconschi E.; Abreu R.; Campos J., Exploring transformers for multi-label classification of java vulnerabilities, 2022 IEEE 22nd International Conference on Software Quality, Reliability and Security, pp. 43-52, (2022); Pornprasit C.; Tantithamthavorn C., Fine-tuning and prompt engineering for large language models-based code review automation, Inf. Softw. Technol., 175, (2024); Li T.; Zhang Y., Multilingual code refactoring detection based on deep learning, Expert Syst. Appl., 258, (2024); Kovacevic A.; Slivka J.; Vidakovic D.; Grujic K.-G.; Luburic N.; Prokic S.; Sladic G., Automatic detection of long method and god class code smells through neural source code embeddings, Expert Syst. Appl., 204, (2022); DePalma K.; Miminoshvili I.; Henselder C.; Moss K.; AlOmar E.A., Exploring ChatGPT’s code refactoring capabilities: An empirical study, Expert Syst. Appl., 249, (2024); Lu G.; Ju X.; Chen X.; Pei W.; Cai Z., GRACE: Empowering LLM-based software vulnerability detection with graph structure and in-context learning, J. Syst. Softw., 212, (2024); Zhang Z.; Xing Z.; Ren X.; Lu Q.; Xu X., Refactoring to pythonic idioms: A hybrid knowledge-driven approach leveraging large language models, Proc. ACM Softw. Eng., 1, FSE, pp. 1107-1128, (2024); Cheshkov A.; Zadorozhny P.; Levichev R., Evaluation of chatgpt model for vulnerability detection, (2023); Majumdar S.; Varshney A.; Das P.P.; Clough P.D.; Chattopadhyay S., An effective low-dimensional software code representation using bert and elmo, 2022 IEEE 22nd International Conference on Software Quality, Reliability and Security, pp. 763-774, (2022); Barot J., Enhancing code comment classification using language models, FIRE (Working Notes), pp. 679-688, (2023); Song W.; Gan L.; Bao T., Software defect prediction via code language models, 2023 3rd International Conference on Communication Technology and Information Technology, pp. 97-102, (2023); Xiang B.; Shao Y., SUMLLAMA: Efficient contrastive representations and fine-tuned adapters for bug report summarization, IEEE Access, (2024); Villmow J.; Campos V.; Petry J.; Abbad-Andaloussi A.; Ulges A.; Weber B., How well can masked language models spot identifiers that violate naming guidelines?, 2023 IEEE 23rd International Working Conference on Source Code Analysis and Manipulation, pp. 131-142, (2023); Yang J.; Ren J.; Wu W., API misuse detection method based on transformer, 2022 IEEE 22nd International Conference on Software Quality, Reliability and Security, pp. 958-969, (2022); Zhou X.; Kim K.; Xu B.; Han D.; He J.; Lo D., Generation-based code review automation: how far are wef, 2023 IEEE/ACM 31st International Conference on Program Comprehension, pp. 215-226, (2023); Xu J.; Chen P.; Yin B.; Huang Z.; Qiu Q., FINDGATE: Fine-grained defect prediction based on a heterogeneous discrete code graph-guided attention transformer, 2023 IEEE 23rd International Conference on Software Quality, Reliability, and Security, pp. 72-82, (2023); Choi J.; An G.; Yoo S., Iterative refactoring of real-world open-source programs with large language models, International Symposium on Search Based Software Engineering, pp. 49-55, (2024); Abu Talib M.; Bou Nassif A.; Azzeh M.; Alesh Y.; Afadar Y., Parameter-efficient fine-tuning of pre-trained code models for just-in-time defect prediction, Neural Comput. Appl., pp. 1-30, (2024); Shao Y.; Xiang B., Enhancing bug report summaries through knowledge-specific and contrastive learning pre-training, IEEE Access, 12, pp. 37653-37662, (2024)</t>
  </si>
  <si>
    <t>N. Alomari; Information and Computer Science Department, King Fahd University of Petroleum and Minerals, Dhahran, Saudi Arabia; email: g201931050@kfupm.edu.sa</t>
  </si>
  <si>
    <t>2-s2.0-105024328848</t>
  </si>
  <si>
    <t>Choi S.; Yang G.</t>
  </si>
  <si>
    <t>Choi, Seojin (60219566700); Yang, Geunseok (56313674500)</t>
  </si>
  <si>
    <t>60219566700; 56313674500</t>
  </si>
  <si>
    <t>AgentReport: A Multi-Agent LLM Approach for Automated and Reproducible Bug Report Generation</t>
  </si>
  <si>
    <t>10.3390/app152211931</t>
  </si>
  <si>
    <t>https://www.scopus.com/inward/record.uri?eid=2-s2.0-105023500952&amp;doi=10.3390%2Fapp152211931&amp;partnerID=40&amp;md5=7cf7b77cf45f72d1d72a6b90bfa37de3</t>
  </si>
  <si>
    <t>Department of Computer Applied Mathematics, Hankyong National University, Anseong, 17579, South Korea; Department of Computer Applied Mathematics, Computer System Institute, Hankyong National University, Anseong, 17579, South Korea</t>
  </si>
  <si>
    <t>Choi S., Department of Computer Applied Mathematics, Hankyong National University, Anseong, 17579, South Korea; Yang G., Department of Computer Applied Mathematics, Computer System Institute, Hankyong National University, Anseong, 17579, South Korea</t>
  </si>
  <si>
    <t>Bug reports in open-source projects are often incomplete or low in quality, which reduces maintenance efficiency. To address this issue, we propose AgentReport, a multi-agent pipeline based on large language models (LLMs). AgentReport integrates QLoRA-4bit lightweight fine-tuning, CTQRS (Completeness, Traceability, Quantifiability, Reproducibility, Specificity) structured prompting, Chain-of-Thought reasoning, and one-shot exemplar within seven modules: Data, Prompt, Fine-tuning, Generation, Evaluation, Reporting, and Controller. Using 3966 summary–report pairs from Bugzilla, AgentReport achieved 80.5% in CTQRS, 84.6% in ROUGE-1 Recall, 56.8% in ROUGE-1 F1, and 86.4% in Sentence-BERT (SBERT). Compared with the baseline (77.0% CTQRS, 61.0% ROUGE-1 Recall, 85.0% SBERT), AgentReport improved CTQRS by 3.5 percentage points, Recall by 23.6 points, and SBERT by 1.4 points. The inclusion of F1 complemented Recall-only evaluation, offering a balanced framework that covers structural completeness (CTQRS), lexical coverage and precision (ROUGE-1 Recall/F1), and semantic consistency (SBERT). This modular design enables consistent experimentation and flexible scaling, providing practical evidence that multi-agent LLM pipelines can generate higher-quality bug reports for software maintenance. © 2025 by the authors.</t>
  </si>
  <si>
    <t>bug report automation; chain-of-thought reasoning; CTQRS; large language models; multi-agent systems; one-shot learning; Quantized LoRA; ROUGE; Sentence-BERT; software maintenance</t>
  </si>
  <si>
    <t>Computational linguistics; Computer software maintenance; Intelligent agents; Open source software; Open systems; Semantics; Bug report automation; Bug reports; Chain-of-thought reasoning; Completeness, traceability, quantifiability, reproducibility, specificity; Language model; Large language model; Multiagent systems (MASs); One-shot learning; Quantized LoRA; Reproducibilities; ROUGE; Sentence-BERT; Multi agent systems</t>
  </si>
  <si>
    <t>Acharya A.; Ginde R., RAG-based bug report generation with large language models, Proceedings of the IEEE/ACM International Conference on Software Engineering (ICSE); Bettenburg N.; Just S.; Schroter A.; Weiss C.; Premraj R.; Zimmermann T., What makes a good bug report?, Proceedings of the 16th ACM SIGSOFT International Symposium on Foundations of Software Engineering (FSE-16), pp. 308-318; Medeiros M.; Kulesza U.; Coelho R.; Bonifacio R.; Treude C.; Barbosa E.A., The impact of bug localization based on crash report mining: A developers’ perspective, arXiv, (2024); Fan Y.; Xia X.; Lo D.; Hassan A.E., Chaff from the wheat: Characterizing and determining valid bug reports, IEEE Trans. Softw. Eng, 46, pp. 495-525, (2018); Brown T.; Mann B.; Ryder N.; Subbiah M.; Kaplan J.D.; Dhariwal P.; Neelakantan A.; Shyam P.; Sastry G.; Askell A., Language models are few-shot learners, Proceedings of the Advances in Neural Information Processing Systems (NeurIPS); Achiam J.; Adler S.; Agarwal S.; Ahmad L.; Akkaya I.; Aleman F.L.; Almeida D.; Altenschmidt J.; Altman S., GPT-4 technical report, arXiv, (2023); Bubeck S.; Chandrasekaran V.; Eldan R.; Gehrke J.; Horvitz E.; Kamar E.; Lee P.; Lee Y.T.; Li Y.; Lundberg S., Sparks of artificial general intelligence: Early experiments with GPT-4, arXiv, (2023); Hu E.J.; Shen Y.; Wallis P.; Allen-Zhu Z.; Li Y.; Wang S.; Wang L.; Chen W., LoRA: Low-rank adaptation of large language models, arXiv, (2021); Zhang H.; Zhao Y.; Yu S.; Chen Z., Automated quality assessment for crowdsourced test reports based on dependency parsing, Proceedings of the 9th International Conference on Dependable Systems and Their Applications (DSA), pp. 34-41; Lin C.-Y., ROUGE: A package for automatic evaluation of summaries, Proceedings of the Workshop on Text Summarization Branches Out (ACL), pp. 74-81; Dettmers T.; Pagnoni A.; Holtzman A.; Zettlemoyer L., QLoRA: Efficient finetuning of quantized LLMs, arXiv, (2023); Wei J.; Wang X.; Schuurmans D.; Bosma M.; Xia F.; Chi E.; Le Q.V.; Zhou D., Chain-of-thought prompting elicits reasoning in large language models, Proceedings of the Advances in Neural Information Processing Systems (NeurIPS); Wang L.; Ma C.; Feng X.; Zhang Z.; Yang H.; Zhang J.; Chen Z.; Tang J.; Chen X.; Lin Y., A survey on large language model based autonomous agents, Front. Comput. Sci, 18, (2024); Zhang Z.; Dai Q.; Bo X.; Ma C.; Li R.; Chen X.; Zhu J.; Dong Z.; Wen J., A survey on the memory mechanism of LLM-based agents, arXiv, (2024); Yao S.; Zhao J.; Yu D.; Du N.; Shafran I.; Narasimhan K.R.; Cao Y., ReAct: Synergizing reasoning and acting in language models, arXiv, (2022); Wu Q.; Bansal G.; Zhang J.; Wu Y.; Li B.; Zhu E.; Jiang L.; Zhang X.; Zhang S.; Liu J., AutoGen: Enabling Next-Gen LLM Applications via Multi-Agent Conversation, arXiv, (2023); Pandya K.; Holia M., Automating Customer Service using LangChain: Building custom open-source GPT Chatbot for organizations, arXiv, (2023); Reimers N.; Gurevych I., Sentence-BERT: Sentence embeddings using Siamese BERT-networks, Proceedings of the Empirical Methods in Natural Language Processing (EMNLP), pp. 3980-3990; Sun C.; Lo D.; Khoo X., Towards more accurate retrieval of duplicate bug reports, Proceedings of the ACM International Conference on Systems and Software Engineering (ASE), pp. 253-262; Alipour A.; Hindle A.; Stroulia E., A contextual approach towards more accurate duplicate bug report detection and ranking, Empir. Softw. Eng, 21, pp. 565-604, (2015); He Z.; Marcus A.; Poshyvanyk D., Using information retrieval and NLP to classify bug reports, Proceedings of the International Conference on Program Comprehension (ICPC), pp. 148-157; Cubranic D.; Murphy G.C., Automatic bug triage using text categorization, Proceedings of the Sixteenth International Conference on Software Engineering &amp; Knowledge Engineering (SEKE), pp. 92-97; Rastkar S.; Murphy G.C.; Murray G., Summarizing software artifacts: A case study of bug reports, Proceedings of the 32nd International Conference on Software Engineering (ICSE), 1, pp. 505-514; Mani S.; Catherine R.; Sinha V.S.; Dubey A., AUSUM: Approach for unsupervised bug report summarization, Proceedings of the ACM SIGSOFT 20th International Symposium on the Foundations of Software Engineering (FSE), pp. 1-11; Rastkar S.; Murphy G.C.; Murray G., Automatic summarization of bug reports, IEEE Trans. Softw. Eng, 40, pp. 366-380, (2014); Lotufo R.; Malik Z.; Czarnecki K., Modeling the ‘hurried’ bug report reading process to summarize bug reports, Empir. Softw. Eng, 20, pp. 516-548, (2015); Bug Report Summarization Benchmark Dataset; BAAI BAAI/bge-large-en-v1.5 (English) Embedding Model, (2023); Team Q., Qwen2.5 technical report, arXiv, (2024); Team U., Unsloth: Efficient Fine-Tuning Framework for LLMs, (2025); Johnson J.; Douze M.; Jegou H., Billion-scale similarity search with GPUs, IEEE Trans. Big Data, 7, pp. 535-547, (2021); Fang S.; Tan Y.-S.; Zhang T.; Xu Z.; Liu H., Effective prediction of bug-fixing priority via weighted graph convolutional networks, IEEE Trans. Reliab, 7, pp. 535-547, (2019); Fang S.; Zhang T.; Tan Y.; Jiang H.; Xia X.; Sun X., RepresentThemAll: A universal learning representation of bug reports, Proceedings of the IEEE/ACM 45th International Conference on Software Engineering (ICSE), pp. 602-614; Liu H.; Yu Y.; Li S.; Guo Y.; Wang D.; Mao X., BugSum: Deep context understanding for bug report summarization, Proceedings of the IEEE/ACM International Conference on Program Comprehension (ICPC), pp. 94-105; Shao Y.; Xiang B., Towards effective bug report summarization by domain-specific representation learning, IEEE Access, 12, pp. 37653-37662, (2024); Lamkanfi A.; Demeyer S.; Giger E.; Goethals B., Predicting the severity of a reported bug, Proceedings of the IEEE International Conference on Mining Software Repositories (MSR), pp. 1-10; Sarkar A.; Rigby P.C.; Bartalos B., Improving Bug Triaging with High Confidence Predictions at Ericsson, Proceedings of the IEEE International Conference on Software Maintenance and Evolution (ICSME), pp. 81-91; Chen M., Evaluating large language models trained on code, arXiv, (2021); Allal L.B.; Muennighoff N.; Umapathi L.K.; Lipkin B.; von Werra L., StarCoder: Open source code LLMs, arXiv, (2023); Roziere B.; Gehring J.; Gloeckle F.; Sootla S.; Gat I.; Tan X.E.; Adi Y.; Liu J.; Sauvestre R.; Remez T., Code LLaMA: Open foundation models for code, arXiv, (2023); Luo Z.; Xu C.; Zhao P.; Sun Q.; Geng X.; Hu W.; Tao C.; Ma J.; Lin Q.; Jiang D., WizardCoder: Empowering code LLMs to speak code fluently, arXiv, (2023); Madaan A.; Tandon N.; Gupta P.; Hallinan S.; Gao L.; Wiegreffe S.; Alon U.; Dziri N.; Prabhumoye S.; Yang Y., Self-Refine: Iterative refinement with feedback, arXiv, (2023); Chen X.; Lin M.; Scharli N.; Zhou D., Teaching LLMs to self-debug, arXiv, (2023); Gou Z.; Shao Z.; Gong Y.; Shen Y.; Yang Y.; Duan N.; Chen W., CRITIC: LLMs can self-correct with tool-interactive critiquing, arXiv, (2023); Nye M.; Andreassen A.J.; Gur-Ari G.; Michalewski H.; Austin J.; Bieber D.; Dohan D.; Lewkowycz A.; Bosma M.; Luan D., Show your work: Scratchpads for intermediate reasoning, arXiv, (2021); Papineni K.; Roukos S.; Ward T.; Zhu W.-J., BLEU: A method for automatic evaluation of machine translation, Proceedings of the 40th Annual Meeting of the Association for Computational Linguistics, pp. 311-318; Zhang T.; Kishore V.; Wu F.; Weinberger K.Q.; Artzi Y., BERTScore: Evaluating text generation with BERT, Proceedings of the 8th International Conference on Learning Representations (ICLR 2020); Fabbri A.; Kryscinski V.; McCann B.; Xiong C.; Socher R.; Radev D., SummEval: Re-evaluating summarization evaluation, Trans. Assoc. Comput. Linguist, 9, pp. 391-409, (2021); Eghbali A.; Pradel M., CrystalBLEU: Precisely and efficiently measuring code generation quality, Proceedings of the 37th IEEE/ACM International Conference on Automated Software Engineering, pp. 1-12; Zhou S.; Alon U.; Agarwal S.; Neubig G., CodeBERTScore: Evaluating code generation with BERT-based similarity, arXiv, (2023); Fu J.; Ng S.-K.; Jiang Z.; Liu P., GPTScore: Evaluate as you desire, arXiv, (2023); Wang Z.; Zhou S.; Fried D.; Neubig G., Execution-based evaluation for open-domain code generation, arXiv, (2022); Lu S.; Guo D.; Ren R.; Huang J.; Svyatkovskiy A.; Blanco A.; Clement C.; Drain D.; Jiang D.; Tang D., CodeXGLUE: A machine learning benchmark dataset for code understanding and generation, arXiv, (2021); Yasunaga M.; Liang P., Break-it-fix-it: Unsupervised learning for program repair, Proceedings of the 38th International Conference on Machine Learning (ICML), pp. 11941-11952; Ye H.; Martinez M.; Durieux T.; Monperrus M., A comprehensive study of automated program repair on QuixBugs, J. Syst. Softw, 171, (2021); AgentReport: A Multi-Agent LLM Approach for Automated and Reproducible Bug Report Generation</t>
  </si>
  <si>
    <t>2-s2.0-105023500952</t>
  </si>
  <si>
    <t>Vajjala A.K.; Vajjala A.K.; Badea C.; Bird C.; D'Souza J.; DeLine R.; Demyanyuk M.; Entenmann J.; Forsgren N.; Hramadski A.; Mohammad H.; Sanyal S.; Surmachev O.; Zimmermann T.</t>
  </si>
  <si>
    <t>Vajjala, Ajay Krishna (59133452700); Vajjala, Arun Krishna (60059378700); Badea, Carmen (58706968500); Bird, Christian (17433640400); D'Souza, Jade (60102763700); DeLine, Robert (6602118069); Demyanyuk, Mikhail (60059378800); Entenmann, Jason (58639332400); Forsgren, Nicole (8858751100); Hramadski, Aliaksandr (60059844900); Mohammad, Haris (60059615700); Sanyal, Sandeepan (60060081800); Surmachev, Oleg (57189267777); Zimmermann, Thomas (16308551800)</t>
  </si>
  <si>
    <t>59133452700; 60059378700; 58706968500; 17433640400; 60102763700; 6602118069; 60059378800; 58639332400; 8858751100; 60059844900; 60059615700; 60060081800; 57189267777; 16308551800</t>
  </si>
  <si>
    <t>Enhancing Differential Testing: LLM-Powered Automation in Release Engineering</t>
  </si>
  <si>
    <t>10.1109/ICSE-SEIP66354.2025.00059</t>
  </si>
  <si>
    <t>https://www.scopus.com/inward/record.uri?eid=2-s2.0-105016194328&amp;doi=10.1109%2FICSE-SEIP66354.2025.00059&amp;partnerID=40&amp;md5=18e4522ab38d1120d5c0cb9153b38e46</t>
  </si>
  <si>
    <t>George Mason University, United States; Microsoft, United States; Microsoft Research, United States; University of California, Irvine, United States</t>
  </si>
  <si>
    <t>Vajjala A.K., George Mason University, United States; Vajjala A.K., George Mason University, United States; Badea C., Microsoft Research, United States; Bird C., Microsoft Research, United States; D'Souza J., Microsoft, United States; DeLine R., Microsoft Research, United States; Demyanyuk M., Microsoft, United States; Entenmann J., Microsoft Research, United States; Forsgren N., Microsoft Research, United States; Hramadski A., Microsoft, United States; Mohammad H., Microsoft, United States; Sanyal S., Microsoft, United States; Surmachev O., Microsoft, United States; Zimmermann T., University of California, Irvine, United States</t>
  </si>
  <si>
    <t>In modern software engineering, efficient release engineering workflows are essential for quickly delivering new features to production. This not only improves company productivity but also provides customers with frequent updates, which can lead to increased profits. At Microsoft, we collaborated with the Identity and Network Access (IDNA) team to automate their release engineering workflows. They use differential testing to classify differences between test and production environments, which helps them assess how new changes perform with real-world traffic before pushing updates to production. This process enhances resiliency and ensures robust changes to the system. However, on-call engineers (OCEs) must manually label hundreds or thousands of behavior differences, which is time-consuming. In this work, we present a method leveraging Large Language Models (LLMs) to automate the classification of these differences, which saves OCEs a significant amount time. Our experiments demonstrate that LLMs are effective classifiers for automating the task of behavior difference classification, which can lead to speeding up release workflows, and improved OCE productivity. © 2025 IEEE.</t>
  </si>
  <si>
    <t>Classification; Differential Testing; Large Language Models; Release Engineering</t>
  </si>
  <si>
    <t>Consumer behavior; Software engineering; Differential testing; Engineering workflows; Language model; Large language model; MicroSoft; Network access; Production environments; Real-world; Release engineering; Test Environment; Classification (of information)</t>
  </si>
  <si>
    <t>Venters C.C.; Capilla R.; Nakagawa E.Y.; Betz S.; Penzenstadler B.; Crick T.; Brooks I., Sustainable software engineering: Reflections on advances in research and practice, Information and Software Technology, (2023); Flower D., The true cost of downtime (and how to avoid it), (2024); Chen J.; He X.; Lin Q.; Xu Y.; Zhang H.; Hao D.; Gao F.; Xu Z.; Dang Y.; Zhang D., An empirical investigation of incident triage for online service systems, Proceedings of the 41st International Conference on Software Engineering: Software Engineering in Practice, ser. ICSE-SEIP'19, pp. 111-120, (2019); Adams B.; McIntosh S., Modern release engineering in a nutshell-why researchers should care, 2016 IEEE 23rd international conference on software analysis, evolution, and reengineering (SANER), 5, pp. 78-90, (2016); McKeeman W.M., Differential testing for software, Digital Technical Journal, 10, 1, pp. 100-107, (1998); Evans R.B.; Savoia A., Differential testing: a new approach to change detection, The 6th Joint Meeting on European software engineering conference and the ACM SIGSOFT Symposium on the Foundations of Software Engineering: Companion Papers, pp. 549-552, (2007); Gulzar M.A.; Zhu Y.; Han X., Perception and practices of differential testing, 2019 IEEE/ACM 41st International Conference on Software Engineering: Software Engineering in Practice (ICSE-SEIP), pp. 71-80, (2019); Mai H.T.; Chu C.X.; Paulheim H., Do llms really adapt to domains? an ontology learning perspective, (2024); Lyu H.; Jiang S.; Zeng H.; Xia Y.; Wang Q.; Zhang S.; Chen R.; Leung C.; Tang J.; Luo J., Llm-rec: Personalized recommendation via prompting large language models, (2023); Xia Y.; Kim J.; Chen Y.; Ye H.; Kundu S.; Talati N., Understanding the performance and estimating the cost of llm fine-tuning, (2024); Zhao H.; Andriushchenko M.; Croce F.; Flammarion N., Is in-context learning sufficient for instruction following in llms?, (2024); Karvonen T.; Behutiye W.; Oivo M.; Kuvaja P., Systematic literature review on the impacts of agile release engineering practices, Information and software technology, 86, pp. 87-100, (2017); Dyck A.; Penners R.; Lichter H., Towards definitions for release engineering and devops, 2015 IEEE/ACM 3rd International Workshop on Release Engineering, (2015); Zhao W.X.; Zhou K.; Li J.; Tang T.; Wang X.; Hou Y.; Min Y.; Zhang B.; Zhang J.; Dong Z., A survey of large language models, (2023); Touvron H.; Martin L.; Stone K.; Albert P.; Almahairi A.; Babaei Y.; Bashlykov N.; Batra S.; Bhargava P.; Bhosale S., Llama 2: Open foundation and fine-tuned chat models, (2023); Liu X.; Zheng Y.; Du Z.; Ding M.; Qian Y.; Yang Z.; Tang J., Gpt understands, too, AI Open, (2023); Liu H.; Tam D.; Muqeeth M.; Mohta J.; Huang T.; Bansal M.; Raffel C.A., Few-shot parameter-efficient fine-tuning is better and cheaper than in-context learning, Advances in Neural Information Processing Systems, 35, pp. 1950-1965, (2022); Tan J.; Yang J.; Wu S.; Chen G.; Zhao J., A critical look at the current train/test split in machine learning, (2021); Wang Y.; Liu X.; Lu X.; Zhou A., iipcs: Intent-based in-context learning for project-specific code summarization, 2024 International Joint Conference on Neural Networks (IJCNN), pp. 1-8, (2024); Shahriar S.; Lund B.D.; Mannuru N.R.; Arshad M.A.; Hayawi K.; Bevara R.V.K.; Mannuru A.; Batool L., Putting gpt-4o to the sword: A comprehensive evaluation of language, vision, speech, and multimodal proficiency, Applied Sciences, 14, 17, (2024); An S.; Ma Z.; Lin Z.; Zheng N.; Lou J.-G., Make your llm fully utilize the context, (2024); Goel R., Using text embedding models and vector databases as text classifiers with the example of medical data, (2024); Camacho-Collados J.; Pilehvar M.T., From word to sense embeddings: A survey on vector representations of meaning, Journal of Artificial Intelligence Research, 63, pp. 743-788, (2018); Rahutomo F.; Kitasuka T.; Aritsugi M., Semantic cosine similarity, The 7th international student conference on advanced science and technology ICAST, 4, 1, (2012); Fan A.; Gokkaya B.; Harman M.; Lyubarskiy M.; Sengupta S.; Yoo S.; Zhang J.M., Large language models for software engineering: Survey and open problems, 2023 IEEE/ACM International Conference on Software Engineering: Future of Software Engineering (ICSE-FoSE), pp. 31-53, (2023); Mao Y.; Ge Y.; Fan Y.; Xu W.; Mi Y.; Hu Z.; Gao Y., A survey on lora of large language models, (2024); Buckland M.; Gey F., The relationship between recall and precision, Journal of the American society for information science, 45, 1, pp. 12-19, (1994); Adams B.; Bellomo S.; Bird C.; Marshall-Keim T.; Khomh F.; Moir K., The practice and future of release engineering: A roundtable with three release engineers, IEEE Software, 32, 2, pp. 42-49, (2015); Palikareva H.; Kuchta T.; Cadar C., Shadow of a doubt: testing for divergences between software versions, Proceedings of the 38th International Conference on Software Engineering, pp. 1181-1192, (2016); Satyal S.; Weber I.; Paik H.-Y.; Di Ciccio C.; Mendling J., Shadow testing for business process improvement, On the Move to Meaningful Internet Systems. OTM 2018 Conferences: Confederated International Conferences: CoopIS, C&amp;TC, and ODBASE 2018, Valletta, Malta, October 22-26, 2018, Proceedings, Part I, pp. 153-171, (2018); Zeller A.; Hildebrandt R., Simplifying and isolating failure-inducing input, IEEE Transactions on software engineering, 28, 2, pp. 183-200, (2002); Bommasani R.; Hudson D.A.; Adeli E.; Altman R.; Arora S.; von Arx S.; Bernstein M.S.; Bohg J.; Bosselut A.; Brunskill E., On the opportunities and risks of foundation models, (2021); Wei F.; Keeling R.; Huber-Fliflet N.; Zhang J.; Dabrowski A.; Yang J.; Mao Q.; Qin H., Empirical study of llm fine-tuning for text classification in legal document review, 2023 IEEE International Conference on Big Data (BigData), pp. 2786-2792, (2023); Zhang Y.; Wang M.; Ren C.; Li Q.; Tiwari P.; Wang B.; Qin J., Pushing the limit of llm capacity for text classification, (2024); Huang H.; Qu Y.; Liu J.; Yang M.; Zhao T., An empirical study of llm-as-a-judge for llm evaluation: Fine-tuned judge models are task-specific classifiers, (2024); Liu P.; Yuan W.; Fu J.; Jiang Z.; Hayashi H.; Neubig G., Pretrain, prompt, and predict: A systematic survey of prompting methods in natural language processing, ACM Computing Surveys, 55, 9, pp. 1-35, (2023); Gao Y.; Sheng T.; Xiang Y.; Xiong Y.; Wang H.; Zhang J., Chat-rec: Towards interactive and explainable llms-augmented recommender system, (2023); Liu J.; Liu C.; Zhou P.; Lv R.; Zhou K.; Zhang Y., Is chatgpt a good recommender? a preliminary study, (2023); Bao K.; Zhang J.; Zhang Y.; Wang W.; Feng F.; He X., Tallrec: An effective and efficient tuning framework to align large language model with recommendation, Proceedings of the 17th ACM Conference on Recommender Systems, pp. 1007-1014, (2023)</t>
  </si>
  <si>
    <t>A.K. Vajjala; George Mason University, United States; email: akrish@gmu.edu; A.K. Vajjala; George Mason University, United States; email: akrishn@gmu.edu</t>
  </si>
  <si>
    <t>2-s2.0-105016194328</t>
  </si>
  <si>
    <t>Huang J.; Wang M.; Hu Y.</t>
  </si>
  <si>
    <t>Huang, Jing (59325476000); Wang, Min (60337190200); Hu, Yupeng (55777772700)</t>
  </si>
  <si>
    <t>59325476000; 60337190200; 55777772700</t>
  </si>
  <si>
    <t>FirmCCF: Detecting Custom Cryptographic Function Vulnerabilities Through Query-Driven Approaches</t>
  </si>
  <si>
    <t>10.1109/JIOT.2025.3631834</t>
  </si>
  <si>
    <t>https://www.scopus.com/inward/record.uri?eid=2-s2.0-105021592976&amp;doi=10.1109%2FJIOT.2025.3631834&amp;partnerID=40&amp;md5=0afeeab193ea37b76610ef4d3b18b4e8</t>
  </si>
  <si>
    <t>College of Computer Science and Electronic Engineering, Hunan University, Changsha, 410012, China; Hunan University, College of Computer Science and Electronic Engineering, College of Cyberspace Security, Changsha, 410082, China; Xiangjiang Laboratory, Changsha, 410205, China</t>
  </si>
  <si>
    <t>Huang J., College of Computer Science and Electronic Engineering, Hunan University, Changsha, 410012, China; Wang M., College of Computer Science and Electronic Engineering, Hunan University, Changsha, 410012, China; Hu Y., Hunan University, College of Computer Science and Electronic Engineering, College of Cyberspace Security, Changsha, 410082, China, Xiangjiang Laboratory, Changsha, 410205, China</t>
  </si>
  <si>
    <t>Cryptographic techniques are widely used to safeguard software against privacy breaches. Efficiently detecting encryption algorithms in software to determine whether they meet security requirements is a critical task. However, traditional static and dynamic detection methods often suffer from high false alarm rates or low efficiency, as they cannot fully capture the structural and semantic features of cryptographic algorithms. In this article, we propose FirmCCF, a vulnerability detection tool for custom cryptographic functions in Internet of Things (IoT) devices. FirmCCF leverages an improved deep learning encoder–decoder classification model, CodeT5-cate, to identify and classify cryptographic functions in source code and decompiled firmware. It then outputs highly structured meta-level attributes of cryptographic functions via a large language model (LLM) and detects vulnerabilities through a query-driven approach. FirmCCF achieves 99.97% accuracy, 99.72% recall, and 99.86% F1 -score in detecting cryptographic functions from binary files. We further define seven security rules, encode them as queries, and use them to uncover seven categories of vulnerabilities. An evaluation of 40902 function codes revealed 46 vulnerabilities, including eight previously unknown issues. Our work highlights the urgent need for systematic assessment solutions to detect and mitigate vulnerabilities in custom cryptographic functions. © 2014 IEEE.</t>
  </si>
  <si>
    <t>CodeT5-cate; custom cryptographic function; query-driven</t>
  </si>
  <si>
    <t>Data privacy; Encryption algorithms; Function evaluation; Network security; Public key cryptography; Query processing; Signal encoding; Structured Query Language; Codet5-cate; Critical tasks; Cryptographic functions; Cryptographic techniques; Custom cryptographic function; Encryption algorithms; Privacy breaches; Query-driven; Query-driven approach; Security requirements; Internet of things</t>
  </si>
  <si>
    <t>Xiangjiang Laboratory Science and Technology Projects; Xiangjiang Laboratory Science, (25XJ03013); National Science and Technology Major Project, (2025ZD1605703, 2025ZD1605700)</t>
  </si>
  <si>
    <t>Funding text 1: This work was supported in part by the National Science and Technology Major Projects under Grant 2025ZD1605703 and Grant 2025ZD1605700 and in part by Xiangjiang Laboratory Science and Technology Projects under Grant 25XJ03013. The authors would like to thank the anonymous reviewers for their insightful comments.; Funding text 2: Rdve 30 October 2025; accepted 6 Nrvo 2025. Date of publication 12 Nrvo 2025; date of current ersionv 8 January 2026. This orkw asw supported in part by the National Science and Ty Major Projects under Grant 2025ZD1605703 and Grant 2025ZD1605700 and in part by Xiangjiang Laboratory Science and Ty Projects under Grant 25XJ03013. (Corresponding author: Yupeng Hu.) Jing Huang and Min Wg are with the College of Computer Science and Electronic Engineering, Hunan U,yvn Changsha 410012, China (e-mail: huangjjing@hnu.edu.cn; s231000691@hnu.edu.cn). Yg Hu is with the College of Computer Science and Electronic Engineering and the College of Cyberspace S,e Hunan U,yvn Changsha 410082, China, and also with the Xiangjiang L,a Changsha 410205, China (e-mail: yphu@hnu.edu.cn). Digital Object Identifier 10.1109</t>
  </si>
  <si>
    <t>Long Y.; Rampazzi S.; Sugawara T.; Fu K., Protecting COVID-19 vaccine transportation and storage from analog cybersecurity threats, Biomed. Instrum. Technol., 55, 3, pp. 112-117, (2021); Sinanovic H.; Mrdovic S., Analysis of mirai malicious software, Proc. 25th Int. Conf. Softw., Telecommun. Comput. Netw. (SoftCOM), pp. 1-5, (2017); Ahlgren F., IoT camera security: Case: Hikvision and label X cameras, (2020); Hils M.; Bohme R., Watching the weak link into your home: An inspection and monitoring toolkit for tr-069: Abridged conference version, Proc. 18th Int. Conf. Appl. Cryptogr. Netw. Secur., pp. 233-253, (2020); Xie X., Access your Tesla without your awareness: Compromising keyless entry system of model 3, Proc. NDSS, pp. 10-12, (2023); Klinedinst D.; King C., On board diagnostics: Risks and vulnerabilities of the connected vehicle, CERT Coordination Center, Softw. Eng. Inst., (2016); Josefsson S., The base16, base32, and base64 data encodings, Tech. Rep., (2006); Rivest R.L.; Shamir A.; Adleman L., A method for obtaining digital signatures and public-key cryptosystems, Commun. ACM, 21, 2, pp. 120-126, (1978); Rivest R., The md5 message-digest algorithm, (1992); Weik M.H., Data encryption standard, Federal Information Processing Standards Publication, 112, (1999); Stallings W., The advanced encryption standard, Cryptologia, 26, 3, pp. 165-188, (2002); Xu D.; Ming J.; Wu D., Cryptographic function detection in obfuscated binaries via bit-precise symbolic loop mapping, Proc. IEEE Symp. Secur. Privacy (SP), pp. 921-937, (2017); Meijer C.; Moonsamy V.; Wetzels J., Where’s crypto: Automated identification and classification of proprietary cryptographic primitives in binary code, Proc. 30th USENIX Secur. Symp. (USENIX Secur.), pp. 555-572, (2021); Chen M., Evaluating large language models trained on code, (2021); Wang B.; Komatsuzaki A., GPT-J-6B: A 6 billion parameter autoregressive language model, Tech. Rep., (2021); Black S., GPT-NeoX-20B: An open-source autoregressive language model, (2022); Naur B., Backus-Naur Form; Lloyd J.W., Foundations of Logic Programming, (2012); Github-Nationalsecurityagency/Ghidra: Ghidra is a Software Reverse Engineering (SRE) Framework; Wang H., CLAP: Learning transferable binary code representations with natural language supervision, Proc. 33rd ACM SIGSOFT Int. Symp. Softw. Test. Anal., pp. 503-515, (2024); Shang X., FoC: Figure out the cryptographic functions in stripped binaries with LLMs, ACM Trans. Softw. Eng. Methodol., pp. 1-37, (2025); Rahaman S.; Cai H.; Chowdhury O.; Yao D., From theory to code: Identifying logical flaws in cryptographic implementations in C/C++, IEEE Trans. Depend. Secure Comput., 19, 6, pp. 3790-3803, (2022); Calvet J.; Fernandez J.M.; Marion J.-Y., Aligot: Cryptographic function identification in obfuscated binary programs, Proc. ACM Conf. Comput. Commun. Secur., pp. 169-182, (2012); Wang H., JTrans: Jump-aware transformer for binary code similarity detection, Proc. 31st ACM SIGSOFT Int. Symp. Softw. Test. Anal., pp. 1-13, (2022); Hill G.; Bellekens X., CryptoKnight: Generating and modelling compiled cryptographic primitives, Information, 9, 9, (2018); Li X.; Chang Y.; Ye G.; Gong X.; Tang Z., GENDA: A graph embedded network based detection approach on encryption algorithm of binary program, J. Inf. Secur. Appl., 65, (2022); Wang Y.; Wang W.; Joty S.; Hoi S.C., CodeT5: Identifier-aware unified pre-trained encoder–decoder models for code understanding and generation, (2021); Wang H., Combining structured static code information and dynamic symbolic traces for software vulnerability prediction, Proc. IEEE/ACM 46th Int. Conf. Softw. Eng., pp. 1-13, (2024)</t>
  </si>
  <si>
    <t>Y. Hu; Hunan University, College of Computer Science and Electronic Engineering, College of Cyberspace Security, Changsha, 410082, China; email: yphu@hnu.edu.cn</t>
  </si>
  <si>
    <t>2-s2.0-105021592976</t>
  </si>
  <si>
    <t>Wang K.; Zhang H.; Fang D.; Gu Z.; Song Z.; Chen Y.; Shi Z.; Sun L.</t>
  </si>
  <si>
    <t>Wang, Kailong (60465911400); Zhang, Han (60465331500); Fang, Dongliang (57226320753); Gu, Zhongwei (59975816300); Song, Zhanwei (57214781689); Chen, Yongle (36647364100); Shi, Zhiqiang (55726763700); Sun, Limin (35308519200)</t>
  </si>
  <si>
    <t>60465911400; 60465331500; 57226320753; 59975816300; 57214781689; 36647364100; 55726763700; 35308519200</t>
  </si>
  <si>
    <t>Exploiting Binary Semantics: Enhancing Function Name Inference in Stripped Binaries via LLMs</t>
  </si>
  <si>
    <t>Conference Proceedings of the IEEE International Performance, Computing, and Communications Conference</t>
  </si>
  <si>
    <t>10.1109/IPCCC66453.2025.11304644</t>
  </si>
  <si>
    <t>https://www.scopus.com/inward/record.uri?eid=2-s2.0-105032361981&amp;doi=10.1109%2FIPCCC66453.2025.11304644&amp;partnerID=40&amp;md5=0f12d942d5c3dbbb5e6eb4d1960a368c</t>
  </si>
  <si>
    <t>Institute of Information Engineering, Chinese Academy of Sciences, Beijing, China; School of Cyber Security, University of Chinese Academy of Sciences, Beijing, China; College of Computer Science and Technology, Taiyuan University of Technology, Taiyuan, China</t>
  </si>
  <si>
    <t>Wang K., Institute of Information Engineering, Chinese Academy of Sciences, Beijing, China, School of Cyber Security, University of Chinese Academy of Sciences, Beijing, China; Zhang H., Institute of Information Engineering, Chinese Academy of Sciences, Beijing, China, School of Cyber Security, University of Chinese Academy of Sciences, Beijing, China; Fang D., Institute of Information Engineering, Chinese Academy of Sciences, Beijing, China, School of Cyber Security, University of Chinese Academy of Sciences, Beijing, China; Gu Z., Institute of Information Engineering, Chinese Academy of Sciences, Beijing, China, School of Cyber Security, University of Chinese Academy of Sciences, Beijing, China; Song Z., Institute of Information Engineering, Chinese Academy of Sciences, Beijing, China, School of Cyber Security, University of Chinese Academy of Sciences, Beijing, China; Chen Y., College of Computer Science and Technology, Taiyuan University of Technology, Taiyuan, China; Shi Z., Institute of Information Engineering, Chinese Academy of Sciences, Beijing, China, School of Cyber Security, University of Chinese Academy of Sciences, Beijing, China; Sun L., Institute of Information Engineering, Chinese Academy of Sciences, Beijing, China, School of Cyber Security, University of Chinese Academy of Sciences, Beijing, China</t>
  </si>
  <si>
    <t>Function name inference in stripped binaries is a crucial task that supports various security applications, including vulnerability detection and malware analysis. Existing methods suffer from limited model capacity and insufficient exploitation of function semantics, which constrains their ability to comprehend binary code and leads to poor generalization on unseen binaries. To address these problems, we propose BinLLM, a novel framework that leverages large language models (LLMs) to exploit the semantic potential of binary code, thereby enhancing function name inference. Specially, BinLLM integrates three key innovations: (1) source code semantics-guided function name refinement, which mitigates the negative effects of low-quality semantic identifiers during training; (2) A context-Aware data collection algorithm that seeks richer semantic dependencies to improve model training and inference performance; (3) parameter-efficient fine-Tuning on a domain-specific dataset enriched with semantic knowledge to enhance the model's understanding of binary semantics. These components collectively enhance the model's performance in function name inference on unseen binaries. We evaluate BinLLM on a large-scale dataset comprising 2,864,719 functions across four architectures (x86-64, x86-32, ARM, MIPS) and four optimization levels (\mathrm{O 0-\mathrm{O 3). Experimental results show that BinLLM achieves substantial improvements over state-of-The-Art (SOTA) methods, with relative gains of 320.1%, 274.8%, and 297.6 % in precision, recall, and F1-score. Ablation studies further validate the effectiveness of each component in enhancing overall performance. © 2025 IEEE.</t>
  </si>
  <si>
    <t>Function name inference; Large Language Model; LoRA; Parameter-Efficient Fine-Tuning</t>
  </si>
  <si>
    <t>Binary codes; Knowledge management; Large datasets; Malware; Network security; Semantics; Fine tuning; Function name inference; Language model; Large language model; LoRA; Malware analysis; Parameter-efficient fine-tuning; Performance; Security application; Vulnerability detection; Inference engines</t>
  </si>
  <si>
    <t>National Natural Science Foundation of China, NNSFC, (62472302)</t>
  </si>
  <si>
    <t>This work was supported by the National Natural Science Foundation of China (Grant No. 62472302).</t>
  </si>
  <si>
    <t>Luo Z.; Wang P.; Wang B.; Tang Y., Vulhawk: Crossarchitecture vulnerability detection with entropy-based binary code search, 30th Annual Network and Distributed System Security Symposium, (2023); Wang S.; Wang X.; Sun K., Graphspd: Graph-based security patch detection with enriched code semantics, 2023 IEEE Symposium on Security and Privacy (SP, pp. 2409-2426, (2023); Preda M.D.; Christodorescu M.; Jha S.; Debray S., A semanticsbased approach to malware detection, ACM Trans. Program. Lang. Syst, 30, 5, (2008); Naval S.; Laxmi V.; Rajarajan M., Employing program semantics for malware detection, IEEE Transactions on Information Forensics and Security, 10, 12, pp. 2591-2604, (2015); Shang X.; Chen G.; Cheng S., Foc: Figure out the cryptographic functions in stripped binaries with llms, ACM Trans. Softw. Eng. Methodol., (2025); David Y.; Alon U.; Yahav E., Neural reverse engineering of stripped binaries using augmented control flow graphs, Proc ACM Program. Lang, 4, (2020); Gao H.; Cheng S.; Xue Y.; Zhang W., A lightweight framework for function name reassignment based on large-scale stripped binaries, Proceedings of the 30th ACM SIGSOFT International Symposium on Software Testing and Analysis, pp. 607-619, (2021); He J.; Ivanov P.; Tsankov P.; Raychev V., Debin: Predicting debug information in stripped binaries, Proceedings of the 2018 ACM SIGSAC Conference on Computer and Communications Security, pp. 1667-1680, (2018); Jin X.; Pei K.; Won J.Y.; Lin Z., Symlm: Predicting function names in stripped binaries via context-sensitive execution-Aware code embeddings, Proceedings of the 2022 ACM SIGSAC Conference on Computer and Communications Security, pp. 1631-1645, (2022); Kim H.; Bak J.; Cho K.; Koo H., A transformer-based function symbol name inference model from an assembly language for binary reversing, Proceedings of the 2023 ACM Asia Conference on Computer and Communications Security, pp. 951-965, (2023); Patrick-Evans J.; Dannehl M.; Kinder J., Xfl: Naming functions in binaries with extreme multi-label learning, 2023 IEEE Symposium on Security and Privacy (SP, pp. 2375-2390, (2023); Xiong J.; Chen G.; Chen K.; Gao H., Hext5: Unified pre-Training for stripped binary code information inference, 2023 38th IEEE/ACM International Conference on Automated Software Engineering (ASE, pp. 774-786, (2023); Zhang X.; Xu Z.; Yang S., Enhancing function name prediction using votes-based name tokenization and multi-Task learning, Proc ACM Softw. Eng, 1, (2024); Jiang L.; Jin X.; Lin Z., Beyond classification: Inferring function names in stripped binaries via domain adapted llms, 32nd Annual Network and Distributed System Security Symposium, (2025); Raffel C.; Shazeer N.; Roberts A.; Lee K., Exploring the limits of transfer learning with a unified text-To-Text transformer, J. Mach. Learn. Res, 21, 1, (2020); Achiam O.J.; Adler S.; Agarwal S., Gpt-4 Technical Report, (2024); Touvron H.; Lavril T.; Izacard G.; Martinet X., Llama: Open and Efficient Foundation Language Models, (2023); Liu W.; Zeng W.; He K.; Jiang Y.; He J., What makes good data for alignment? A comprehensive study of automatic data selection in instruction tuning, The Twelfth International Conference on Learning Representations, (2024); Jin X.; Larson J.; Yang W.; Lin Z., Binary Code Summarization: Benchmarking chatgpt/gpt-4 and Other Large Language Models, (2023); Roziere B.; Gehring J.; Gloeckle F.; Sootla S., Code Llama: Open Foundation Models for Code, (2023); Wolf T.; Debut L.; Sanh V.; Chaumond J., Transformers: Stateof-The-Art natural language processing, Proceedings of the 2020 Conference on Empirical Methods in Natural Language Processing: System Demonstrations, pp. 38-45, (2020); Devlin J.; Chang M.-W.; Lee K.; Toutanova K., BERT: Pretraining of deep bidirectional transformers for language understanding, Proceedings of the 2019 Conference of the North American Chapter of the Association for Computational Linguistics: Human Language Technologies, 1, pp. 4171-4186, (2019); Qorib M.; Moon G.; Ng H.T., Are decoder-only language models better than encoder-only language models in understanding word meaning?, Findings of the Association for Computational Linguistics: ACL 2024, pp. 16339-16347, (2024); Ding N.; Qin Y.; Yang G.; Wei F., Parameter-efficient finetuning of large-scale pre-Trained language models, Nature Machine Intelligence, 5, 3, pp. 220-235, (2023); Huyelong Shen E.J.; Wallis P.; Allen-Zhu Z., LoRA: Low-rank adaptation of large language models, International Conference on Learning Representations, (2022); Dettmers T.; Pagnoni A.; Holtzman A.; Zettlemoyer L., Qlora: Efficient Finetuning of Quantized Llms, (2023); Patrick-Evans J.; Cavallaro L.; Kinder J., Probabilistic naming of functions in stripped binaries, Proceedings of the 36th Annual Computer Security Applications Conference, pp. 373-385, (2020); Libmicrohttpd-A Small C Library to Create HTTP Servers; Shi L.; Mu F.; Chen X.; Wang S., Are we building on the rock? on the importance of data preprocessing for code summarization, Proceedings of the 30th ACM Joint European Software Engineering Conference and Symposium on the Foundations of Software Engineering, pp. 107-119, (2022); Hui B.; Yang J.; Cui Z.; Yang J., Qwen2. 5-coder Technical Report, (2024); Chen X.; Aksitov R.; Alon U.; Ren J., Universal self-consistency for large language models, ICML 2024 Workshop on In-Context Learning, (2024); Min M.J.; Ding Y.; Buratti L.; Pujar S., Beyond accuracy: Evaluating self-consistency of code large language models with identitychain, ICLR, (2024); Wang Y.; Kordi Y.; Mishra S.; Liu A., Self-instruct: Aligning language models with self-generated instructions, Proceedings of the 61st Annual Meeting of the Association for Computational Linguistics, 1, pp. 13484-13508, (2023); Wang Y.; Wang W.; Joty S.; Hoi S.C., CodeT5: Identifier-Aware unified pre-Trained encoder-decoder models for code understanding and generation, Proceedings of the 2021 Conference on Empirical Methods in Natural Language Processing, pp. 8696-8708, (2021); Hex-RaysSA, Ida Pro, (2024); Parr T., The Definitive ANTLR 4 Reference, (2013); Paszke A.; Gross S.; Massa F.; Lerer A., PyTorch: An Imperative Style, High-performance Deep Learning Library, (2019); Mangrulkar S.; Gugger S.; Debut L.; Belkada Y.; Paul S.; Bossan B., Peft: State-of-The-Art Parameter-efficient Fine-Tuning Methods, (2022); Dettmers T.; Lewis M.; Shleifer S.; Zettlemoyer L., 8-bit optimizers via block-wise quantization, 9th International Conference on Learning Representations, ICLR, (2022); Kim D.; Kim E.; Cha S.K.; Son S.; Kim Y., Revisiting binary code similarity analysis using interpretable feature engineering and lessons learned, IEEE Transactions on Software Engineering, pp. 1-23, (2022); Jiang L.; Jin X.; Lin Z., Beyond classification: Inferring function names in stripped binaries via domain adapted llms, 32nd Annual Network and Distributed System Security Symposium, (2025); NationalSecurityAgency, Ghidra, (2024); Yang A.; Li A.; Yang B.; Zhang B., Qwen3 Technical Report, (2025)</t>
  </si>
  <si>
    <t>Z. Song; Institute of Information Engineering, Chinese Academy of Sciences, Beijing, China; email: songzhanwei@iie.ac.cn</t>
  </si>
  <si>
    <t>2025 IEEE International Performance, Computing, and Communications Conference, IPCCC 2025</t>
  </si>
  <si>
    <t>15 November 2025 through 23 November 2025</t>
  </si>
  <si>
    <t>Austin</t>
  </si>
  <si>
    <t>979-833155286-2</t>
  </si>
  <si>
    <t>Conf. Proc. IEEE Int. Perform. Comput. Commun. Conf.</t>
  </si>
  <si>
    <t>2-s2.0-105032361981</t>
  </si>
  <si>
    <t>Chen G.; Jin X.; Lin Z.</t>
  </si>
  <si>
    <t>Chen, Guoqiang (58313391900); Jin, Xin (57988300100); Lin, Zhiqiang (12763207100)</t>
  </si>
  <si>
    <t>58313391900; 57988300100; 12763207100</t>
  </si>
  <si>
    <t>JsDeObsBench: Measuring and Benchmarking LLMs for JavaScript Deobfuscation</t>
  </si>
  <si>
    <t>CCS 2025 - Proceedings of the 2025 ACM SIGSAC Conference on Computer and Communications Security</t>
  </si>
  <si>
    <t>10.1145/3719027.3744871</t>
  </si>
  <si>
    <t>https://www.scopus.com/inward/record.uri?eid=2-s2.0-105023826718&amp;doi=10.1145%2F3719027.3744871&amp;partnerID=40&amp;md5=6460588902ccac0fdcc596daca43072d</t>
  </si>
  <si>
    <t>The Ohio State University, Columbus, OH, United States</t>
  </si>
  <si>
    <t>Chen G., The Ohio State University, Columbus, OH, United States; Jin X., The Ohio State University, Columbus, OH, United States; Lin Z., The Ohio State University, Columbus, OH, United States</t>
  </si>
  <si>
    <t>Deobfuscating JavaScript (JS) code poses a significant challenge in web security, particularly as obfuscation techniques are frequently used to conceal malicious activities within scripts. While Large Language Models (LLMs) have recently shown promise in automating the deobfuscation process, transforming detection and mitigation strategies against these obfuscated threats, a systematic benchmark to quantify their effectiveness and limitations has been notably absent. To address this gap, we present JsDeObsBench, a dedicated benchmark designed to rigorously evaluate the effectiveness of LLMs in the context of JS deobfuscation. We detail our benchmarking methodology, which includes a wide range of obfuscation techniques ranging from basic variable renaming to sophisticated structure transformations, providing a robust framework for assessing LLM performance in real-world scenarios. Our extensive experimental analysis investigates the proficiency of cutting-edge LLMs, e.g., GPT-4o, Mixtral, Llama, and DeepSeek-Coder, revealing superior performance in code simplification despite challenges in maintaining syntax accuracy and execution reliability compared to baseline methods. We further evaluate the deobfuscation of JS malware to exhibit the potential of LLMs in security scenarios. The findings highlight the utility of LLMs in deobfuscation applications and pinpoint crucial areas for further improvement. © 2025 Copyright held by the owner/author(s).</t>
  </si>
  <si>
    <t>Benchmark; JavaScript Deobfuscation; Large Language Models</t>
  </si>
  <si>
    <t>Computational linguistics; High level languages; Malware; Network security; Benchmark; Benchmarking methodology; Deobfuscation; Javascript; Javascript deobfuscation; Language model; Large language model; Malicious activities; Mitigation strategy; WEB security; Benchmarking</t>
  </si>
  <si>
    <t>Xiuwei Shang; National Science Foundation, NSF, (2112471, 2330264); National Science Foundation, NSF</t>
  </si>
  <si>
    <t>We thank Xiuwei Shang as well as the anonymous reviewers for their insightful feedback and valuable discussions. This work was supported in part by NSF awards 2112471 and 2330264, and the Schmidt Sciences Safety Science award. Any opinions, findings, and conclusions expressed in this paper are the authors' and do not reflect those of the sponsors.</t>
  </si>
  <si>
    <t>Collection of almost 40.000 javascript malware samples, (2024); (2024); A deobfuscator for scripts obfuscated by Obfuscator.io, (2024); Docker Official Image, Node.js is a JavaScript-based platform for server-side and networking applications, (2024); EvalPlus Leaderboard, (2024); General purpose JavaScript deobfuscator, (2024); Hugging Face Hub, (2024); A JavaScript checker and optimizer, (2024); javascript cleaner &amp; deobfuscator, (2024); JavaScript Deobfuscator and Unpacker, (2024); JavaScript Minifier is an easy-to-use tool for minifying JavaScript code, (2024); JavaScript parser/mangler/compressor/beautifier toolkit, (2024); JS reverse minifier based on statistical machine translation, (2024); Node.js® is a free, open-source, cross-platform JavaScript runtime environment that lets developers create servers, web apps, command line tools and scripts, (2024); Obfuscate JavaScript (beyond repair) with Ruby, (2024); Obfuscate string literals in JavaScript code, (2024); A powerful obfuscator for JavaScript and Node.js, (2024); (2024); STATISTICAL RENAMING, TYPE INFERENCE AND DEOBFUSCATION, (2024); This repository contains a list of pseudo-sorted malicious JavaScripts collected from time to time, (2024); Transformers, (2024); A utility to analyze malicious JavaScript, (2024); Bavishi R.; Pradel M.; Sen K., Context2Name: A Deep Learning-Based Approach to Infer Natural Variable Names from Usage Contexts, (2018); Brown T.; Mann B.; Ryder N.; Subbiah M.; Kaplan J.D.; Dhariwal P.; Neelakantan A.; Shyam P.; Sastry G.; Askell A., Language models are few-shot learners, Advances in neural information processing systems, 33, pp. 1877-1901, (2020); Carlini N.; Tramer F.; Wallace E.; Jagielski M.; Herbert-Voss A.; Lee K.; Roberts A.; Brown T.; Song D.; Erlingsson U., Extracting training data from large language models, 30th USENIX Security Symposium (USENIX Security 21), pp. 2633-2650, (2021); Chen G.; Jin X.; Lin Z., JsDeObsBench: Measuring and Benchmarking LLMs for JavaScript Deobfuscation, (2025); Chen G.; Sun H.; Liu D.; Wang Z.; Wang Q.; Yin B.; Liu L.; Ying L., ReCopilot: Reverse Engineering Copilot in Binary Analysis, (2025); Chen M.; Tworek J.; Jun H.; Yuan Q.; de Oliveira Pinto H.P.; Kaplan J.; Edwards H.; Burda Y.; Joseph N.; Brockman G., Evaluating large language models trained on code, (2021); Curtsinger C.; Livshits B.; Zorn B.; Seifert C., ZOZZLE: Fast and precise In-Browser JavaScript malware detection, 20th USENIX Security Symposium (USENIX Security 11), (2011); Atcoder; Devlin J.; Chang M.-W.; Lee K.; Toutanova K., Bert: Pre-training of deep bidirectional transformers for language understanding, (2018); Ding Y.; Wang Z.; Ahmad W.; Ding H.; Tan M.; Jain N.; Ramanathan M.K.; Nallapati R.; Bhatia P.; Roth D., Crosscodeeval: A diverse and multilingual benchmark for cross-file code completion, Advances in Neural Information Processing Systems, 36, (2024); ECMA-262: ECMAScript Language Specification, (2017); Fass A.; Backes M.; Stock B., Hidenoseek: Camouflaging malicious javascript in benign asts, Proceedings of the 2019 ACM SIGSAC Conference on Computer and Communications Security, pp. 1899-1913, (2019); Fass A.; Krawczyk R.P.; Backes M.; Stock B., Jast: Fully syntactic detection of malicious (obfuscated) javascript, Detection of Intrusions and Malware, and Vulnerability Assessment: 15th International Conference, DIMVA 2018, Saclay, France, June 28-29, 2018, Proceedings 15, pp. 303-325, (2018); Guo D.; Zhu Q.; Yang D.; Xie Z.; Dong K.; Zhang W.; Chen G.; Bi X.; Wu Y.; Li Y.K.; Luo F.; Xiong Y.; Liang W., DeepSeek-Coder: When the Large Language Model Meets Programming - The Rise of Code Intelligence, (2024); Halstead M.H., Elements of Software Science (Operating and programming systems series), (1977); Herrera A., Optimizing Away JavaScript Obfuscation, Source Code Analysis and Manipulation 2020 (SCAM'20), (2020); Hidayat A., ECMAScript parsing infrastructure for multipurpose analysis, (2024); Hu P.; Liang R.; Chen K., DeGPT: Optimizing Decompiler Output with LLM, Proceedings 2024 Network and Distributed System Security Symposium (2024), (2024); Jacob G.; Debar H.; Filiol E., Behavioral detection of malware: from a survey towards an established taxonomy, Journal in computer Virology, 4, pp. 251-266, (2008); Jiang A.Q.; Sablayrolles A.; Roux A.; Mensch A.; Savary B.; Bamford C.; Chaplot D.S.; de las Casas D.; Hanna E.B.; Bressand F.; Lengyel G.; Bour G.; Lample G.; Lavaud L.R.; Saulnier L.; Lachaux M.-A.; Stock P.; Subramanian S.; Yang S.; Antoniak S.; Le Scao T.; Gervet T.; Lavril T.; Wang T.; Lacroix T.; Sayed W.E., Mixtral of Experts, (2024); Jiang L.; Jin X.; Lin Z., Beyond Classification: Inferring Function Names in Stripped Binaries via Domain Adapted LLMs, Proceedings 2025 Network and Distributed System Security Symposium, (2025); Jin X.; Larson J.; Yang W.; Lin Z., Binary code summarization: Benchmarking chatgpt/gpt-4 and other large language models, (2023); Jin X.; Pei K.; Won J.Y.; Lin Z., Symlm: Predicting function names in stripped binaries via context-sensitive execution-aware code embeddings, Proceedings of the 2022 ACM SIGSAC Conference on Computer and Communications Security, pp. 1631-1645, (2022); Jodavi M.; Abadi M.; Parhizkar E., JSObfusDetector: A binary PSO-based one-class classifier ensemble to detect obfuscated JavaScript code, 2015 The International Symposium on Artificial Intelligence and Signal Processing (AISP), pp. 322-327, (2015); Li S.; Kang M.; Hou J.; Cao Y., Mining node. js vulnerabilities via object dependence graph and query, 31st USENIX Security Symposium (USENIX Security 22), pp. 143-160, (2022); Li Y.; Yadavally A.; Zhang J.; Wang S.; Nguyen T.N., DeMinify: Neural Variable Name Recovery and Type Inference, Proceedings of the 31st ACM Joint European Software Engineering Conference and Symposium on the Foundations of Software Engineering, pp. 758-770, (2023); Liu H.; Sun C.; Su Z.; Jiang Y.; Gu M.; Sun J., Stochastic optimization of program obfuscation, 2017 IEEE/ACM 39th International Conference on Software Engineering (ICSE), pp. 221-231, (2017); Liu P.; Yuan W.; Fu J.; Jiang Z.; Hayashi H.; Neubig G., Pre-train, prompt, and predict: A systematic survey of prompting methods in natural language processing, Comput. Surveys, 55, 9, pp. 1-35, (2023); Introducing Llama 3.1: Our most capable models to date, (2025); Codestral: Hello, World! Empowering developers and democratising coding with Mistral AI, (2025); Moog M.; Demmel M.; Backes M.; Fass A., Statically Detecting JavaScript Obfuscation and Minification Techniques in the Wild, 2021 51st Annual IEEE/IFIP International Conference on Dependable Systems and Networks (DSN) (DSN 2021), pp. 569-580, (2021); Hello GPT-4 Turbo, (2025); OpenAI API, (2025); Pan R.; Ibrahimzada A.R.; Krishna R.; Sankar D.; Wassi L.P.; Merler M.; Sobolev B.; Pavuluri R.; Sinha S.; Jabbarvand R., Understanding the effectiveness of large language models in code translation, (2023); Puri R.; Kung D.; Janssen G.; Zhang W.; Domeniconi G.; Zolotov V.; Dolby J.; Chen J.; Choudhury M.; Decker L.; Thost V.; Buratti L.; Pujar S.; Ramji S.; Finkler U.; Malaika S.; Reiss F., CodeNet: A Large-Scale AI for Code Dataset for Learning a Diversity of Coding Tasks, (2021); Radford A.; Narasimhan K.; Salimans T.; Sutskever I., Improving language understanding by generative pre-training, (2018); Rauti S.; Leppanen V., A Comparison of Online JavaScript Obfuscators, 2018 International Conference on Software Security and Assurance (ICSSA) (ICSSA 2018), pp. 7-12, (2018); Raychev V.; Vechev M.; Krause A., Predicting program properties from" big code, ACM SIGPLAN Notices, 50, 1, pp. 111-124, (2015); Ren K.; Qiang W.; Wu Y.; Zhou Y.; Zou D.; Jin H., An Empirical Study on the Effects of Obfuscation on Static Machine Learning-Based Malicious JavaScript Detectors, Proceedings of the 32nd ACM SIGSOFT International Symposium on Software Testing and Analysis, pp. 1420-1432, (2023); Ren S.; Guo D.; Lu S.; Zhou L.; Liu S.; Tang D.; Zhou M.; Blanco A.; Ma S., CodeBLEU: a Method for Automatic Evaluation of Code Synthesis, (2020); Romano A.; Lehmann D.; Pradel M.; Wang W., Wobfuscator: Obfuscating javascript malware via opportunistic translation to webassembly, 2022 IEEE Symposium on Security and Privacy (SP), pp. 1574-1589, (2022); Romano A.; Lehmann D.; Pradel M.; Wang W., Wobfuscator: Obfuscating JavaScript Malware via Opportunistic Translation to WebAssembly, 2022 IEEE Symposium on Security and Privacy (SP) (SP 2022), pp. 1574-1589, (2022); Romano A.; Zheng Y.; Wang W., Minerray: Semantics-aware analysis for ever-evolving cryptojacking detection, Proceedings of the 35th IEEE/ACM International Conference on Automated Software Engineering, pp. 1129-1140, (2020); Roziere B.; Gehring J.; Gloeckle F.; Sootla S.; Gat I.; Tan X.E.; Adi Y.; Liu J.; Sauvestre R.; Remez T.; Rapin J.; Kozhevnikov A.; Evtimov I.; Bitton J.; Bhatt M.; Ferrer C.C.; Grattafiori A.; Xiong W.; Defossez A.; Copet J.; Azhar F.; Touvron H.; Martin L.; Usunier N.; Scialom T.; Synnaeve G., Code Llama: Open Foundation Models for Code, (2024); Saracino A.; Sgandurra D.; Dini G.; Martinelli F., Madam: Effective and efficient behavior-based android malware detection and prevention, IEEE Transactions on Dependable and Secure Computing, 15, 1, pp. 83-97, (2016); Sarker S.; Jueckstock J.; Kapravelos A., Hiding in plain site: Detecting javascript obfuscation through concealed browser api usage, Proceedings of the ACM Internet Measurement Conference, pp. 648-661, (2020); Shang X.; Chen G.; Cheng S.; Guo S.; Zhang Y.; Zhang W.; Yu N., FoC: Figure out the Cryptographic Functions in Stripped Binaries with LLMs, ACM Trans. Softw. Eng. Methodol., (2025); Shang X.; Chen G.; Cheng S.; Wu B.; Hu L.; Li G.; Zhang W.; Yu N., BinMetric: A Comprehensive Binary Analysis Benchmark for Large Language Models, (2025); Shcherbakov M.; Balliu M.; Staicu C.-A., Silent spring: Prototype pollution leads to remote code execution in Node. js, 32nd USENIX Security Symposium (USENIX Security 23), pp. 5521-5538, (2023); Skolka P.; Staicu C.-A.; Pradel M., Anything to hide? studying minified and obfuscated code in the web, The world wide web conference, pp. 1735-1746, (2019); Sun K.; Ryu S., Analysis of JavaScript programs: Challenges and research trends, ACM Computing Surveys (CSUR), 50, 4, pp. 1-34, (2017); Tran H.; Tran N.; Nguyen S.; Nguyen H.; Nguyen T.N., Recovering variable names for minified code with usage contexts, 2019 IEEE/ACM 41st International Conference on Software Engineering (ICSE), pp. 1165-1175, (2019); Trivisonno A., Reverse engineering: Code Deobfuscation in the age of AI; Vasilescu B.; Casalnuovo C.; Devanbu P., Recovering clear, natural identifiers from obfuscated JS names, Proceedings of the 2017 11th joint meeting on foundations of software engineering, pp. 683-693, (2017); Watanobe Y., Aizu online judge; Wei J.; Tay Y.; Bommasani R.; Raffel C.; Zoph B.; Borgeaud S.; Yogatama D.; Bosma M.; Zhou D.; Metzler D., Emergent abilities of large language models, (2022); Wei J.; Wang X.; Schuurmans D.; Bosma M.; Xia F.; Chi E.; Le Q.V.; Zhou D., Chain-of-thought prompting elicits reasoning in large language models, Advances in neural information processing systems, 35, pp. 24824-24837, (2022); Yang Y.; Zhang Y.; Lin Z., Understanding Miniapp Malware: Identification, Dissection, and Characterization, Proceedings 2025 Network and Distributed System Security Symposium, (2025); Zhang Y.; Turkistani B.; Yang A.Y.; Zuo C.; Lin Z., A Measurement Study of Wechat Mini-Apps, Proc. ACM Meas. Anal. Comput. Syst., 5, 2, (2021); Zheng Z.; Ning K.; Wang Y.; Zhang J.; Zheng D.; Ye M.; Chen J., A survey of large language models for code: Evolution, benchmarking, and future trends, (2023); Zimmerman J., How to obfuscate programs directly, Annual International Conference on the Theory and Applications of Cryptographic Techniques, pp. 439-467, (2015)</t>
  </si>
  <si>
    <t>ACM SIGSAC</t>
  </si>
  <si>
    <t>32nd ACM SIGSAC Conference on Computer and Communications Security, CCS 2025</t>
  </si>
  <si>
    <t>13 October 2025 through 17 October 2025</t>
  </si>
  <si>
    <t>Taipei</t>
  </si>
  <si>
    <t>979-840071525-9</t>
  </si>
  <si>
    <t>CCS - Proc. ACM SIGSAC Conf. Comput. Commun. Secur.</t>
  </si>
  <si>
    <t>2-s2.0-105023826718</t>
  </si>
  <si>
    <t>Hasheminezhad A.; Koh Y.; Ceylan H.; Kim S.; Tinoco J.; Correia A.G.</t>
  </si>
  <si>
    <t>Hasheminezhad, Araz (56469595300); Koh, Yongsung (57417481100); Ceylan, Halil (35616018900); Kim, Sunghwan (35302824700); Tinoco, Joaquim (35754033800); Correia, António Gomes (57218394153)</t>
  </si>
  <si>
    <t>56469595300; 57417481100; 35616018900; 35302824700; 35754033800; 57218394153</t>
  </si>
  <si>
    <t>Recent advancements on artificial intelligence in revolutionizing transportation geotechnics: Integration and innovations (2013–2025)</t>
  </si>
  <si>
    <t>Transportation Geotechnics</t>
  </si>
  <si>
    <t>10.1016/j.trgeo.2025.101775</t>
  </si>
  <si>
    <t>https://www.scopus.com/inward/record.uri?eid=2-s2.0-105020951404&amp;doi=10.1016%2Fj.trgeo.2025.101775&amp;partnerID=40&amp;md5=eeddeabae206ea4358e325d46021e4f6</t>
  </si>
  <si>
    <t>Department of Civil, Construction and Environmental Engineering, Iowa State University, Ames, IA, United States; Department of Civil and Environmental Engineering, Grainger College of Engineering, University of Illinois Urbana-Champaign, Urbana, IL, United States; Department of Civil Engineering, ISISE, ARISE, University of Minho, Guimarães, Portugal</t>
  </si>
  <si>
    <t>Hasheminezhad A., Department of Civil, Construction and Environmental Engineering, Iowa State University, Ames, IA, United States; Koh Y., Department of Civil and Environmental Engineering, Grainger College of Engineering, University of Illinois Urbana-Champaign, Urbana, IL, United States; Ceylan H., Department of Civil, Construction and Environmental Engineering, Iowa State University, Ames, IA, United States; Kim S., Department of Civil, Construction and Environmental Engineering, Iowa State University, Ames, IA, United States; Tinoco J., Department of Civil Engineering, ISISE, ARISE, University of Minho, Guimarães, Portugal; Correia A.G., Department of Civil Engineering, ISISE, ARISE, University of Minho, Guimarães, Portugal</t>
  </si>
  <si>
    <t>Transportation geotechnics deals with geotechnical challenges faced in construction and maintenance of transportation infrastructure such as roads, highways, railways, underground transit systems, tunnels, airfields, and waterways. The inherent complexity of soil and rock behavior introduces significant uncertainties in material modeling, and during the past few decades researchers have increasingly turned to use of artificial intelligence (AI) methods to address these challenges in transportation geotechnics, effectively predicting complex and nonlinear relationships, conducting data analysis and interpretation, assessing and predicting risks, and implementing smart construction and monitoring techniques. This paper provides a comprehensive overview of recent advancements in effective AI methods used in transportation geotechnics from 2013 to 2025. It builds upon the review paper published by one of the authors at the University of Minho in 2013. The paper highlights key areas in which AI methods have been extensively applied and explores case studies and success stories, demonstrating the application of AI in this field. It also emphasizes the proficiency of these methods in addressing complex challenges, especially in dealing with highly nonlinear relationships, conducting data analysis and interpretation, assessing risks, and meeting demanding optimization requirements. © 2025 Elsevier Ltd.</t>
  </si>
  <si>
    <t>Artificial intelligence; Geotechnical engineering; Nonlinear relationship; Predictive models; Soil uncertainty; Transportation geotechnics</t>
  </si>
  <si>
    <t>artificial intelligence; innovation; prediction; soil mechanics; transportation development; transportation system; uncertainty analysis</t>
  </si>
  <si>
    <t>R&amp;D Unit Institute for Sustainability and Innovation in Structural Engineering; Ministério da Ciência, Tecnologia e Ensino Superior, MCTES; Fundação para a Ciência e a Tecnologia, FCT, (CEECINST/00018/2021); UID/04029/Institute for Sustainability and Innovation in Structural Engineering, (LA/P/0112/2020)</t>
  </si>
  <si>
    <t>This work is financed by national funds through FCT \u2013 Foundation for Science and Technology, under grant agreement CEECINST/00018/2021 attributed to the 5th author. This work was also partly financed by FCT / MCTES through national funds (PIDDAC) under the R&amp;D Unit Institute for Sustainability and Innovation in Structural Engineering (ISISE), under reference UID/04029/Institute for Sustainability and Innovation in Structural Engineering (ISISE), and under the Associate Laboratory Advanced Production and Intelligent Systems ARISE under reference LA/P/0112/2020.</t>
  </si>
  <si>
    <t>Shahin M.A., A review of artificial intelligence applications in shallow foundations, Int J Geotech Eng, 9, pp. 49-60, (2015); Sivakugan N.; Eckersley J.; Li H., Settlement predictions using neural networks, Aust Civ Eng Trans, 40, pp. 49-52, (1998); Shahnazari H.; Tutunchian M.A., Prediction of ultimate bearing capacity of shallow foundations on cohesionless soils: an evolutionary approach, KSCE J Civ Eng, 16, pp. 950-957, (2012); Kelly R.; Indraratna B.; Powrie W.; Zapata C.; Kikuchi Y.; Tutumluer E.; Correia A.G., State of the Art on Transport Geotechnics, Proceedings of 20th International Conference on Soil Mechanics and Geotechnical Engineering, (2022); Gomes Correia A.; Cortez P.; Tinoco J.; Marques R., Artificial intelligence applications in transportation geotechnics, Geotech Geol Eng, 31, pp. 861-879, (2013); Shahin M.A., Artificial intelligence in geotechnical engineering: applications, modeling aspects, and future directions, metaheuristics in water, Geotech. Transp. Eng., (2013); Tinoco J.; Parente M.; Gomes Correia A.; Cortez P.; Toll D., Predictive and prescriptive analytics in transportation geotechnics: three case studies, Transportation Engineering, 5, (2021); Onyelowe K.C.; Mojtahedi F.F.; Ebid A.M.; Rezaei A.; Osinubi K.J.; Eberemu A.O., Selected AI optimization techniques and applications in geotechnical engineering, Cogent Eng, 10, (2023); Haddaway N.R.; Page M.J.; Pritchard C.C.; McGuinness L.A., PRISMA2020 : an R package and Shiny app for producing PRISMA 2020-compliant flow diagrams, with interactivity for optimised digital transparency and Open Synthesi, Campbell Syst Rev, 18, (2022); Tavoosi N., Spatial Design Principles for Reflecting Luxury Brand Identity in Metaverse Stores, Master’s thesis, (2025); Hughes J.E.; Kim Y.; Chong J.W.; Kim C., Particle swarm optimization for active structural control of highway bridges subjected to impact loading, Shock Vib, 2018, pp. 1-12, (2018); Baghbani A.; Choudhury T.; Costa S.; Reiner J., Application of artificial intelligence in geotechnical engineering: a state-of-the-art review, Earth Sci Rev, 228, (2022); Slowik A.; Kwasnicka H., Evolutionary algorithms and their applications to engineering problems, Neural Comput &amp; Applic, 32, pp. 12363-12379, (2020); Grossberg S., Recurrent neural networks, Scholarpedia, 8, (2013); Sheil B.B.; Suryasentana S.K.; Mooney M.A.; Zhu H., Machine learning to inform tunnelling operations: recent advances and future trends, Proceedings of the Institution of Civil Engineers - Smart Infrastructure and Construction 173, pp. 74-95, (2020); Zhang P.; Yin Z.-Y.; Jin Y.-F., Machine learning-based modelling of soil properties for geotechnical design: review, tool development and comparison, Arch Comput Meth Eng, 29, pp. 1229-1245, (2022); Abduljabbar R.; Dia H.; Liyanage S.; Bagloee S.A., Applications of artificial intelligence in transport: an overview, Sustainability, 11, (2019); Chang L.-Y.; Chen W.-C., Data mining of tree-based models to analyze freeway accident frequency, J Saf Res, 36, pp. 365-375, (2005); Qing Wang P.; Spronck R.T., An overview of genetic algorithms applied to control engineering problems, Proceedings of the 2003 International Conference on Machine Learning and Cybernetics (IEEE Cat. No.03EX693), pp. 1651-1656; Majdi A.; Beiki M., Evolving neural network using a genetic algorithm for predicting the deformation modulus of rock masses, Int J Rock Mech Min Sci, 47, pp. 246-253, (2010); Schmidt R.M., Recurrent neural networks (rnns): A gentle introduction and overview, (2019); Le D.-V.; Phan C.-T., 2020 Applying New Technology in Green Buildings (ATiGB), pp. 53-59, (2021); Zhao H.; Wang G.; Lv W.; Cao Y.; Li X., Optimization of hydropneumatic suspension for articulated wheel loader based on kriging model and particle swarm algorithm, Adv Mech Eng, 10, (2018); Vitins B.J.; Axhausen K.W., Optimization of large transport networks using the ant colony heuristic, Comput Aided Civ Inf Eng, 24, pp. 1-14, (2009); Miao K.; Li L.; Yang X.-L.; Huo Y.-Y., Characterization, Modeling, and Performance of Geomaterials, American Society of Civil Engineers, Reston, VA, pp. 99-108, (2009); Yi Z., Evaluation and implementation of convolutional neural networks in image recognition, J Phys Conf Ser, 1087, (2018); Das S.K., 10 Artificial neural networks in geotechnical engineering: modeling and application issues, Metaheuristics Water Geotech Transp Eng, 45, pp. 231-267, (2013); Gao L.; Tang Z.W.; Liu Q.Z., Displacement prediction for soil nailing based on ANN, Appl Mech Mater, 353-356, pp. 614-618, (2013); Tinoco J.; Correia A.G.; Cortez P.; Toll D., Artificial Neural Networks for Rock and Soil Cutting Slopes Stability Condition Prediction, pp. 105-114, (2019); Tong Z.; Gao J.; Zhang H., Innovative method for recognizing subgrade defects based on a convolutional neural network, Constr Build Mater, 169, pp. 69-82, (2018); Goodfellow I.; Bengio Y.; Courville A.; Bengio Y., Deep learning, (2016); LeCun Y.; Bengio Y.; Hinton G., Deep learning, Nature, 521, pp. 436-444, (2015); Krizhevsky A.; Sutskever I.; Hinton G.E., ImageNet classification with deep convolutional neural networks, Commun ACM, 60, pp. 84-90, (2017); Chen S.; Wang W., Decision tree learning for freeway automatic incident detection, Expert Syst Appl, 36, pp. 4101-4105, (2009); Dong G.M.; Chen J., Fifth International Conference on Fuzzy Systems and Knowledge Discovery, IEEE, 2008:, pp. 318-322, (2008); Zhang W.; Zhang R.; Wu C.; Goh A.T.C.; Lacasse S.; Liu Z., State-of-the-art review of soft computing applications in underground excavations, Geosci Front, 11, pp. 1095-1106, (2020); Quinlan J.R., Induction of decision trees, Mach Learn, 1, pp. 81-106, (1986); Giustolisi O.; Savic D.A., A symbolic data-driven technique based on evolutionary polynomial regression, J Hydroinf, 8, pp. 207-222, (2006); Giustolisi O.; Savic D.A., Advances in data-driven analyses and modelling using EPR-MOGA, J Hydroinf, 11, pp. 225-236, (2009); Gomes Correia A.; Tinoco J., Advanced tools and techniques to add value to soil stabilization practice, Innovative Infrastructure Solutions, 2, (2017); ZADEH L., SHADOWS OF FUZZY SETS, pp. 51-59, (1996); Fatehnia M.; Amirinia G., A review of genetic programming and artificial neural network applications in pile foundations, Int J Geo-Eng, 9, (2018); Gao X.; Shi M.; Song X.; Zhang C.; Zhang H., Recurrent neural networks for real-time prediction of TBM operating parameters, Autom Constr, 98, pp. 225-235, (2019); Hochreiter S.; Schmidhuber J., Long short-term memory, Neural Comput, 9, pp. 1735-1780, (1997); Li X.; Wang Q., Prediction of Surrounding Rock Classification of Highway Tunnel Based on PSO-SVM, International Conference on Robots &amp; Intelligent System (ICRIS), IEEE, 2019, pp. 443-446, (2019); Jiang A.N.; Wang S.Y.; Tang S.L., Feedback analysis of tunnel construction using a hybrid arithmetic based on support vector machine and particle swarm optimisation, Autom Constr, 20, pp. 482-489, (2011); Goh A.T.C.; Goh S.H., Support vector machines: their use in geotechnical engineering as illustrated using seismic liquefaction data, Comput Geotech, 34, pp. 410-421, (2007); Zuo R.; Carranza E.J.M., Support vector machine: a tool for mapping mineral prospectivity, Comput Geosci, 37, pp. 1967-1975, (2011); Zhao N.; Yu L.; Geng Y.; Chen X., Support vector machine-based approach to data-layer multi-source ITS data fusion, J Transp Syst Eng Inf Technol, 7, pp. 32-37, (2007); Po L.M., A brief history of AI with deep learning, (2024); Laprade R.; Research A., Geo-Congress 2023, pp. 456-465; Chen L.; Tophel A.; Hettiyadura U.; Kodikara J., An investigation into the utility of large language models in geotechnical education and problem solving, Geotechnics, 4, pp. 470-498, (2024); Jablonka K.M.; Ai Q.; Al-Feghali A.; Badhwar S.; Bocarsly J.D.; Bran A.M., 14 examples of how LLMs can transform materials science and chemistry: a reflection on a large language model hackathon, Digital Discovery, 2, pp. 1233-1250, (2023); Wu S.; Otake Y.; Mizutani D.; Liu C.; Asano K.; Sato N.; Saito T.; Baba H.; Fukunaga Y.; Higo Y.; Kamura A.; Kodama S.; Metoki M.; Nakamura T.; Nakazato Y.; Shioi A.; Takenobu M.; Tsukioka K.; Yoshikawa R., Future-proofing geotechnics workflows: accelerating problem-solving with large language models, Georisk: Assessment and Management of Risk for Engineered Systems and Geohazards, pp. 1-18, (2024); Dede T.; Kankal M.; Vosoughi A.R.; Grzywinski M.; Kripka M., Artificial Intelligence applications in civil engineering, Adv Civ Eng, 2019, pp. 1-3, (2019); Moayedi H.; Mosallanezhad M.; Rashid A.S.A.; Jusoh W.A.W.; Muazu M.A., A systematic review and meta-analysis of artificial neural network application in geotechnical engineering: theory and applications, Neural Comput &amp; Applic, 32, pp. 495-518, (2020); Toan T.D.; Lam S.H.; Wong Y.D.; Meng M., Conceptual fuzzy-based decision support tool for soil improvement under highway embankment - a case study of HaNoi–HaiPhong expressway, Int J Geotech Eng, 17, pp. 298-309, (2023); Toan T.D., International Symposium on Lowland Technology ISLT, pp. 1-8, (2018); Kalkan E.; Akbulut S.; Tortum A.; Celik S., Prediction of the unconfined compressive strength of compacted granular soils by using inference systems, Environ Geol, 58, pp. 1429-1440, (2009); Ma G.; Guan S.; Wang Q.; Feng Y.T.; Zhou W., A predictive deep learning framework for path-dependent mechanical behavior of granular materials, Acta Geotech, 17, pp. 3463-3478, (2022); Liu W.; Tong L.; Li H.; Wang Z.; Sun Y.; Gu W., Multi-parameter intelligent inverse analysis of a deep excavation considering path-dependent behavior of soils, Comput Geotech, 174, (2024); Jeremiah J.J.; Abbey S.J.; Booth C.A.; Kashyap A., Results of application of artificial neural networks in predicting geo-mechanical properties of stabilised clays—A review, Geotechnics, 1, pp. 147-171, (2021); Tutumluer E.; Ceylan H.; Seyhan U., Advanced characterization of granular material behavior using artificial neural networks, International Conference on Soil Mechanics and Geotechnical Engineering, pp. 793-796, (2001); Ceylan H.; Guclu A.; Tutumluer E.; Thompson M.R., Backcalculation of full-depth asphalt pavement layer moduli considering nonlinear stress-dependent subgrade behavior, Int J Pavement Eng, 6, pp. 171-182, (2005); Rezaei-Tarahomi A.; Kaya O.; Ceylan H.; Kim S.; Gopalakrishnan K.; Brill D.R., Development of rapid three-dimensional finite-element based rigid airfield pavement foundation response and moduli prediction models, Transp Geotech, 13, pp. 81-91, (2017); Gopalakrishnan K.; Ceylan H.; Attoh-Okine N.O., Intelligent and soft computing in infrastructure systems engineering: recent, advances, (2009); Ebid A.M., 35Years of (AI) in geotechnical engineering: state of the art, Geotech Geol Eng, 39, pp. 637-690, (2021); Kolay P.K.; Rosmina A.B.; Ling N.W., The 12th International Conference of International Association for Computer Methods and Advances in Geomechanics (IACMAG), pp. 1843-1848, (2008); Ozer M.; Isik N.S.; Orhan M., Statistical and neural network assessment of the compression index of clay-bearing soils, Bull Eng Geol Environ, 67, pp. 537-545, (2008); Isik N.S., Estimation of swell index of fine grained soils using regression equations and artificial neural networks, Sci Res Essays, 4, pp. 1047-1056, (2009); Kalantary F., Prediction of compression index using artificial neural network, Sci Res Essays, 7, (2012); Das S.K.; Basudhar P.K., Prediction of residual friction angle of clays using artificial neural network, Eng Geol, 100, pp. 142-145, (2008); Iyeke S.; Eze E.; Ehiorobo J.; Osuji S., ESTIMATION OF SHEAR STRENGTH PARAMETERS OF LATERITIC SOILS USING ARTIFICIAL NEURAL NETWORK, Niger J Technol, 35, (2016); Salahudeen A.B.; Sadeeq J.A., California bearing ratio prediction of modified black clay using artificial neural networks, (2019); Wu X.; Lu F.; He T., Exploring the potential of machine learning in predicting soil california bearing ratio values, Period Polytech, Civ Eng, (2025); Habal A.H.Y.; Benbouras M.A., California bearing ratio and compaction parameters prediction using advanced hybrid machine learning methods, Asian J Civ Eng, 26, pp. 121-146, (2025); Zounemat-Kermani M.; Beheshti A.-A.; Ataie-Ashtiani B.; Sabbagh-Yazdi S.-R., Estimation of current-induced scour depth around pile groups using neural network and adaptive neuro-fuzzy inference system, Appl, Soft Comput, 9, pp. 746-755, (2009); Kumar A.; Ahuja R., Prediction of permeability of amended soil using ensembled artificial intelligence models, AI Civ Eng, 4, (2025); Gokceoglu C.; Yesilnacar E.; Sonmez H.; Kayabasi A., A neuro-fuzzy model for modulus of deformation of jointed rock masses, Comput Geotech, 31, pp. 375-383, (2004); Kayadelen C.; Taskiran T.; Gunaydin O.; Fener M., Adaptive neuro-fuzzy modeling for the swelling potential of compacted soils, Environ Earth Sci, 59, pp. 109-115, (2009); Thapa I.; Ghani S.; Asteris P.G., Neural network coupled with nature-inspired optimization algorithms for prediction of microstructural and mechanical properties of nano-silica treated fine-grained soil, Model Earth Syst Environ, 11, (2025); Gandomi A.H.; Alavi A.H., A new multi-gene genetic programming approach to nonlinear system modeling Part I: materials and structural engineering problems, Neural Comput Appl, 21, pp. 171-187, (2012); Alavi A.H.; Aminian P.; Gandomi A.H.; Esmaeili M.A., Genetic-based modeling of uplift capacity of suction caissons, Expert Syst Appl, 38, pp. 12608-12618, (2011); Alkroosh I.; Nikraz H., Predicting pile dynamic capacity via application of an evolutionary algorithm, Soils Found, 54, pp. 233-242, (2014); Alkroosh I.; Nikraz H., Predicting axial capacity of driven piles in cohesive soils using intelligent computing, Eng Appl Artif Intel, 25, pp. 618-627, (2012); Ardalan H.; Eslami A.; Nariman-Zadeh N., Piles shaft capacity from CPT and CPTu data by polynomial neural networks and genetic algorithms, Comput Geotech, 36, pp. 616-625, (2009); Pal M.; Deswal S., Modelling pile capacity using Gaussian process regression, Comput Geotech, 37, pp. 942-947, (2010); Das S.K.; Basudhar P.K., Undrained lateral load capacity of piles in clay using artificial neural network, Comput Geotech, 33, pp. 454-459, (2006); Teh C.I.; Wong K.S.; Goh A.T.C.; Jaritngam S., Prediction of pile capacity using neural networks, J Comput Civ Eng, 11, pp. 129-138, (1997); Kiefa M.A.A., General regression neural networks for driven piles in cohesionless soils, J Geotech Geoenviron Eng, 124, pp. 1177-1185, (1998); Goh A.T.C.; Kulhawy F.H.; Chua C.G., Bayesian neural network analysis of undrained side resistance of drilled shafts, J Geotech Geoenviron Eng, 131, pp. 84-93, (2005); Ranasinghe R.A.T.M.; Jaksa M.B.; Kuo Y.L.; Pooya Nejad F., Application of artificial neural networks for predicting the impact of rolling dynamic compaction using dynamic cone penetrometer test results, J Rock Mech Geotech Eng, 9, pp. 340-349, (2017); Maier H.R.; Jain A.; Dandy G.C.; Sudheer K.P., Methods used for the development of neural networks for the prediction of water resource variables in river systems: current status and future directions, Environ Model Software, 25, pp. 891-909, (2010); Benali A.; Nechnech A.; Bouzid D.A., Principal component analysis and neural networks for predicting the pile capacity using SPT, Int J Eng Technol, 5, (2013); Ikizler S.B.; Aytekin M.; Vekli M.; Kocabas F., Prediction of swelling pressures of expansive soils using artificial neural networks, Adv Eng Softw, 41, pp. 647-655, (2010); Ikizler S.B.; Vekli M.; Dogan E.; Aytekin M.; Kocabas F., Prediction of swelling pressures of expansive soils using soft computing methods, Neural Comput &amp; Applic, 24, pp. 473-485, (2014); Mohamed A.M.O.; Hawas Y., Neuro-fuzzy logic model for evaluating water content of sandy soils, Comput Aided Civ Inf Eng, 19, pp. 274-287, (2004); Boumezerane D.M.; Belkacemi S.; Zlender B., Fuzzy-sets decision-support system for geotechnical site soundings, Acta Geotechnica Slovenica, 8, pp. 51-63, (2011); Singh M.; Trivedi A.; Shukla S.K., Fuzzy-based model for predicting strength of geogrid-reinforced subgrade soil with optimal depth of geogrid reinforcement, Transp Infrastruct Geotechnol, 7, pp. 664-683, (2020); Shahrour I.; Zhang W., Use of soft computing techniques for tunneling optimization of tunnel boring machines, Underground Space, 6, pp. 233-239, (2021); Nguyen H.C.; Xu H.; Nazem M.; Sousa R.; Kowalski J.; Zhao Q., Deep-learning surrogate models for the stability of a wide rectangular tunnel, Comput Geotech, 179, (2025); Chen R.; Zhang P.; Wu H.; Wang Z.; Zhong Z., Prediction of shield tunneling-induced ground settlement using machine learning techniques, Front Struct Civ Eng, 13, pp. 1363-1378, (2019); Bouayad D.; Emeriault F., Modeling the relationship between ground surface settlements induced by shield tunneling and the operational and geological parameters based on the hybrid PCA/ANFIS method, Tunn Undergr Space Technol, 68, pp. 142-152, (2017); Ahangari K.; Moeinossadat S.R.; Behnia D., Estimation of tunnelling-induced settlement by modern intelligent methods, Soils Found, 55, pp. 737-748, (2015); Rezania M.; Javadi A.A., A new genetic programming model for predicting settlement of shallow foundations, Can Geotech J, 44, pp. 1462-1473, (2007); Rezania M.; Faramarzi A.; Javadi A.A., An evolutionary based approach for assessment of earthquake-induced soil liquefaction and lateral displacement, Eng Appl Artif Intel, 24, pp. 142-153, (2011); Loukidis D.; Chakraborty T.; Salgado R., Bearing capacity of strip footings on purely frictional soil under eccentric and inclined loads, Can Geotech J, 45, pp. 768-787, (2008); Behera R.N.; Patra C.R.; Sivakugan N.; Das B.M., Prediction of ultimate bearing capacity of eccentrically inclined loaded strip footing by ANN, part I, Int J Geotech Eng, 7, pp. 36-44, (2013); Kuo Y.L.; Jaksa M.B.; Lyamin A.V.; Kaggwa W.S., ANN-based model for predicting the bearing capacity of strip footing on multi-layered cohesive soil, Comput Geotech, 36, pp. 503-516, (2009); Soleimanbeigi A.; Hataf N., Prediction of settlement of shallow foundations on reinforced soils using neural networks, Geosynth Int, 13, pp. 161-170, (2006); Provenzano P.; Ferlisi S.; Musso A., Interpretation of a model footing response through an adaptive neural fuzzy inference system, Comput Geotech, 31, pp. 251-266, (2004); Wang Y.; Li J.; Zhang X.; Yao Y.; Peng Y., Recent development in intelligent compaction for asphalt pavement construction: leveraging smart sensors and machine learning, Sensors, 24, (2024); Fathi A.; Tirado C.; Rocha S.; Mazari M.; Nazarian S., A machine-learning approach for extracting modulus of compacted unbound aggregate base and subgrade materials using intelligent compaction technology, Infrastructures (Basel), 6, (2021); Zhan Y.; Zhang Y.; Nie Z.; Luo Z.; Qiu S.; Wang J., Intelligent paving and compaction technologies for asphalt pavement, Autom Constr, 156, (2023); Suresh Babu A.; Sadiq M.F.; Aydin C.; Velasquez R.; Izevbekhai B., Geotechnical Frontiers 2025, pp. 48-58; Chai S.H.; Chen I.; Huang J.; Yacoub T., Large language model for geotechnical engineering applications using retrieval augmented generation, Geotechnical Frontiers 2025, pp. 1-10, (2025); Kim T.; Yun T.S.; Suh H.S., Can ChatGPT implement finite element models for geotechnical engineering applications?, Int J Numer Anal Meth Geomech, (2025); Qian Z.; Shi C., Large language model-empowered paradigm for automated geotechnical site planning and geological characterization, Autom Constr, 173, (2025); Xu H.-R.; Zhang N.; Yin Z.-Y.; Njock P.G.A., Multimodal framework integrating multiple large language model agents for intelligent geotechnical design, Autom Constr, 176, (2025); Wu S.; Otake Y.; Mizutani D.; Liu C.; Asano K.; Sato N.; Saito T.; Baba H.; Fukunaga Y.; Higo Y.; Kamura A.; Kodama S.; Metoki M.; Nakamura T.; Nakazato Y.; Shioi A.; Takenobu M.; Tsukioka K.; Yoshikawa R., Future-proofing geotechnics workflows: accelerating problem-solving with large language models, Georisk: Assessment and Management of Risk for Engineered Systems and Geohazards, 19, pp. 307-324, (2025); Suresh Babu A.; Sadiq M.F.; Aydin C.; Velasquez R.; Izevbekhai B., Geotechnical Frontiers 2025, pp. 48-58; Kumar K., Geotechnical parrot tales (GPT): harnessing large language models in geotechnical engineering, J Geotech Geoenviron Eng, 150, (2024); Ahmad K.N.; Chen X.; Khan A.; Shah S.K.; Lu Q., Monitoring and explainable prediction technique for density of hot mix asphalt during pavement construction via intelligent compaction technology, Case Stud Constr Mater, 22, (2025); Tophel A.; Walker J.P.; Dutta T.T.; Kodikara J., Theory-guided machine learning to predict density evolution of sand dynamically compacted under Ko condition, Acta Geotech, 17, pp. 3479-3497, (2022); Tophel A.; Chen L.; Hettiyadura U.; Kodikara J., Towards an AI tutor for undergraduate geotechnical engineering: a comparative study of evaluating the efficiency of large language model application programming interfaces, Discover Computing, 28, (2025); Li Y.; Huo Y.; Jiang Z.; Zhong R.; He P.; Su Y., Exploring the effectiveness of LLMs in automated logging statement generation: an empirical study, IEEE Trans Softw Eng, 50, pp. 3188-3207, (2024); Sukkasem P.; Soomlek C.; Dechsupa C., Llm-Based Code Comment Summarization: Efficacy Evaluation and Challenges, 17th International Conference on Knowledge and Smart Technology (KST), IEEE, 2025, pp. 335-340, (2025); Kostic S.; Vasovic N.; Todorovic K.; Samcovic A., 2016 13th Symposium on Neural Networks and Applications (NEUREL), pp. 1-6, (2016); Wang Y.-R.; Gibson G.E., A study of preproject planning and project success using ANNs and regression models, Autom Constr, 19, pp. 341-346, (2010); Mohamed T.; Kasa A.; Taha M.R., Fuzzy logic system for slope stability prediction, Int J Adv Sci Eng Inform Technol, 2, (2012); Pradhan B.; Sezer E.A.; Gokceoglu C.; Buchroithner M.F., Landslide susceptibility mapping by neuro-fuzzy approach in a landslide-prone area (Cameron Highlands, Malaysia), IEEE Trans Geosci Remote Sens, 48, pp. 4164-4177, (2010); Lu Y.; Zhao H., Research on slope stability prediction based on MC-BKA-MLP mixed model, Appl Sci, 15, (2025); Tian D.; Wang S.; Xu L., The Application of Particle Swarm Optimization on the Search of Critical Slip Surface, pp. 1-4, (2009); Cheng Y.M.; Li L.; Chi S.; Wei W.B., Particle swarm optimization algorithm for the location of the critical non-circular failure surface in two-dimensional slope stability analysis, Comput Geotech, 34, pp. 92-103, (2007); Li L.; Chi S.C.; Lin G.; Chu X.S., Modified particle swarm optimization algorithm and its application to the search for the critical slip surface of soil slopes, J Disaster Prev Mitig Eng, 26, (2007); Li L.; Lin C.; Zhang Z., Utilization of shale-clay mixtures as a landfill liner material to retain heavy metals, Mater Des, 114, pp. 73-82, (2017); Bardhan A.; Samui P., Probabilistic slope stability analysis of Heavy-haul freight corridor using a hybrid machine learning paradigm, Transp Geotech, 37, (2022); Guo X.; Pham T.A.; Dias D., Probabilistic analysis of geosynthetic-reinforced and pile-supported embankments, Comput Geotech, 142, (2022); Liu W.; Li A.; Fang W.; Love P.E.D.; Hartmann T.; Luo H., A hybrid data-driven model for geotechnical reliability analysis, Reliab Eng Syst Saf, 231, (2023); Collico S.; Spagnoli G.; Romero E.; Fraccica A., A Bayesian clustered-multilevel updating for local undrained shear strength prediction of fine-grained soils, Appl Clay Sci, 257, (2024); Zhang P.; Yin Z.-Y.; Jin Y.-F., Bayesian neural network-based uncertainty modelling: application to soil compressibility and undrained shear strength prediction, Can Geotech J, 59, pp. 546-557, (2022); Cao Z.; Wang Y., Bayesian model comparison and characterization of undrained shear strength, J Geotech Geoenviron Eng, 140, (2014); Ramadan S.; Kassem H.; ElKordi A.; Joumblat R., Incorporating artificial intelligence applications in flexible pavements: a comprehensive overview, Int J Pavement Res Technol, (2024); Tinoco J.; Gomes Correia A.; Cortez P.; Toll D., An evolutionary neural network approach for slopes stability assessment, Appl Sci, 13, (2023); Gopalakrishnan K.; Ceylan H.; Guclu A., Airfield pavement deterioration assessment using stress-dependent neural network models, Struct Infrastruct Eng, 5, pp. 487-496, (2009); Alnaqbi A.J.; Zeiada W.; Al-Khateeb G.; Abttan A.; Abuzwidah M., Predictive models for flexible pavement fatigue cracking based on machine learning, Transp Eng, 16, (2024); Majidifard H.; Jahangiri B.; Buttlar W.G.; Alavi A.H., New machine learning-based prediction models for fracture energy of asphalt mixtures, Measurement, 135, pp. 438-451, (2019); Abd El-Hakim R.T.; Kaloop M.R.; El-Badawy S.M.; Wan Hu J.; Ali E.K., Machine learning-based models for thermal cracking prediction of flexible pavements, Road Mater Pavement Des, pp. 1-28, (2024); Marcelino P.; de Lurdes Antunes M.; Fortunato E.; Gomes M.C., Machine learning approach for pavement performance prediction, Int J Pavement Eng, 22, pp. 341-354, (2021); Wu Y.; Pang Y.; Zhu X., Evolution of prediction models for road surface irregularity: trends, methods and future, Constr Build Mater, 449, (2024); Pasupunuri S.K.; Thom N.; Li L., Use of Machine Learning Algorithms for Predicting the Transverse Cracking in Jointed Plain Concrete Pavements, pp. 172-184, (2023); Koh Y.; Ceylan H.; Kim S.; Cho I.-H., Development of approaches to quantify superloads and their impacts on the iowa road infrastructure system, (2024); Koh Y.; Ceylan H.; Kim S.; Cho I.H., An artificial-intelligence based approach for predicting structural damages of paved-road systems under superloads, Constr Build Mater, 411, (2024); Tao R.; Lau A.; Mossefin M.E.; Kong G.; Nordal S.; Pan Y., Monitoring of ground displacement-induced railway anomalies using PS-InSAR techniques, Measurement (Lond), 248, (2025); Bianchi G.; Fanelli C.; Freddi F.; Giuliani F.; La Placa A., Systematic review railway infrastructure monitoring: from classic techniques to predictive maintenance, Adv Mech Eng, 17, (2025); Ramos A.; Gomes Correia A.; Nasrollahi K.; Nielsen J.C.O.; Calcada R., Machine learning models for predicting permanent deformation in railway tracks, Transp Geotech, 47, (2024); Chi Y.; Xiao H.; Zhang Z.; Wang Y.; Qian Z.; Nadakatti M.M., Investigating the impact of tamping on ballast bed in railway turnout areas: Insights from discrete element method analysis of energy evolution, Transp Geotech, 46, (2024); Cui X.; Yan S.; Zhang X.; Zhou J.; Jin Q.; Du Y., Research on the coupled dynamic response of vibratory roller-unsaturated subgrade under different compaction and moisture content states, Transp Geotech, 46, (2024); Hasheminezhad A.; Hadadi F.; Shirmohammadi H., Investigation and prioritization of risk factors in the collision of two passenger trains based on fuzzy COPRAS and fuzzy DEMATEL methods, Soft Comput, 25, pp. 4677-4697, (2021); Liao Y.; Han L.; Wang H.; Zhang H., Prediction models for railway track geometry degradation using machine learning methods: a review, Sensors, 22, (2022); Luo J.; Huang H.; Ding K.; Qamhia I.I.A.; Tutumluer E.; Hart J.M., Toward automated field ballast condition evaluation: algorithm development using a vision transformer framework, Transportation Research Record: Journal of the Transportation Research Board, 2677, pp. 423-437, (2023); Phaphuangwittayakul A.; Harnpornchai N.; Ying F.; Zhang J., RailTrack-DaViT: a vision transformer-based approach for automated railway track defect detection, J Imaging, 10, (2024); Wang X.; Dai J.; Liu X., A spatial-temporal neural network based on ResNet-Transformer for predicting railroad broken rails, Adv Eng Inf, 65, (2025); Chang G.K.; Xu G.; Correia A.G.; Nazarian S., Intelligent Construction for Infrastructure—The Framework, in: 2022:, pp. 193-204; Sadeghi J.; Hasheminezhad A.; Essmayil Kaboli M., investigation of the influences of track superstructure parameters on ballasted railway track design, Civ Eng Infrastruct J, 48, pp. 157-174, (2015); Xu G.; Chang G.K.; Wang D.; Correia A.G.; Nazarian S., The pioneer of intelligent construction—An overview of the development of intelligent compaction, J Road Eng., 2, pp. 348-356, (2022); Hong C.; Zhang J.; Chen W., An integrated intelligent approach for monitoring and management of a deep foundation pit in a subway station, Sensors, 22, (2022); Mwanza J.; Mashumba P.; Telukdarie A., A framework for monitoring stability of tailings dams in realtime using digital twin simulation and machine learning, Procedia Comput Sci, 232, pp. 2279-2288, (2024); Xu J.; Zhang Y., AI-powered digital twin technology for highway system slope stability risk monitoring, Geotechnics, 5, (2025); Zhu D.; Jiang G.; Liu X.; Zhao X.; Shen Y.; Luo J., Digital twin-enabled subgrade monitoring: a BIM-integrated data management and visualization, Eng Res Express, 7, (2025); Wu H.; Aguilar V.; Montgomery J., Applications of machine learning to foundation design for transportation structures, Transportation Research Record: Journal of the Transportation Research Board, (2022); Garcia G.R.; Michau G.; Einstein H.H.; Fink O., Decision support system for an intelligent operator of utility tunnel boring machines, Autom Constr, 131, (2021); Sujatha A.; Govindaraju L.; Shivakumar N.; Devaraj V., Fuzzy knowledge based system for suitability of soils in airfield applications, Civ Eng J, 7, pp. 140-152, (2021); Goktepe A.; Lav A.; Altun S.; Altintas G., Fuzzy decision support system to determine swell/shrink factor affecting earthwork optimization of highways, Math Comput Appl, 13, pp. 61-70, (2008); Wu T.; Ding W.; Cao S.; Li J., Proceedings of GeoShanghai 2018 International Conference: Tunnelling and Underground Construction, pp. 728-736, (2018); Tao R.; Lau A.; Mossefin M.E.; Kong G.; Nordal S.; Pan Y., Monitoring of ground displacement-induced railway anomalies using PS-InSAR techniques, Measurement, 248, (2025); Phoon K.-K.; Shuku T.; Ching J.; Yoshida I., Benchmark examples for data-driven site characterisation, Georisk: Assess Manage Risk Eng Syst Geohazards, 16, pp. 599-621, (2022); Phoon K.-K.; Ching J.; Shuku T., Challenges in data-driven site characterization, Georisk: Assess Manage Risk Eng Syst Geohazards, 16, pp. 114-126, (2022); Phoon K.-K., Trustworthy data-centric geotechnics, Geodata and AI, 1, (2024); Ching J.; Phoon K.-K.; Huang P., Detection of outliers with respect to a MUSIC geotechnical database, Can Geotech J, 61, pp. 1275-1293, (2024); Artificial Intelligence in Transportation Geotechnics, (2025); Zhang W.; Gu X.; Hong L.; Han L.; Wang L., Comprehensive review of machine learning in geotechnical reliability analysis: algorithms, applications and further challenges, Appl Soft Comput, 136, (2023); Yaghoubi E.; Yaghoubi E.; Khamees A.; Vakili A.H., A systematic review and meta-analysis of artificial neural network, machine learning, deep learning, and ensemble learning approaches in field of geotechnical engineering, Neural Comput &amp; Applic, 36, pp. 12655-12699, (2024); Harle S.M.; Wankhade R.L., Machine learning techniques for predictive modelling in geotechnical engineering: a succinct review, Disco Civ Eng, 2, (2025); Liu H.; Su H.; Sun L.; Dias-da-Costa D., State-of-the-art review on the use of AI-enhanced computational mechanics in geotechnical engineering, Artif Intell Rev, 57, (2024); Vinayak H., Review of AI in civil engineering, annals of civil and environmental, Engineering, 8, pp. 048-051, (2024); Abdellah W.S., A review of applications of artificial intelligence in geotechnical engineering, Proceedings of ARCSMGE, (2024); Representation of Geo-Engineering Data in Electronic Form, (2025)</t>
  </si>
  <si>
    <t>A. Hasheminezhad; Department of Civil, Construction and Environmental Engineering, Iowa State University, Ames, United States; email: arazhn@iastate.edu</t>
  </si>
  <si>
    <t>Transp. Geotech.</t>
  </si>
  <si>
    <t>2-s2.0-105020951404</t>
  </si>
  <si>
    <t>Jiang H.; Wang K.; Yang Y.; Zhong S.; Zhang S.; Liu C.; Chen X.; Wen W.</t>
  </si>
  <si>
    <t>Jiang, Hao (59902847500); Wang, Kang (59902656400); Yang, Yujie (59902847600); Zhong, Shan (59902459500); Zhang, Shuai (59902459600); Liu, Chengjie (59901487100); Chen, Xiarun (57218846906); Wen, Weiping (7102171113)</t>
  </si>
  <si>
    <t>59902847500; 59902656400; 59902847600; 59902459500; 59902459600; 59901487100; 57218846906; 7102171113</t>
  </si>
  <si>
    <t>DynamicFuzz: Confidence-based directed greybox fuzzing for programs with unreliable call graphs</t>
  </si>
  <si>
    <t>10.1016/j.cose.2025.104691</t>
  </si>
  <si>
    <t>https://www.scopus.com/inward/record.uri?eid=2-s2.0-105017784312&amp;doi=10.1016%2Fj.cose.2025.104691&amp;partnerID=40&amp;md5=e90a925e8646a3befc2993b43bf96270</t>
  </si>
  <si>
    <t>Peking University, Beijing, China</t>
  </si>
  <si>
    <t>Jiang H., Peking University, Beijing, China; Wang K., Peking University, Beijing, China; Yang Y., Peking University, Beijing, China; Zhong S., Peking University, Beijing, China; Zhang S., Peking University, Beijing, China; Liu C., Peking University, Beijing, China; Chen X., Peking University, Beijing, China; Wen W., Peking University, Beijing, China</t>
  </si>
  <si>
    <t>Directed greybox fuzzing (DGF) is a security testing technique designed to test specific targets. Current DGF techniques face challenges due to the dynamic nature of indirect calls. The main challenges include mitigating the influence of indirect call omissions and misjudgments on seed guidance and guiding fuzzing on unreliable function call graphs. This paper introduces DynamicFuzz, a novel dynamic guidance mechanism that uses the confidence of indirect calls to update the call graph and adjust path priorities during fuzzing. Our key insight is that functions connected by indirect calls tend to form function islands in the call graph. These islands help focus fuzzing on critical areas, improving both guidance efficiency and control over complex program structures. DynamicFuzz also incorporates two depth metrics – function depth and island depth – to better estimate the importance of each path. Based on this, DynamicFuzz employs four guiding strategies: the Target Function Selection Strategy, the Function Island Prioritization Strategy, the High-Confidence Path Prioritization Strategy, and the Deep Indirect Call Prioritization Strategy. These strategies allow DynamicFuzz to guide fuzzing effectively even when the call graph is unreliable. We evaluate DynamicFuzz on 17 benchmarks from three test suites. Compared to AFLGo, AFL, and FairFuzz, it reaches target locations 5.64×, 3.01×, and 2.89× faster, and detects target crashes 69.8×, 48.37×, and 161.20× faster, respectively. Additionally, DynamicFuzz discovered 8 CVEs from the real world. © 2025 Elsevier Ltd</t>
  </si>
  <si>
    <t>Adaptable call graph; Directed greybox fuzzing; Indirect call relations</t>
  </si>
  <si>
    <t>Benchmarking; 'current; Adaptable call graph; Call graphs; Directed greybox fuzzing; Dynamic nature; Grey-box; Indirect call relation; Prioritization; Security testing; Testing technique; Directed graphs</t>
  </si>
  <si>
    <t>Andersen L.O., Program Analysis and Specialization for the C Programming Language: Technical report, (1994); Bai W.; Wu K.; Wu Q.; Lu K., Guiding directed fuzzing with feasibility, 2023 IEEE European Symposium on Security and Privacy Workshops, EuroS&amp;PW, pp. 42-49, (2023); Blair W.; Mambretti A.; Arshad S.; Weissbacher M.; Robertson W.; Kirda E.; Egele M., HotFuzz: Discovering algorithmic denial-of-service vulnerabilities through guided micro-fuzzing, (2020); Bohme M.; Pham V.-T.; Nguyen M.-D.; Roychoudhury A., Directed greybox fuzzing, Proceedings of the 2017 ACM SIGSAC Conference on Computer and Communications Security, pp. 2329-2344, (2017); Bohme M.; Pham V.-T.; Roychoudhury A., Coverage-based greybox fuzzing as markov chain, Proceedings of the 2016 ACM SIGSAC Conference on Computer and Communications Security, pp. 1032-1043, (2016); Cha S.K.; Woo M.; Brumley D., Program-adaptive mutational fuzzing, 2015 IEEE Symposium on Security and Privacy, pp. 725-741, (2015); Chen P.; Chen H., Angora: Efficient fuzzing by principled search, 2018 IEEE Symposium on Security and Privacy, SP, pp. 711-725, (2018); Chen H.; Guo S.; Xue Y.; Sui Y.; Zhang C.; Li Y.; Wang H.; Liu Y., MUZZ: Thread-aware grey-box fuzzing for effective bug hunting in multithreaded programs, 29th USENIX Security Symposium, USENIX Security 20, pp. 2325-2342, (2020); Chen Y.; Li P.; Xu J.; Guo S.; Zhou R.; Zhang Y.; Wei T.; Lu L., Savior: Towards bug-driven hybrid testing, 2020 IEEE Symposium on Security and Privacy, SP, pp. 1580-1596, (2020); Chen H.; Xue Y.; Li Y.; Chen B.; Xie X.; Wu X.; Liu Y., Hawkeye: Towards a desired directed grey-box fuzzer, Proceedings of the 2018 ACM SIGSAC Conference on Computer and Communications Security, pp. 2095-2108, (2018); Cheng B.; Zhang C.; Wang K.; Shi L.; Liu Y.; Wang H.; Guo Y.; Li D.; Chen X., pp. 430-442, (2024); Demetrescu C.; Italiano G.F., Trade-offs for fully dynamic transitive closure on dags: breaking through the o(n2) barrier, J. ACM, 52, 2, pp. 147-156, (2005); Du Z.; Li Y.; Liu Y.; Mao B., WindRanger: a directed greybox fuzzer driven by deviation basic blocks, Proceedings of the 44th International Conference on Software Engineering, pp. 2440-2451, (2022); Godefroid P.; Klarlund N.; Sen K., DART: Directed automated random testing, Proceedings of the 2005 ACM SIGPLAN Conference on Programming Language Design and Implementation, pp. 213-223, (2005); Godefroid P.; Levin M.Y.; Molnar D.A., Automated whitebox fuzz testing, NDSS, 8, pp. 151-166, (2008); He Y.; Zhu Y., RLTG: Multi-targets directed greybox fuzzing, Plos One, 18, 4, (2023); Huang H.; Guo Y.; Shi Q.; Yao P.; Wu R.; Zhang C., Beacon: Directed grey-box fuzzing with provable path pruning, 2022 IEEE Symposium on Security and Privacy, SP, pp. 36-50, (2022); Kim T.E.; Choi J.; Heo K.; Cha S.K., DAFL: Directed grey-box fuzzing guided by data dependency, 32nd USENIX Security Symposium, USENIX Security 23, pp. 4931-4948, (2023); Li Y.; Ji S.; Chen Y.; Liang S.; Lee W.-H.; Chen Y.; Lyu C.; Wu C.; Beyah R.; Cheng P., UNIFUZZ: A holistic and pragmatic metrics-driven platform for evaluating fuzzers, 30th USENIX Security Symposium, USENIX Security 21, pp. 2777-2794, (2021); Li P.; Meng W.; Zhang C., pp. 2441-2457, (2024); Li Y.; Xue Y.; Chen H.; Wu X.; Zhang C.; Xie X.; Wang H.; Liu Y., Cerebro: context-aware adaptive fuzzing for effective vulnerability detection, Proceedings of the 2019 27th ACM Joint Meeting on European Software Engineering Conference and Symposium on the Foundations of Software Engineering, pp. 533-544, (2019); Liang H.; Zhang Y.; Yu Y.; Xie Z.; Jiang L., Sequence coverage directed greybox fuzzing, 2019 IEEE/ACM 27th International Conference on Program Comprehension, ICPC, pp. 249-259, (2019); Lin P.; Wang P.; Zhou X.; Xie W.; Lu K.; Zhang G., Hypergo: Probability-based directed hybrid fuzzing, (2023); Lu K.; Hu H., pp. 1867-1881, (2019); Luo C.; Meng W.; Li P., pp. 2693-2707; Osterlund S.; Razavi K.; Bos H.; Giuffrida C., pp. 2289-2306, (2020); Parygina D.; Mezhuev T.; Kuts D., LibAFL-DiFuzz: Advanced architecture enabling directed fuzzing, (2024); Pham V.-T.; Nguyen M.-D.; Ta Q.-T.; Murray T.; Rubinstein B.I., Towards systematic and dynamic task allocation for collaborative parallel fuzzing, 2021 36th IEEE/ACM International Conference on Automated Software Engineering, ASE, pp. 1337-1341, (2021); Rong H.; You W.; Wang X.; Mao T., pp. 2475-2492, (2024); Wang J.; Kang Y.; Wu C.; Hu Y.; Sun Y.; Ren J.; Lai Y.; Xie M.; Zhang C.; Li T., (2024); Wang J.; Song C.; Yin H., Reinforcement learning-based hierarchical seed scheduling for greybox fuzzing, Network and Distributed System Security Symposium, (2021); Wang H.; Xie X.; Li Y.; Wen C.; Li Y.; Liu Y.; Qin S.; Chen H.; Sui Y., Typestate-guided fuzzer for discovering use-after-free vulnerabilities, Proceedings of the ACM/IEEE 42nd International Conference on Software Engineering, pp. 999-1010, (2020); Wang P.; Zhou X.; Yue T.; Lin P.; Liu Y.; Lu K., The progress, challenges, and perspectives of directed greybox fuzzing, Softw. Test. Verif. Reliab., (2020); Wen C.; Wang H.; Li Y.; Qin S.; Liu Y.; Xu Z.; Chen H.; Xie X.; Pu G.; Liu T., Memlock: Memory usage guided fuzzing, Proceedings of the ACM/IEEE 42nd International Conference on Software Engineering, pp. 765-777, (2020); Xiang Y.; Zhang X.; Liu P.; Ji S.; Liang H.; Xu J.; Wang W., pp. 2459-2474; Xiang Y.; Zhang X.; Liu P.; Ji S.; Liang H.; Xu J.; Wang W., pp. 2459-2474, (2024); Zhu K.; Lu Y.; Huang H.; Yu L.; Zhao J., Constructing more complete control flow graphs utilizing directed gray-box fuzzing, Appl. Sci., 11, 3, (2021); Zou Y.; Zou W.; Zhao J.; Zhong N.; Zhang Y.; Shi J.; Huo W., PosFuzz: augmenting greybox fuzzing with effective position distribution, Cybersecurity, 6, 1, (2023)</t>
  </si>
  <si>
    <t>W. Wen; Peking University, Beijing, China; email: weipingwen@pku.edu.cn</t>
  </si>
  <si>
    <t>2-s2.0-105017784312</t>
  </si>
  <si>
    <t>Cheng B.; Wang K.; Shi L.; Wang H.; Guo Y.; Li D.; Chen X.</t>
  </si>
  <si>
    <t>Cheng, Baijun (58828608100); Wang, Kailong (57189044584); Shi, Ling (58870444500); Wang, Haoyu (55808022700); Guo, Yao (55548454000); Li, Ding (55321277800); Chen, Xiangqun (8382494100)</t>
  </si>
  <si>
    <t>58828608100; 57189044584; 58870444500; 55808022700; 55548454000; 55321277800; 8382494100</t>
  </si>
  <si>
    <t>Enhancing Semantic Understanding in Pointer Analysis using Large Language Models</t>
  </si>
  <si>
    <t>10.1145/3759425.3763393</t>
  </si>
  <si>
    <t>https://www.scopus.com/inward/record.uri?eid=2-s2.0-105021598776&amp;doi=10.1145%2F3759425.3763393&amp;partnerID=40&amp;md5=127d8b1f09acca16c426400536e91411</t>
  </si>
  <si>
    <t>Peking University, China; Huazhong University of Science and Technology, China; Nanyang Technological University, Singapore</t>
  </si>
  <si>
    <t>Cheng B., Peking University, China; Wang K., Huazhong University of Science and Technology, China; Shi L., Nanyang Technological University, Singapore; Wang H., Huazhong University of Science and Technology, China; Guo Y., Peking University, China; Li D., Peking University, China; Chen X., Peking University, China</t>
  </si>
  <si>
    <t>Pointer analysis has been studied for over four decades. However, existing frameworks continue to suffer from the propagation of incorrect facts. A major limitation stems from their insufficient semantic understanding of code, resulting in overly conservative treatment of user-defined functions. Recent advances in large language models (LLMs) present new opportunities to bridge this gap. In this paper, we propose LMPA (LLM-enhanced Pointer Analysis), a vision that integrates LLMs into pointer analysis to enhance both precision and scalability. LMPA identifies user-defined functions that resemble system APIs and models them accordingly, thereby mitigating erroneous cross-calling-context propagation. Furthermore, it enhances summary-based analysis by inferring initial points-to sets and introducing a novel summary strategy augmented with natural language. Finally, we discuss the key challenges involved in realizing this vision. © 2025 Copyright held by the owner/author(s). Publication rights licensed to ACM.</t>
  </si>
  <si>
    <t>LLM; pointer analysis; semantic understanding</t>
  </si>
  <si>
    <t>Abstracting; Application programming interfaces (API); Computational linguistics; Human engineering; Natural language processing systems; Calling contexts; Conservative treatments; Initial point; Language model; Large language model; Natural languages; Pointer analysis; Semantics understanding; User Defined Functions; Semantics</t>
  </si>
  <si>
    <t>Natural Science Foundation of Beijing Municipality, (L243010); Natural Science Foundation of Beijing Municipality</t>
  </si>
  <si>
    <t>We thank the anonymous reviewers for their comments. This work was supported by Beijing Natural Science Foundation(L243010).</t>
  </si>
  <si>
    <t>Andersen L.O., Program analysis and specialization for the C programming language, (1994); Babic D.; Hu A.J., Calysto: scalable and precise extended static checking, Proceedings of the 30th International Conference on Software Engineering (Leipzig, Germany) (ICSE’08), pp. 211-220, (2008); Barbar M.; Sui Y.; Chen S., Object versioning for flow-sensitive pointer analysis, 2021 IEEE/ACM International Symposium on Code Generation and Optimization (CGO), pp. 222-235, (2021); Bodik R.; Anik S., Path-sensitive value-flow analysis, Proceedings of the 25th ACM SIGPLAN-SIGACT Symposium on Principles of Programming Languages (, pp. 237-251, (1998); Cheng B.; Zhang C.; Wang K.; Shi L.; Liu Y.; Wang H.; Guo Y.; Li D.; Chen X., Semantic-enhanced indirect call analysis with large language models, Proceedings of the 39th IEEE/ACM International Conference on Automated Software Engineering, pp. 430-442, (2024); Das M.; Liblit B.; Fahndrich M.; Rehof J., Estimating the impact of scalable pointer analysis on optimization, International Static Analysis Symposium, pp. 260-278, (2001); Du X.; Zheng G.; Wang K.; Feng J.; Deng W.; Liu M.; Chen B.; Peng X.; Ma T.; Lou Y., Vul-rag: Enhancing llm-based vulnerability detection via knowledge-level rag, (2024); CodeQL, (2024); Guo J.; Wang C.; Xu X.; Su Z.; Zhang X., RepoAudit: An Autonomous LLM-Agent for Repository-Level Code Auditing, Proceedings of the 42nd International Conference on Machine Learning, (2025); Heintze N.; Tardieu O., Demand-driven pointer analysis, ACM SIGPLAN Notices, 36, 5, pp. 24-34, (2001); Jeon M.; Lee M.; Oh H., Learning graph-based heuristics for pointer analysis without handcrafting application-specific features, Proceedings of the ACM on Programming Languages, 4, pp. 1-30, (2020); Ji Y.; Dai T.; Zhou Z.; Tang Y.; He J., Artemis: Toward Accurate Detection of Server-Side Request Forgeries through LLM-Assisted Inter-Procedural Path-Sensitive Taint Analysis, Proceedings of the ACM on Programming Languages, 9, pp. 1349-1377, (2025); Lei Y.; Sui Y., Fast and precise handling of positive weight cycles for field-sensitive pointer analysis, Static Analysis: 26th International Symposium, SAS 2019, pp. 27-47, (2019); Li H.; Hao Y.; Zhai Y.; Qian Z., Enhancing static analysis for practical bug detection: An llm-integrated approach, Proceedings of the ACM on Programming Languages, 8, pp. 474-499, (2024); Li Y.; Tan T.; Moller A.; Smaragdakis Y., Precision-guided context sensitivity for pointer analysis, Proceedings of the ACM on Programming Languages, 2, pp. 1-29, (2018); Li Y.; Tan T.; Moller A.; Smaragdakis Y., Scalability-first pointer analysis with self-tuning context-sensitivity, Proceedings of the 2018 26th ACM joint meeting on european software engineering conference and symposium on the foundations of software engineering, pp. 129-140, (2018); Li Z.; Dutta S.; Naik M., IRIS: LLM-assisted static analysis for detecting security vulnerabilities, The Thirteenth International Conference on Learning Representations, (2025); Liu P.; Li Y.; Swain B.; Huang J., PUS: A fast and highly efficient solver for inclusion-based pointer analysis, Proceedingsofthe44thInternationalConferenceonSoftwareEngineering, pp. 1781-1792, (2022); Liu P.; Sun C.; Zheng Y.; Feng X.; Qin C.; Wang Y.; Xu Z.; Li Z.; Di P.; Jiang Y.; Sun L., LLM-Powered Static Binary Taint Analysis, ACM Trans. Softw. Eng. Methodol., 34, 3, (2025); Quintao Pereira F.M.; Berlin D., Wave propagation and deep propagation for pointer analysis, 2009 International Symposium on Code Generation and Optimization, pp. 126-135, (2009); Shi Q.; Xiao X.; Wu R.; Zhou J.; Fan G.; Zhang C., Pinpoint: Fast and precise sparse value flow analysis for million lines of code, Proceedings of the 39th ACM SIGPLAN Conference on Programming Language Design and Implementation, pp. 693-706, (2018); Spath J.; Quang Do L.N.; Ali K.; Bodden E., Boomerang: Demand-driven flow-and context-sensitive pointer analysis for java, 30th European Conference on Object-Oriented Programming (ECOOP 2016), pp. 22-31, (2016); Sui Y.; Xue J., On-demand strong update analysis via value-flow refinement, Proceedings of the 2016 24th ACM SIGSOFT international symposium on foundations of software engineering, pp. 460-473, (2016); Sui Y.; Xue J., SVF: interprocedural static value-flow analysis in LLVM, Proceedings of the 25th International Conference on Compiler Construction (Barcelona, Spain) (CC’16), pp. 265-266, (2016); Sui Y.; Xue J., Value-flow-based demand-driven pointer analysis for C and C++, IEEE Transactions on Software Engineering, 46, 8, pp. 812-835, (2018); Sun W.; Miao Y.; Li Y.; Zhang H.; Fang C.; Liu Y.; Deng G.; Liu Y.; Chen Z., Source code summarization in the era of large language models, (2024); Sun Y.; Wu D.; Xue Y.; Liu H.; Wang H.; Xu Z.; Xie X.; Liu Y., Gptscan: Detecting logic vulnerabilities in smart contracts by combining gpt with program analysis, Proceedings of the IEEE/ACM 46th International Conference on Software Engineering, pp. 1-13, (2024); Wang C.; Liu J.; Peng X.; Liu Y.; Lou Y., Boosting static resource leak detection via llm-based resource-oriented intention inference, 2025 IEEE/ACM 47th International Conference on Software Engineering (ICSE), (2025); Wang J.; Chen Y., A review on code generation with llms: Application and evaluation, 2023 IEEE International Conference on Medical Artificial Intelligence (MedAI), pp. 284-289, (2023); Xie Y.; Aiken A., Scalable error detection using boolean satisfiability, Proceedings of the 32nd ACM SIGPLAN-SIGACT Symposium on Principles of Programming Languages (Long Beach, California, USA) (POPL, pp. 351-363, (2005); Yang C.; Zhao Z.; Xie Z.; Li H.; Zhang L., Knighter: Transforming static analysis with llmsynthesized checkers, (2025); Yao P.; Zhou J.; Xiao X.; Shi Q.; Wu R.; Zhang C., Falcon: A Fused Approach to Path-Sensitive Sparse Data Dependence Analysis, Proceedings of the ACM on Programming Languages 8, PLDI, 2024, pp. 567-592, (2024); Yuan Z.; Chen W.; Wang H.; Yu K.; Peng X.; Lou Y., Transagent: An llm-based multi-agent system for code translation, (2024); Zhai Y.; Hao Y.; Zhang H.; Wang D.; Song C.; Qian Z.; Lesani M.; Krishnamurthy S.V.; Yu P., UBITect: a precise and scalable method to detect use-before-initialization bugs in Linux kernel, Proceedings of the 28th ACM Joint Meeting on European Software Engineering Conference and Symposium on the Foundations of Software Engineering, pp. 221-232, (2020); Zhao J.; Li Y.; Zou Y.; Liang Z.; Xiao Y.; Li Y.; Peng B.; Zhong N.; Wang X.; Wang W., Leveraging semantic relations in code and data to enhance taint analysis of embedded systems, 33rd USENIX Security Symposium (USENIX Security 24), pp. 7067-7084, (2024)</t>
  </si>
  <si>
    <t>Y. Guo; Peking University, China; email: yaoguo@pku.edu.cn</t>
  </si>
  <si>
    <t>2-s2.0-105021598776</t>
  </si>
  <si>
    <t>Migut G.; Buszydlik A.; De Weerdt M.M.</t>
  </si>
  <si>
    <t>Migut, Gosia (55571106600); Buszydlik, Aleksander (58368072800); De Weerdt, Mathijs M. (6508150096)</t>
  </si>
  <si>
    <t>55571106600; 58368072800; 6508150096</t>
  </si>
  <si>
    <t>The Research Project in Computer Science Bachelor Education: Undergraduate Research Experience at Scale</t>
  </si>
  <si>
    <t>10.1145/3724363.3729101</t>
  </si>
  <si>
    <t>https://www.scopus.com/inward/record.uri?eid=2-s2.0-105010605005&amp;doi=10.1145%2F3724363.3729101&amp;partnerID=40&amp;md5=ef31adbf3c6b0e66d609605ba161914c</t>
  </si>
  <si>
    <t>Migut G., Delft University of Technology, Delft, Netherlands; Buszydlik A., Delft University of Technology, Delft, Netherlands; De Weerdt M.M., Delft University of Technology, Delft, Netherlands</t>
  </si>
  <si>
    <t>Exposure to research is an important component of undergraduate university education, cultivating critical thinking, problem-solving, and preparation for advanced study. However, providing individual research experiences for large cohorts of undergraduate students poses significant logistical challenges. This paper demonstrates how an undergraduate research experience can be achieved at scale for a large computer science program. Our approach integrates individual research projects into the undergraduate computer science curriculum for up to almost 400 students within a single 10-week course. We describe three key features of our approach: (1) a matching algorithm that assigns students to research projects based on their preferences, (2) peer-group collaboration, and (3) a distributed supervision and assessment model to guide students through key research activities that include reformulating research questions, designing experiments/user studies, and presenting research. Results and feedback indicate that both students and supervisors are satisfied, demonstrating the feasibility and effectiveness of this scalable approach for integrating research experiences into large undergraduate computer science programs. © 2025 Copyright held by the owner/author(s).</t>
  </si>
  <si>
    <t>distributed supervision and assessment; matching projects.; peer group collaboration; teaching research methods; undergraduate research experience</t>
  </si>
  <si>
    <t>Computer supported cooperative work; Curricula; Distributed computer systems; Education computing; Engineering education; Groupware; Problem solving; Teaching; Distributed supervision and assessment; Group collaboration; Matching project.; Matchings; Peer group collaboration; Peer groups; Research experience; Research method; Teaching research method; Teaching researches; Undergraduate research; Undergraduate research experience; Students</t>
  </si>
  <si>
    <t>Ahmad Z.; Al-Thani N.J., Undergraduate Research Experience Models: A systematic review of the literature from 2011 to 2021, International Journal of Educational Research, 114, 2022, (2022); Albers N.; Neerincx M.A.; Aretz N.L.; Ali M.; Ekinci A.; Brinkman W.-P., Attitudes Toward a Virtual Smoking Cessation Coach: Relationship and Willingness to Continue, Persuasive Technology, pp. 265-274, (2023); Altmeyer P.; Angela G.; Buszydlik A.; Dobiczek K.; van Deursen A.; Liem C.C.S., Endogenous Macrodynamics in Algorithmic Recourse, 2023 IEEE Conference on Secure and Trustworthy Machine Learning (SaTML), pp. 418-431, (2023); Alvarado C.; Hilton M.; Ko A.J.; Pollock L.; Shaw K.; Spring N., Best Practices for Expanding Pathways to Undergraduate CS Research, (2020); Alvarado C.; Hummel J.; Mirza D.; Revelo R.; Yan L., Scaling and Adapting a Program for Early Undergraduate Research in Computing, Proceedings of the 53rd ACM Technical Symposium on Computer Science Education, pp. 50-56, (2022); Balayn A.; He G.; Hu A.; Yang J.; Gadiraju U., Ready Player One! Eliciting Diverse Knowledge Using A Configurable Game, Proceedings of the ACM Web Conference 2022 (Virtual Event, Lyon, France) (WWW’22), pp. 1709-1719, (2022); Beyhan Y.; Pera M.S., Covering Covers: Characterization Of Visual Elements Regarding Sleeves, Adjunct Proceedings of the 31st ACM Conference on User Modeling, Adaptation and Personalization, pp. 28-33, (2023); Bhaskaran P.; Viering T., To Tune or not to Tune: Hyperparameter Influence on the Learning Curve, BNAIC/BeneLearn 2022, (2022); Broman D., A Process for Student Group Supervision, (2015); Chen Z.; Loog M.; Krijthe J.H., Explaining Two Strange Learning Curves, Artificial Intelligence and Machine Learning, pp. 16-30, (2023); Chiarandini M.; Fagerberg R.; Gualandi S., Handling preferences in student-project allocation, Ann Oper Res, 275, 1, pp. 39-78, (2019); Dautel J.B., Applying a collective academic supervision model to the undergraduate dissertation, Psychology Teaching Review, 26, 1, pp. 18-26, (2020); Djajadi N.; Deljouyi A.; Zaidman A., Using Large Language Models to Generate Concise and Understandable Test Case Summaries, ICPC 2025, (2025); Dziugaite N.; Ardic B.; Zaidman A., What Are Massive Open Online Courses (MOOCs) Teaching About Software Testing?, Proceedings of the 5th ACM/IEEE International Conference on Automation of Software Test (AST’24), pp. 204-208, (2024); Fernandez A.S., Generalizing the CS Course-based Undergraduate Research Experience (CURE), Proceedings of the 55th ACM Technical Symposium on Computer Science Education V, 2, pp. 1642-1643, (2024); Hamid F., A course-based undergraduate research experience (CURE) in computer science: an experience report, J. Comput. Sci. Coll., 35, 6, pp. 56-65, (2020); Hsiao Y.P.; Rajagopal K., Support Student Integration of Multiple Peer Feedback on Research Writing in Thesis Circles, The Power of Peer Learning: Fostering Students’ Learning Processes and Outcomes, pp. 47-70, (2023); Huisman T.; van der Linden J.G.M.; Demirovic E., Optimal Survival Trees: A Dynamic Programming Approach, Proceedings of the AAAI Conference on Artificial Intelligence, 38, 2024, pp. 12680-12688, (2024); Ionescu A.; Vasilev K.; Buse F.; Hai R.; Katsifodimos A., AutoFeat: Transitive Feature Discovery over Join Paths, 2024 IEEE 40th International Conference on Data Engineering (ICDE), pp. 1861-1873, (2024); Kim D.; Viering T., Different approaches to fitting and extrapolating the learning curve, BNAIC/BeneLearn 2022, (2022); Lanzini E.M.; Beery S.M., Image-to-Image Translation of Synthetic Samples for Rare Classes, CV4Animals Workshop: Computer Vision for Animal Behavior Tracking and Modeling, (2021); Liscio E.; Dondera A.E.; Geadau A.; Jonker C.M.; Murukannaiah P.K., Cross-Domain Classification of Moral Values, Findings of the Association for Computational Linguistics: NAACL 2022, pp. 2727-2745, (2022); Liu A.; Vunderink P.; Quiros J.V.; Raman C.; Hung H., How Private is Low-Frequency Speech Audio in the Wild? An Analysis of Verbal Intelligibility by Humans and Machines, Proceedings of Interspeech, 2024, pp. 2725-2729, (2024); Lopatto D., Survey of Undergraduate Research Experiences (SURE): First Findings, Cell Biology Education, 3, 4, pp. 270-277, (2004); Louchtch P.A., Improving group project matchings of TU Delft’s Project Forum, (2025); Makrodimitris S.; Pronk B.; Abdelaal T.; Reinders M., An in-depth comparison of linear and non-linear joint embedding methods for bulk and single-cell multi-omics, Briefings in Bioinformatics, 25, 1, (2023); Undergraduate Research Experiences for STEM Students: Successes, Challenges, and Opportunities, (2017); Nijkamp N.; Brandt C.; Zaidman A., Naming Amplified Tests Based on Improved Coverage, 21st International Working Conference on Source Code Analysis and Manipulation (SCAM), pp. 237-241, (2021); Oosterbroek W.; Brandt C.; Zaidman A., Removing Redundant Statements in Amplified Test Cases, 21st International Working Conference on Source Code Analysis and Manipulation (SCAM), pp. 242-246, (2021); Rajagopal K.; Vrieling-Teunter E.; Ping Y.; Van Seggelen-Damen I.; Verjans S., Guiding thesis circles in higher education: towards a typology, Professional Development in Education, 50, 2, pp. 315-332, (2024); Rodrigo P.; Pouwelse J.; de Vos M., UniCon: Universal and Scalable Infrastructure for Digital Asset Management, Proceedings of the 2nd International Workshop on Distributed Infrastructure for Common Good, pp. 5-10, (2021); Romme A.G.L.; Nijhuis J.F.H., Collaborative Learning in Thesis Rings, (2002); Rorrer A.S.; Allen J.; Zuo H., A National Study of Undergraduate Research Experiences in Computing: Implications for Culturally Relevant Pedagogy, Proceedings of the 49th ACM Technical Symposium on Computer Science Education, pp. 604-609, (2018); Schmahl K.G.; Viering T.J.; Makrodimitris S.; Jahfari A.N.; Tax D.; Loog M., Is Wikipedia succeeding in reducing gender bias? Assessing changes in gender bias in Wikipedia using word embeddings, Proceedings of the Fourth Workshop on Natural Language Processing and Computational Social Science, pp. 94-103, (2020); Stallenberg D.; Olsthoorn M.; Panichella A., Improving test case generation for REST APIs through hierarchical clustering, Proceedings of the 36th IEEE/ACM International Conference on Automated Software Engineering, pp. 117-128, (2022); Tociu A.C.; Tepeli Y.I.; Goncalves J.P., Importance Weighting Domain Adaptation Beyond Specific Target Domains, BNAIC/BeneLearn 2023, (2023); Toman M.; Yorke-Smith N., Localised Reputation in the Prisoner’s Dilemma, BNAIC/BeneLearn, 2021, pp. 761-763, (2021); van der Toorn J.; Wiersma R.; Vandivere A.; Marroquim R.; Eisemann E., A New Baseline for Feature Description on Multimodal Imaging of Paintings, Eurographics Workshop on Graphics and Cultural Heritage, (2022); Van Den Bos M.; Van Der Linden J.G.M.; Demirovic E., Piecewise Constant and Linear Regression Trees: An Optimal Dynamic Programming Approach, Proceedings of the 41st International Conference on Machine Learning, 235, pp. 48994-49007, (2024); Verhagen R.S.; Marcu A.; Neerincx M.A.; Tielman M.L., The Influence of Interdependence on Trust Calibration in Human-Machine Teams, Proceedings of HHAI, 2024, pp. 300-314, (2024); Verhagen R.S.; Neerincx M.A.; Parlar C.; Vogel M.; Tielman M.L., Personalized Agent Explanations for Human-Agent Teamwork: Adapting Explanations to User Trust, Workload, and Performance, Proceedings of the 2023 International Conference on Autonomous Agents and Multiagent Systems, pp. 2316-2318, (2023); Witting E.; Tepeli Y.I.; Goncalves J.P., Deep Domain Adaptation without Access to a Specific Target Domain, BNAIC/BeneLearn 2023, (2023); Yager R.R., On the analytic representation of the Leximin ordering and its application to flexible constraint propagation, European Journal of Operational Research, 102, 1, pp. 176-192, (1997)</t>
  </si>
  <si>
    <t>acm Europe Council; Association for Computing Machinery (ACM) Special Interest Group on Computer Science Education (SIGCSE); Informatics Europe; Radboud Universiteit</t>
  </si>
  <si>
    <t>30th Annual Conference on Innovation and Technology in Computer Science Education, ITiCSE 2025</t>
  </si>
  <si>
    <t>27 June 2025 through 2 July 2025</t>
  </si>
  <si>
    <t>Nijmegen</t>
  </si>
  <si>
    <t>979-840071567-9</t>
  </si>
  <si>
    <t>2-s2.0-105010605005</t>
  </si>
  <si>
    <t>Schieferdecker I.K.</t>
  </si>
  <si>
    <t>Schieferdecker, Ina K. (57030660000)</t>
  </si>
  <si>
    <t>Navigating the Growing Field of Research on AI for Software Testing – The Taxonomy for AI-Augmented Software Testing and an Ontology-Driven Literature Survey</t>
  </si>
  <si>
    <t>16040 LNCS</t>
  </si>
  <si>
    <t>10.1007/978-3-032-00942-5_1</t>
  </si>
  <si>
    <t>https://www.scopus.com/inward/record.uri?eid=2-s2.0-105015588555&amp;doi=10.1007%2F978-3-032-00942-5_1&amp;partnerID=40&amp;md5=79c7938cd188683dd8bb929540318f85</t>
  </si>
  <si>
    <t>Technische Universität Berlin, Einsteinufer 25, Berlin, 10587, Germany</t>
  </si>
  <si>
    <t>Schieferdecker I.K., Technische Universität Berlin, Einsteinufer 25, Berlin, 10587, Germany</t>
  </si>
  <si>
    <t>In industry, software testing is the primary method to verify and validate the functionality, performance, security, usability, and so on, of software-based systems. Test automation has gained increasing attention in industry over the last decade, following decades of intense research into test automation and model-based testing. However, designing, developing, maintaining and evolving test automation is a considerable effort. Meanwhile, AI’s breakthroughs in many engineering fields are opening up new perspectives for software testing, for both manual and automated testing. This paper reviews recent research on AI augmentation in software test automation, from no automation to full automation. It also discusses new forms of testing made possible by AI. Based on this, the newly developed taxonomy, ai4st, is presented and used to classify recent research and identify open research questions. © The Author(s), under exclusive license to Springer Nature Switzerland AG 2026.</t>
  </si>
  <si>
    <t>ai4st; Artificial Intelligence; Ontology; Semantic Web; Software Engineering; Software Quality; Software Testing; Test Automation</t>
  </si>
  <si>
    <t>Artificial intelligence; Automation; Computer aided software engineering; Computer software selection and evaluation; Semantic Web; Software quality; Software testing; Ai4st; Literature survey; Ontology's; Performance; Recent researches; Security usabilities; Semantic-Web; Software Quality; Software testings; Test Automation; Ontology</t>
  </si>
  <si>
    <t>German Informatics Society; German Testing Board; International Software Testing Qualifications Board</t>
  </si>
  <si>
    <t>The ideas presented in this paper were developed through constructive dialogue within the Testing, Analysis and Verification (TAV) section of the German Informatics Society (GI), the German Testing Board (GTB), and the International Software Testing Qualifications Board (ISTQB). While the author wrote this paper independently, she acknowledges that the writing process was aided by DeepL to fine-tune the wording. The author has no competing interests to declare that are relevant to the content of this article.</t>
  </si>
  <si>
    <t>Abran A.; Cuadrado J.J.; Garcia-Barriocanal E.; Mendes O.; Sanchez-Alonso S.; Sicilia M.A., Engineering the ontology for the SWEBOK: Issues and techniques, Ontologies for Software Engineering and Software Technology, pp. 103-121, (2006); Almeida J.P.A.; Guizzardi G.; Falbo R.; Sales T.P., Gufo: A Lightweight Implementation of the Unified Foundational Ontology (UFO), (2019); Barbosa E.F.; Nakagawa E.Y.; Maldonado J.C., Towards the establishment of an ontology of software testing, In: SEKE, 6, pp. 522-525, (2006); Calero C.; Ruiz F.; Piattini M., Ontologies for Software Engineering and Software Technology, (2006); Calvano M.; Curci A.; Lanzilotti R.; Piccinno A.; Ragone A., Leveraging large language models for usability testing: A preliminary study, Companion Proceedings of the 30Th International Conference on Intelligent User Interfaces, pp. 78-81, (2025); CC BY-SA 4.0 license, attribution-sharealike 4.0 international, Legal Code, (2025); de Almeida A.; Collins E.; Oran A.C., AI in service of software quality: How ChatGPT and personas are transforming exploratory testing, Proceedings of the XXIII Brazilian Symposium on Software Quality, pp. 179-188, (2024); de Santiago Junior V.A., A method and experiment to evaluate deep neural networks as test oracles for scientific software, Proceedings of the 3Rd ACM/IEEE International Conference on Automation of Software Test, pp. 40-51, (2022); Djajadi N.; Deljouyi A.; Zaidman A., Using large language models to generate concise and understandable test case summaries, Early Research Achievements (ERA; Engstrom E.; Petersen K.; Ali N.B.; Bjarnason E., SERP-test: A taxonomy for supporting industry-academia communication, Softw. Qual. J., 25, pp. 1269-1305, (2017); Felderer M.; Schieferdecker I., A taxonomy of risk-based testing, Int. J. Softw. Tools Technol. Transfer, 16, 5, pp. 559-568, (2014); Felderer M.; Zech P.; Breu R.; Buchler M.; Pretschner A., Model-based security testing: A taxonomy and systematic classification, Softw. Test. Verif. Reliab., 26, 2, pp. 119-148, (2016); Happe A.; Cito J., Getting pwn’d by AI: Penetration testing with large language models, Proceedings of the 31St ACM Joint European Software Engineering Conference and Symposium on the Foundations of Software Engineering, pp. 2082-2086, (2023); Leu B.; Volken J.; Kropp M.; Dogru N.; Anslow C.; Biddle R., Reducing workload in using AI-based API REST test generation, Proceedings of the 5Th ACM/IEEE International Conference on Automation of Software Test (AST 2024), pp. 147-148, (2024); Maia C.J.D.L.; Aguiar Y.P.C., AI-driven acceptance testing: First insights exploring the educational potential for test analysts, Proceedings of the XXIII Brazilian Symposium on Software Quality, pp. 665-672, (2024); Martin-Lopez A., AI-driven web API testing, Proceedings of the ACM/IEEE 42Nd International Conference on Software Engineering: Companion Proceedings, pp. 202-205, (2020); McGuinness D.L.; van Harmelen F., Owl web ontology language overview, W3C Recomm, 10, 10, (2004); Robinson P.; Ragusa C., Taxonomy and requirements rationalization for infrastructure in cloud-based software testing, 2011 IEEE Third International Conference on Cloud Computing Technology and Science, Pp. 454–461. IEEE, (2011); Rous B., Major update to ACM’s computing classification system, Commun. ACM, 55, 11, (2012); Salatino A.A.; Thanapalasingam T.; Mannocci A.; Birukou A.; Osborne F.; Motta E., The computer science ontology: A comprehensive automatically-generated taxonomy of research areas, Data Intell, 2, 3, pp. 379-416, (2020); Schieferdecker I.K., Next-Gen Software Engineering: Ai-Assisted Big Models. Arxiv Preprint Arxiv, 2409, (2024); Schieferdecker I.K., Ai4se-The AI for Software Engineering Ontology, (2025); Schieferdecker I.K., Ai4st-The AI for Software Testing Ontology, (2025); Schieferdecker I.K., Annex for ’a Taxonomy for Ai-Augmented Software Testing, (2025); Schieferdecker I.K., Stc-The Software Testing Concept Ontology, (2025); Sicilia M.; Cuadrado J.J.; Garcia E.; Rodriguez D.; Hilera J.R., The evaluation of ontological representation of the SWEBOK as a revision tool, 29Th Annual International Computer Software and Application Conference (COMPSAC), pp. 26-28, (2005); Souza E.F.D.; Falbo R.D.A.; Vijaykumar N.L., ROoST: Reference ontology on software testing, Appl. Ontol., 12, 1, pp. 59-90, (2017); Spillner A.; Bremenn H., The W-MODEL. Strengthening the bond between development and test, International Conference on Software Testing, Analysis and Review, Pp. 15–17, (2002); Spillner A.; Linz T., Software Testing Foundations: A Study Guide for the Certified Tester Exam-Foundation Level-Istqb R® Compliant; Stapic Z.; Lopez E.G.; Cabot A.G.; de Marcos Ortega L.; Strahonja V., Performing systematic literature review in software engineering, Central European Conference on Information and Intelligent Systems, P. 441. Faculty of Organization and Informatics Varazdin, (2012); Tebes G.; Olsina L.; Peppino D.; Becker P., Testtdo: A Top-Domain Software Testing Ontology, pp. 364-377, (2020); Tebes G.; Peppino D.; Becker P.; Matturro G.; Solari M.; Olsina L., Analyzing and documenting the systematic review results of software testing ontologies, Inf. Softw. Technol., 123, (2020); Usman M.; Britto R.; Borstler J.; Mendes E., Taxonomies in software engineering: A systematic mapping study and a revised taxonomy development method, Inf. Softw. Technol., 85, pp. 43-59, (2017); Utting M.; Pretschner A.; Legeard B., A taxonomy of model-based testing approaches, Softw. Test. Verif. Reliab., 22, 5, pp. 297-312, (2012); Wang H.; Xu T.; Wang B., Deep multiple assertions generation, Proceedings of the 2024 IEEE/ACM First International Conference on AI Foundation Models and Software Engineering, pp. 1-11, (2024); Washizaki H.E., Guide to the Software Engineering Body of Knowledge (SWE-BOK Guide), Version, 4, (2024); Wille C.; Abran A.; Desharnais J.M.; Dumke R., The quality concepts and sub concepts in SWEBOK: An ontology challenge, International Workshop on Software Measurement (IWSM), 18, (2003); Zhu H.; Huo Q., Developing software testing ontology in UML for a software growth environment of web-based applications, Software Evolution with UML and XML, pp. 263-295, (2005)</t>
  </si>
  <si>
    <t>I.K. Schieferdecker; Technische Universität Berlin, Berlin, Einsteinufer 25, 10587, Germany; email: ina.schieferdecker@tu-berlin.de</t>
  </si>
  <si>
    <t>Remke A.; Steffen B.</t>
  </si>
  <si>
    <t>30th International Conference on Formal Methods for Industrial Critical Systems, FMICS 2025</t>
  </si>
  <si>
    <t>27 August 2025 through 28 August 2025</t>
  </si>
  <si>
    <t>Aarhus</t>
  </si>
  <si>
    <t>978-303200941-8</t>
  </si>
  <si>
    <t>2-s2.0-105015588555</t>
  </si>
  <si>
    <t>Acharya J.; Ginde G.</t>
  </si>
  <si>
    <t>Acharya, Jagrit (58890384000); Ginde, Gouri (57190689167)</t>
  </si>
  <si>
    <t>58890384000; 57190689167</t>
  </si>
  <si>
    <t>BugsRepo: A Comprehensive Curated Dataset of Bug Reports, Comments and Contributors Information from Bugzilla</t>
  </si>
  <si>
    <t>10.1145/3756681.3756994</t>
  </si>
  <si>
    <t>https://www.scopus.com/inward/record.uri?eid=2-s2.0-105027182820&amp;doi=10.1145%2F3756681.3756994&amp;partnerID=40&amp;md5=dcd3f9e0f5a2d77bbf1afa932fae39c2</t>
  </si>
  <si>
    <t>Electrical and Software Engineering, University Of Calgary, Calgary, AB, Canada</t>
  </si>
  <si>
    <t>Acharya J., Electrical and Software Engineering, University Of Calgary, Calgary, AB, Canada; Ginde G., Electrical and Software Engineering, University Of Calgary, Calgary, AB, Canada</t>
  </si>
  <si>
    <t>Bug reports help software development teams enhance software quality, yet their utility is often compromised by unclear or incomplete information. This issue not only hinders developers' ability to quickly understand and resolve bugs but also poses significant challenges for various software maintenance prediction systems, such as bug triaging, severity prediction, and bug report summarization. To address this issue, we introduce BugsRepo, a multifaceted dataset derived from Mozilla projects that offers three key components to support a wide range of software maintenance tasks.Our dataset includes a Bug report meta-data &amp; Comments dataset with detailed records for 119,585 fixed or closed and resolved bug reports, capturing fields like severity, creation time, status, and resolution to provide rich contextual insights. Also, BugsRepo features a contributor information dataset comprising 19,351 Mozilla community members, enriched with metadata on user roles, activity history, and contribution metrics such as the number of bugs filed, comments made, and patches reviewed, thus offering valuable information for tasks like developer recommendation. This contributor data further enables future research into expert identification within specific software modules, analysis of collaboration networks, prediction of bug resolution times based on assignee profiles, and studies on the impact of contributor experience on bug report quality. Lastly, the dataset provides a structured bug report subset of 10,351 well-structured bug reports, complete with steps to reproduce, actual behavior, and expected behavior. After this initial filter, a secondary filtering layer is applied using the CTQRS scale with additional filtering based on the CTQRS scale, a framework that uses dependency parsing and rule-based indicators to automatically assess the quality of the bug report by evaluating their morphological, relational, and analytical properties. By integrating static metadata, contributor statistics, and detailed comment threads, BugsRepo presents a holistic view of each bug's history, supporting advancements in automated bug report analysis, which can enhance the efficiency and effectiveness of software maintenance processes. © 2025 Copyright held by the owner/author(s).</t>
  </si>
  <si>
    <t>Bug-Fix Dataset; Mining Software Repositories; Software Maintenance</t>
  </si>
  <si>
    <t>Behavioral research; Computer software selection and evaluation; Data mining; Metadata; Program debugging; Quality control; Software design; Software quality; Bug fixes; Bug reports; Bug-fix dataset; Incomplete information; Mining software; Mining software repository; Mozilla; Software development teams; Software Quality; Software repositories; Computer software maintenance</t>
  </si>
  <si>
    <t>Natural Sciences and Engineering Research Council of Canada, NSERC, (RGPIN-2023- 03365); Natural Sciences and Engineering Research Council of Canada, NSERC</t>
  </si>
  <si>
    <t>This research is supported by NSERC Discovery grant RGPIN-2023- 03365. Also, we thank the anonymous reviewers for their constructive feedback, which has helped improve this work further.</t>
  </si>
  <si>
    <t>Beautiful Soup Documentation; Beautiful Soup 4.12.0 documentation; Bugzilla, (2024); How to write a good bug report-github.com, (2024); R: The R Project for Statistical Computing-r-project.org, (2024); Acharya J.; Ginde G., Graph Neural Network vs. Large Language Model: A Comparative Analysis for Bug Report Priority and Severity Prediction, Proceedings of the 20th International Conference on Predictive Models and Data Analytics in Software Engineering (Porto de Galinhas, Brazil) (PROMISE2024, pp. 2-11; Anis Ahmed H., CapBug-A Framework for Automatic Bug Categorization and Prioritization Using NLP and Machine Learning Algorithms, IEEE Access, 9, pp. 50496-50512, (2021); Ahsan S., Mining effort data from the oss repository of developer's bug fix activity, Journal of Information Technology in Asia, 3, pp. 67-80, (2010); Anvik J., Who should fix this bug, Proc. of the 28th Inter. Conference on Software Engineering (Shanghai, China) (ICSE '06), pp. 361-370, (2006); Ardimento P.; Dinapoli A., Knowledge extraction from online open source bug tracking systems to predict bug-fixing time, Proceedings of the 7th international conference on web intelligence, mining and semantics, pp. 1-9, (2017); Bani-Salameh H., A Deep-Learning-Based Bug Priority Prediction Using RNN-LSTM Neural Networks, E-Informatica Software Engineering Journal, 15, 1, (2021); Chen X.; Jiang H.; Li X.; He T.; Chen Z., Automated quality assessment for crowdsourced test reports of mobile applications, 2018 IEEE 25th International Conference on Software Analysis, Evolution and Reengineering (SANER), pp. 368-379, (2018); Dai J., Graph collaborative filtering-based bug triaging, Journal of Systems and Software, 200, (2023); Erfani Joorabchi M., Works for me! characterizing non-reproducible bug reports, Proc. of the 11th working conference on mining software repositories, pp. 62-71, (2014); Fang S., Effective Prediction of Bug-Fixing Priority viaWeighted Graph Convolutional Networks, IEEE Transactions on Reliability, 70, 2, pp. 563-574, (2021); Fazzini M., Automatically translating bug reports into test cases for mobile apps, Proc. of the 27th ACM SIGSOFT Inter. Symposium on Software Testing and Analysis, pp. 141-152, (2018); Habayeb M., The firefox temporal defect dataset, 2015 IEEE/ACM 12th Working Conference on Mining Software Repositories, pp. 498-501, (2015); Hao R.; Feng Y.; Jones J.A.; Li Y.; Chen Z., CTRAS: Crowdsourced test report aggregation and summarization, 2019 IEEE/ACM 41st International Conference on Software Engineering (ICSE), pp. 900-911, (2019); He J.; Xu L.; Fan Y.; Xu Z.; Yan M.; Lei Y., Deep learning based valid bug reports determination and explanation, 2020 IEEE 31st International Symposium on Software Reliability Engineering (ISSRE), pp. 184-194, (2020); He Jiang J., Mining authorship characteristics in bug repositories, SCIENCE CHINA Information Sciences, 60, 1, (2017); Huang Z.; Shao Z.; Fan G.; Yu H.; Kng Y.; Zhou Z., Bug report priority prediction using developer-oriented socio-technical features, Proc. of the 13th Asia-Pacific Symposium on Internetware, pp. 202-211, (2022); Jahanshahi H., DABT: A Dependency-aware Bug Triaging Method, Proc. of the 25th Inter. Conference on Evaluation and Assessment in Software Engineering (Trondheim, Norway) (EASE '21), pp. 221-230, (2021); Kouzari E., Process Mining for Process Conformance Checking in an OSS Project: An Empirical Research, Open Source Systems: Enterprise Software and Solutions, Ioannis Stamelos, Jesus M. Gonzalez-Barahoña, Iraklis Varlamis, and Dimosthenis Anagnostopoulos (Eds.), pp. 79-89, (2018); Kumar R., A Comparative Analysis of Multiple Defect Tracking Systems, Fuzzy Systems and Soft Computing, (2020); Lamkanfi A., The Eclipse and Mozilla defect tracking dataset: A genuine dataset for mining bug information, 2013 10th Working Conference on Mining Software Repositories (MSR), pp. 203-206, (2013); Lee D., Systematic Review of Bug Report Processing Techniques to Improve Software Management Performance, Journal of Information Processing Systems, 15, 4, pp. 967-985, (2019); Li X., Unsupervised deep bug report summarization, Proc. of the 26th Conference on Program Comprehension, pp. 144-155, (2018); Liu H., Bugsum: Deep context understanding for bug report summarization, Proc. of the 28th Inter. Conference on Program Comprehension, pp. 94-105, (2020); Mani S., DeepTriage: Exploring the Effectiveness of Deep Learning for Bug Triaging, Proc. of the ACM India Joint Inter. Conference on Data Science and Management of Data (Kolkata, India) (CODS-COMAD '19), pp. 171-179, (2019); Moran K., Enhancing Android application bug reporting, Proceedings of the 2015 10th Joint Meeting on Foundations of Software Engineering (Bergamo, Italy) (ESEC/FSE 2015, pp. 1045-1047; Writing Guidelines B., (2024); Bug Writing Guidelines, (2024); Bug Writing Guidelines, (2024); Wiki M., Bugzilla: REST API, (2024); Paikari E., Bug Report Quality Prediction and the Impact of Including Videos on the Bug Reporting Process, (2023); Qi P.; Zhang Y.; Zhang Y.; Bolton J.; Manning C.D., Stanza: A Python Natural Language Processing Toolkit for Many Human Languages, Proceedings of the 58th Annual Meeting of the Association for Computational Linguistics: System Demonstrations, (2020); Yousuf Ramay W.; Umer Q.; Yin X.; Zhu C.; Illahi I., Deep Neural Network-Based Severity Prediction of Bug Reports, IEEE Access, 7, pp. 46846-46857, (2019); Robles G., Replicating MSR: A study of the potential replicability of papers published in the Mining Software Repositories Proc, 2010 7th IEEE Working Conference on Mining Software Repositories (MSR, pp. 171-180, (2010); Qasem Shatnawi M., An assessment of eclipse bugs' priority and severity prediction using machine learning, Inter. Journal of Communication Networks and Information Security, 14, 1, pp. 62-69, (2022); Wang D.; Zhang Z.; Feng S.; Halfond J.W.G.; Yu T., An Empirical Study on Leveraging Images in Automated Bug Report Reproduction, (2025); Wang Q.Q., Evaluating the usefulness of ir-based fault localization techniques, Proc. of the 2015 Inter. Symposium on Software Testing and Analysis, (2015); Wu H., A spatial-temporal graph neural network framework for automated software bug triaging, Knowledge-Based Systems, 241, (2022); Xiang B., SUMLLAMA: Efficient Contrastive Representations and Fine-Tuned Adapters for Bug Report Summarization, IEEE Access, (2024); Farhan Alam Zaidi S., A Graph Convolution Network-Based Bug Triage System to Learn Heterogeneous Graph Representation of Bug Reports, IEEE Access, 10, pp. 20677-20689, (2022); Zhang H.; Zhao Y.; Yu S.; Chen Z., Automated Quality Assessment for Crowdsourced Test Reports Based on Dependency Parsing, 2022 9th International Conference on Dependable Systems and Their Applications (DSA), pp. 34-41, (2022); Zhang J.; Wang X.; Hao D.; Xie B.; Zhang L.; Mei H., A survey on bug-report analysis, Science China Information Sciences, 58, 2, pp. 1-24, (2015); Zhu J., Multi-extract and Multi-level Dataset of Mozilla Issue Tracking History, 2016 IEEE/ACM 13th Working Conference on Mining Software Repositories (MSR), pp. 472-475, (2016); Zimmermann T., What Makes a Good Bug Report?, IEEE Transactions on Software Engineering, 36, pp. 618-643, (2010); Zimmermann T., Characterizing and predicting which bugs get reopened, 2012 34th Inter. Conference on Software Engineering (ICSE), pp. 1074-1083, (2012)</t>
  </si>
  <si>
    <t>J. Acharya; Electrical and Software Engineering, University Of Calgary, Calgary, Canada; email: jagrit.acharya1@ucalgary.ca</t>
  </si>
  <si>
    <t>2-s2.0-105027182820</t>
  </si>
  <si>
    <t>Fukuda N.; Nozue H.; Oishi H.</t>
  </si>
  <si>
    <t>Fukuda, Nobukazu (57322242300); Nozue, Haruhisa (57194211629); Oishi, Haruo (13608278600)</t>
  </si>
  <si>
    <t>57322242300; 57194211629; 13608278600</t>
  </si>
  <si>
    <t>Small Language Model Agent for the Operations of Continuously Updating ICT Systems</t>
  </si>
  <si>
    <t>10.1109/ACCESS.2025.3544637</t>
  </si>
  <si>
    <t>https://www.scopus.com/inward/record.uri?eid=2-s2.0-86000739074&amp;doi=10.1109%2FACCESS.2025.3544637&amp;partnerID=40&amp;md5=21a8d5b72c4204d335c4e96294d16711</t>
  </si>
  <si>
    <t>NTT Corporation, NTT Access Network Service Systems Laboratories, Tokyo, 180-8585, Japan</t>
  </si>
  <si>
    <t>Fukuda N., NTT Corporation, NTT Access Network Service Systems Laboratories, Tokyo, 180-8585, Japan; Nozue H., NTT Corporation, NTT Access Network Service Systems Laboratories, Tokyo, 180-8585, Japan; Oishi H., NTT Corporation, NTT Access Network Service Systems Laboratories, Tokyo, 180-8585, Japan</t>
  </si>
  <si>
    <t>The management of ICT systems requires the implementation of appropriate operational procedures that are aligned with the specific system state and adhere to the latest updates and revisions of manuals and policies. The implementation of autonomous system operation has the potential to reduce the time and burden of human endeavors. Large Language Model (LLM) agents are expected to interact with ICT systems and operate them autonomously. However, existing LLM agents presume a sophisticated reasoning capability of API-based proprietary LLMs, which gives rise to concerns regarding operational costs and confidentiality. Therefore, we propose a novel framework for the Small Language Model (SLM) agent that is designed to adapt to a continuously updating environment. The proposed method addresses the limitation of the reasoning performance of the SLM agent using nested thoughts and prompt reconfiguration. In particular, we empirically identify the shortcut reasoning of the SLM agent and put forward an exemplar selection method to address this issue. We extensively evaluate the proposed method using both synthetic and real-world benchmarks and demonstrate that it significantly enhances the performance of the SLM agent with some computational overhead in comparison with the baselines. © 2025 The Authors.</t>
  </si>
  <si>
    <t>AIOps; Communication system operations and management; LLM agent; small language model</t>
  </si>
  <si>
    <t>Artificial intelligence; Autonomous agents; AIOp; Communication system operations and management; ICT systems; Language model; Large language model agent; Model agents; Operational procedures; Small language model; System state; Benchmarking</t>
  </si>
  <si>
    <t>Brown T.B., Language models are few-shot learners, (2020); Ouyang L.; Wu J.; Jiang X.; Almeida D.; Wainwright C.L.; Mishkin P.; Zhang C.; Agarwal S.; Slama K.; Ray A.; Schulman J.; Hilton J.; Kelton F.; Miller L.E.; Simens M.; Askell A.; Welinder P.; Christiano P.; Leike J.; Lowe R., Training language models to follow instructions with human feedback, Proc. Adv. Neural Inf. Process. Syst., pp. 27730-27744, (2022); Touvron H.; Lavril T.; Izacard G.; Martinet X.; Lachaux M.-A.; Lacroix T.; Roziere B.; Goyal N.; Hambro E.; Azhar F.; Rodriguez A.; Joulin A.; Grave E.; Lample G., LLaMA: Open and efficient foundation language models, (2023); Touvron H., LLaMA 2: Open foundation and fine-tuned chat models, (2023); Maddigan P.; Susnjak T., Chat2VIS: Generating data visualizations via natural language using ChatGPT, codex and GPT-3 large language models, IEEE Access, 11, pp. 45181-45193, (2023); Kholgh D.K.; Kostakos P., PAC-GPT: A novel approach to generating synthetic network traffic with GPT-3, IEEE Access, 11, pp. 114936-114951, (2023); Xiang B.; Shao Y., SumLLaMA: Efficient contrastive representations and fine-tuned adapters for bug report summarization, IEEE Access, 12, pp. 78562-78571, (2024); Wei J.; Wang X.; Schuurmans D.; Bosma M.; Ichter B.; Xia F.; Chi E.H.; Le Q.V.; Zhou D., Chain-of-thought prompting elicits reasoning in large language models, Proc. Adv. Neural Inf. Process. Syst., pp. 24824-24837, (2022); Wang L.; Ma C.; Feng X.; Zhang Z.; Yang H.; Zhang J.; Chen Z.; Tang J.; Chen X.; Lin Y.; Zhao W.X.; Wei Z.; Wen J., A survey on large language model based autonomous agents, Frontiers Comput. Sci., 18, 6, (2024); Singh I.; Blukis V.; Mousavian A.; Goyal A.; Xu D.; Tremblay J.; Fox D.; Thomason J.; Garg A., ProgPrompt: Generating situated robot task plans using large language models, Proc. IEEE Int. Conf. Robot. Autom. (ICRA), pp. 11523-11530, (2023); Wang G.; Xie Y.; Jiang Y.; Mandlekar A.; Xiao C.; Zhu Y.; Fan L.; Anandkumar A., Voyager: An open-ended embodied agent with large language models, Proc. Intrinsically-Motivated Open-Ended Learn. Workshop @NeurIPS, (2023); Zheng L.; Wang R.; Wang X.; An B., Synapse: Trajectory-as-exemplar prompting with memory for computer control, Proc. NeurIPS Found. Models Decis. Making Workshop, (2023); Roy D.; Zhang X.; Bhave R.; Bansal C.; Las-Casas P.; Fonseca R.; Rajmohan S., Exploring LLM-based agents for root cause analysis, Proc. 32nd ACM Int. Conf. Found. Softw. Eng., pp. 208-219, (2024); Ghosh S.; Shetty M.; Bansal C.; Nath S., How to fight production incidents? An empirical study on a large-scale cloud service, Proc. 13th Symp. Cloud Comput., pp. 126-141, (2022); Ahmed T.; Ghosh S.; Bansal C.; Zimmermann T.; Zhang X.; Rajmohan S., Recommending root-cause and mitigation steps for cloud incidents using large language models, Proc. IEEE/ACM 45th Int. Conf. Softw. Eng. (ICSE), pp. 1737-1749, (2023); Chen Y.; Xie H.; Ma M.; Kang Y.; Gao X.; Shi L.; Cao Y.; Gao X.; Fan H.; Wen M.; Zeng J.; Ghosh S.; Zhang X.; Zhang C.; Lin Q.; Rajmohan S.; Zhang D.; Xu T., Automatic root cause analysis via large language models for cloud incidents, Proc. 19th Eur. Conf. Comput. Syst., pp. 674-688, (2024); Zhou X.; Li G.; Sun Z.; Liu Z.; Chen W.; Wu J.; Liu J.; Feng R.; Zeng G., D-bot: Database diagnosis system using large language models, Proc. VLDB Endowment, 17, 10, pp. 2514-2527, (2024); Shetty M.; Chen Y.; Somashekar G.; Ma M.; Simmhan Y.; Zhang X.; Mace J.; Vandevoorde D.; Las-Casas P.; Gupta S.M.; Nath S.; Bansal C.; Rajmohan S., Building AI agents for autonomous clouds: Challenges and design principles, Proc. ACM Symp. Cloud Comput., pp. 99-110, (2024); Jiang A.Q.; Sablayrolles A.; Mensch A.; Bamford C.; Chaplot D.S.; Casas D.D.L.; Bressand F.; Lengyel G.; Lample G.; Saulnier L.; Lavaud L.R.; Lachaux M.-A.; Stock P.; Scao T.L.; Lavril T.; Wang T.; Lacroix T.; Sayed W.E., Mistral 7B, (2023); Mesnard T., Gemma: Open models based on Gemini research and technology, Mar, (2024); Liu X., AgentBench: Evaluating LLMs as agents, Proc. 12th Int. Conf. Learn. Represent., (2023); Sodhi P.; Branavan S.R.K.; Artzi Y.; McDonald R., SteP: Stacked LLM policies for web actions, Proc. 1st Conf. Lang. Model., (2024); Huang X.; Liu W.; Chen X.; Wang X.; Wang H.; Lian D.; Wang Y.; Tang R.; Chen E., Understanding the planning of LLM agents: A survey, (2024); Yao S.; Zhao J.; Yu D.; Du N.; Shafran I.; Narasimhan K.R.; Cao Y., ReAct: Synergizing reasoning and acting in language models, Proc. 11th Int. Conf. Learn. Represent., (2022); Huang W.; Xia F.; Xiao T.; Chan H.; Liang J.; Florence P.; Zeng A.; Tompson J.; Mordatch I.; Chebotar Y.; Sermanet P.; Brown N.; Jackson T.; Luu L.; Levine S.; Hausman K.; Ichter B., Inner monologue: Embodied reasoning through planning with language models, Proc. 6th Annu. Conf. Robot Learn., (2022); Zeng A.; Liu M.; Lu R.; Wang B.; Liu X.; Dong Y.; Tang J., AgentTuning: Enabling generalized agent abilities for LLMs, Proc. Findings Assoc. Comput. Linguistics ACL., pp. 3053-3077, (2024); Wu C.; Gan Y.; Ge Y.; Lu Z.; Wang J.; Feng Y.; Shan Y.; Luo P., LLaMA pro: Progressive LLaMA with block expansion, Proc. 62nd Annu. Meeting Assoc. Comput. Linguistics., pp. 6518-6537, (2024); Nakano R.; Hilton J.; Balaji S.; Wu J.; Ouyang L.; Kim C.; Hesse C.; Jain S.; Kosaraju V.; Saunders W.; Jiang X.; Cobbe K.; Eloundou T.; Krueger G.; Button K.; Knight M.; Chess B.; Schulman J., WebGPT: Browser-assisted question-answering with human feedback, (2021); Huang W.; Abbeel P.; Pathak D.; Mordatch I., Language models as zero-shot planners: Extracting actionable knowledge for embodied agents, Proc. Int. Conf. Mach. Learn., pp. 9118-9147, (2022); Vezhnevets A.; Osindero S.; Schaul T.; Heess N.; Jaderberg M.; Silver D.; Kavukcuoglu K., FeUdal networks for hierarchical reinforcement learning, (2017); Nachum O.; Gu S.; Lee H.; Levine S., Data-efficient hierarchical reinforcement learning, Proc. Neural Inf. Process. Syst., pp. 3307-3317, (2018); Wang L.; Xu W.; Lan Y.; Hu Z.; Lan Y.; Lee R.K.-W.; Lim E.-P., Plan-and-solve prompting: Improving zero-shot chain-of-thought reasoning by large language models, Proc. 61st Annu. Meeting Assoc. Comput. Linguistics., pp. 2609-2634, (2023); Yao S.; Yu D.; Zhao J.; Shafran I.; Griffiths T.L.; Cao Y.; Narasimhan K.R., Tree of thoughts: Deliberate problem solving with large language models, Proc. 27th Conf. Neural Inf. Process. Syst., (2023); Besta M.; Blach N.; Kubicek A.; Gerstenberger R.; Podstawski M.; Gianinazzi L.; Gajda J.; Lehmann T.; Niewiadomski H.; Nyczyk P.; Hoefler T., Graph of thoughts: Solving elaborate problems with large language models, Proc. Conf. AAAI Artif. Intell., 38, 16, pp. 17682-17690, (2024); Yu J.; He R.; Ying R., Thought propagation: An analogical approach to complex reasoning with large language models, Proc. 12th Int. Conf. Learn. Represent., (2023); Prasad A.; Koller A.; Hartmann M.; Clark P.; Sabharwal A.; Bansal M.; Khot T., ADaPT: As-needed decomposition and planning with language models, Proc. Findings Assoc. Comput. Linguistics., pp. 4226-4252, (2024); Welleck S.; Lu X.; West P.; Brahman F.; Shen T.; Khashabi D.; Choi Y., Generating sequences by learning to self-correct, Proc. 11th Int. Conf. Learn. Represent., (2022); Madaan A.; Tandon N.; Gupta P.; Hallinan S.; Gao L.; Wiegreffe S.; Alon U.; Dziri N.; Prabhumoye S.; Yang Y.; Welleck S.; Majumder B.P.; Gupta S.; Yazdanbakhsh A.; Clark P., Self-refine: Iterative refinement with self-feedback, Proc. 37th Conf. Neural Inf. Process. Syst., pp. 46534-46594, (2023); Shinn N.; Labash B.; Gopinath A., Reflexion: Language agents with verbal reinforcement learning, Proc. 37th Conf. Neural Inf. Process. Syst., pp. 8634-8652, (2023); Zhao A.; Huang D.; Xu Q.; Lin M.; Liu Y.; Huang G., ExpeL: LLM agents are experiential learners, Proc. Conf. AAAI Artif. Intell., 38, 17, pp. 19632-19642, (2024); Kagaya T.; Yuan T.J.; Lou Y.; Karlekar J.; Pranata S.; Kinose A.; Oguri K.; Wick F.; You Y., RAP: Retrieval-augmented planning with contextual memory for multimodal LLM agents, (2024); Littman M.L.; Ravi N.; Fenson E.; Howard R.V., An instance-based state representation for network repair, Proc. Nat. Conf. Artif. Intell., pp. 287-292, (2004); Zhu Q.; Yuan C., A reinforcement learning approach to automatic error recovery, Proc. 37th Annu. IEEE/IFIP Int. Conf. Dependable Syst. Netw. (DSN), pp. 729-738, (2007); Zhou W.; Xue W.; Baral R.; Wang Q.; Zeng C.; Li T.; Xu J.; Liu Z.; Shwartz L.; Grabarnik G.Y., STAR: A system for ticket analysis and resolution, Proc. 23rd ACM SIGKDD Int. Conf. Knowl. Discovery Data Mining, pp. 2181-2190, (2017); Ikeuchi H.; Watanabe A.; Hirao T.; Morishita M.; Nishino M.; Matsuo Y.; Watanabe K., Recovery command generation towards automatic recovery in ICT systems by Seq2Seq learning, Proc. IEEE/IFIP Netw. Operations Manage. Symp., pp. 1-6, (2020); Zhang D.; Zhang X.; Bansal C.; Las-Casas P.; Fonseca R.; Rajmohan S., LM-PACE: Confidence estimation by large language models for effective root causing of cloud incidents, Proc. 32nd ACM Int. Conf. Found. Softw. Eng., pp. 388-398, (2024); Wang Z.; Liu Z.; Zhang Y.; Zhong A.; Wang J.; Yin F.; Fan L.; Wu L.; Wen Q., RCAgent: Cloud root cause analysis by autonomous agents with tool-augmented large language models, Proc. 33rd ACM Int. Conf. Inf. Knowl. Manage., pp. 4966-4974, (2024); Zhu J.; He S.; Liu J.; He P.; Xie Q.; Zheng Z.; Lyu M.R., Tools and benchmarks for automated log parsing, Proc. IEEE/ACM 41st Int. Conf. Softw. Eng., Softw. Eng. Pract. (ICSE-SEIP), pp. 121-130, (2019); Wang X.; Chen Y.; Yuan L.; Zhang Y.; Li Y.; Peng H.; Ji H., Executable code actions elicit better LLM agents, Proc. Workshop Large Lang. Model (LLM) Agents, pp. 50208-50232, (2024); Tang R.; Kong D.; Huang L.; Xue H., Large language models can be lazy learners: Analyze shortcuts in in-context learning, Proc. Findings Assoc. Comput. Linguistics, pp. 4645-4657, (2023); Shridhar M.; Yuan X.; Cote M.-A.; Bisk Y.; Trischler A.; Hausknecht M., ALFWorld: Aligning text and embodied environments for interactive learning, Proc. Int. Conf. Learn. Represent., (2020); Cote M.-A.; Kadar A.; Yuan X.; Kybartas B.; Barnes T.; Fine E.; Moore J.; Hausknecht M.; El Asri L.; Adada M.; Tay W.; Trischler A., TextWorld: A learning environment for text-based games, Communications in Computer and Information Science, pp. 41-75, (2019); Reimers N.; Gurevych I., Sentence-BERT: Sentence embeddings using Siamese BERT-networks, Proc. Conf. Empirical Methods Natural Lang. Process. 9th Int. Joint Conf. Natural Lang. Process. (EMNLP-IJCNLP), pp. 3982-3992, (2019); Jiang Y.; Zhang C.; He S.; Yang Z.; Ma M.; Qin S.; Kang Y.; Dang Y.; Rajmohan S.; Lin Q.; Zhang D., XPERT: Empowering incident management with query recommendations via large language models, Proc. Int. Conf. Softw. Eng., pp. 1121-1133, (2024); Zheng M.; Feng X.; Si Q.; She Q.; Lin Z.; Jiang W.; Wang W., Multimodal table understanding, Proc. 62nd Annu. Meeting Assoc. Comput. Linguistics., pp. 9102-9124, (2024); Rusek K.; Suarez-Varela J.; Almasan P.; Barlet-Ros P.; Cabellos-Aparicio A., RouteNet: Leveraging graph neural networks for network modeling and optimization in SDN, IEEE J. Sel. Areas Commun., 38, 10, pp. 2260-2270, (2020); Almasan P.; Ferriol-Galmes M.; Paillisse J.; Suarez-Varela J.; Perino D.; Lopez D.; Perales A.A.P.; Harvey P.; Ciavaglia L.; Wong L.; Ram V.; Xiao S.; Shi X.; Cheng X.; Cabellos-Aparicio A.; Barlet-Ros P., Network digital twin: Context, enabling technologies, and opportunities, IEEE Commun. Mag., 60, 11, pp. 22-27, (2022)</t>
  </si>
  <si>
    <t>N. Fukuda; NTT Corporation, NTT Access Network Service Systems Laboratories, Tokyo, 180-8585, Japan; email: nobukazu.fukuda@ntt.com</t>
  </si>
  <si>
    <t>2-s2.0-86000739074</t>
  </si>
  <si>
    <t>Wang M.; Cai B.; Zou W.; Zhang J.</t>
  </si>
  <si>
    <t>Wang, Mengjiao (60171963900); Cai, Biyu (59233094400); Zou, Weiqin (56443384600); Zhang, Jingxuan (56269025500)</t>
  </si>
  <si>
    <t>60171963900; 59233094400; 56443384600; 56269025500</t>
  </si>
  <si>
    <t>Keys4BR: Key sentences-based model fine-tuning for better semantic representation of bug reports</t>
  </si>
  <si>
    <t>10.1016/j.infsof.2025.107943</t>
  </si>
  <si>
    <t>https://www.scopus.com/inward/record.uri?eid=2-s2.0-105021033721&amp;doi=10.1016%2Fj.infsof.2025.107943&amp;partnerID=40&amp;md5=f930b99b358e8e173534f37fac4d9252</t>
  </si>
  <si>
    <t>College of Computer Science and Technology, Nanjing University of Aeronautics and Astronautics, Nanjing, China</t>
  </si>
  <si>
    <t>Wang M., College of Computer Science and Technology, Nanjing University of Aeronautics and Astronautics, Nanjing, China; Cai B., College of Computer Science and Technology, Nanjing University of Aeronautics and Astronautics, Nanjing, China; Zou W., College of Computer Science and Technology, Nanjing University of Aeronautics and Astronautics, Nanjing, China; Zhang J., College of Computer Science and Technology, Nanjing University of Aeronautics and Astronautics, Nanjing, China</t>
  </si>
  <si>
    <t>Context: Large language models have been increasingly applied to semantic representation of bug reports due to their deep understanding of natural language. Fine-tuning large language models using bug report text is a common practice to enable models to learn domain-specific knowledge. However, the varying quality of the bug reports can introduce noise, leading to poor performance in downstream tasks. Objective: To improve the quality of semantic representation for bug reports, we propose Keys4BR, a key sentences-based model fine-tuning for better semantic representation of bug reports. Method: Specifically, we use keywords that help accurately localize bugs as anchors, designing and applying a key sentences selection strategy to choose portions of the text containing these keywords as the key information. Then we select the lightweight fine-tuning approach to fine-tune the large language model. Results: Experiments on bug reports from five open-source projects demonstrate that Keys4BR significantly improves the performance of four downstream tasks. The results indicate that Keys4BR achieves superior semantic representation of bug reports compared to the VSM model, the model pre-trained on the general corpus, and the model fine-tuned on original bug reports, with an average F1 score improvement of 9%, 9%, and 6%, respectively. Additionally, we further validate the effectiveness of the key sentences selection and fine-tuning strategies. Conclusion: Keys4BR can effectively extract key semantic information from bug reports, thereby enhancing the representation capability and generalization performance of large language models in bug report management tasks. © 2025 Elsevier B.V. All rights are reserved, including those for text and data mining, AI training, and similar technologies.</t>
  </si>
  <si>
    <t>Bug report management; Key information; Large language model fine-tuning; Semantic representation</t>
  </si>
  <si>
    <t>Computational linguistics; Data mining; Information management; Learning systems; Natural language processing systems; Tuning; Bug report management; Bug reports; Down-stream; Fine tuning; Key information; Language model; Large language model fine-tuning; Semantic representation; Sentence selection; Sentence-based; Semantics</t>
  </si>
  <si>
    <t>Luo Z.; Wang W.; Cen C., Improving bug localization with effective contrastive learning representation, IEEE Access, 11, pp. 32523-32533, (2023); Chen B.; Zou W.; Cai B., An empirical study on the potential of word embedding techniques in bug report management tasks, Empir. Softw. Eng., 29, (2024); Tan Y.; Xu S.; Wang Z.; Zhang T.; Xu Z.; Luo X., Bug severity prediction using question-and-answer pairs from stack overflow, J. Syst. Softw., 165, (2020); Tian Y.; Lo D.; Xia X.; Sun C., Automated prediction of bug report priority using multi-factor analysis, Empir. Softw. Eng., 20, pp. 1354-1383, (2015); Xiang B.; Shao Y., SumLLaMA: Efficient contrastive representations and fine-tuned adapters for bug report summarization, IEEE Access, 12, pp. 78562-78571, (2024); Wang W.-Y.; Wu C.-H.; He J., Clebpi: Contrastive learning for bug priority inference, Inf. Softw. Technol., 164, (2023); Ali A.; Xia Y.; Umer Q.; Osman M., Bert based severity prediction of bug reports for the maintenance of mobile applications, J. Syst. Softw., 208, (2024); Zhou C.; Liu P.; Xu P.; Iyer S.; Sun J.; Mao Y.; Ma X.; Efrat A.; Yu P.; Yu L., Lima: Less is more for alignment, Advances in Neural Information Processing Systems, 36, (2024); Zou W.; Lo D.; Chen Z.; Xia X.; Feng Y.; Xu B., How practitioners perceive automated bug report management techniques, IEEE Trans. Softw. Eng., 46, pp. 836-862, (2020); Y. Z.; J.K. L.; X. X.; M.H. W.; H. Y., Research progress on software bug localization technology based on information retrieval, J. Softw., 31, pp. 2432-2452, (2020); Anvik J.; Murphy G.C., Reducing the effort of bug report triage: Recommenders for development-oriented decisions, ACM Trans. Softw. Eng. Methodol., 20, pp. 1-35, (2011); Zou W.-Q.; Zhang J.-X.; Zhang X.-W.; Chen L.; Xuan J.-F., Survey of research on bug report quality, Ruan Jian Xue Bao/Journal Softw, (2023); Blei D.M.; Ng A.Y.; Jordan M.I., Latent dirichlet allocation, J. Mach. Learn. Res., 3, pp. 993-1022, (2003); Mikolov T.; Sutskever I.; Chen K.; Corrado G.S.; Dean J., Distributed representations of words and phrases and their compositionality, Advances in Neural Information Processing Systems, 26, (2013); Fang S.; Tan Y.-S.; Zhang T.; Xu Z.; Liu H., Effective prediction of bug-fixing priority via weighted graph convolutional networks, IEEE Trans. Reliab., 70, pp. 563-574, (2021); Tran H.M.; Le S.T.; van Nguyen S.; Ho P.T., An analysis of software bug reports using machine learning techniques, SN Comput. Sci., 1, (2020); Ramay W.Y.; Umer Q.; Yin X.C.; Zhu C.; Illahi I., Deep neural network-based severity prediction of bug reports, IEEE Access, 7, pp. 46846-46857, (2019); Kim J.; Yang G., Bug severity prediction algorithm using topic-based feature selection and CNN-LSTM algorithm, IEEE Access, 10, pp. 94643-94651, (2022); Shihab E.; Ihara A.; Kamei Y., Studying re-opened bugs in open source software, Empir. Softw. Eng., 18, pp. 1005-1042, (2013); Xia X.; Lo D.; Shihab E.; Wang X.; Zhou B., Automatic, high accuracy prediction of reopened bugs, Autom. Softw. Eng., 22, pp. 75-109, (2015); Xia X.; Lo D.; Shihab E.; Wang X., Automated bug report field reassignment and refinement prediction, IEEE Trans. Reliab., 65, pp. 1094-1113, (2016); Cai B.; Zou W.; Meng Q., KBL: a golden keywords-based query reformulation approach for bug localization, Empir. Softw. Eng., 30, (2025); Hu E.J.; Shen Y.; Wallis P.; Allen-Zhu Z.; Li Y.; Wang S.; Wang L.; Chen W., Lora: Low-rank adaptation of large language models, (2021); Zhang Q.; Chen M.; Bukharin A.; Karampatziakis N.; He P.; Cheng Y.; Chen W.; Zhao T., AdaLoRA: Adaptive budget allocation for parameter-efficient fine-tuning, (2023); Han Z.; Gao C.; Liu J.; Zhang J.; Zhang S.Q., Parameter-efficient fine-tuning for large models: A comprehensive survey, Trans. Mach. Learn. Res., 2024, (2024); Liu Y.; Ott M.; Goyal N.; Du J.; Joshi M.; Chen D.; Levy O.; Lewis M.; Zettlemoyer L.; Stoyanov V., RoBERTa: A robustly optimized BERT pretraining approach, (2019); Hadi M.A.; Fard F.H., Evaluating pre-trained models for user feedback analysis in software engineering: a study on classification of app-reviews, Empir. Softw. Engg., 28, (2023); Raffel C.; Shazeer N.M.; Roberts A.; Lee K.; Narang S.; Matena M.; Zhou Y.; Li W.; Liu P.J., Exploring the limits of transfer learning with a unified text-to-text transformer, J. Mach. Learn. Res., 21, pp. 140:1-140:67, (2019); He P.; Liu X.; Gao J.; Chen W., DeBERTa: Decoding-enhanced BERT with disentangled attention, (2020); He P.; Gao J.; Chen W., DebertaV3: Improving deberta using electra-style pre-training with gradient-disentangled embedding sharing, (2021); Timoneda J.C.; Vera S.V., BERT, roberta, or deberta? Comparing performance across transformers models in political science text, J. Politics, 87, pp. 347-364, (2025); Izadi M.; Akbari K.; Heydarnoori A., Predicting the objective and priority of issue reports in software repositories, Empir. Softw. Eng., 27, (2022); Xiao X.; Xiao R.; Li Q.; Lv J.; Cui S.; Liu Q., BugRadar: Bug localization by knowledge graph link prediction, Inf. Softw. Technol., 162, (2023); Mills C.; Parra E.; Pantiuchina J., On the relationship between bug reports and queries for text retrieval-based bug localization, Empir. Softw. Eng., 25, pp. 3086-3127, (2020); Mann H.B.; Whitney D.R., On a test of whether one of two random variables is stochastically larger than the other, Ann. Math. Stat., 18, pp. 50-60, (1947); Macbeth G.; Razumiejczyk E.; Ledesma R., Cliff’s delta calculator: A non-parametric effect size program for two groups of observations, Univ. Psychol., 10, pp. 545-555, (2011); Cao Y., Why is a small sample size not enough?, Oncol, 29, pp. 761-763, (2024)</t>
  </si>
  <si>
    <t>W. Zou; College of Computer Science and Technology, Nanjing University of Aeronautics and Astronautics, Nanjing, China; email: weiqin@nuaa.edu.cn</t>
  </si>
  <si>
    <t>2-s2.0-105021033721</t>
  </si>
  <si>
    <t>Can We Enhance Bug Report Quality Using LLMs?: An Empirical Study of LLM-Based Bug Report Generation</t>
  </si>
  <si>
    <t>10.1145/3756681.3756995</t>
  </si>
  <si>
    <t>https://www.scopus.com/inward/record.uri?eid=2-s2.0-105027190682&amp;doi=10.1145%2F3756681.3756995&amp;partnerID=40&amp;md5=1ea12dac4eb5ceaf1167abf98bc94004</t>
  </si>
  <si>
    <t>Bug reports contain the information developers need to triage and fix software bugs. However, unclear, incomplete, or ambiguous information may lead to delays and excessive manual effort spent on bug triage and resolution. In this paper, we explore whether Instruction fine-tuned Large Language Models (LLMs) can automatically transform casual, unstructured bug reports into high-quality, structured bug reports adhering to a standard template. We evaluate three open-source instruction-tuned LLMs (Qwen 2.5, Mistral, and Llama 3.2) against ChatGPT-4o, measuring performance on metrics such as CTQRS, ROUGE, METEOR, and SBERT. Our experiments show that fine-tuned Qwen 2.5 achieves a CTQRS score of (77%), outperforming both fine-tuned Mistral (71%), Llama 3.2 (63%) and ChatGPT in 3-shot learning (75%). Further analysis reveals that Llama 3.2 shows higher accuracy of detecting missing fields particularly Expected Behavior and Actual Behavior, while Qwen 2.5 demonstrates superior performance in capturing Steps-to-Reproduce, with an F1 score of 76%. Additional testing of the models on other popular projects (e.g., Eclipse, GCC) demonstrates that our approach generalizes well, achieving up to 70% CTQRS in unseen projects' bug reports. These findings highlight the potential of instruction fine-tuning in automating structured bug report generation, reducing manual effort for developers and streamlining the software maintenance process. © 2025 Copyright held by the owner/author(s).</t>
  </si>
  <si>
    <t>and software engineering; Bug report quality; instruction fine-tuning; large language models; software maintainance</t>
  </si>
  <si>
    <t>Computer software maintenance; Open systems; Quality control; Well testing; And software engineering; Bug report quality; Bug reports; Empirical studies; Fine tuning; Instruction fine-tuning; Language model; Large language model; Report generation; Software maintainance; Open source software</t>
  </si>
  <si>
    <t>This research is supported by NSERC Discovery grant RGPIN-2023- 03365. Also, we thank the anonymous reviewers for their constructive feedback which has helped improve this work further.</t>
  </si>
  <si>
    <t>Acharya J.; Ginde G., Graph Neural Network vs. Large Language Model: A Comparative Analysis for Bug Report Priority and Severity Prediction, Proceedings of the 20th International Conference on Predictive Models and Data Analytics in Software Engineering (Porto de Galinhas, Brazil) (PROMISE 2024), pp. 2-11, (2024); Ahmed I.; Mohan N.; Jensen C., The impact of automatic crash reports on bug triaging and development in mozilla, Proceedings of The International Symposium on Open Collaboration, pp. 1-8, (2014); Aranda J.; Venolia G., The secret life of bugs: Going past the errors and omissions in software repositories, 2009 IEEE 31st international conference on software engineering, pp. 298-308, (2009); Bang Y., A multitask, multilingual, multimodal evaluation of chatgpt on reasoning, hallucination, and interactivity, (2023); Beeching E., Open LLM Leaderboard, (2023); Bo L., ChatBR: Automated Assessment and Improvement of Bug Report Quality Using ChatGPT, 2024 39th IEEE/ACM International Conference on Automated Software Engineering (ASE), pp. 1472-1483, (2024); Bouhoun Z., Curielm: Enhancing large language models for nuclear domain applications, EPJ Web of Conferences, 302, (2024); Breu S.; Premraj R.; Sillito J.; Zimmermann T., Information needs in bug reports: Improving cooperation between developers and users, Proceedings of the 2010 ACM conference on Computer supported cooperative work, pp. 301-310, (2010); Cai Z.; Chen J., F-CodeLLM: A Federated Learning Framework for Adapting Large Language Models to Practical Software Development, 2024 IEEE/ACM 46th International Conference on Software Engineering: Companion Proceedings (ICSE-Companion), pp. 416-417, (2024); Chakrabarty T.; Padmakumar V.; He H., Help me write a poem: Instruction tuning as a vehicle for collaborative poetry writing, (2022); Chao C.; Banerjee I., Evaluating Large Language Models in Echocardiography Reporting: Opportunities and Challenges, MedRxiv, (2024); Chaparro O., Assessing the quality of the steps to reproduce in bug reports, Proceedings of the 2019 27th ACM Joint Meeting on European Software Engineering Conference and Symposium on the Foundations of Software Engineering (Tallinn, Estonia) (ESEC/FSE 2019, pp. 86-96; Chaparro O.; Bernal-Cardenas C.; Lu J.; Moran K.; Marcus A.; Di Penta M.; Poshyvanyk D.; Ng V., Assessing the quality of the steps to reproduce in bug reports, Proceedings of the 2019 27th ACM Joint Meeting on European Software Engineering Conference and Symposium on the Foundations of Software Engineering (Tallinn, Estonia) (ESEC/FSE 2019, pp. 86-96; Chaparro O.; Lu J.; Zampetti F.; Moreno L.; Di Penta M.; Marcus A.; Bavota G.; Ng V., Detecting missing information in bug descriptions, Proceedings of the 2017 11th joint meeting on foundations of software engineering, pp. 396-407, (2017); Chen N.; Lin J.; Ch Hoi S.; Xiao X.; Zhang B., ARminer: Mining informative reviews for developers from mobile app marketplace, Proceedings of the 36th international conference on software engineering, pp. 767-778, (2014); Chen X.; Jiang H.; Li X.; He T.; Chen Z., Automated quality assessment for crowdsourced test reports of mobile applications, 2018 IEEE 25th International Conference on Software Analysis, Evolution and Reengineering (SANER), pp. 368-379, (2018); Won Chung H., Scaling Instruction-Finetuned Language Models, Journal of Machine Learning Research, 25, 70, pp. 1-53, (2024); Dubey A.; Jauhri A., The Llama 3 Herd of Models, (2024); Erfani Joorabchi M.; Mirzaaghaei M.; Mesbah A., Works for me! characterizing non-reproducible bug reports, Proceedings of the 11th working conference on mining software repositories, pp. 62-71, (2014); Supervised Fine-tuning Trainer, (2023); Unsloth/Llama-3.2-3B-Instruct, (2023); Face H., Unsloth/mistral-7b-instruct-v0.3, (2023); Fazzini M.; Prammer M.; D'Amorim M.; Orso A., Automatically translating bug reports into test cases for mobile apps, Proceedings of the 27th ACM SIGSOFT International Symposium on Software Testing and Analysis, pp. 141-152, (2018); Gekhman Z., TrueTeacher: Learning Factual Consistency Evaluation with Large Language Models, Conference on Empirical Methods in Natural Language Processing, (2023); Guo P.J.; Zimmermann T.; Nagappan N.; Murphy B., Characterizing and predicting which bugs get fixed: An empirical study of microsoft windows, Proceedings of the 32nd ACM/IEEE International Conference on Software Engineering, 1, pp. 495-504, (2010); Lee H.H.; Shu K.; Achananuparp P.; Kokoh Prasetyo P.; Liu Y.; Lim E.; Varshney L.R., RecipeGPT: Generative pre-training based cooking recipe generation and evaluation system, Companion Proceedings of the Web Conference, 2020, pp. 181-184, (2020); Hao R.; Feng Y.; Jones J.A.; Li Y.; Chen Z., CTRAS: Crowdsourced test report aggregation and summarization, 2019 IEEE/ACM 41st International Conference on Software Engineering (ICSE), pp. 900-911, (2019); Hawkins W.; Mittelstadt B.; Russell C., The effect of fine-tuning on language model toxicity, (2024); He J.; Xu L.; Fan Y.; Xu Z.; Yan M.; Lei Y., Deep learning based valid bug reports determination and explanation, 2020 IEEE 31st International Symposium on Software Reliability Engineering (ISSRE), pp. 184-194, (2020); Honovich O., Unnatural Instructions: Tuning Language Models with (Almost) No Human Labor, Proceedings of the 61st Annual Meeting of the Association for Computational Linguistics, 1, pp. 14409-14428, (2023); Hu E.J., LoRA: Low-Rank Adaptation of Large Language Models, CoRR, (2021); Kumar Jindal A.; Kumar Rajpoot P.; Parikh A., Birbal: An efficient 7B instruct-model fine-tuned with curated datasets, (2024); Erfani Joorabchi M.; Mesbah A.; Kruchten P., Real challenges in mobile app development, 2013 ACM/IEEE International Symposium on Empirical Software Engineering and Measurement, pp. 15-24, (2013); Just S.; Premraj R.; Zimmermann T., Towards the next generation of bug tracking systems, 2008 IEEE symposium on visual languages and human-centric computing, pp. 82-85, (2008); Karagoz G.; Sozer H., Reproducing failures based on semiformal failure scenario descriptions, Software Quality Journal, 25, pp. 111-129, (2017); Hossein Kargaran A., MenuCraft: Interactive Menu System Design with Large Language Models, (2023); Ko A.J.; Chilana P.K., How power users help and hinder open bug reporting, Proceedings of the SIGCHI Conference on Human Factors in Computing Systems, pp. 1665-1674, (2010); Koh Y.; Kang S.; Lee S., Deep Learning-Based Bug Report Summarization Using Sentence Significance Factors, Applied Sciences, 12, (2022); Kojima T., Large language models are zero-shot reasoners, Advances in neural information processing systems, 35, pp. 22199-22213, (2022); Koksal A.; Schick T.; Korhonen A.; Schutze H., LongForm: Effective Instruction Tuning with Reverse Instructions, (2024); Li B.; Han L., Distance Weighted Cosine Similarity Measure for Text Classification, International Conference on Intelligent Data Engineering and Automated Learning (IDEAL) (Lecture Notes in Computer Science, 8206, pp. 611-618, (2013); Lin C., ROUGE: A Package for Automatic Evaluation of Summaries, Text Summarization Branches Out. Association for Computational Linguistics, Barcelona, Spain, pp. 74-81, (2004); Liu C., CPMI-ChatGLM: Parameter-Efficient Fine-Tuning ChatGLM With Chinese, Scientific Reports, (2024); Liu P., Pre-train, prompt, and predict: A systematic survey of prompting methods in natural language processing, ACM computing surveys, 55, 9, pp. 1-35, (2023); Majdik Z.P., Sample size considerations for fine-tuning large language models for named entity recognition tasks: Methodological study, Jmir Ai, 3, (2024); Mangrulkar S., PEFT: State-of-The-art Parameter-Efficient Fine-Tuning methods, (2022); Marques N.; Rocha Silva R.; Bernardino J., Using ChatGPT in Software Requirements Engineering: A Comprehensive Review, Future Internet, 16, (2024); Moran K.; Linares-Vasquez M.; Bernal-Cardenas C.; Poshyvanyk D., Auto-completing bug reports for android applications, Proceedings of the 2015 10th joint meeting on foundations of software engineering, pp. 673-686, (2015); Writing Guidelines B.; Muennighoff N., Octopack: Instruction tuning code large language models, (2023); Mukhtar S.; Lee S.; Heo J., A Multidocument Summarization Technique for Informative Bug Summaries, IEEE Access, 12, pp. 158908-158926, (2024); Nikeghbal N.; Hossein Kargaran A.; Heydarnoori A., GIRTModel: Automated Generation of Issue Report Templates, 21st IEEE/ACM International Conference on Mining Software Repositories (MSR), (2024); ChatGPT (Version 3.5) [Large language model], (2023); Parnell J.; Jauregi Unanue I.; Piccardi M., A Multi-Document Coverage Reward for RELAXed Multi-Document Summarization, Proceedings of the 60th Annual Meeting of the Association for Computational Linguistics (ACL, 2022, (2022); Quang Pham M.; Reddy Indurthi S.; Chollampatt S.; Turchi M., Select, prompt, filter: Distilling large language models for summarizing conversations, Proceedings of the 2023 Conference on Empirical Methods in Natural Language Processing, pp. 12257-12265, (2023); Qwen, :, An Yang, Baosong Yang, Beichen Zhang, Binyuan Hui, Bo Zheng, Bowen Yu, and Chengyuan Li, Qwen2.5 Technical Report, (2025); Reimers N.; Gurevych I., Sentence-BERT: Sentence Embeddings using Siamese BERT-Networks, Proceedings of the 2019 Conference on Empirical Methods in Natural Language Processing and the 9th International Joint Conference on Natural Language Processing (EMNLP-IJCNLP). Association for Computational Linguistics, Hong Kong, China, pp. 3982-3992, (2019); Sarkar A.; Gordon A.D.; Negreanu C.; Poelitz C.; Srinivasa Ragavan S.; Zorn B., What is it like to program with artificial intelligence?, (2022); Schuegerl P.; Rilling J.; Charland P., Enriching SE ontologies with bug report quality, Proc. 4th InternationalWorkshop on Semantic Web Enabled Software Engineering (SWESE'08), (2008); Song Y.; Chaparro O., Bee: A tool for structuring and analyzing bug reports, Proceedings of the 28th ACM joint meeting on european software engineering conference and symposium on the foundations of software engineering, pp. 1551-1555, (2020); Tan L.; Liu C.; Li Z.; Wang Yuanyuan Zhou X.; Zhai C., Bug characteristics in open source software, Empirical Softw. Engg, 19, 6, pp. 1665-1705, (2014); Tang R.; Han X.; Jiang X.; Hu X., Does Synthetic Data Generation of LLMs Help Clinical Text Mining?, (2023); Tanzil M.H.; Khan J.Y.; Uddin G., Chatgpt incorrectness detection in software reviews, Proceedings of the IEEE/ACM 46th International Conference on Software Engineering, pp. 1-12, (2024); Qwen2.5: A Party of Foundation Models, (2024); Alpaca-lora/templates/, (2023); Unsloth GitHub, (2023); Vyas D., Bug reproduction: A collaborative practice within software maintenance activities, COOP 2014-Proceedings of the 11th International Conference on the Design of Cooperative Systems, pp. 189-207, (2014); Wang Q.Q.; Parnin C.; Orso A., Evaluating the usefulness of ir-based fault localization techniques, Proceedings of the 2015 International Symposium on Software Testing and Analysis, (2015); Wang Y., Super-NaturalInstructions: Generalization via Declarative Instructions on 1600+ NLP Tasks, Proceedings of the 2022 Conference on Empirical Methods in Natural Language Processing, Yoav Goldberg, Zornitsa Kozareva, and Yue Zhang (Eds.). Association for Computational Linguistics, Abu Dhabi, United Arab Emirates, pp. 5085-5109, (2022); Wang Y., How Far Can Camels Go? Exploring the State of Instruction Tuning on Open Resources, Advances in Neural Information Processing Systems, A. Oh, T. Naumann, A. Globerson, K. Saenko, M. Hardt, and S. Levine (Eds.), 36, pp. 74764-74786, (2023); Xiang B.; Shao Y., SumLLaMA: Efficient Contrastive Representations and Fine-Tuned Adapters for Bug Report Summarization, IEEE Access, 12, pp. 78562-78571, (2024); Yao Y.; Wang J.; Hu Y.; Wang L.; Zhou Y.; Chen J.; Gai X.; Wang Z.; Liu W., BugBlitz-AI: An Intelligent QA Assistant, (2024); Yuan A.; Coenen A.; Reif E.; Ippolito D., Wordcraft: Story writing with large language models, Proceedings of the 27th International Conference on Intelligent User Interfaces, pp. 841-852, (2022); Serrano Zanetti M.; Scholtes I.; Juan Tessone C.; Schweitzer F., Categorizing Bugs with Social Networks: A Case Study on Four Open Source Software Communities, (2013); Zhang H., Automated Quality Assessment for Crowdsourced Test Reports Based on Dependency Parsing, 2022 9th International Conference on Dependable Systems and Their Applications (DSA), pp. 34-41, (2022); Zhao M., On the Evaluation of Vision-and-Language Navigation Instructions, Proceedings of the 16th Conference of the European Chapter of the Association for Computational Linguistics: Main Volume, pp. 1302-1316, (2021); Zimmermann T., What Makes a Good Bug Report?, IEEE Transactions on Software Engineering, 36, pp. 618-643, (2010)</t>
  </si>
  <si>
    <t>2-s2.0-105027190682</t>
  </si>
  <si>
    <t>Lambiase S.; Catolino G.; Palomba F.; Ferrucci F.; Russo D.</t>
  </si>
  <si>
    <t>Lambiase, Stefano (57219252610); Catolino, Gemma (57131181700); Palomba, Fabio (55321369000); Ferrucci, Filomena (7003406181); Russo, Daniel (57119027600)</t>
  </si>
  <si>
    <t>57219252610; 57131181700; 55321369000; 7003406181; 57119027600</t>
  </si>
  <si>
    <t>Investigating the Role of Cultural Values in Adopting Large Language Models for Software Engineering</t>
  </si>
  <si>
    <t>10.1145/3725529</t>
  </si>
  <si>
    <t>https://www.scopus.com/inward/record.uri?eid=2-s2.0-105028029273&amp;doi=10.1145%2F3725529&amp;partnerID=40&amp;md5=3654e5dbed5292fc94ebde571be015b3</t>
  </si>
  <si>
    <t>University of Salerno, Fisciano, Italy; Aalborg University Copenhagen, Copenhagen, Denmark</t>
  </si>
  <si>
    <t>Lambiase S., University of Salerno, Fisciano, Italy; Catolino G., University of Salerno, Fisciano, Italy; Palomba F., University of Salerno, Fisciano, Italy; Ferrucci F., University of Salerno, Fisciano, Italy; Russo D., Aalborg University Copenhagen, Copenhagen, Denmark</t>
  </si>
  <si>
    <t>As a socio-technical activity, software development involves the close interconnection of people and technology. The integration of Large Language Models (LLMs) into this process exemplifies the socio-technical nature of software development. Although LLMs influence the development process, software development remains fundamentally human-centric, necessitating an investigation of the human factors in this adoption. Thus, with this study we explore the factors influencing the adoption of LLMs in software development, focusing on the role of professionals' cultural values. Guided by the Unified Theory of Acceptance and Use of Technology (UTAUT2) and Hofstede's cultural dimensions, we hypothesized that cultural values moderate the relationships within the UTAUT2 framework. Using Partial Least Squares-Structural Equation Modelling and data from 188 software engineers, we found that habit and performance expectancy are the primary drivers of LLM adoption, while cultural values do not significantly moderate this process. These findings suggest that, by highlighting how LLMs can boost performance and efficiency, organizations can encourage their use, no matter the cultural differences. Practical steps include offering training programs to demonstrate LLM benefits, creating a supportive environment for regular use, and continuously tracking and sharing performance improvements from using LLMs. © 2025 Copyright held by the owner/author(s).</t>
  </si>
  <si>
    <t>Culture; Empirical Software Engineering; Generative AI; Hofstede; LLM; UTAUT2</t>
  </si>
  <si>
    <t>Computer software; Human engineering; Information use; Personnel training; Software design; Cultural value; Culture; Empirical Software Engineering; Generative AI; Hofstede; Language model; Large language model; Performance; Sociotechnical; UTAUT2; Least squares approximations</t>
  </si>
  <si>
    <t>Sharif Abbasi M.; Tarhini A.; Elyas T.; Shah F., Impact of individualism and collectivism over the individual's technology acceptance behaviour: A multi-group analysis between Pakistan and Turkey, Journal of Enterprise Information Management, 28, 6, pp. 747-768, (2015); Abufardeh S.; Magel K., The impact of global software cultural and linguistic aspects on Global Software Development process (GSD): Issues and challenges, Proceedings of the 4th International Conference on New Trends in Information Science and Service Science., pp. 133-138, (2010); Agossah A.; Krupa F.; Perreira Da Silva M.; Le Callet P., LLM-based interaction for content generation: A case study on the perception of employees in an IT department, Proceedings of the 2023 ACM International Conference on Interactive Media Experiences, pp. 237-241; Alhirz H.; Sajeev A.S.M., Do cultural dimensions differentiate ERP acceptance? A study in the context of Saudi Arabia, Information Technology &amp; People, 28, 1, pp. 163-194, (2015); Andrews D.; Nonnecke B.; Preece J., Conducting Research on the Internet: Online Survey Design, Development and Implementation Guidelines, (2007); Austin J.; Odena A.; Nye M.; Bosma M.; Michalewski H.; Dohan D.; Jiang E.; Cai C.J.; Terry M.; Le Q.V., Program Synthesis with Large Language Models, (2021); Baptista G.; Oliveira T., Understanding mobile banking: The unified theory of acceptance and use of technology combined with cultural moderators, Computers in Human Behavior, 50, pp. 418-430, (2015); Barke S.; James M.B.; Polikarpova N., Grounded copilot: How programmers interact with code-generating models, Proceedings of the ACM on Programming Languages, 7, pp. 85-111, (2023); Bhattacharya P.; Chakraborty M.; Palepu K.N.S.N.; Pandey V.; Dindorkar I.; Rajpurohit R.; Gupta R., Exploring Large Language Models for Code Explanation., (2023); Borchers G., The software engineering impacts of cultural factors on multi-cultural software development teams, Proceedings of the 25th International Conference on Software Engineering., pp. 540-545, (2003); Brooks F.P., The Mythical Man-Month: Essays on Software Engineering., (1995); Brown T.; Mann B.; Ryder N.; Subbiah M.; Kaplan J.D.; Dhariwal P.; Neelakantan A.; Shyam P.; Sastry G.; Askell A., Language models are few-shot learners, Proceedings of the Advances in Neural Information Processing Systems, 33, pp. 1877-1901, (2020); Casey V., Imparting the importance of culture to global software development, ACM Inroads, 1, 3, pp. 51-57, (2011); Cataldo M.; Herbsleb J.D.; Carley K.M., Socio-technical congruence: A framework for assessing the impact of technical and work dependencies on software development productivity, Proceedings of the 2nd ACM-IEEE International Symposium on Empirical Software Engineering and Measurement, pp. 2-11, (2008); Chhokar J.S.; Brodbeck F.C.; House R.J., Culture and Leadership Across the World: The GLOBE Book of In-Depth Studies of 25 Societies., (2007); Childers T.L.; Carr C.L.; Peck J.; Carson S., Hedonic and utilitarian motivations for online retail shopping behavior, Journal of Retailing, 77, 4, pp. 511-535, (2001); Chin W.W., The partial least squares approach to structural equation modeling, Modern Methods for Business Research, 295, 2, pp. 295-336, (1998); Compeau D.R.; Higgins C.A., Computer self-efficacy: Development of a measure and initial test, MIS Quarterly, 19, pp. 189-211, (1995); Danilova A.; Naiakshina A.; Horstmann S.; Smith M., Do you really code? Designing and evaluating screening questions for online surveys with programmers, Proceedings of the IEEE/ACM 43rd International Conference on Software Engineering (ICSE '21). IEEE, pp. 537-548, (2021); Davis F.D., Perceived usefulness, perceived ease of use, and user acceptance of information technology, MIS Quarterly, 13, pp. 319-340, (1989); Davis F.D.; Bagozzi R.P.; Warshaw P.R., Technology acceptance model, Journal of Management Sciences, 35, 8, pp. 982-1003, (1989); Douglas B.D.; Ewell P.J.; Brauer M., Data quality in online human-subjects research: Comparisons between MTurk, Prolific, CloudResearch, Qualtrics, and SONA, PLoS One, 18, 3, (2023); Draxler F.; Buschek D.; Tavast M.; Hamalainen P.; Schmidt A.; Kulshrestha J.; Welsch R., Gender, Age, and Technology Education Influence the Adoption and Appropriation of LLMs., (2023); Eyal P.; David R.; Andrew G.; Zak E.; Ekaterina D., Data quality of platforms and panels for online behavioral research, Behavior Research Methods (2021), pp. 1-20, (2021); Fang T., Yin Yang: A new perspective on culture, Management and Organization Review, 8, 1, pp. 25-50, (2012); Fang Y.; Gopinathan S., Teachers and teaching in Eastern and Western schools: A critical review of cross-cultural comparative studies, International Handbook of Research on Teachers and Teaching., pp. 557-572, (2009); Faqih K.M.S.; Riadmousa Jaradat M.-I., Assessing the moderating effect of gender differences and individualism-collectivism at individual-level on the adoption of mobile commerce technology: TAM3 perspective, Journal of Retailing and Consumer Services, 22, pp. 37-52, (2015); Faul F.; Erdfelder E.; Buchner A.; Lang A., Statistical power analyses using G∗Power 3.1: Tests for correlation and regression analyses, Behavior Research Methods, 41, 4, pp. 1149-1160, (2009); Fernandes L.C., Programming computational electromagnetic applications assisted by large language models [Em Programmer's Notebook], IEEE Antennas and Propagation Magazine, 66, 1, pp. 63-71, (2024); Ford D.P.; Connelly C.E.; Meister D.B., Information systems research and Hofstede's culture's consequences: An uneasy and incomplete partnership, IEEE Transactions on Engineering Management, 50, 1, pp. 8-25, (2003); Hair J.F.; Junior; Hult G.T.M.; Ringle C.M.; Sarstedt M., A Primer on Partial Least Squares Structural Equation Modeling, (2014); Hameed M.A.; Counsell S.; Swift S., A meta-analysis of relationships between organizational characteristics and IT innovation adoption in organizations, Information and Management, 49, pp. 218-232, (2012); Henseler J.; Dijkstra T.K.; Sarstedt M.; Ringle C.M.; Diamantopoulos A.; Straub D.W.; Ketchen D.J.; Hair J.F.; Tomas G.; Hult M.; Calantone R.J., Common beliefs and reality about PLS: Comments on Rönkkö and Evermann (2013), Organizational Research Methods, 17, 2, pp. 182-209, (2014); Henseler J.; Ringle C.M.; Sarstedt M., A new criterion for assessing discriminant validity in variance-based structural equation modeling, Journal of the Academy of Marketing Science, 43, pp. 115-135, (2015); Hoda R., Socio-technical grounded theory for software engineering, IEEE Transactions on Software Engineering, 48, 10, pp. 3808-3832, (2021); Hoehle H.; Zhang X.; Venkatesh V., An espoused cultural perspective to understand continued intention to use mobile applications: A four-country study of mobile social media application usability, European Journal of Information Systems, 24, 3, pp. 337-359, (2015); Hofstede G., Culture and organizations, International Studies of Management &amp; Organization, 10, 4, pp. 15-41, (1980); Hofstede G., Dimensionalizing cultures: The Hofstede model in context, Online Readings in Psychology and Culture, 2, 1, (2011); House R.J.; Dorfman P.W.; Javidan M.; Hanges P.J.; Sully M.F.; De L., Strategic Leadership Across Cultures: GLOBE Study of CEO Leadership Behavior and Effectiveness in 24 Countries., (2013); House R.J.; Hanges P.J.; Javidan M.; Dorfman P.W.; Gupta V., Culture, Leadership, and Organizations: The GLOBE Study of 62 Societies., (2004); Hwang Y.; Chang Lee K., Investigating the moderating role of uncertainty avoidance cultural values on multidimensional online trust, Information &amp; Management, 49, 3-4, pp. 171-176, (2012); Im I.; Hong S.; Soo Kang M., An international comparison of technology adoption: Testing the UTAUT model, Information &amp; Management, 48, 1, pp. 1-8, (2011); Jiang J.; Wang F.; Shen J.; Kim S.; Kim S., A Survey on Large Language Models for Code Generation., (2024); Jiang X.; Dong Y.; Wang L.; Shang Q.; Li G., Self-planning code generation with large language models, ACM Transactions on Software Engineering and Methodology, 33, 7, pp. 1-30, (2024); Jiao J.; Afroogh S.; Xu Y.; Phillips C., Navigating LLM Ethics: Advancements, Challenges, and Future Directions., (2024); Khojah R.; Mohamad M.; Leitner P.; Deoliveira Neto F.G., Beyond code generation: An observational study of ChatGPT usage in software engineering practice, Proceedings of the ACM on Software Engineering, 1, pp. 1819-1840, (2024); Kitchenham B.A.; Pfleeger S.L., Personal opinion surveys, Guide to Advanced Empirical Software Engineering, pp. 63-92, (2008); Kumar J.; Chimalakonda S., Code summarization without direct access to code-towards exploring federated LLMs for software engineering, Proceedings of the 28th International Conference on Evaluation and Assessment in Software Engineering, pp. 100-109; Lai C.; Wang Q.; Li X.; Hu X., The influence of individual espoused cultural values on selfdirected use of technology for language learning beyond the classroom, Computers in Human Behavior, 62, pp. 676-688, (2016); Lambiase S.; Catolino G.; Palomba F.; Ferrucci F.; Russo D., Investigating the Role of Cultural Values in Adopting Large Language Models for Software Engineering-Online Appendix, (2024); Lee H.; Chung N.; Jung T., Examining the cultural differences in acceptance of mobile augmented reality: Comparison of South Korea and Ireland, Proceedings of the International Conference in Lugano on Information and Communication Technologies in Tourism, 2015, pp. 477-491, (2015); Lee S.; Trimi S.; Kim C., Innovation and imitation effects' dynamics in technology adoption, Industrial Management &amp; Data Systems, 113, 6, pp. 772-799, (2013); Lin H., An investigation of the effects of cultural differences on physicians' perceptions of information technology acceptance as they relate to knowledge management systems, Computers in Human Behavior, 38, pp. 368-380, (2014); Liu M.; Wang J.; Lin T.; Ma Q.; Fang Z.; Wu Y., An empirical study of the code generation of safety-critical software using LLMs, Applied Sciences, 14, 3, (2024); Rosemarkus H.; Kitayama S., Culture and the self: Implications for cognition, emotion, and motivation, College Student Development and Academic Life., pp. 264-293, (2014); Mehta D.; Rawool K.; Gujar S.; Bowen Xu., Automated DevOps Pipeline Generation for Code Repositories Using Large Language Models., (2023); Munley C.; Jarmusch A.; Chandrasekaran S., LLM4VV: Developing LLM-driven testsuite for compiler validation, Future Generation Computer Systems, 160, pp. 1-13, (2024); Ali Naqvi S.A.; Zimmer M.P.; Syed R.; Drews P., Understanding the socio-technical aspects of low-code adoption for software development, Proceedings of the European Conference on Information Systems (ECIS); Neumann M.; Schmid K.; Baumann L., Characterizing the impact of culture on agile methods: The moCA model, Proceedings of the IEEE/ACM International Conference on Software and System Processes (ICSSP '23). IEEE, pp. 81-85; Neumann M.; Schmid K.; Baumann L., What you use is what you get: Unforced errors in studying cultural aspects in agile software development, Proceedings of the 28th International Conference on Evaluation and Assessment in Software Engineering (EASE '24)., pp. 405-410; Nistor N.; Lerche T.; Weinberger A.; Ceobanu C.; Heymann O., Towards the integration of culture into the unified theory of acceptance and use of technology, British Journal of Educational Technology, 45, 1, pp. 36-55, (2014); Perri L., What's New in Artificial Intelligence from the 2023 Gartner Hype Cycle, (2023); Pineiro-Martin A.; Garcia-Mateo C.; Docio-Fernandez L.; Del Carmen Lopez-Perez M., Ethical challenges in the development of virtual assistants powered by large language models, Electronics, 12, 14, (2023); Raithel S.; Sarstedt M.; Scharf S.; Schwaiger M., On the value relevance of customer satisfaction. Multiple drivers and multiple markets, Journal of the Academy of Marketing Science, 40, pp. 509-525, (2012); Ralph P.; Ali N.; Baltes S.; Bianculli D.; Diaz J.; Dittrich Y.; Ernst N.; Felderer M.; Feldt R.; Filieri A., Empirical Standards for Software Engineering Research, (2020); Ralph P.; Chiasson M.; Kelley H., Social theory for software engineering research, Proceedings of the 20th International Conference on Evaluation and Assessment in Software Engineering (EASE '16)., (2016); Rasnayaka S.; Wang G.; Shariffdeen R.; Neelakanta Iyer G., An empirical study on usage and perceptions of LLMs in a software engineering project, Proceedings of the 1st International Workshop on Large Language Models for Code, pp. 111-118; Ringle C.M.; Wende S.; Becker J., SmartPLS 4, (2024); Ross S.I.; Martinez F.; Houde S.; Muller M.; Weisz J.D., The programmer's assistant: Conversational interaction with a large language model for software development, Proceedings of the 28th International Conference on Intelligent User Interfaces, pp. 491-514; Russo D., Recruiting Software Engineers on Prolific, (2022); Russo D., Navigating the complexity of generative AI adoption in software engineering, ACM Transactions on Software Engineering and Methodology, 33, 5, pp. 1351-13550, (2024); Russo D.; Baltes S.; Van Berkel N.; Avgeriou P.; Calefato F.; Cabrero-Daniel B.; Catolino G.; Cito J.; Ernst N.; Fritz T., Generative AI in software engineering must be humancentered: The Copenhagen manifesto, Journal of Systems and Software, 216, (2024); Russo D.; Stol K., PLS-SEM for software engineering research: An introduction and survey, ACM Computing Surveys, 54, 4, pp. 1-38, (2021); Sanguineti F.; Maran T., Navigating the clouds: Cultural influences on technology acceptance in the workplace, Technology in Society, 77, (2024); Sharma P., Measuring personal cultural orientations: Scale development and validation, Journal of the Academy of Marketing Science, 38, pp. 787-806, (2010); Shmueli G.; Ray S.; Velasquez Estrada J.M.; Babu Chatla S., The elephant in the room: Predictive performance of PLS models, Journal of Business Research, 69, 10, pp. 4552-4564, (2016); Shmueli G.; Sarstedt M.; Hair J.F.; Cheah J.; Ting H.; Vaithilingam S.; Ringle C.M., Predictive model assessment in PLS-SEM: Guidelines for using PLSpredict, European Journal of Marketing, 53, 11, pp. 2322-2347, (2019); Srite M.; Karahanna E., The role of espoused national cultural values in technology acceptance, MIS Quarterly, pp. 679-704, (2006); Straub D.; Keil M.; Brenner W., Testing the technology acceptance model across cultures: A three country study, Information &amp; Management, 33, 1, pp. 1-11, (1997); Tamilmani K.; Rana N.P.; Fosso Wamba S.; Dwivedi R., The extended Unified Theory of Acceptance and Use of Technology (UTAUT2): A systematic literature review and theory evaluation, International Journal of Information Management, 57, (2021); Taras V.; Steel P.; Stackhouse M., A comparative evaluation of seven instruments for measuring values comprising Hofstede's model of culture, Journal of World Business, 58, 1, (2023); Thompson R.L.; Higgins C.A.; Howell J.M., Personal computing: Toward a conceptual model of utilization, MIS Quarterly, 15, pp. 125-143, (1991); Vander Heijden H., User acceptance of hedonic information systems, MIS Quarterly, 28, pp. 695-704, (2004); Venkatesh V.; Morris M.G., Why don't men ever stop to ask for directions? Gender, social influence, and their role in technology acceptance and usage behavior, MIS Quarterly, 24, pp. 115-139, (2000); Venkatesh V.; Morris M.G.; Davis G.B.; Davis F.D., User acceptance of information technology: Toward a unified view, MIS Quarterly, 27, 3, pp. 425-478, (2003); Venkatesh V.; Thong J.Y.L.; Xu X., Consumer acceptance and use of information technology: Extending the unified theory of acceptance and use of technology, MIS Quarterly, 36, 1, pp. 157-178, (2012); Venkatesh V.; Zhang X., Unified theory of acceptance and use of technology: US vs. China, Journal of Global Information Technology Management, 13, 1, pp. 5-27, (2010); Webb T.L.; Sheeran P., Does changing behavioral intentions engender behavior change? A meta-analysis of the experimental evidence, Psychological Bulletin, 132, 2, (2006); Weerd I.D.; Sartika Mangula I.; Brinkkemper S., Adoption of software as a service in Indonesia: Examining the influence of organizational factors, Information and Management, 53, pp. 915-928, (2016); Wei B., Requirements are all you need: From requirements to code with LLMs, Proceedings of the IEEE 32nd International Requirements Engineering Conference (RE '24), pp. 416-422; Wohlin C.; Runeson P.; Host M.; Ohlsson M.C.; Regnell B.; Wesslen A., Experimentation in Software Engineering, 236, (2012); Yao Y.; Duan J.; Xu K.; Cai Y.; Sun Z.; Zhang Y., A survey on large language model (LLM) security and privacy: The good, the bad, and the ugly, High-Confidence Computing, 4, (2024); Yoo B.; Donthu N.; Lenartowicz T., Measuring Hofstede's five dimensions of cultural values at the individual level: Development and validation of CVSCALE, Journal of International Consumer Marketing, 23, 3-4, pp. 193-210, (2011); Zeng Z.; Watson W.; Cho N.; Rahimi S.; Reynolds S.; Balch T.; Veloso M., FlowMind: Automatic workflow generation with LLMs, Proceedings of the Fourth ACM International Conference on AI in Finance, pp. 73-81; Zhang J.; Zhangchi Zhao X.; Hei X.; Raymond Choo K.-K., Ethical Considerations and Policy Implications for Large Language Models: Guiding Responsible Development and Deployment., (2023); Zhou Z.; Jin X.; Fang Y.; Vogel D., Toward a theory of perceived benefits, affective commitment, and continuance intention in social virtual worlds: Cultural values (indulgence and individualism) matter, European Journal of Information Systems, 24, 3, pp. 247-261, (2015)</t>
  </si>
  <si>
    <t>S. Lambiase; University of Salerno, Fisciano, Italy; email: slambiase@unisa.it</t>
  </si>
  <si>
    <t>2-s2.0-105028029273</t>
  </si>
  <si>
    <t>Jiang Z.; Wang D.; Rao D.</t>
  </si>
  <si>
    <t>Jiang, Zhihua (57306673600); Wang, Di (58130613900); Rao, Dongning (23390378000)</t>
  </si>
  <si>
    <t>57306673600; 58130613900; 23390378000</t>
  </si>
  <si>
    <t>Leveraging meta-data of code for adapting prompt tuning for code summarization</t>
  </si>
  <si>
    <t>Applied Intelligence</t>
  </si>
  <si>
    <t>10.1007/s10489-024-06197-0</t>
  </si>
  <si>
    <t>https://www.scopus.com/inward/record.uri?eid=2-s2.0-85212967328&amp;doi=10.1007%2Fs10489-024-06197-0&amp;partnerID=40&amp;md5=90f862884cbc00d3398315309d9faa48</t>
  </si>
  <si>
    <t>Department of Computer Science, Jinan University, 601 West Huangpu Avenue, Guangdong, Guangzhou, 510632, China; School of Computer, Guangdong University of Technology, 100 Waihuan West Road, Guangdong, Guangzhou, 510006, China</t>
  </si>
  <si>
    <t>Jiang Z., Department of Computer Science, Jinan University, 601 West Huangpu Avenue, Guangdong, Guangzhou, 510632, China; Wang D., Department of Computer Science, Jinan University, 601 West Huangpu Avenue, Guangdong, Guangzhou, 510632, China; Rao D., School of Computer, Guangdong University of Technology, 100 Waihuan West Road, Guangdong, Guangzhou, 510006, China</t>
  </si>
  <si>
    <t>Prompt tuning alleviates the gap between pre-training and fine-tuning and achieves promising results in various natural language processing (NLP) tasks. However, it is nontrivial for adapting prompt tuning in intelligent code tasks since code-specific knowledge such as abstract syntax tree is usually hierarchy-structured and therefore is hard to be converted into plain text. Recent works (e.g., PT4Code) introduce simple task prompts along with a programming language indicator into prompt template, achieving improvement over non-prompting state-of-the-art code models (e.g., CodeT5). Inspired by this, we propose a novel code-specific prompt paradigm, meta-data prompt, which introduces semi-structured code’s meta-data (attribute-value pairs) into prompt template and facilitates the adaption of prompt tuning techniques into code tasks. Specifically, we find the usage of diverse meta-data attributes and their combinations and employ the OpenPrompt to implement a meta-data prompt based code model, PRIME (PRompt tunIng with MEta-data), via utilizing CodeT5 as the backbone model. We experiment PRIME with the source code summarization task on the publicly available CodeSearchNet benchmark. Results show that 1) using good meta-data can lead to an improvement on the model performance; 2) the proposed meta-data prompt can be combined with traditional task prompt for further improvement; 3) our best-performing model can consistently outperform CodeT5 by an absolute score of 0.73 and PT4Code by an absolute score of 0.48 regarding the averaged BLEU metric across six programming languages. © The Author(s), under exclusive licence to Springer Science+Business Media, LLC, part of Springer Nature 2024.</t>
  </si>
  <si>
    <t>Code intelligence; Meta-data prompt; Prompt tuning; Source code summarization</t>
  </si>
  <si>
    <t>Syntactics; Code intelligence; Data attributes; Fine tuning; Meta-data; Meta-data prompt; Natural languages; Pre-training; Prompt tuning; Source code summarization; Source codes; Natural language processing systems</t>
  </si>
  <si>
    <t>Basic and Applied Basic Research Foundation of Guangdong Province, (2021A1515012556); Basic and Applied Basic Research Foundation of Guangdong Province</t>
  </si>
  <si>
    <t>This paper is supported by Guangdong Basic and Applied Basic Research Foundation, China (Grant No. 2021A1515012556).</t>
  </si>
  <si>
    <t>Liu P.; Yuan W.; Fu J.; Jiang Z.; Hayashi H.; Neubig G., Pre-train, prompt, and predict: a systematic survey of prompting methods in natural language processing, ACM Comput Surv, 55, 9, pp. 195-190, (2023); Gu Y.; Han X.; Liu Z.; Huang M., PPT: Pre-trained prompt tuning for few-shot learning, Proceedings of the 60Th Annual Meeting of the Association for Computational Linguistics, 1, pp. 8410-8423, (2022); Schick T.; Schutze H., Exploiting cloze-questions for few-shot text classification and natural language inference, Proceedings of the 16Th Conference of the European Chapter of the Association for Computational Linguistics, pp. 255-269, (2021); Li X.L.; Liang P., Prefix-tuning: Optimizing continuous prompts for generation, Proceedings of the 59Th Annual Meeting of the Association for Computational Linguistics and the 11Th International Joint Conference on Natural Language Processing, ACL/IJCNLP 2021, 1, pp. 4582-4597, (2021); Guo D.; Ren S.; Lu S.; Feng Z.; Tang D.; Liu S.; Zhou L.; Duan N.; Svyatkovskiy A.; Fu S.; Tufano M.; Deng S.K.; Clement C.B.; Drain D.; Sundaresan N.; Yin J.; Jiang D.; Zhou M., Graphcodebert: Pre-training code representations with data flow, 9Th International Conference on Learning Representations, ICLR 2021, Virtual Event, Austria, May 3-7, 2021, (2021); Niu C.; Li C.; Ng V.; Ge J.; Huang L.; Luo B., Passsum: leveraging paths of abstract syntax trees and self-supervision for code summarization, J Softw Evol Process, 36, 6, (2024); Wang C.; Yang Y.; Gao C.; Peng Y.; Zhang H.; Lyu M.R., No more fine-tuning? An experimental evaluation of prompt tuning in code intelligence, Proceedings of the 30Th ACM Joint European Software Engineering Conference and Symposium on the Foundations of Software Engineering, ESEC/FSE 2022, Singapore, Singapore, November 14-18, 2022, pp. 382-394, (2022); Peng H.; Li G.; Wang W.; Zhao Y.; Jin Z., Integrating tree path in transformer for code representation, Advances in Neural Information Processing Systems 34: Annual Conference on Neural Information Processing Systems 2021, Neurips 2021, December 6-14, 2021, Virtual, pp. 9343-9354, (2021); Husain H.; Wu H.; Gazit T.; Allamanis M.; Brockschmidt M., Codesearchnet challenge: Evaluating the state of semantic code search., (2019); Ding N.; Hu S.; Zhao W.; Chen Y.; Liu Z.; Zheng H.; Sun M., Openprompt: An open-source framework for prompt-learning, Proceedings of the 60Th Annual Meeting of the Association for Computational Linguistics, pp. 105-113, (2022); Wang Y.; Wang W.; Joty S.R.; Hoi S.C.H., Codet 5: Identifier-aware unified pre-trained encoder-decoder models for code understanding and generation, Proceedings of the 2021 Conference on Empirical Methods in Natural Language Processing, EMNLP 202, pp. 8696-8708, (2021); Feng Z.; Guo D.; Tang D.; Duan N.; Feng X.; Gong M.; Shou L.; Qin B.; Liu T.; Jiang D.; Zhou M., Codebert: A pre-trained model for programming and natural languages, Findings of the Association for Computational Linguistics: EMNLP 2020, pp. 1536-1547, (2020); Ahmad W.U.; Chakraborty S.; Ray B.; Chang K., Unified pre-training for program understanding and generation, Proceedings of the 2021 Conference of the North American Chapter of the Association for Computational Linguistics: Human Language Technologies, pp. 2655-2668, (2021); Le H.; Wang Y.; Gotmare A.D.; Savarese S.; Hoi S.C., Coderl: Mastering Code Generation through Pretrained Models and Deep Reinforcement Learning, (2022); Li M.; Yu H.; Fan G.; Zhou Z.; Huang Z., Enhancing code summarization with action word prediction, Neurocomputing, 563, (2024); Guo Y.; Chai Y.; Zhang L.; Li H.; Luo M.; Guo S., Context-based transfer learning for low resource code summarization, Softw. Pract. Exp, 54, 3, pp. 465-482, (2024); Tsimpoukelli M.; Menick J.; Cabi S.; Eslami S.M.A.; Vinyals O.; Hill F., Multimodal few-shot learning with frozen language models, Advances in Neural Information Processing Systems 34: Annual Conference on Neural Information Processing Systems 2021, Neurips 2021, December 6-14, 2021, Virtual, pp. 200-212, (2021); Kumar J.; Chimalakonda S., Code summarization without direct access to code - towards exploring federated llms for software engineering, Proceedings of the 28Th International Conference on Evaluation and Assessment in Software Engineering, EASE 2024, Salerno, Italy, June 18-21, 2024, pp. 100-109, (2024); Ahmed T.; Pai K.S.; Devanbu P.T.; Barr E.T., Automatic semantic augmentation of language model prompts (For code summarization), Proceedings of the 46Th IEEE/ACM International Conference on Software Engineering, ICSE 2024, Lisbon, Portugal, April 14-20, 2024, (2024); Su C.; McMillan C., Distilled GPT for source code summarization, Autom Softw Eng, 31, 1, (2024); Hsieh C.; Li C.; Yeh C.; Nakhost H.; Fujii Y.; Ratner A.; Krishna R.; Lee C.; Pfister T., Distilling step-by-step! outperforming larger language models with less training data and smaller model sizes, Findings of the Association for Computational Linguistics: ACL 2023, pp. 8003-8017, (2023); Lewis P.S.H.; Perez E.; Piktus A.; Petroni F.; Karpukhin V.; Goyal N.; Kuttler H.; Lewis M.; Yih W.; Rocktaschel T.; Riedel S.; Kiela D., Retrieval-augmented generation for knowledge-intensive NLP tasks, In: Advances in Neural Information Processing Systems 33: Annual Conference on Neural Information Processing Systems 2020, Neurips 2020, (2020); Siddharth L.; Luo J., Retrieval augmented generation using engineering design knowledge, Knowl Based Syst, 303, (2024); Chen J.; Lin H.; Han X.; Sun L., Benchmarking large language models in retrieval-augmented generation, Thirty-Eighth AAAI Conference on Artificial Intelligence, AAAI 2024, Thirty-Sixth Conference on Innovative Applications of Artificial Intelligence, IAAI 2024, Fourteenth Symposium on Educational Advances in Artificial Intelligence, EAAI 2014, pp. 17754-17762, (2024); Vaswani A.; Shazeer N.; Parmar N.; Uszkoreit J.; Jones L.; Gomez A.N.; Kaiser L.; Polosukhin I., Attention is all you need, Advances in Neural Information Processing Systems 30: Annual Conference on Neural Information Processing Systems 2017, pp. 5998-6008, (2017); Yang G.; Zhou Y.; Yu C.; Chen X., Deepscc: Source code classification based on fine-tuned roberta (S, The 33Rd International Conference on Software Engineering and Knowledge Engineering, pp. 499-502, (2021); Chen M.; Tworek J.; Jun H.; Yuan Q.; Oliveira Pinto H.P.; Kaplan J.; Edwards H.; Burda Y.; Joseph N.; Brockman G.; Ray A.; Puri R.; Krueger G.; Petrov M.; Khlaaf H.; Sastry G.; Mishkin P.; Chan B.; Gray S.; Ryder N.; Pavlov M.; Power A.; Kaiser L.; Bavarian M.; Winter C.; Tillet P.; Such F.P.; Cummings D.; Plappert M.; Chantzis F.; Barnes E.; Herbert-Voss A.; Guss W.H.; Nichol A.; Paino A.; Tezak N.; Tang J.; Abuschkin I.; Balaji S.; Jain S.; Saunders W.; Hesse C.; Carr A.N.; Leike J.; Achiam J.; Misra V.; Morikawa E.; Radford A.; Knight M.; Brundage M.; Murati M.; Mayer K.; Welinder P.; McGrew B.; Amodei D.; McCandlish S.; Sutskever I.; Zaremba( W., Evaluating large language models trained on code, (2021); Mu F.; Chen X.; Shi L.; Wang S.; Wang Q., Developer-intent driven code comment generation, 45Th IEEE/ACM International Conference on Software Engineering, ICSE 2023, Melbourne, Australia, May 14-20, 2023, pp. 768-780, (2023); Nie P.; Zhang J.; Li J.J.; Mooney R.J.; Gligoric M., Impact of evaluation methodologies on code summarization, Proceedings of the 60Th Annual Meeting of the Association for Computational Linguistics (Volume 1: Long Papers), ACL 2022, Dublin, Ireland, May 22-27, 2022, pp. 4936-4960, (2022); Mastropaolo A.; Ciniselli M.; Penta M.D.; Bavota G., Evaluating code summarization techniques: A new metric and an empirical characterization, Proceedings of the 46Th IEEE/ACM International Conference on Software Engineering, ICSE 2024, Lisbon, Portugal, pp. 218-121813, (2024)</t>
  </si>
  <si>
    <t>D. Rao; School of Computer, Guangdong University of Technology, Guangzhou, 100 Waihuan West Road, Guangdong, 510006, China; email: raodn@gdut.edu.cn</t>
  </si>
  <si>
    <t>0924669X</t>
  </si>
  <si>
    <t>APITE</t>
  </si>
  <si>
    <t>Appl Intell</t>
  </si>
  <si>
    <t>2-s2.0-85212967328</t>
  </si>
  <si>
    <t>Yang N.; Reynolds J.; Prast L.; Corvino R.</t>
  </si>
  <si>
    <t>Yang, Nan (59723081100); Reynolds, Joseph (60203698300); Prast, Laurens (60203817000); Corvino, Rosilde (60203415200)</t>
  </si>
  <si>
    <t>59723081100; 60203698300; 60203817000; 60203415200</t>
  </si>
  <si>
    <t>AskGraph: A Dependency-Aware Code Assistant Powered by Code Graphs and LLM-Generated Cypher Queries</t>
  </si>
  <si>
    <t>Proceedings - 2025 IEEE International Conference on Software Maintenance and Evolution, ICSME 2025</t>
  </si>
  <si>
    <t>10.1109/ICSME64153.2025.00065</t>
  </si>
  <si>
    <t>https://www.scopus.com/inward/record.uri?eid=2-s2.0-105022457586&amp;doi=10.1109%2FICSME64153.2025.00065&amp;partnerID=40&amp;md5=e5b380d870300b1a08e18db755340f45</t>
  </si>
  <si>
    <t>TNO-ESI, Eindhoven, Netherlands</t>
  </si>
  <si>
    <t>Yang N., TNO-ESI, Eindhoven, Netherlands; Reynolds J., TNO-ESI, Eindhoven, Netherlands; Prast L., TNO-ESI, Eindhoven, Netherlands; Corvino R., TNO-ESI, Eindhoven, Netherlands</t>
  </si>
  <si>
    <t>Large Language Models (LLMs) have transformed code assistants by enabling personalization, interactivity, and higher abstraction. However, these assistants often struggle with a common limitation; they generate responses based on a limited set of relevant code snippets retrieved from the codebase using semantic similarity search. This mechanism prevents them from viewing the code structure holistically, making it difficult to give accurate and complete answers to questions on code dependencies and structure. This paper introduces a dependency-aware code assistant that answers structural questions developers cannot easily pose to general-purpose assistants like GitHub Copilot. We achieve this by enriching the LLM with dependency facts obtained from a code graph generated by a static-analysis pipeline customized specifically for industry-scale codebases. The dependency information is queried from a Neo4j database, which stores the code graph, via Text-to-Cypher translation powered by LLMs. Cypher is a query language, designed specifically for querying graph-structured data. We evaluated our solution at Philips Healthcare. Specifically, we performed a benchmark with 420 collected questions and a user study with seven industrial software engineers. By analyzing the results, we identified common mistakes made by GPT40 in the Text-to-Cypher translation to query code graphs, including syntax, schema and semantic errors. This work lays the foundation for advancing Cypher query generation on industryscale code graphs and for augmenting graph-based code analysis with LLMs.  © 2025 IEEE.</t>
  </si>
  <si>
    <t>code assistants; code graph; Large language models; static analysis; Text-to-Cypher</t>
  </si>
  <si>
    <t>Abstracting; Codes (symbols); Computer programming languages; Graph structures; Graph theory; Graphic methods; Query languages; Query processing; Semantics; Structured Query Language; Code assistant; Code graphs; Code structure; Interactivity; Language model; Large language model; Personalizations; Semantic similarity; Similarity search; Text-to-cipher; Static analysis</t>
  </si>
  <si>
    <t>Abdullah Alomar E., How to refactor this code? An exploratory study on developer-ChatGPT refactoring conversations, Proceedings of the 21st International Conference on Mining Software Repositories, pp. 202-206, (2024); Bassamzadeh N.; Methani C., A Comparative Study of DSL Code Generation: Fine-Tuning Vs. Optimized Retrieval Augmentation, (2024); Chen M., Evaluating Large Language Models Trained on Code, (2021); Dams D., Developing and Applying Custom Static Analysis Tools for Industrial Multi-Language Code Bases, BENEVOL, (2021); Dams D., Model-based software restructuring: Lessons from cleaning up COM interfaces in industrial legacy code, 2018 IEEE 25th International Conference on Software Analysis, Evolution and Reengineering (SANER). IEEE, pp. 552-556, (2018); Davila N., An Industry Case Study on Adoption of AI-based Programming Assistants, Proceedings of the 46th International Conference on Software Engineering: Software Engineering in Practice, pp. 92-102, (2024); Deljouyi A., Understandable Test Generation Through Capture/Replay and LLMs, Proceedings of the 2024 IEEE/ACM 46th International Conference on Software Engineering: Companion Proceedings, pp. 261-263, (2024); Gao Y., Retrieval-Augmented Generation for Large Language Models: A Survey, (2023); GitHub Copilot, (2023); Google Gemini, (2023); Guo L., When to stop? towards efficient code generation in llms with excess token prevention, Proceedings of the 33rd ACM SIGSOFT International Symposium on Software Testing and Analysis, pp. 1073-1085, (2024); Hornsteiner M., Real-Time text-To-cypher query generation with large language models for graph databases, Future Internet, 1612, (2024); Hou X., Large language models for software engineering: A systematic literature review, ACM Transactions on Software Engineering and Methodology, (2023); Hu Y., GRAG: Graph Retrieval-Augmented Generation, (2024); Ahmad Husein R.; Aburajouh H.; Catal C., Large language models for code completion: A systematic literature review, Computer Standards &amp; Interfaces, (2024); Ivers J., Industry experiences with large-scale refactoring, Proceedings of the 30th ACM Joint European Software Engineering Conference and Symposium on the Foundations of Software Engineering, pp. 1544-1554, (2022); Jimenez C.E., Swe-bench: Can Language Models Resolve Real-world Github Issues?, (2023); Kim M.; Zimmermann T.; Nagappan N., An empirical study of refactoringchallenges and benefits at microsoft, IEEE Transactions on Software Engineering, 407, pp. 633-649, (2014); Kogge P.M., Jaccard coefficients as a potential graph benchmark, 2016 IEEE International Parallel and Distributed Processing Symposium Workshops (IPDPSW). IEEE, pp. 921-928, (2016); Kumar J.; Chimalakonda S., Code summarization without direct access to code-Towards exploring federated llms for software engineering, Proceedings of the 28th International Conference on Evaluation and Assessment in Software Engineering, pp. 100-109, (2024); Text2Cypher Datasets, (2023); Li Y., Enhancing llm-based coding tools through native integration of ide-derived static context, Proceedings of the 1st International Workshop on Large Language Models for Code, pp. 70-74, (2024); Liang J.T.; Yang C.; Myers B.A., A large-scale survey on the usability of ai programming assistants: Successes and challenges, Proceedings of the 46th IEEE/ACM International Conference on Software Engineering, pp. 1-13, (2024); Liu X., Codexgraph: Bridging Large Language Models and Code Repositories Via Code Graph Databases, (2024); Ma Y., How to Understand Whole Software Repository?" in, (2024); Mandilara I., Decoding the Mystery: How Can LLMs Turn Text into Cypher in Complex Knowledge Graphs?, IEEE Access, (2025); McKnight P.E.; Najab J., Mann-Whitney U Test, The Corsini Encyclopedia of Psychology, pp. 1-1, (2010); Neo4j, Inc, (2023); OpenCypher Grammar, (2023); OpenCypher Community, (2024); Ouyang S., RepoGraph: Enhancing AI Software Engineering with Repository-level Code Graph, (2024); Ghosh Paul D.; Zhu H.; Bayley I., Benchmarks and Metrics for Evaluations of Code Generation: A Critical Review, (2024); Pourreza M.; Rafiei D., Dinsql: Decomposed in-context learning of text-To-sql with self-correction, Advances in Neural Information Processing Systems, 36, (2024); Pourreza M.; Rafiei D., Dtssql: Decomposed Text-To-sql with Small Large Language Models, (2024); Prast L., Orchestrating Graph and Semantic Searches for Code Analysis, (2025); Shi L.; Tang Z.; Yang Z., A Survey on Employing Large Language Models for Text-To-SQL Tasks, (2024); Tabnine, (2023); Tiwari A., Auto-Cypher: Improving LLMs on Cypher Generation Via LLM-supervised Generation-verification Framework, (2024); Weisstein E.W., Bonferroni Correction, (2004); Yang Z., Exploring and unleashing the power of large language models in automated code translation, Proceedings of the ACM on Software Engineering 1.FSE, pp. 1585-1608, (2024); Zhong Z., SyntheT2C: Generating Synthetic Data for Fine-Tuning Large Language Models on the Text2Cypher Task, (2024); Zhu X., Large Language Model Enhanced Text-To-SQL Generation: A Survey, (2024)</t>
  </si>
  <si>
    <t>Huawei; University of New Zealand; Waipapa Taumata Rau, University of Auckland</t>
  </si>
  <si>
    <t>41st IEEE International Conference on Software Maintenance and Evolution, ICSME 2025</t>
  </si>
  <si>
    <t>7 September 2025 through 12 September 2025</t>
  </si>
  <si>
    <t>Auckland</t>
  </si>
  <si>
    <t>979-833159587-6</t>
  </si>
  <si>
    <t>2-s2.0-105022457586</t>
  </si>
  <si>
    <t>Hasan M.A.</t>
  </si>
  <si>
    <t>Hasan, Md Anwarul (60194765700)</t>
  </si>
  <si>
    <t>Secure Code Generation with Parameter-Efficient Fine-Tuning of LLMs</t>
  </si>
  <si>
    <t>10.1007/978-3-032-07992-3_19</t>
  </si>
  <si>
    <t>https://www.scopus.com/inward/record.uri?eid=2-s2.0-105021819553&amp;doi=10.1007%2F978-3-032-07992-3_19&amp;partnerID=40&amp;md5=a156198a0980b9d125f85ac1955dc85f</t>
  </si>
  <si>
    <t>Norwegian University of Science and Technology (NTNU), Norway Work conducted as part of Master’s thesis at NTNU, Trondheim, Norway</t>
  </si>
  <si>
    <t>Hasan M.A., Norwegian University of Science and Technology (NTNU), Norway Work conducted as part of Master’s thesis at NTNU, Trondheim, Norway</t>
  </si>
  <si>
    <t>Large Language Models (LLMs) have demonstrated strong capabilities in code generation, yet studies reveal that their outputs may contain critical security vulnerabilities. This study investigates the effectiveness of Parameter-Efficient Fine-Tuning (PEFT) techniques in enhancing the secure code generation capabilities of LLMs. Using the CodeGen-Multi 2B model as the base, applied two state-of-the-art PEFT methods–LoRA and IA3–to fine-tune the model on a curated dataset of C and C++ code. The objective is to evaluate whether fine-tuned models can reduce vulnerability incidence and to compare the relative performance of LoRA and IA3. Security evaluations are conducted using prompts designed to elicit eight common vulnerabilities from the MITRE CWE Top 25 list. Findings show that PEFT fine-tuning significantly improves the model’s ability to generate secure code, with both LoRA and IA3 outperforming the base model. Among the two, LoRA exhibits a slight advantage in reducing vulnerabilities. This research highlights the potential of lightweight fine-tuning methods to mitigate security risks in LLM-generated code and offers practical insights for future advancements in secure AI-assisted software development. © The Author(s), under exclusive license to Springer Nature Switzerland AG 2026.</t>
  </si>
  <si>
    <t>Artificial Intelligence (AI); Code generation; Cybersecurity; Parameter-Efficient Fine-Tuning (PEFT)</t>
  </si>
  <si>
    <t>Artificial intelligence; Cryptography; Cybersecurity; Network security; Security systems; Tuning; Artificial intelligence; Codegeneration; Cyber security; Fine tuning; Fine-tuning methods; Language model; Parameter-efficient fine-tuning; Secure codes; Security vulnerabilities; Two-state; C++ (programming language); Codes (symbols)</t>
  </si>
  <si>
    <t>Min B., Recent advances in natural language processing via large pre-trained language models: A survey, ACM Comput. Surv., 56, 2, pp. 1-40, (2023); Liu Y., Multilingual Denoising Pre-Training for Neural Machine Translation, (2020); Liu Y.; Lapata M., Text Summarization with Pretrained Encoders, (2019); Chalkidis I.; Fergadiotis M.; Malakasiotis P.; Aletras N.; Androutsopou-Los I.; Jiang J.; Wang F.; Shen J.; Kim S.; Kim S.; Devlin J.; Brown T., Language models are few-shot learners, Adv. Neural Inf. Process. Syst., 33, (2020); Houlsby N., Parameter-efficient transfer learning for NLP, International Conference on Machine Learning, pp. 2790-2799, (2019); Hu E.J.; Croft R.; Newlands D.; Chen Z.; Babar M.A., An empirical study of rule-based and learning-based approaches for static application security testing, Proceedings of the 15Th ACM/IEEE International Symposium on Empirical Software Engineering and Measurement (ESEM), pp. 1-12, (2021); Pearce H.; Ahmad B.; Tan B.; Dolan-Gavitt B.; Karri R., Asleep at the keyboard? Assessing the security of GitHub Copilot’s code contributions, 2022 IEEE Symposium on Security and Privacy (SP), pp. 754-768, (2022); Han Z.; Gao C.; Liu J.; Zhang S.Q.; Lester B.; Al-Rfou R.; Constant N., The Power of Scale for Parameter-Efficient Prompt Tuning, (2021); Liu H., Few-shot parameter-efficient fine-tuning is better and cheaper than in-context learning, Adv. Neural Inf. Process. Syst., 35, pp. 1950-1965, (2022); Bhandari G.; Naseer A.; Moonen L., CVEfixes: Automated collection of vulnerabilities and their fixes from open-source software, Proceedings of the 17Th International Conference on Predictive Models and Data Analytics in Software Engineering, pp. 30-39, (2021); Keele S.; Wang D., One adapter for all programming languages? Adapter tuning for code search and summarization, In: 2023 IEEE/ACM 45Th International Conference on Software Engineering (ICSE), (2023); Liu J.; Sha C.; Peng X., An empirical study of parameter-efficient fine-tuning methods for pre-trained code models, 2023 38Th IEEE/ACM International Conference on Automated Software Engineering (ASE), pp. 397-408, (2023); Ali Z.; Darwis H.; Ilmawan L.B.; Jabir S.R.; Manga A.R., Memory efficient with parameter efficient fine-tuning for code generation using quantization, 2024 18Th International Conference on Ubiquitous Information Management and Communication (IMCOM), pp. 1-6, (2024); Abu Talib M.; Bou Nassif A.; Azzeh M.; Alesh Y.; Afadar Y., Parameter-efficient fine-tuning of pre-trained code models for just-in-time defect prediction, Neural Computing and Applications, pp. 1-30, (2024); Chen N.; Sun Q.; Wang J.; Li X.; Gao M., Pass-tuning: Towards structure-aware parameter-efficient tuning for code representation learning, Findings of the Association for Computational Linguistics: EMNLP, pp. 577-591, (2023); Nashaat M.; Miller J., Towards efficient fine-tuning of language models with organizational data for automated software review, IEEE Trans. Softw. Eng., (2024); Kumar J.; Chimalakonda S., Code summarization without direct access to code-towards exploring federated LLMs for software engineering, Proceedings of the 28Th International Conference on Evaluation and Assessment in Software Engineering, pp. 100-109, (2024); Samo H.; Ali K.; Memon M.; Abbasi F.A.; Koondhar M.Y.; Dahri K., Fine-tuning mistral 7B large language model for Python query response and code generation: A parameter efficient approach, VAWKUM Trans. Comput. Sci., 12, 1, pp. 205-217, (2024); Anand S.; Malaviya S.; Shukla M.; Lodha S., Dropacter: Compacter-based tuning with layer freezing in pre-trained language model, Proceedings of the 39Th ACM/SIGAPP Symposium on Applied Computing, pp. 1043-1044, (2024); Liu S.; Keung J.; Yang Z.; Liu F.; Zhou Q.; Liao Y., Delving into Parameter-Efficient Fine-Tuning in Code Change Learning: An Empirical Study, (2024); Goel D.; Grover R.; Fard F.H., On the cross-modal transfer from natural language to code through adapter modules, Proceedings of the 30Th IEEE/ACM International Conference on Program Comprehension, pp. 71-81, (2022); Shi E., Towards efficient fine-tuning of pre-trained code models: An experimental study and beyond, Proceedings of the 32Nd ACM SIGSOFT International Symposium on Software Testing and Analysis, pp. 39-51, (2023); Lu J.; Yu L.; Li X.; Yang L.; Zuo C., Llama-reviewer: Advancing code review automation with large language models through parameter-efficient fine-tuning, 2023 IEEE 34Th International Symposium on Software Reliability Engineering (ISSRE), pp. 647-658, (2023); Alnaeli S.M.; Sarnowski M.; Aman M.S.; Abdelgawad A.; Yelamarthi K., Vulnerable C/C++ code usage in IoT software systems, 2016 IEEE 3Rd World Forum on Internet of Things (Wf-Iot), pp. 348-352, (2016); Li J.; Sangalay A.; Cheng C.; Tian Y.; Yang J., Fine tuning large language model for secure code generation, Proceedings of the 2024 IEEE/ACM First International Conference on AI Foundation Models and Software Engineering, pp. 86-90, (2024); Wang B.; Komatsuzaki A., GPT-J-6B: A 6 Billion Parameter Autoregressive Language Model, (2021); Black S., Gpt-Neox-20B: An Open-Source Autoregressive Language Model, (2022); Chen M., Evaluating Large Language Models Trained on Code, (2021); Lu S., Codexglue: A Machine Learning Benchmark Dataset for Code Understanding and Generation, (2021); Nijkamp E.; Hayashi H.; Xiong C.; Savarese S.; Zhou Y., Codegen2: Lessons for Training Llms on Programming and Natural Languages, (2023); Nijkamp E., Codegen: An Open Large Language Model for Code with Multi-Turn Program Synthesis, (2022); Xu F.F.; Alon U.; Neubig G.; Hellendoorn V.J., A systematic evaluation of large language models of code, Proceedings of the 6Th ACM SIGPLAN International Symposium on Machine Programming, pp. 1-10, (2022); Roziere B., Code Llama: Open Foundation Models for Code, (2023); Feng Z., Codebert: A Pre-Trained Model for Programming and Natural Languages, (2020); Fried D., Incoder: A Generative Model for Code Infilling and Synthesis, (2022); Li R., Starcoder: May the Source Be with You!, (2023); Wang Y.; Wang W.; Joty S.; Hoi S.C., Codet5: Identifier-Aware Unified Pre-Trained Encoder-Decoder Models for Code Understanding and Generation, (2021); Wang Y.; Le H.; Gotmare A.D.; Bui N.D.; Li J.; Hoi S.C., Codet5+: Open Code Large Language Models for Code Understanding and Generation, (2023); Ahmad W.U.; Chakraborty S.; Ray B.; Chang K.W., Unified Pre-Training for Program Understanding and Generation, (2021); Niu C.; Li C.; Ng V.; Ge J.; Huang L.; Luo B., SPT-code: Sequence-to-sequence pre-training for learning source code representations, Proceedings of the 44Th International Conference on Software Engineering, pp. 2006-2018, (2022); Tipirneni S.; Zhu M.; Reddy C.K., StructCoder: Structure-aware transformer for code generation, ACM Trans. Knowl. Discov. Data, 18, 3, pp. 1-20, (2024); Hugging Face. Codegen Documentation – Transformers, (2024); Salesforce AI Research, Codegen-2B-Multi, (2024); Gao L., The Pile: An 800GB Dataset of Diverse Text for Language Modeling, (2020); Fan J.; Li Y.; Wang S.; Nguyen T.N., AC/C++ code vulnerability dataset with code changes and CVE summaries, Proceedings of the 17Th International Conference on Mining Software Repositories, pp. 508-512, (2020); Chen Y.; Ding Z.; Alowain L.; Chen X.; Wagner D., DiverseVul: A new vulnerable source code dataset for deep learning based vulnerability detection, Proceedings of the 26Th International Symposium on Research in Attacks, Intrusions and Defenses, pp. 654-668, (2023); Goncalves J.; Dias T.; Maia E.; Praca I., Scope: Evaluating Llms for Software Vulnerability Detection, (2024); Chakraborty S.; Krishna R.; Ding Y.; Ray B., Deep learning based vulnerability detection: Are we there yet?, IEEE Trans. Softw. Eng., 48, 9, pp. 3280-3296, (2021); Atrio A.R.; Popescu-Belis A., Small Batch Sizes Improve Training of Low-Resource Neural MT, (2022); MITRE Corporation. Common Weakness Enumeration (CWE), (2024); Hanif H.; Maffeis S., VulBERTa: Simplified source code pre-training for vulnerability detection, In: 2022 International Joint Conference on Neural Networks (IJCNN), pp. 1-8, (2022); Pham V.-H.; Hien D.T.T.; Hoang H.D.; Duy P.T., Defect-scanner: A comparative empirical study on language model and deep learning approach for software vulnerability detection, Int. J. Inf. Secur., pp. 1-14, (2024); Charoenwet W.; Thongtanunam P.; Pham V.-T.; Treude C., An empirical study of static analysis tools for secure code review, Proceedings of the 33Rd ACM SIGSOFT International Symposium on Software Testing and Analysis, pp. 691-703, (2024); Lipp S.; Banescu S.; Pretschner A., An empirical study on the effectiveness of static C code analyzers for vulnerability detection, Proceedings of the 31St ACM SIGSOFT International Symposium on Software Testing and Analysis, pp. 544-555, (2022); Al Atiiq S.; Gehrmann C.; Dahlen K.; Khalil K., From Generalist to Specialist: Exploring Cwe-Specific Vulnerability Detection, (2024); Flawfinder on Pypi, (2024); Wheeler D.A., Flawfinder on Github, (2024); Perez-Mayos L.; Ballesteros M.; Wanner L., How Much Pretraining Data Do Language Models Need to Learn Syntax?, (2021); Li D.; Zhang H., Improved regularization and robustness for fine-tuning in neural networks, Adv. Neural. Inf. Process. Syst., 34, pp. 27249-27262, (2021); Chen B.; Han N.; Miyao Y., A Multi-Perspective Analysis of Memorization in Large Language Models, (2024); Dettmers T.; Pagnoni A.; Holtzman A.; Zettlemoyer L., QLoRA: Efficient fine-tuning of quantized LLMs, Adv. Neural Inf. Process. Syst., 36, (2024); Karimi Mahabadi R.; Henderson J.; Ruder S., Compacter: Efficient low-rank hypercomplex adapter layers, Adv. Neural. Inf. Process. Syst., 34, pp. 1022-1035, (2021); Zhang R., Llama-Adapter: Efficient Fine-Tuning of Language Models with Zero-Init Attention, (2023)</t>
  </si>
  <si>
    <t>M.A. Hasan; Norwegian University of Science and Technology (NTNU), Norway Work conducted as part of Master’s thesis at NTNU, Trondheim, Norway; email: anwar.cse.mis@gmail.com</t>
  </si>
  <si>
    <t>2-s2.0-105021819553</t>
  </si>
  <si>
    <t>Kumar J.; Gandu S.; Chimalakonda S.</t>
  </si>
  <si>
    <t>Kumar, Jahnavi (59151337900); Gandu, Siddhartha (59963931000); Chimalakonda, Sridhar (26767549200)</t>
  </si>
  <si>
    <t>59151337900; 59963931000; 26767549200</t>
  </si>
  <si>
    <t>LLM2FedLLM - A Tool for Simulating Federated LLMs for Software Engineering Tasks</t>
  </si>
  <si>
    <t>10.1109/ICPC66645.2025.00052</t>
  </si>
  <si>
    <t>https://www.scopus.com/inward/record.uri?eid=2-s2.0-105009098949&amp;doi=10.1109%2FICPC66645.2025.00052&amp;partnerID=40&amp;md5=7dd4daf3d0fd1292c3b1e9aa11b81d3d</t>
  </si>
  <si>
    <t>Indian Institute of Technology, Research in Intelligent Software &amp; Human Analytics (RISHA) Lab, Department of Computer Science and Engineering, Tirupati, India</t>
  </si>
  <si>
    <t>Kumar J., Indian Institute of Technology, Research in Intelligent Software &amp; Human Analytics (RISHA) Lab, Department of Computer Science and Engineering, Tirupati, India; Gandu S., Indian Institute of Technology, Research in Intelligent Software &amp; Human Analytics (RISHA) Lab, Department of Computer Science and Engineering, Tirupati, India; Chimalakonda S., Indian Institute of Technology, Research in Intelligent Software &amp; Human Analytics (RISHA) Lab, Department of Computer Science and Engineering, Tirupati, India</t>
  </si>
  <si>
    <t>The paper introduces LLM2FedLLM, a tool designed for Software Engineering (SE) researchers to simulate fine-tuning Large Language Models (LLMs) within a federated learning (FL) framework. Unlike existing FL frameworks that facilitate real client collaboration, our simulator provides a controlled environment for experimenting with FL scenarios on a single machine. The LLM2FedLLM Simulator addresses SE code tasks, such as code summarization, code review, and code translation, within a federated learning framework by first partitioning the selected code dataset into heterogeneous subsets for multiple clients. It then fine-tunes the chosen LLM and evaluates its performance against vanilla, centralized, and individual client models using various metrics. The tool supports several federated aggregation methods and PEFT for supervised learning, with the flexibility to easily integrate additional techniques. The evaluation of our tool on Python code summarization showed that FedLLM performs comparably to centralized models and outperforms individual clients, particularly in low-data scenarios. Our tool aims to facilitate research advances in secure collaborative training simulations within the SE community. https://youtu.be/-byKkaiBchw. © 2025 IEEE.</t>
  </si>
  <si>
    <t>Federated Learning (FL); Large; Simulator</t>
  </si>
  <si>
    <t>Computer software; Distributed computer systems; Industrial management; Python; Controlled environment; Engineering codes; Engineering tasks; Federated learning; Fine tuning; Language model; Large; Learning frameworks; Learning scenarios; Single- machines; Codes (symbols)</t>
  </si>
  <si>
    <t>Department of Computer Science and Engineering</t>
  </si>
  <si>
    <t>We thank the Department of Computer Science and Engineering of IIT Tirupati for support of the Nvidia A100 DGX equipment.</t>
  </si>
  <si>
    <t>Achiam J.; Adler S.; Agarwal S.; Ahmad L.; Akkaya I.; Aleman F.L.; Almeida D.; Altenschmidt J.; Altman S.; Anadkat S., Gpt-4 Technical Report, (2023); Kumar J.; Chimalakonda S., Code summarization without direct access to code-towards exploring federated llms for software engineering, Proceedings of the 28th International Conference on Evaluation and Assessment in Software Engineering, pp. 100-109, (2024); Yang Y.; Hu X.; Gao Z.; Chen J.; Ni C.; Xia X.; Lo D., Federated learning for software engineering: A case study of code clone detection and defect prediction, IEEE Transactions on Software Engineering, (2024); Nashaat M.; Miller J., Towards efficient fine-tuning of language models with organizational data for automated software review, IEEE Transactions on Software Engineering, (2024); Wang Y.; Le H.; Gotmare A.D.; Bui N.D.; Li J.; Hoi S.C., Codet5+: Open Code Large Language Models for Code Understanding and Generation, (2023); Shanbhag S.; Chimalakonda S., Exploring the under-explored terrain of non-open source data for software engineering through the lens of federated learning, Proceedings of the 30th ACM Joint European Software Engineering Conference and Symposium on the Foundations of Software Engineering, pp. 1610-1614, (2022); Bonawitz K.; Ivanov V.; Kreuter B.; Marcedone A.; McMahan H.B.; Patel S.; Ramage D.; Segal A.; Seth K., Practical secure aggregation for privacy-preserving machine learning, Proceedings of the 2017 ACM SIGSAC Conference on Computer and Communications Security, pp. 1175-1191, (2017); Touvron H.; Martin L.; Stone K.; Albert P.; Almahairi A.; Babaei Y.; Bashlykov N.; Batra S.; Bhargava P.; Bhosale S., Llama 2: Open Foundation and Fine-tuned Chat Models, (2023); Roziere B.; Gehring J.; Gloeckle F.; Sootla S.; Gat I.; Tan X.E.; Adi Y.; Liu J.; Sauvestre R.; Remez T., Code Llama: Open Foundation Models for Code, (2023); Barone A.V.M.; Sennrich R., A Parallel Corpus of Python Functions and Documentation Strings for Automated Code Documentation and Code Generation, (2017); Li X.; Huang K.; Yang W.; Wang S.; Zhang Z., On the Convergence of Fedavg on Non-iid Data, (2019); Woolson R.F., Wilcoxon signed-rank test, Wiley Encyclopedia of Clinical Trials, pp. 1-3, (2007); Moshawrab M.; Adda M.; Bouzouane A.; Ibrahim H.; Raad A., Reviewing federated learning aggregation algorithms; Strategies, contributions, limitations and future perspectives, Electronics, 12, 10, (2023)</t>
  </si>
  <si>
    <t>2-s2.0-105009098949</t>
  </si>
  <si>
    <t>Fan L.; Liu J.; Liu Z.; Lo D.; Xia X.; Li S.</t>
  </si>
  <si>
    <t>Fan, Lishui (59256719600); Liu, Jiakun (57218646274); Liu, Zhongxin (57202891175); Lo, David (35269388000); Xia, Xin (54586248800); Li, Shanping (35275218400)</t>
  </si>
  <si>
    <t>59256719600; 57218646274; 57202891175; 35269388000; 54586248800; 35275218400</t>
  </si>
  <si>
    <t>Exploring the Capabilities of LLMs for Code-Change-Related Tasks</t>
  </si>
  <si>
    <t>10.1145/3709358</t>
  </si>
  <si>
    <t>https://www.scopus.com/inward/record.uri?eid=2-s2.0-105012375777&amp;doi=10.1145%2F3709358&amp;partnerID=40&amp;md5=738c84c86a2161d668b99dad09df4861</t>
  </si>
  <si>
    <t>The State Key Laboratory of Blockchain and Data Security, Zhejiang University, Hangzhou, China; Singapore Management University, Singapore, Singapore; Hangzhou High-Tech Zone (Binjiang) Institute of Blockchain and Data Security, Hangzhou, China; Zhejiang University, Hangzhou, China</t>
  </si>
  <si>
    <t>Fan L., The State Key Laboratory of Blockchain and Data Security, Zhejiang University, Hangzhou, China; Liu J., Singapore Management University, Singapore, Singapore; Liu Z., The State Key Laboratory of Blockchain and Data Security, Zhejiang University, Hangzhou, China, Hangzhou High-Tech Zone (Binjiang) Institute of Blockchain and Data Security, Hangzhou, China; Lo D., Singapore Management University, Singapore, Singapore; Xia X., Zhejiang University, Hangzhou, China; Li S., The State Key Laboratory of Blockchain and Data Security, Zhejiang University, Hangzhou, China</t>
  </si>
  <si>
    <t>Developers deal with code-change-related tasks daily, e.g., reviewing code. Pre-trained code and code-change-oriented models have been adapted to help developers with such tasks. Recently, large language models (LLMs) have shown their effectiveness in code-related tasks. However, existing LLMs for code focus on general code syntax and semantics rather than the differences between two code versions. Thus, it is an open question how LLMs perform on code-change-related tasks.To answer this question, we conduct an empirical study using ) ]]&gt;1B parameters LLMs on three code-change-related tasks, i.e., code review generation, commit message generation, and just-in-time comment update, with in-context learning (ICL) and parameter-efficient fine-tuning (PEFT, including LoRA and prefix-tuning). We observe that the performance of LLMs is poor without examples and generally improves with examples, but more examples do not always lead to better performance. LLMs tuned with LoRA have comparable performance to the state-of-the-art small pre-trained models. Larger models are not always better, but Llama 2 and Code Llama families are always the best. The best LLMs outperform small pre-trained models on the code changes that only modify comments and perform comparably on other code changes. We suggest future work should focus more on guiding LLMs to learn the knowledge specific to the changes related to code rather than comments for code-change-related tasks.  © 2025 Copyright held by the owner/author(s). Publication rights licensed to ACM.</t>
  </si>
  <si>
    <t>Code-change-related task; empirical study; large language model</t>
  </si>
  <si>
    <t>Automatic programming; Codes (symbols); Computer programming languages; Human engineering; Tuning; Code changes; Code review; Code versions; Code-change-related task; Empirical studies; In contexts; Just-in-time; Language model; Large language model; Performance; Semantics</t>
  </si>
  <si>
    <t>Zhejiang University, ZJU; National Natural Science Foundation of China, NNSF, (62202420); National Natural Science Foundation of China, NNSF; National Research Foundation, NRF, (NRF-NRFI08-2022-0002); National Research Foundation, NRF</t>
  </si>
  <si>
    <t xml:space="preserve">This research is supported by the National Natural Science Foundation of China (No. 62202420), and the National Research Foundation, under its Investigatorship Grant (NRF-NRFI08-2022-0002). Any opinions, findings and conclusions or recommendations expressed in this material are those of the author(s) and do not reflect the views of National Research Foundation, Singapore. Zhongxin Liu gratefully acknowledges the support of Zhejiang University Education Foundation Qizhen Scholar Foundation. </t>
  </si>
  <si>
    <t>Ben Allal L.; Li R.; Kocetkov D.; Mou C.; Akiki C.; Munoz Ferrandis C.; Muennighoff N.; Mishra M.; Gu A.; Dey M., Santacoder: Don't reach for the stars, (2023); Ayupov S.; Chirkova N., Parameter-efficient finetuning of transformers for source code, (2022); Black S.; Gao L.; Wang P.; Leahy C.; Biderman S., GPT-Neo: Large scale autoregressive language modeling with mesh-tensorflow, (2021); Bosu A.; Carver J.C., Impact of peer code review on peer impression formation: A survey, Proceedings of the 2013 ACM/IEEE International Symposium on Empirical Software Engineering and Measurement, pp. 133-142, (2013); Brown T.; Mann B.; Ryder N.; Subbiah M.; Kaplan J.D.; Dhariwal P.; Neelakantan A.; Shyam P.; Sastry G.; Askell A., Language models are few-shot learners, Advances in Neural Information Processing Systems, 33, pp. 1877-1901, (2020); Buse L.R.P.; Weimer W.R., Automatically documenting program changes, Proceedings of the 25th IEEE/ACM International Conference on Automated Software Engineering, pp. 33-42, (2010); Chai Y.; Wang S.; Pang C.; Sun Y.; Tian H.; Wu H., Ernie-code: Beyond English-centric cross-lingual pretraining for programming languages, Findings of the Association for Computational Linguistics: (ACL '23), pp. 10628-10650, (2023); Chang K.; Wang K.; Yang N.; Wang Y.; Jin D.; Zhu W.; Chen Z.; Li C.; Yan H.; Zhou Y., Data is all you need: Finetuning llms for chip design via an automated design-data augmentation framework, Proceedings of the 61st ACM/IEEE Design Automation Conference, pp. 1-6, (2024); Chen G.; Liu F.; Meng Z.; Liang S., Revisiting parameter-efficient tuning: Are we really there yet?, Proceedings of the 2022 Conference on Empirical Methods in Natural Language Processing (EMNLP '22), pp. 2612-2626, (2022); Chen J.; Chen L.; Zhu C.; Zhou T., How many demonstrations do you need for in-context learning?, Findings of the Association for Computational Linguistics: EMNLP 2023, pp. 11149-11159, (2023); Chen Y.; Hazarika D.; Namazifar M.; Liu Y.; Jin D.; Hakkani-Tur D., Inducertuning: Connecting prefix-tuning and adapter-tuning, Proceedings of the 2022 Conference on Empirical Methods in Natural Language Processing (EMNLP '22), pp. 793-808, (2022); Dilhara M.; Dig D.; Ketkar A., PYEVOLVE: Automating frequent code changes in Python ML systems, Proceedings of the 45th IEEE/ACM International Conference on Software Engineering (ICSE '23), pp. 995-1007, (2023); Ding H.; Fan Z.; Guehring I.; Gupta G.; Ha W.; Huan J.; Liu L.; Omidvar-Tehrani B.; Wang S.; Zhou H., Reasoning and planning with large language models in code development, Proceedings of the 30th ACM SIGKDD Conference on Knowledge Discovery and Data Mining, pp. 6480-6490, (2024); Ding N.; Qin Y.; Yang G.; Wei F.; Yang Z.; Su Y.; Hu S.; Chen Y.; Chan C.-M.; Chen W., Parameter-efficient fine-tuning of large-scale pre-trained language models, Nature Machine Intelligence, 5, 3, pp. 220-235, (2023); Dong J.; Lou Y.; Zhu Q.; Sun Z.; Li Z.; Zhang W.; Hao D., Fira: Fine-grained graph-based code change representation for automated commit message generation, Proceedings of the 44th International Conference on Software Engineering, pp. 970-981, (2022); Maria Eilertsen A., Refactoring operations grounded in manual code changes, Proceedings of the 42nd International Conference on Software Engineering, Companion Volume (ICSE '20), pp. 182-185, (2020); Fagan M.E., Design and code inspections to reduce errors in program development (reprint), Software Pioneers, pp. 575-607, (2022); Fluri B.; Wursch M.; Pinzger M.; Gall H.C., Change distilling: Tree differencing for fine-grained source code change extraction, IEEE Transactions on Software Engineering, 33, 11, pp. 725-743, (2007); Fried D.; Aghajanyan A.; Lin J.; Wang S.; Wallace E.; Shi F.; Zhong R.; Yih S.; Zettlemoyer L.; Lewis M., Incoder: A generative model for code infilling and synthesis, The Eleventh International Conference on Learning Representations (ICLR '23), pp. 1-26, (2023); Fritz T.; Murphy G.C., Using information fragments to answer the questions developers ask, Proceedings of the 32nd ACM/IEEE International Conference on Software Engineering, 1, pp. 175-184, (2010); Gao S.; Wen X.-C.; Gao C.; Wang W.; Zhang H.; Lyu M.R., What makes good in-context demonstrations for code intelligence tasks with llms?, Proceedings of the 38th IEEE/ACM International Conference on Automated Software Engineering (ASE '23), pp. 761-773, (2023); Geng M.; Wang S.; Dong D.; Wang H.; Li G.; Jin Z.; Mao X.; Liao X., Large language models are few-shot summarizers: Multi-intent comment generation via in-context learning, Proceedings of the 46th IEEE/ACM International Conference on Software Engineering (ICSE '24), pp. 1-13, (2024); Gu X.; Chen M.; Lin Y.; Hu Y.; Zhang H.; Wan C.; Wei Z.; Xu Y.; Wang J., On the effectiveness of large language models in domain-specific code generation, ACM Transactions on Software Engineering and Methodology, (2024); Guo D.; Zhu Q.; Yang D.; Xie Z.; Dong K.; Zhang W.; Chen G.; Bi X.; Wu Y.; Li Y.K., Deepseek-Coder: When the large language model meets programming-the rise of code intelligence, (2024); Guo Q.; Cao J.; Xie X.; Liu S.; Li X.; Chen B.; Peng X., Exploring the potential of chatgpt in automated code refinement: An empirical study, (2023); Guo S.; Xu X.; Li H.; Chen R., Deep just-in-time consistent comment update via source code changes, Proceedings of the 13th IEEE International Symposium on Parallel Architectures, Algorithms and Programming (PAAP '22), pp. 1-6, (2022); He J.; Vechev M., Large language models for code: Security hardening and adversarial testing, Proceedings of the 2023 ACM SIGSAC Conference on Computer and Communications Security, pp. 1865-1879, (2023); Hoang T.; Jin Kang H.; Lo D.; Lawall J., Cc2vec: Distributed representations of code changes, Proceedings of the ACM/IEEE 42nd International Conference on Software Engineering, pp. 518-529, (2020); Hu E.J.; Shen Y.; Wallis P.; Allen-Zhu Z.; Li Y.; Wang S.; Wang L.; Chen W., Lora: Low-rank adaptation of large language models, The Tenth International Conference on Learning Representations (ICLR '22), pp. 1-26, (2022); Hu X.; Chen Q.; Wang H.; Xia X.; Lo D.; Zimmermann T., Correlating automated and human evaluation of code documentation generation quality, ACM Transactions on Software Engineering and Methodology, 31, 4, pp. 1-28, (2022); Husain H.; Wu H.-H.; Gazit T.; Allamanis M.; Brockschmidt M., Codesearchnet challenge: Evaluating the state of semantic code search, (2019); Mohammad Imran M.; Chatterjee P.; Damevski K., Uncovering the causes of emotions in software developer communication using zero-shot LLMS, Proceedings of the IEEE/ACM 46th International Conference on Software Engineering, pp. 1-13, (2024); Jiang S.; Armaly A.; McMillan C., Automatically generating commit messages from diffs using neural machine translation, Proceedings of the 2017 32nd IEEE/ACM International Conference on Automated Software Engineering (ASE '17), pp. 135-146, (2017); Jin P.; Zhang S.; Ma M.; Li H.; Kang Y.; Li L.; Liu Y.; Qiao B.; Zhang C.; Zhao P., Assess and summarize: Improve outage understanding with large language models, Proceedings of the 31st ACM Joint European Software Engineering Conference and Symposium on the Foundations of Software Engineering, pp. 1657-1668, (2023); Kamei Y.; Fukushima T.; McIntosh S.; Yamashita K.; Ubayashi N.; Hassan A.E., Studying just-in-time defect prediction using cross-project models, Empirical Software Engineering, 21, pp. 2072-2106, (2016); Kaplan J.; McCandlish S.; Henighan T.; Brown T.B.; Chess B.; Child R.; Gray S.; Radford A.; Wu J.; Amodei D., Scaling laws for neural language models, (2020); Kirinuki H.; Higo Y.; Hotta K.; Kusumoto S., Hey! Are you committing tangled changes?, Proceedings of the 22nd International Conference on Program Comprehension, pp. 262-265, (2024); Koehn P., Statistical significance tests for machine translation evaluation, Proceedings of the 2004 Conference on Empirical Methods in Natural Language Processing, pp. 388-395, (2004); Kovalenko V.; Bacchelli A., Code review for newcomers: Is it different?, Proceedings of the 11th International Workshop on Cooperative and Human Aspects of Software Engineering (ICSE '18), pp. 29-32, (2018); Kumar J.; Chimalakonda S., Code summarization without direct access to code-towards exploring federated LLMS for software engineering, Proceedings of the 28th International Conference on Evaluation and Assessment in Software Engineering, pp. 100-109, (2024); Le H.; Wang Y.; Deepak Gotmare A.; Savarese S.; Chu Hong Hoi S., Coderl: Mastering code generation through pretrained models and deep reinforcement learning, Advances in Neural Information Processing Systems, 35, pp. 21314-21328, (2022); Li J.; Li G.; Tao C.; Zhang H.; Liu F.; Jin Z., Large language model-aware in-context learning for code generation, (2023); Li J.; Zhao Y.; Li Y.; Li G.; Jin Z., Towards enhancing in-context learning for code generation, (2023); Li L.; Liang B.; Chen L.; Zhang X., Cross-modal retrieval-enhanced code summarization based on joint learning for retrieval and generation, Information and Software Technology, 175, (2024); Li R.; Ben Allal L.; Zi Y.; Muennighoff N.; Kocetkov D.; Mou C.; Marone M.; Akiki C.; Li J.; Chim J., Starcoder: May the source be with you, (2023); Lisa Li X.; Liang P., Prefix-tuning: Optimizing continuous prompts for generation, Proceedings of the 59th Annual Meeting of the Association for Computational Linguistics and the 11th International Joint Conference on Natural Language Processing (ACL/IJCNLP '21), pp. 4582-4597, (2021); Li Z.; Lu S.; Guo D.; Duan N.; Jannu S.; Jenks G.; Majumder D.; Green J.; Svyatkovskiy A.; Fu S., Automating code review activities by large-scale pre-training, Proceedings of the 30th ACM Joint European Software Engineering Conference and Symposium on the Foundations of Software Engineering, pp. 1035-1047, (2022); Lialin V.; Deshpande V.; Rumshisky A., Scaling down to scale up: A guide to parameterefficient fine-tuning, (2023); Lin B.; Wang S.; Liu K.; Mao X.; Bissyande T.F., Automated comment update: How far are we?, Proceedings of the 29th IEEE/ACM International Conference on Program Comprehension (ICPC '21), pp. 36-46, (2021); Lin B.; Wang S.; Liu Z.; Liu Y.; Xia X.; Mao X., CCT5: A code-changeoriented pre-trained model, Proceedings of the 31st ACM Joint European Software Engineering Conference and Symposium on the Foundations of Software Engineering (ESEC/FSE '23), pp. 1509-1521, (2023); Lin B.; Wang S.; Liu Z.; Xia X.; Mao X., Predictive comment updating with heuristics and ast-path-based neural learning: A two-phase approach, IEEE Transactions on Software Engineering, 49, 4, pp. 1640-1660, (2022); Lin I.-H.; Gustafson D.A., Classifying software maintenance, Proceedings of the 1988 Conference on Software Maintenance. IEEE Computer Society, pp. 241-247, (1988); Victoria Lin X.; Mihaylov T.; Artetxe M.; Wang T.; Chen S.; Simig D.; Ott M.; Goyal N.; Bhosale S.; Du J.; Pasunuru R., Few-shot learning with multilingual generative language models, Proceedings of the 2022 Conference on Empirical Methods in Natural Language Processing (EMNLP '22), pp. 9019-9052, (2022); Liu B.; Chen C.; Gong Z.; Liao C.; Wang H.; Lei Z.; Liang M.; Chen D.; Shen M.; Zhou H., Mftcoder: Boosting code LLMS with multitask fine-tuning, Proceedings of the 30th ACM SIGKDD Conference on Knowledge Discovery and Data Mining, pp. 5430-5441, (2024); Liu C.-W.; Lowe R.; Serban I.V.; Noseworthy M.; Charlin L.; Pineau J., How not to evaluate your dialogue system: An empirical study of unsupervised evaluation metrics for dialogue response generation, (2016); Liu F.; Fu Z.; Li G.; Jin Z.; Liu H.; Hao Y.; Zhang L., Non-autoregressive line-level code completion, ACM Transactions on Software Engineering and Methodology, 33, 5, pp. 1-34, (2024); Liu S.; Gao C.; Chen S.; Yiu Nie L.; Liu Y., Atom: Commit message generation based on abstract syntax tree and hybrid ranking, IEEE Transactions on Software Engineering, 48, 5, pp. 1800-1817, (2020); Liu S.; Li Y.; Liu Y., Commitbart: A large pre-trained model for github commits, (2022); Liu S.; Keung J.; Yang Z.; Liu F.; Zhou Q.; Liao Y., Delving into parameter-efficient finetuning in code change learning: An empirical study, (2024); Liu Z.; Xia X.; Hassan A.E.; Lo D.; Xing Z.; Wang X., Neural-machinetranslation-based commit message generation: How far are We?, Proceedings of the 33rd ACM/IEEE International Conference on Automated Software Engineering (ASE '18), pp. 373-384, (2018); Liu Z.; Xia X.; Lo D.; Yan M.; Li S., Just-in-time obsolete comment detection and update, IEEE Transactions on Software Engineering, 49, 1, pp. 1-23, (2023); Liu Z.; Xia X.; Yan M.; Li S., Automating just-in-time comment updating, Proceedings of the 35th IEEE/ACM International Conference on Automated Software Engineering, pp. 585-597, (2020); Liu Z.; Xia X.; Yan M.; Li S., Automating just-in-time comment updating, Proceedings of the 35th IEEE/ACM International Conference on Automated Software Engineering (ASE '20), pp. 585-597, (2020); Loyola P.; Marrese-Taylor E.; Matsuo Y., A neural architecture for generating natural language descriptions from source code changes, Proceedings of the 55th Annual Meeting of the Association for Computational Linguistics (ACL '17), 2, pp. 287-292, (2017); Lu J.; Yu L.; Li X.; Yang L.; Zuo C., LLaMA-reviewer: Advancing code review automation with large language models through parameter-efficient fine-tuning, Proceedings of the 2023 IEEE 34th International Symposium on Software Reliability Engineering (ISSRE '23), pp. 647-658, (2023); Luo Z.; Xu C.; Zhao P.; Sun Q.; Geng X.; Hu W.; Tao C.; Ma J.; Lin Q.; Jiang D., Wizardcoder: Empowering code large language models with evol-instruct, The Twelfth International Conference on Learning Representations (ICLR '24), pp. 1-13, (2024); McHugh M.L., Interrater reliability: The kappa statistic, Biochemia Medica, 22, 3, pp. 276-282, (2012); Meade N.; Gella S.; Hazarika D.; Gupta P.; Jin D.; Reddy S.; Liu Y.; Hakkani-Tur D., Using in-context learning to improve dialogue safety, Findings of the Association for Computational Linguistics (EMNLP '23), pp. 11882-11910, (2023); Min S.; Lyu X.; Holtzman A.; Artetxe M.; Lewis M.; Hajishirzi H.; Zettlemoyer L., Rethinking the role of demonstrations: What makes in-context learning work?, Proceedings of the 2022 Conference on Empirical Methods in Natural Language Processing (EMNLP '22), pp. 11048-11064, (2022); Mishra S.; Khashabi D.; Baral C.; Hajishirzi H., Cross-task generalization via natural language crowdsourcing instructions, (2021); Muennighoff N.; Wang T.; Sutawika L.; Roberts A.; Biderman S.; Le Scao T.; Saiful Bari M.; Shen S.; Yong Z.-X.; Schoelkopf H., Crosslingual generalization through multitask finetuning, Proceedings of the 61st Annual Meeting of the Association for Computational Linguistics (ACL '23), pp. 15991-16111, (2023); Nam D.; MacVean A.; Hellendoorn V.; Vasilescu B.; Myers B., Using an LLM to help with code understanding, Proceedings of the IEEE/ACM 46th International Conference on Software Engineering, pp. 1-13, (2024); Nijkamp E.; Pang B.; Hayashi H.; Tu L.; Wang H.; Zhou Y.; Savarese S.; Xiong C., Codegen: An open large language model for code with multi-turn program synthesis, The Eleventh International Conference on Learning Representations (ICLR '23), pp. 1-25, (2023); Panthaplackel S.; Jessy Li J.; Gligoric M.; Mooney R.J., Deep just-in-time inconsistency detection between comments and source code, Proceedings of the AAAI Conference on Artificial Intelligence, 35, pp. 427-435, (2021); Papineni K.; Roukos S.; Ward T.; Zhu W.-J., Bleu: A method for automatic evaluation of machine translation, Proceedings of the 40th Annual Meeting of the Association for Computational Linguistics, pp. 311-318, (2002); Paul I.; Luo J.; Glavas G.; Gurevych I., Ircoder: Intermediate representations make language models robust multilingual code generators, (2024); Peng B.; Li C.; He P.; Galley M.; Gao J., Instruction tuning with GPT-4, (2023); Pryzant R.; Iter D.; Li J.; Tat Lee Y.; Zhu C.; Zeng M., Automatic prompt optimization with "gradient descent" and beam search, Proceedings of the 2023 Conference on Empirical Methods in Natural Language Processing (EMNLP '23), pp. 7957-7968, (2023); Raffel C.; Shazeer N.; Roberts A.; Lee K.; Narang S.; Matena M.; Zhou Y.; Li W.; Liu P.J., Exploring the limits of transfer learning with a unified text-to-text transformer, The Journal of Machine Learning Research, 21, 1, pp. 5485-5551, (2020); Masudur Rahman M.; Roy C.K.; Collins J.A., Correct: Code reviewer recommendation in github based on cross-project and technology experience, Proceedings of the 38th International Conference on Software Engineering Companion, pp. 222-231, (2016); Raschka S., Model evaluation, model selection, and algorithm selection in machine learning, (2018); Roziere B.; Gehring J.; Gloeckle F.; Sootla S.; Gat I.; Ellen Tan X.; Adi Y.; Liu J.; Sauvestre R.; Remez T., Code LLaMA: Open foundation models for code, (2023); Shi E.; Wang Y.; Tao W.; Du L.; Zhang H.; Han S.; Zhang D.; Sun H., RACE: Retrieval-augmented commit message generation, Proceedings of the 2022 Conference on Empirical Methods in Natural Language Processing (EMNLP '22), pp. 5520-5530, (2022); Kai Siow J.; Gao C.; Fan L.; Chen S.; Liu Y., Core: Automating review recommendation for code changes, Proceedings of the 2020 IEEE 27th International Conference on Software Analysis, Evolution and Reengineering (SANER '20), pp. 284-295, (2020); Su C.-Y.; McMillan C., Distilled GPT for source code summarization, Automated Software Engineering, 31, 1, (2024); Tao W.; Wang Y.; Shi E.; Du L.; Han S.; Zhang H.; Zhang D.; Zhang W., A large-scale empirical study of commit message generation: Models, datasets and evaluation, Empirical Software Engineering, 27, 7, (2022); Tay Y.; Dehghani M.; Abnar S.; Won Chung H.; Fedus W.; Rao J.; Narang S.; Tran V.Q.; Yogatama D.; Metzler D., Scaling laws vs model architectures: How does inductive bias influence scaling?, Findings of the Association for Computational Linguistics (EMNLP 2023), pp. 12342-12364, (2023); Tay Y.; Dehghani M.; Rao J.; Fedus W.; Abnar S.; Won Chung H.; Narang S.; Yogatama D.; Vaswani A.; Metzler D., Scale efficiently: Insights from pre-training and fine-tuning transformers, (2021); Touvron H.; Martin L.; Stone K.; Albert P.; Almahairi A.; Babaei Y.; Bashlykov N.; Batra S.; Bhargava P.; Bhosale S., LLaMA 2: Open foundation and fine-tuned chat models, (2023); Tufano R., Automating code review, Proceedings of the 2023 IEEE/ACM 45th International Conference on Software Engineering: Companion Proceedings (ICSE-Companion '23), pp. 192-196, (2023); Wang B.; Komatsuzaki A., GPT-J-6B: A 6 billion parameter autoregressive language model, (2021); Wang Y.; Huang Y.; Guo D.; Zhang H.; Zheng Z., Sparsecoder: Identifier-aware sparse transformer for file-level code summarization, (2024); Wang Y.; Wang W.; Joty S.R.; Hoi H.S.C., Codet5: Identifier-aware unified pre-trained encoder-decoder models for code understanding and generation, Proceedings of the 2021 Conference on Empirical Methods in Natural Language Processing (EMNLP '21), pp. 8696-8708, (2021); Wei J.; Tay Y.; Bommasani R.; Raffel C.; Zoph B.; Borgeaud S.; Yogatama D.; Bosma M.; Zhou D.; Metzler D., Emergent abilities of large language models, Transactions on Machine Learning, 2022, pp. 1-30, (2022); Weyssow M.; Zhou X.; Kim K.; Lo D.; Sahraoui H., Exploring parameter-efficient fine-tuning techniques for code generation with large language models, (2023); Wu D.; Uddin Ahmad W.; Zhang D.; Krishna Ramanathan M.; Ma X., Repoformer: Selective retrieval for repository-level code completion, The Forty-first International Conference on Machine Learning (ICML '24), pp. 1-25, (2024); Wu Y.; Yu Y.; Yuan Z.; Huang S.; Cai B., APT: Adaptive prefix-tuning on pretrained models for code intelligence, Proceedings of the 2024 International Joint Conference on Neural Networks (IJCNN '24), pp. 1-10, (2024); Xie R.; Hu T.; Ye W.; Zhang S., Low-resources project-specific code summarization, Proceedings of the 37th IEEE/ACM International Conference on Automated Software Engineering, pp. 1-12, (2022); Xu L.; Xie H.; Joe Qin S.-Z.; Tao X.; Lee Wang F., Parameter-efficient fine-tuning methods for pretrained language models: A critical review and assessment, (2023); Yadav S.; Shukla S., Analysis of k-fold cross-validation over hold-out validation on colossal datasets for quality classification, Proceedings of the 2016 IEEE 6th International Conference on Advanced Computing (IACC '16), pp. 78-83, (2016); Yang H.A.Z.; Le Goues C.; Martins R.; Hellendoorn V., Large language models for test-free fault localization, Proceedings of the 46th IEEE/ACM International Conference on Software Engineering, pp. 1-12, (2024); Yang G.; Zhou Y.; Chen X.; Zhang X.; Yue Zhuo T.; Chen T., Chain-of-thought in neural code generation: From and for lightweight language models, IEEE Transactions on Software Engineering, 50, 9, pp. 2437-2457, (2024); Yuan Z.; Liu J.; Zi Q.; Liu M.; Peng X.; Lou Y., Evaluating instructiontuned large language models on code comprehension and generation, (2023); Zan D.; Chen B.; Zhang F.; Lu D.; Wu B.; Guan B.; Yongji W.; Lou J.-G., Large language models meet NL2Code: A survey, Proceedings of the 61st Annual Meeting of the Association for Computational Linguistics, 1, pp. 7443-7464, (2023); Zeid M.; El-Bahnasy K.; Abu-Youssef S.E., An efficient optimized framework for analyzing the performance of breast cancer using machine learning algorithms, Journal of Theoretical and Applied Information Technology, 100, 14, pp. 5165-5178, (2022); Zhang F.; Chen B.; Zhang Y.; Keung J.; Liu J.; Zan D.; Mao Y.; Lou J.-G.; Chen W., Repocoder: Repository-level code completion through iterative retrieval and generation, Proceedings of the 2023 Conference on Empirical Methods in Natural Language Processing, pp. 2471-2484, (2023); Zhang J.; Panthaplackel S.; Nie P.; Jessy Li J.; Gligoric M., Coditt5: Pretraining for source code and natural language editing, Proceedings of the 37th IEEE/ACM International Conference on Automated Software Engineering, pp. 1-12, (2022); Zhang M.; Yuan B.; Li H.; Xu K., LLM-cloud complete: Leveraging cloud computing for efficient large language model-based code completion, Journal of Artificial Intelligence General Science, 5, 1, pp. 295-326, (2024); Zhou X.; Xu B.; Han D.; Yang Z.; He J.; Lo D., Ccbert: Self-supervised code change representation learning, Proceedings of the 2023 IEEE International Conference on Software Maintenance and Evolution (ICSME '23), pp. 182-193, (2023); Zhu H.; He X.; Xu L., Hatcup: Hybrid analysis and attention based just-in-time comment updating, Proceedings of the 30th IEEE/ACM International Conference on Program Comprehension, pp. 619-630, (2022); Mutton A.; Dras M.; Wan S.; Dale R., GLEU: Automatic evaluation of sentence-level fluency, Proceedings of the 45th Annual Meeting of the Association for Computational Linguistics, pp. 344-351, (2015)</t>
  </si>
  <si>
    <t>Z. Liu; The State Key Laboratory of Blockchain and Data Security, Zhejiang University, Hangzhou, China; email: liu_zx@zju.edu.cn</t>
  </si>
  <si>
    <t>2-s2.0-105012375777</t>
  </si>
  <si>
    <t>Nouri A.; Andersson J.; De Jesus Hornig K.; Fei Z.; Knabe E.; Sivencrona H.; Cabrero-Daniel B.; Berger C.</t>
  </si>
  <si>
    <t>Nouri, Ali (58095730700); Andersson, Johan (59777157900); De Jesus Hornig, Kailash (59777341100); Fei, Zhennan (42661279900); Knabe, Emil (57207973127); Sivencrona, Hakan (6507675463); Cabrero-Daniel, Beatriz (57219337738); Berger, Christian (16067915300)</t>
  </si>
  <si>
    <t>58095730700; 59777157900; 59777341100; 42661279900; 57207973127; 6507675463; 57219337738; 16067915300</t>
  </si>
  <si>
    <t>On Simulation-Guided LLM-based Code Generation for Safe Autonomous Driving Software</t>
  </si>
  <si>
    <t>10.1145/3756681.3756987</t>
  </si>
  <si>
    <t>https://www.scopus.com/inward/record.uri?eid=2-s2.0-105027106554&amp;doi=10.1145%2F3756681.3756987&amp;partnerID=40&amp;md5=4d6c0b76aa3c7850b42ce4fe14ae9a93</t>
  </si>
  <si>
    <t>Chalmers University of Technology, Gothenburg, Sweden; Volvo Cars, Gothenburg, Sweden; University of Gothenburg, Gothenburg, Sweden</t>
  </si>
  <si>
    <t>Nouri A., Chalmers University of Technology, Gothenburg, Sweden, Volvo Cars, Gothenburg, Sweden; Andersson J., Chalmers University of Technology, Gothenburg, Sweden; De Jesus Hornig K., Chalmers University of Technology, Gothenburg, Sweden; Fei Z., Volvo Cars, Gothenburg, Sweden; Knabe E., Volvo Cars, Gothenburg, Sweden; Sivencrona H., Volvo Cars, Gothenburg, Sweden; Cabrero-Daniel B., University of Gothenburg, Gothenburg, Sweden; Berger C., University of Gothenburg, Gothenburg, Sweden</t>
  </si>
  <si>
    <t>Automated Driving System (ADS) is a safety-critical software system responsible for the interpretation of the vehicle's environment and making decisions accordingly. The unbounded complexity of the driving context, including unforeseeable events, necessitate continuous improvement, often achieved through iterative DevOps processes. However, DevOps processes are themselves complex, making these improvements both time- and resource-intensive. Automation in code generation for ADS using Large Language Models (LLM) is one potential approach to address this challenge. Nevertheless, the development of ADS requires rigorous processes to verify, validate, assess, and qualify the code before it can be deployed in the vehicle and used. In this study, we developed and evaluated a prototype for automatic code generation and assessment using a designed pipeline of a LLM-based agent, simulation model, and rule-based feedback generator in an industrial setup. The LLM-generated code is evaluated automatically in a simulation model against multiple critical traffic scenarios, and an assessment report is provided as feedback to the LLM for modification or bug fixing. We report about the experimental results of the prototype employing Codellama:34b, DeepSeek (r1:32b and Coder:33b), CodeGemma:7b, Mistral:7b, and GPT4 for Adaptive Cruise Control (ACC) and Unsupervised Collision Avoidance by Evasive Manoeuvre (CAEM). We finally assessed the tool with 11 experts at two Original Equipment Manufacturers (OEMs) by conducting an interview study. © 2025 Copyright held by the owner/author(s).</t>
  </si>
  <si>
    <t>automated Software Generation; Autonomous Driving System; DevOps; Large Language Model; Simulation; Verification</t>
  </si>
  <si>
    <t>Adaptive control systems; Automatic guided vehicles; Automatic programming; Automobile drivers; Autonomous vehicles; Codes (symbols); Computer control; Computer simulation languages; Computer software; DevOps; Software design; Automated driving systems; Automated software generation; Autonomous driving; Autonomous driving system; Driving systems; Language model; Large language model; Model-based OPC; Simulation; Software generation; Verification</t>
  </si>
  <si>
    <t>ASAM OpenSCENARIO; Abedu S.; Abdellatif A.; Shihab E., LLM-Based Chatbots for Mining Software Repositories: Challenges and Opportunities, Proceedings of the 28th International Conference on Evaluation and Assessment in Software Engineering, pp. 201-210, (2024); Bairi R.; Sonwane A.; Kanade A.; Vageesh D.C.; Iyer A.; Parthasarathy S., CodePlan: Repository-level Coding using LLMs and Planning, (2023); Chen M.; Tworek J.; Jun H.; Yuan Q.; De Oliveira Pinto H.P., Evaluating Large Language Models Trained on Code, CoRR, (2021); Esmini User guide. Esmini User guide, (2024); Fei Z.; Andersson M.; Tingberg A., Correlation of Software-in-The-Loop Simulation with Physical Testing for Autonomous Driving, (2024); Hevner A.R.; March S.T.; Park J.; Ram S., Design Science in Information Systems Research, MIS Quarterly, 28, 1, pp. 75-105, (2004); Huang K.; Meng X.; Zhang J.; Liu Y.; Wang W.; Li S., An Empirical Study on Fine-Tuning Large Language Models of Code for Automated Program Repair, 2023 38th IEEE/ACM International Conference on Automated Software Engineering (ASE), pp. 1162-1174, (2023); ISO 21448:2022, Road Vehicles-Safety of the Intended Functionality. Standard, (2022); ISO/TR 4804:2020, Road vehicles-Safety and cybersecurity for automated driving systems-Design, verification and validation methods. Standard, (2020); Jimenez C.E.; Yang J.; Wettig A.; Yao S.; Pei K.; Press O., SWE-bench: Can Language Models Resolve Real-world Github Issues?, The Twelfth International Conference on Learning Representations, (2024); Kumar J.; Chimalakonda S., Code summarization without direct access to code-towards exploring federated llms for software engineering, Proceedings of the 28th International Conference on Evaluation and Assessment in Software Engineering, pp. 100-109, (2024); Li Y.; Choi D.; Chung J.; Kushman N.; Schrittwieser J.; Leblond R., Competition-level code generation with AlphaCode, Science, 378, 6624, pp. 1092-1097, (2022); Liang J.T.; Yang C.; Myers B.A., A Large-Scale Survey on the Usability of AI Programming Assistants: Successes and Challenges, (2023); Lin K.; Agia C.; Migimatsu T.; Pavone M.; Bohg J., Text2motion: From natural language instructions to feasible plans, Autonomous Robots, 47, 8, pp. 1345-1365, (2023); Liu M.; Wang J.; Lin T.; Ma Q.; Fang Z.; Wu Y., An Empirical Study of the Code Generation of Safety-Critical Software Using LLMs, Applied Sciences, 14, (2024); Liventsev V.; Grishina A.; Harma A.; Moonen L., Fully Autonomous Programming with Large Language Models, Proceedings of the Genetic and Evolutionary Computation Conference (GECCO '23), (2023); Ma Y.; Cui C.; Cao X.; Ye W.; Liu P.; Lu J., LaMPilot: An Open Benchmark Dataset for Autonomous Driving with Language Model Programs, (2023); Nguyen N.; Nadi S., An Empirical Evaluation of GitHub Copilot's Code Suggestions, 2022 IEEE/ACM 19th International Conference on Mining Software Repositories (MSR), pp. 1-5, (2022); Nijkamp E.; Pang B.; Hayashi H.; Tu L.; Wang H.; Zhou Y., CodeGen: An Open Large Language Model for Code with Multi-Turn Program Synthesis, (2023); Nouri A.; Berger C.; Torner F., An Industrial Experience Report about Challenges from Continuous Monitoring, Improvement, and Deployment for Autonomous Driving Features, Euromicro Conference on Software Engineering and Advanced Applications, pp. 358-365, (2022); Nouri A.; Cabrero-Daniel B.; Torner F.; Sivencrona H.; Berger C., Engineering Safety Requirements for Autonomous Driving with Large Language Models, (2024); Poldrack R.A.; Lu T.; Begus G., AI-assisted coding: Experiments with GPT-4, (2023); Ronanki K.; Cabrero-Daniel B.; Horkoff J.; Berger C., Requirements engineering using generative ai: Prompts and prompting patterns, Generative AI for Effective Software Development, pp. 109-127, (2024); Sagodi Z.; Antal G.; Bogenfurst B.; Isztin M.; Hegedus P.; Ferenc R., Reality check: Assessing GPT-4 in fixing real-world software vulnerabilities, Proceedings of the 28th International Conference on Evaluation and Assessment in Software Engineering, pp. 252-261, (2024); Shinn N.; Cassano F.; Berman E.; Gopinath A.; Narasimhan K.; Yao S., Reflexion: Language Agents with Verbal Reinforcement Learning, (2023); Latif Siddiq M.; Cecilia Da Silva Santos J.; Hasan Tanvir R.; Ulfat N.; Al Rifat F.; Carvalho Lopes V., Using large language models to generate junit tests: An empirical study, Proceedings of the 28th International Conference on Evaluation and Assessment in Software Engineering, pp. 313-322, (2024); Erik Strandberg P., Ethical Interviews in Software Engineering, Proceedings of the ACM/IEEE International Symposium on Empirical Software Engineering and Measurement (ESEM). Porto de Galinhas, Brazil, pp. 1-11, (2019); UN Regulation No. 157-Automated Lane Keeping Systems (ALKS), (2021); Vaithilingam P.; Zhang T.; Glassman E.L., Expectation vs. Experience: Evaluating the Usability of Code Generation Tools Powered by Large Language Models, Extended Abstracts of the 2022 CHI Conference on Human Factors in Computing Systems (New Orleans, LA, USA) (CHI EA '22), (2022); Steven Xia C.; Zhang L., Less Training, More Repairing Please: Revisiting Automated Program Repair via Zero-shot Learning, (2022); Xu F.F.; Vasilescu B.; Neubig G., In-IDE Code Generation from Natural Language: Promise and Challenges, (2021); Zhong Z.; Rempe D.; Chen Y.; Ivanovic B.; Cao Y.; Xu D.; Pavone M.; Ray B., Language-Guided Traffic Simulation via Scene-Level Diffusion, Proceedings of The 7th Conference on Robot Learning (Proceedings of Machine Learning Research, 229, pp. 144-177, (2023); Zhou K.; Zhu Y.; Chen Z.; Chen W.; Xin Zhao W.; Chen X.; Lin Y.; Wen J.; Han J., Don't make your llm an evaluation benchmark cheater, (2023)</t>
  </si>
  <si>
    <t>A. Nouri; Chalmers University of Technology, Gothenburg, Sweden; email: ali.nouri@volvocars.com</t>
  </si>
  <si>
    <t>2-s2.0-105027106554</t>
  </si>
  <si>
    <t>Umama; Usman Danyaro K.; Nasser M.; Zakari A.; Abdullahi S.; Khanzada A.; Muntasir Yakubu M.; Shoaib S.</t>
  </si>
  <si>
    <t>Umama (60191029200); Usman Danyaro, Kamaluddeen (60209036300); Nasser, Maged (57203982795); Zakari, Abubakar (57193169962); Abdullahi, Shamsu (57991744600); Khanzada, Atika (60191163900); Muntasir Yakubu, Muhammad (59980004400); Shoaib, Sara (60191434700)</t>
  </si>
  <si>
    <t>60191029200; 60209036300; 57203982795; 57193169962; 57991744600; 60191163900; 59980004400; 60191434700</t>
  </si>
  <si>
    <t>LLM-Based Code Generation: A Systematic Literature Review With Technical and Demographic Insights</t>
  </si>
  <si>
    <t>10.1109/ACCESS.2025.3631952</t>
  </si>
  <si>
    <t>https://www.scopus.com/inward/record.uri?eid=2-s2.0-105021512571&amp;doi=10.1109%2FACCESS.2025.3631952&amp;partnerID=40&amp;md5=5f2502e376c6ae94672ee01cf1d6e17c</t>
  </si>
  <si>
    <t>Universiti Teknologi PETRONAS, Faculty of Science, Management and Computing, Department of Computing, Perak, Seri Iskandar, 32610, Malaysia; Institute of Emerging Digital Technology (EDiT), Universiti Teknologi PETRONAS, Centre for Cyber Physical Systems (C2PS), Perak, Seri Iskandar, 32610, Malaysia; Aliko Dangote University of Science and Technology, Department of Computer Science, Wudil, Kano, 3244, Nigeria; Hassan Usman Katsina Polytechnic, Department of Computer Science, Katsina, 820102, Nigeria; Government Girls Degree College, Department of Computer Science, Tharu Shah, 67080, Pakistan; Quaid-e-Awam University of Engineering Science and Technology, Department of Computer Science, Nawabshah, 67459, Pakistan</t>
  </si>
  <si>
    <t>Umama, Universiti Teknologi PETRONAS, Faculty of Science, Management and Computing, Department of Computing, Perak, Seri Iskandar, 32610, Malaysia; Usman Danyaro K., Universiti Teknologi PETRONAS, Faculty of Science, Management and Computing, Department of Computing, Perak, Seri Iskandar, 32610, Malaysia, Institute of Emerging Digital Technology (EDiT), Universiti Teknologi PETRONAS, Centre for Cyber Physical Systems (C2PS), Perak, Seri Iskandar, 32610, Malaysia; Nasser M., Universiti Teknologi PETRONAS, Faculty of Science, Management and Computing, Department of Computing, Perak, Seri Iskandar, 32610, Malaysia; Zakari A., Aliko Dangote University of Science and Technology, Department of Computer Science, Wudil, Kano, 3244, Nigeria; Abdullahi S., Universiti Teknologi PETRONAS, Faculty of Science, Management and Computing, Department of Computing, Perak, Seri Iskandar, 32610, Malaysia, Hassan Usman Katsina Polytechnic, Department of Computer Science, Katsina, 820102, Nigeria; Khanzada A., Government Girls Degree College, Department of Computer Science, Tharu Shah, 67080, Pakistan; Muntasir Yakubu M., Universiti Teknologi PETRONAS, Faculty of Science, Management and Computing, Department of Computing, Perak, Seri Iskandar, 32610, Malaysia; Shoaib S., Quaid-e-Awam University of Engineering Science and Technology, Department of Computer Science, Nawabshah, 67459, Pakistan</t>
  </si>
  <si>
    <t>The rapid emergence of Large Language Models (LLMs) has significantly advanced the field of code generation, sparking growing research interest across both academia and industry. While existing reviews provide foundational insights into LLM-based code generation, they do not provide a comprehensive analysis of recent developments or adequately address the dual perspective of technical and demographic insights. This Systematic Literature Review (SLR) bridges critical gap in existing work by systematically analysing both technical and demographic dimensions of LLM-based code generation. Following a PRISMA-guided methodology 58 studies published between 2020 and 2025 were selected from four major digital libraries. Key findings reveal a sharp rise in evaluation studies and framework-driven contributions. Notably, HumanEval, MBPP and APPS emerged as dominant benchmarks. While functional-correctness metrics particularly pass@k are the most frequently adopted metrics. Moreover, the review uncovers a previously unexamined demographic landscape, highlighting, geographic distribution, institutional collaboration, team size, publishing trends, venue types, and the top 10 highly cited studies from the selected studies. Significantly, a high proportion of selected studies were published in conferences. Several persistent challenges found in existing reviews that hinder the reliability and applicability of LLM-based code generation. These include hallucinations, limited generalizability, security vulnerabilities, and a lack of interpretability. These limitations constrain the robustness, trustworthiness, and scalability of current systems. To address these issues, this review offers actionable insights and strategic guidelines to guide future research, evaluation strategies, and practical implementations in LLM-based code generation.  © 2013 IEEE.</t>
  </si>
  <si>
    <t>code completion; code generation; generative AI; LLMs; program synthesis</t>
  </si>
  <si>
    <t>Bridges; Digital libraries; Geographical distribution; Population distribution; Population statistics; Reviews; Code completions; Codegeneration; Comprehensive analysis; Generative AI; Language model; Large language model; Model based code generation; Program synthesis; Research interests; Systematic literature review; Codes (symbols)</t>
  </si>
  <si>
    <t>Universiti Teknologi Petronas; Yayasan UTP, YUTP, (015PBC-035); Yayasan UTP, YUTP</t>
  </si>
  <si>
    <t>Funding text 1: This work was supported by the Universiti Teknologi PETRONAS through the Yayasan Universiti Teknologi PETRONAS Prototype Research Grant (YUTP-PRG), Grant Titled: \"Integration of Metocean Data for Intelligent Operations and Automation using Large Language Models (LLMs)\" under Grant 015PBC-035.; Funding text 2: This work was supported by the Universiti Teknologi PETRONAS through the Yayasan Universiti Teknologi PETRONAS Prototype Research Grant (YUTP-PRG), Grant Titled: \u2018\u2018Integration of Metocean Data for Intelligent Operations and Automation using Large Language Models (LLMs)\u2019\u2019 under Grant 015PBC-035.</t>
  </si>
  <si>
    <t>Dehaerne E.; Dey B.; Halder S.; De Gendt S.; Meert W., Code generation using machine learning: A systematic review, IEEE Access, 10, pp. 82434-82455, (2022); Xu F.F.; Vasilescu B.; Neubig G., In-IDE code generation from natural language: Promise and challenges, ACM Trans. Softw. Eng. Methodol., 31, 2, pp. 1-47, (2022); Arshad N.; Butt T.A.; Iqbal M., A comprehensive framework for intelligent, scalable, and performance-optimized software development, IEEE Access, 13, pp. 74062-74077, (2025); Odeh A.; Odeh N.; Mohammed A.S., A comparative review of AI techniques for automated code generation in software development: Advancements, challenges, and future directions, TEM J, 2024, pp. 726-739, (2024); Ghaemi H.; Alizadehsani Z.; Shahraki A.; Corchado J.M., Transformers in source code generation: A comprehensive survey, J. Syst. Archit., 153, (2024); Liu J.; Zhang Y.; Li Y.; Ma T.; Dong W., CIPAC: A framework of automated software construction based on collective intelligence, J. Syst. Softw., 222, (2025); Cerf V.G., Large language models, Commun. ACM, 66, 8, (2023); Raiaan M.A.K.; Mukta M.S.H.; Fatema K.; Fahad N.M.; Sakib S.; Mim M.M.J.; Ahmad J.; Ali M.E.; Azam S., A review on large language models: Architectures, applications, taxonomies, open issues and challenges, IEEE Access, 12, pp. 26839-26874, (2024); Li J.; Zhao Y.; Li Y.; Li G.; Jin Z., AceCoder: An effective prompting technique specialized in code generation, ACM Trans. Softw. Eng. Methodol., 33, 8, pp. 1-26, (2024); Li J.; Tao C.; Li J.; Li G.; Jin Z.; Zhang H.; Fang Z.; Liu F., Large language model-aware in-context learning for code generation, ACM Trans. Softw. Eng. Methodol., 34, 7, pp. 1-33, (2025); Busch D.; Bainczyk A.; Smyth S.; Steffen B., LLM-based code generation and system migration in language-driven engineering, Int. J. Softw. Tools for Technol. Transf., 27, 1, pp. 137-147, (2025); Wen H.; Zhu Y.; Liu C.; Ren X.; Du W.; Yan M., Fixing function-level code generation errors for foundation large language models, (2024); Kumar J.; Chimalakonda S., Code summarization without direct access to code–towards exploring federated LLMs for software engineering, Proc. 28th Int. Conf. Eval. Assessment Softw. Eng., pp. 100-109, (2024); Fakhoury S.; Naik A.; Sakkas G.; Chakraborty S.; Lahiri S.K., LLM-based test-driven interactive code generation: User study and empirical evaluation, IEEE Trans. Softw. Eng., 50, 9, pp. 2254-2268, (2024); Chen L.; Guo Q.; Jia H.; Zeng Z.; Wang X.; Xu Y.; Wu J.; Wang Y.; Gao Q.; Wang J.; Ye W.; Zhang S., A survey on evaluating large language models in code generation tasks, (2024); Huynh N.; Lin B., Large language models for code generation: A comprehensive survey of challenges, techniques, evaluation, and applications, (2025); Dong G.; Zhao J.; Hui T.; Guo D.; Wang W.; Feng B.; Qiu Y.; Gongque Z.; He K.; Wang Z.; Xu W., Revisit input perturbation problems for LLMs: A unified robustness evaluation framework for noisy slot filling task, Proc. CCF Int. Conf. Natural Lang. Process. Chin. Comput., pp. 682-694, (2023); Tambon F.; Moradi-Dakhel A.; Nikanjam A.; Khomh F.; Desmarais M.C.; Antoniol G., Bugs in large language models generated code: An empirical study, Empirical Softw. Eng., 30, 3, (2025); Han Y.; Lyu C., Multi-stage guided code generation for large language models, Eng. Appl. Artif. Intell., 139, (2025); Nazari A.; Huang Y.; Samanta R.; Radhakrishna A.; Raghothaman M., Explainable program synthesis by localizing specifications, Proc. ACM Program. Lang., 7, OOPSLA2, pp. 2171-2195, (2023); Jiang J.; Wang F.; Shen J.; Kim S.; Kim S., A survey on large language models for code generation, (2024); Hou X.; Zhao Y.; Liu Y.; Yang Z.; Wang K.; Li L.; Luo X.; Lo D.; Grundy J.; Wang H., Large language models for software engineering: A systematic literature review, ACM Trans. Softw. Eng. Methodology, 33, 8, pp. 1-79, (2024); Zhao B.; Zhang S.; Liu D., Self-triggered approximate optimal neuro-control for nonlinear systems through adaptive dynamic programming, IEEE Trans. Neural Netw. Learn. Syst., 36, 3, pp. 4713-4723, (2025); Qin C.; Jiang K.; Wang Y.; Zhu T.; Wu Y.; Zhang D., Event-triggered H∞ control for unknown constrained nonlinear systems with application to robot arm, Appl. Math. Model., 144, (2025); Zhang D.; Wang Y.; Meng L.; Yan J.; Qin C., Adaptive critic design for safety-optimal FTC of unknown nonlinear systems with asymmetric constrained-input, ISA Trans, 155, pp. 309-318, (2024); Sun Z.; Zhou Y.; Tang S.; Luo J.; Zhao B., Noise suppression zeroing neural network for online solving the time-varying inverse kinematics problem of four-wheel mobile manipulators with external disturbances, Artif. Intell. Rev., 57, 8, pp. 1-18, (2024); Ma W.; Liu S.; Zhao M.; Xie X.; Wang W.; Hu Q.; Zhang J.; Liu Y., Unveiling code pre-trained models: Investigating syntax and semantics capacities, ACM Trans. Softw. Eng. Methodol., 33, 7, pp. 1-29, (2024); Wang J.; Chen Y., A review on code generation with LLMs: Application and evaluation, Proc. IEEE Int. Conf. Med. Artif. Intell. (MedAI), pp. 284-289, (2023); Ramirez L.C.; Limon X.; Sanchez-Garcia A.J.; Perez-Arriaga J.C., State of the art of the security of code generated by LLMs: A systematic literature review, Proc. Int. Conf. Softw. Eng. Res. Innov., pp. 331-339, (2024); Joel S.; Wu J.J.W.; Fard F.H., A survey on LLM-based code generation for low-resource and domain-specific programming languages, (2024); Kitchenham B.A.; Budgen D.; Brereton P., Evidence-Based Software Engineering and Systematic Reviews, (2015); Page M.J., The PRISMA 2020 statement: An updated guideline for reporting systematic reviews, BMJ, 372, (2021); Cruz-Benito J.; Vishwakarma S.; Martin-Fernandez F.; Faro I., Automated source code generation and auto-completion using deep learning: Comparing and discussing current language model-related approaches, AI, 2, 1, pp. 1-16, (2021); Perez L.J.D.; Ottens L.; Viswanathan S., Automatic code generation using pre-trained language models, AI, 2, pp. 1-16, (2022); Le H.; Wang Y.; Gotmare A.D.; Savarese S.; Hoi S.C.H., CodeRL: Mastering code generation through pretrained models and deep reinforcement learning, (2022); Xia Y.; Chen Y.; Shi T.; Wang J.; Yang J., AICoderEval: Improving AI domain code generation of large language models, (2024); Tong W.; Zhang T., CodeJudge: Evaluating code generation with large language models, (2024); Li J.; Le H.; Zhou Y.; Xiong C.; Savarese S.; Sahoo D., CodeTree: Agent-guided tree search for code generation with large language models, (2024); Dolcetti G.; Arceri V.; Iotti E.; Maffeis S.; Cortesi A.; Zaffanella E., Helping LLMs improve code generation using feedback from testing and static analysis, (2024); Jiang S.; Wang Y.; Wang Y., SelfEvolve: A code evolution framework via large language models, (2023); Li X.-Y.; Xue J.-T.; Xie Z.; Li M., Think outside the code: Brainstorming boosts large language models in code generation, (2023); Mu F.; Shi L.; Wang S.; Yu Z.; Zhang B.; Wang C.; Liu S.; Wang Q., ClarifyGPT: A framework for enhancing LLM-based code generation via requirements clarification, Proc. ACM Softw. Eng., 1, pp. 2332-2354, (2024); Gao P.; Qiu F.; Hua B., ChemGen: Towards understanding first-principles calculation code generation based on large language models, Proc. 3rd Int. Conf. Cyber Secur., Artif. Intell. Digit. Economy, pp. 281-287, (2024); Huang D.; Zhang J.M.; Bu Q.; Xie X.; Chen J.; Cui H., Bias testing and mitigation in LLM-based code generation, ACM Trans. Softw. Eng. Methodol., pp. 1-30, (2025); Xu H.; Wang X.; Chen H., Towards real-time and personalized code generation, Proc. 33rd ACM Int. Conf. Inf. Knowl. Manage., pp. 5568-5569, (2024); Holt S.; Ruiz Luyten M.; van der Schaar M., L2MAC: Large language model automatic computer for extensive code generation, (2023); Kapu N.J.; Sreejith M., Demo-Craft: Using in-context learning to improve code generation in large language models, Indian Inst. Technol. Kanpur, (2024); Yeo S.; Ma Y.-S.; Kim S.C.; Jun H.; Kim T., Framework for evaluating code generation ability of large language models, ETRI J, 46, 1, pp. 106-117, (2024); Han H.; Kim J.; Yoo J.; Lee Y.; Hwang S.-W., ArchCode: Incorporating software requirements in code generation with large language models, (2024); Liu J.; Xia C.S.; Wang Y.; Zhang L., Is Your Code Generated By ChatGPT Really Correct? Rigorous Evaluation of Large Language Models for Code Generation; Sun Z.; Lyu C.; Li B.; Wan Y.; Zhang H.; Li G.; Jin Z., Enhancing code generation performance of smaller models by distilling the reasoning ability of LLMs, (2024); Shrivastava D.; Larochelle H.; Tarlow D., Repository-level Prompt Generation for Large Language Models of Code; Kammakomati M.; Pimparkhede S.; Tamilselvam S.; Kumar P.; Bhattacharyya P., ConCodeEval: Evaluating large language models for code constraints in domain-specific languages, (2024); Wang J.; Luo X.; Cao L.; He H.; Huang H.; Xie J.; Jatowt A.; Cai Y., Is your AI-generated code really safe?, Evaluating large language models on secure code generation with CodeSecEval, (2024); Siam M.K.; Gu H.; Cheng J., Programming with AI: Evaluating ChatGPT, Gemini, AlphaCode, and GitHub copilot for programmers, Proc. 3rd Int. Conf. Comput. Advancements, pp. 346-354, (2024); Wang Z.; Zhou Z.; Song D.; Huang Y.; Chen S.; Ma L.; Zhang T., Towards understanding the characteristics of code generation errors made by large language models, (2024); Shaikhelislamov D.; Drobyshevskiy M.; Belevantsev A., LLM-based interactive code generation: Empirical evaluation, Proc. Ivannikov Ispras Open Conf. (ISPRAS), pp. 1-5, (2024); Du X.; Liu M.; Wang K.; Wang H.; Liu J.; Chen Y.; Feng J.; Sha C.; Peng X.; Lou Y., Evaluating large language models in class-level code generation, Proc. IEEE/ACM 46th Int. Conf. Softw. Eng., pp. 1-13, (2024); Chen J.; Zhong Q.; Wang Y.; Ning K.; Liu Y.; Xu Z.; Zhao Z.; Chen T.; Zheng Z., RMCBench: Benchmarking large language models’ resistance to malicious code, Proc. 39th ACM/IEEE Int. Conf. Automated Softw. Eng., pp. 995-1006, (2024); Feng J.; Liu J.; Gao C.; Chong C.Y.; Wang C.; Gao S.; Xia X., ComplexCodeEval: A benchmark for evaluating large code models on more complex code, Proc. 39th ACM/IEEE Int. Conf. Automated Softw. Eng., pp. 1895-1906, (2024); Christakis N.; Drikakis D., Evaluating large language models in code generation: INFINITE methodology for defining the inference index, Appl. Sci., 15, 7, (2025); Qiuming L.; Xi M.; Xuan W., Enhancing code generation for dataflow programming: Fine-tuning large language models with the DFCPP dataset, Proc. IEEE Int. Symp. Parallel Distrib. Process. Appl. (ISPA), pp. 2246-2247, (2024); Gramacki P.; Martins B.; Szymanski P., Evaluation of code LLMs on geospatial code generation, Proc. 7th ACM SIGSPATIAL Int. Workshop AI Geographic Knowl. Discovery, pp. 54-62, (2024); Khanshan A.; Van Gorp P.; Markopoulos P., Evaluation of code generation for simulating participant behavior in experience sampling method by iterative in-context learning of a large language model, Proc. ACM Hum.-Comput. Interact., 8, EICS, pp. 1-19, (2024); Shehab M.A.; Wardat M.; Omari S.; Jararweh Y., Evaluating large language models for code generation: Assessing accuracy, quality, and performance, Proc. 2nd Int. Conf. Found. Large Lang. Models (FLLM), pp. 407-416, (2024); Huang Y.; Luo J.; Yu Y.; Zhang Y.; Lei F.; Wei Y.; He S.; Huang L.; Liu X.; Zhao J.; Liu K., DA-code: Agent data science code generation benchmark for large language models, (2024); Liu Z.; Tang Y.; Luo X.; Zhou Y.; Zhang L.F., No need to lift a finger anymore? Assessing the quality of code generation by ChatGPT, IEEE Trans. Softw. Eng., 50, 6, pp. 1548-1584, (2024); Yaacov T.; Elyasaf A.; Weiss G., Boosting LLM-based software generation by aligning code with requirements, Proc. IEEE 32nd Int. Requirements Eng. Conf. Workshops (REW), pp. 301-305, (2024); Wu F.; Liu X.; Xiao C., DeceptPrompt: Exploiting LLM-driven code generation via adversarial natural language instructions, (2023); Li J.; Sangalay A.; Cheng C.; Tian Y.; Yang J., Fine tuning large language model for secure code generation, Proc. IEEE/ACM 1st Int. Conf. AI Found. Models Softw. Eng., pp. 86-90, (2024); Su H.; Ai J.; Yu D.; Zhang H., An evaluation method for large language models’ code generation capability, Proc.10th Int. Conf. Dependable Syst. Appl., pp. 831-838, (2023); Cao J.; Chen Z.; Wu J.; Cheung S.-C.; Xu C., JavaBench: A benchmark of object-oriented code generation for evaluating large language models, Proc. 39th ACM/IEEE Int. Conf. Automated Softw. Eng., pp. 870-882, (2024); Zheng D.; Wang Y.; Shi E.; Zhang R.; Ma Y.; Zhang H.; Zheng Z., HumanEvo: An evolution-aware benchmark for more realistic evaluation of repository-level code generation, (2024); Yu H.; Chen T.; Huang J.; Li Z.; Ran D.; Wang X.; Li Y.; Marron A.; Harel D.; Xie Y.; Xie T., DeCon: Detecting incorrect assertions via postconditions generated by a large language model, (2025); Ji Z.; Ma P.; Li Z.; Wang S., Benchmarking and explaining large language model-based code generation: A causality-centric approach, (2023); Jiang X.; Dong Y.; Wang L.; Fang Z.; Shang Q.; Li G.; Jin Z.; Jiao W., Self-planning code generation with large language models, ACM Trans. Softw. Eng. Methodol., 33, 7, pp. 1-30, (2024); Weyssow M.; Zhou X.; Kim K.; Lo D.; Sahraoui H., Exploring parameter-efficient fine-tuning techniques for code generation with large language models, ACM Trans. Softw. Eng. Methodology, 34, 7, pp. 1-25, (2025); Pinna G.; Ravalico D.; Rovito L.; Manzoni L.; De Lorenzo A., Enhancing large language models-based code generation by leveraging genetic improvement, Proc. Eur. Conf. Genetic Program., pp. 108-124, (2024); Chen B.; Zhang F.; Nguyen A.; Zan D.; Lin Z.; Lou J.-G.; Chen W., CodeT: Code generation with generated tests, (2022); Geng M.; Duan B.; Guo Y.; Chen H.; Shi Z., Semantic-guided pruning approach for large language model-based class-level code generation, Proc. 6th Int. Conf. Robot., Intell. Control Artif. Intell. (RICAI), pp. 1276-1280, (2024); Beer R.; Feix A.; Guttzeit T.; Muras T.; Muller V.; Rauscher M.; Schaffler F.; Lowe W., Examination of code generated by large language models, (2024); Chen A.; Scheurer J.; Korbak T.; Ander Campos J.; Shern Chan J.; Bowman S.R.; Cho K.; Perez E., Improving code generation by training with natural language feedback, (2023); Guo Y.; Chen Z.; Zhang J.M.; Liu Y.; Ma Y., Personality-guided code generation using large language models, (2024); Sadik A.R.; Ceravola A.; Joublin F.; Patra J., Analysis of ChatGPT on source code, (2023); Black G.S.; Rimal B.P.; Vaidyan V.M., Balancing security and correctness in code generation: An empirical study on commercial large language models, IEEE Trans. Emerg. Topics Comput. Intell., 9, 1, pp. 419-430, (2025); He F.; Zhai J.; Pan M., Beyond code generation: Assessing code LLM maturity with postconditions, (2024); Wang Y.; Le H.; Deepak Gotmare A.; Bui N.D.Q.; Li J.; Hoi S.C.H., CodeT5+: Open code large language models for code understanding and generation, (2023); Zhang Z.; Wang Y.; Wang C.; Chen J.; Zheng Z., LLM hallucinations in practical code generation: Phenomena, mechanism, and mitigation, (2024); Agarwal V.; Pei Y.; Alamir S.; Liu X., CodeMirage: Hallucinations in code generated by large language models, (2024); Gu X.; Chen M.; Lin Y.; Hu Y.; Zhang H.; Wan C.; Wei Z.; Xu Y.; Wang J., On the effectiveness of large language models in domain-specific code generation, ACM Trans. Softw. Eng. Methodol., 34, 3, pp. 1-22, (2025); Mathews N.S.; Nagappan M., Test-driven development and LLM-based code generation, Proc. 39th IEEE/ACM Int. Conf. Automated Softw. Eng., pp. 1583-1594, (2024); Zhang R.; Qiao Z.; Yu Y., Security analysis of large language models on API misuse programming repair, Int. J. Intell. Syst., 2024, 1, pp. 1-16, (2024); Niu C.; Zhang T.; Li C.; Luo B.; Ng V., On evaluating the efficiency of source code generated by LLMs, Proc. IEEE/ACM 1st Int. Conf. AI Found. Models Softw. Eng., pp. 103-107, (2024); Trichkova-Kashamova E., Applying the ISO/IEC 25010 quality models to an assessment approach for information systems, Proc. 12th Nat. Conf. Int. Participation (ELECTRONICA), pp. 1-4, (2021); Gallegos I.O.; Rossi R.A.; Barrow J.; Tanjim M.M.; Kim S.; Dernoncourt F.; Yu T.; Zhang R.; Ahmed N.K., Bias and fairness in large language models: A survey Md Mehrab Tanjim under a creative commons attribution-noncommercial-noderivatives 4.0 international (CC BY-NC-ND 4.0) license, Comput. Linguistics, 50, 3, pp. 1097-1179, (2024); Zhao H.; Chen H.; Yang F.; Liu N.; Deng H.; Cai H.; Wang S.; Yin D.; Du M., Explainability for large language models: A survey, ACM Trans. Intell. Syst. Technol., 15, 2, pp. 1-38, (2024); Evtikhiev M.; Bogomolov E.; Sokolov Y.; Bryksin T., Out of the BLEU: How should we assess quality of the code generation models?, J. Syst. Softw., 203, (2023); Abdullahi S.; Usman Danyaro K.; Zakari A.; Abdul Aziz I.; Amila Wan Abdullah Zawawi N.; Adamu S., Time-series large language models: A systematic review of state-of-the-art, IEEE Access, 13, pp. 30235-30261, (2025); Qabasiyu M.G.; Zayyad M.A.; Abdullahi S., An ensembled based machine learning technique of sentiment analysis, J. Telecommun., Electron. Comput. Eng. (JTEC), 15, 1, pp. 23-28, (2023); Zakari A.; Abdullahi S.; Shagari N.M.; Tambawal A.B.; Shanono N.M.; Maitama J.Z.; Rasheed R.A.; Adamu A.; Abdulrahman S.M., Spectrum-based fault localization techniques application on multiple-fault programs: A review, Global J. Comput. Sci. Technol., pp. 41-48, (2020); Abdullahi S.; Yusuf N.; Ahmed Zayyad M.; Idris Bagiwa L.; Zakari A.; Adamu A.; Nura A.; Shehu S., The big data technology: Assessing the impact in the banking industry, Open J. Sci. Technol., 3, 2, pp. 71-77, (2020); Liu F.; Liu Y.; Shi L.; Huang H.; Wang R.; Yang Z.; Zhang L.; Li Z.; Ma Y., Exploring and evaluating hallucinations in LLM-powered code generation, (2024); Buscemi A., A comparative study of code generation using ChatGPT 3.5 across 10 programming languages, (2023); Custode L.L.; Migliore Rambaldi C.C.; Roveri M.; Iacca G., Comparing large language models and grammatical evolution for code generation, Proc. Genetic Evol. Comput. Conf. Companion, pp. 1830-1837, (2024)</t>
  </si>
  <si>
    <t>Umama; Universiti Teknologi PETRONAS, Faculty of Science, Management and Computing, Department of Computing, Seri Iskandar, Perak, 32610, Malaysia; email: umama_24001287@utp.edu.my</t>
  </si>
  <si>
    <t>2-s2.0-105021512571</t>
  </si>
  <si>
    <t>Nouri A.; Cabrero-Daniel B.; Fei Z.; Ronanki K.; Sivencrona H.; Berger C.</t>
  </si>
  <si>
    <t>Nouri, Ali (58095730700); Cabrero-Daniel, Beatriz (57219337738); Fei, Zhennan (42661279900); Ronanki, Krishna (58483395600); Sivencrona, Håkan (6507675463); Berger, Christian (16067915300)</t>
  </si>
  <si>
    <t>58095730700; 57219337738; 42661279900; 58483395600; 6507675463; 16067915300</t>
  </si>
  <si>
    <t>Large Language Models in Code Co-generation for Safe Autonomous Vehicles</t>
  </si>
  <si>
    <t>15954 LNCS</t>
  </si>
  <si>
    <t>10.1007/978-3-032-01241-8_13</t>
  </si>
  <si>
    <t>https://www.scopus.com/inward/record.uri?eid=2-s2.0-105014347218&amp;doi=10.1007%2F978-3-032-01241-8_13&amp;partnerID=40&amp;md5=73dec90a2ac12dea1fea4b32e724fa93</t>
  </si>
  <si>
    <t>Volvo Cars, Gothenburg, Sweden; University of Gothenburg, Gothenburg, Sweden; Chalmers University of Technology, Gothenburg, Sweden</t>
  </si>
  <si>
    <t>Nouri A., Volvo Cars, Gothenburg, Sweden, Chalmers University of Technology, Gothenburg, Sweden; Cabrero-Daniel B., University of Gothenburg, Gothenburg, Sweden, Chalmers University of Technology, Gothenburg, Sweden; Fei Z., Volvo Cars, Gothenburg, Sweden, Chalmers University of Technology, Gothenburg, Sweden; Ronanki K., University of Gothenburg, Gothenburg, Sweden, Chalmers University of Technology, Gothenburg, Sweden; Sivencrona H., Volvo Cars, Gothenburg, Sweden; Berger C., University of Gothenburg, Gothenburg, Sweden, Chalmers University of Technology, Gothenburg, Sweden</t>
  </si>
  <si>
    <t>Software engineers in various industrial domains are already using Large Language Models (LLMs) to accelerate the process of implementing parts of software systems. When considering its potential use for ADAS or AD systems in the automotive context, there is a need to systematically assess this new setup: LLMs entail a well-documented set of risks for safety-related systems’ development due to their stochastic nature. To reduce the effort for code reviewers to evaluate LLM-generated code, we propose an evaluation pipeline to conduct sanity-checks on the generated code. We compare the performance of six state-of-the-art LLMs (CodeLlama, CodeGemma, DeepSeek-r1, DeepSeek-Coders, Mistral, and GPT-4) on four safety-related programming tasks. Additionally, we qualitatively analyse the most frequent faults generated by these LLMs, creating a failure-mode catalogue to support human reviewers. Finally, the limitations and capabilities of LLMs in code generation, and the use of the proposed pipeline in the existing process, are discussed. © The Author(s), under exclusive license to Springer Nature Switzerland AG 2026.</t>
  </si>
  <si>
    <t>Automated Code Generation; Autonomous Driving System; DevOps; Large Language Model; Simulation; Verification</t>
  </si>
  <si>
    <t>Automatic programming; Autonomous vehicles; Codes (symbols); Pipelines; Program compilers; Safety engineering; Stochastic systems; Automated code generation; Autonomous driving; Autonomous driving system; Autonomous Vehicles; Co-generation; Driving systems; Language model; Large language model; Simulation; Software-systems; Verification</t>
  </si>
  <si>
    <t>Knut och Alice Wallenbergs Stiftelse; VINNOVA, VINNOVA, (2021-02585); VINNOVA, VINNOVA</t>
  </si>
  <si>
    <t>This work has been partially supported by Sweden\u2019s Innovation Agency (Vinnova, diarienummer: 2021-02585), and by the Wallenberg AI Autonomous Systems and Software Program funded by the Knut and Alice Wallenberg Foundation.</t>
  </si>
  <si>
    <t>Ashani Mahawatta Dona M.; Cabrero-Daniel B.; Yu Y.; Berger C., Llms Can Check Their Own Results to Mitigate Hallucinations in Traffic Understanding Tasks Pp, pp. arXiv-2409, (2024); Bender E.M.; Gebru T.; McMillan-Major A.; Shmitchell S., On the dangers of stochastic parrots: Can language models be too big?, Proceedings of the 2021 ACM Conference on Fairness, Accountability, and Transparency, Pp. 610–623. Facct ’21, Association for Computing Machinery, New York, NY, USA, (2021); EUR-Lex-52021PC0206-EN-EUR-Lex, CNECT, (2021); Fei Z.; Andersson M.; Tingberg A., Correlation of Software-In-The-Loop Simulation with Physical Testing for Autonomous Driving., 2406, (2024); Fernandez Llorca D.; Gomez E., Trustworthy Autonomous Vehicles. Publications Office of the European Union, Luxembourg, EUR, (2021); Knabe E., Environment Simulator Minimalistic (Esmini; Kumar J.; Chimalakonda S., Code summarization without direct access to code-towards exploring federated LLMs for software engineering, Proceedings of the 28Th International Conference on Evaluation and Assessment in Software Engineering, pp. 100-109, (2024); Liu M.; Wang J.; Lin T.; Ma Q.; Fang Z.; Wu Y., An empirical study of the code generation of safety-critical software using LLMs, Appl. Sci., 14, 3, (2024); Liventsev V.; Grishina A.; Harma A.; Moonen L., Fully autonomous programming with large language models, Proceedings of the Genetic and Evolutionary Computation Conference. GECCO ’23, ACM, (2023); Lyu Z.; Li X.; Xie Z.; Li M., Top pass: Improve code generation by pass@ k-maximized code ranking, Front. Comp. Sci., 19, 8, (2025); Nguyen N.; Nadi S., An empirical evaluation of GitHub Copilot’s code suggestions, 2022 IEEE/ACM 19Th International Conference on Mining Software Repositories (MSR), pp. 1-5, (2022); Nouri A.; Cabrero-Daniel B.; Torner F.; Sivencrona H.; Berger C., Engineering safety requirements for autonomous driving with large language models, 2024 IEEE 32Nd International Requirements Engineering Conference (RE), pp. 218-228, (2024); Sagodi Z.; Antal G.; Bogenfurst B.; Isztin M.; Hegedus P.; Ferenc R., Reality Check: Assessing GPT-4 in fixing real-world software vulnerabilities, Proceedings of the 28Th International Conference on Evaluation and Assessment in Software Engineering, pp. 252-261, (2024); Siddiq M.L.; da Silva Santos J.C.; Tanvir R.H.; Ulfat N.; Al Rifat F.; Car-Valho Lopes V., Using large language models to generate JUnit tests: An empirical study, Proceedings of the 28Th International Conference on Evaluation and Assessment in Software Engineering, pp. 313-322, (2024); UN Regulation No, 157-Automated Lane Keeping Systems (ALKS), (2021); Zhou K., Don’t Make Your LLM an Evaluation Benchmark Cheater., 2311, (2023)</t>
  </si>
  <si>
    <t>A. Nouri; Volvo Cars, Gothenburg, Sweden; email: ali.nouri@volvocars.com</t>
  </si>
  <si>
    <t>Gallina B.; Törngren M.; Bitsch F.</t>
  </si>
  <si>
    <t>digital futures# ERICSSON# Telefonaktiebolaget LM Ericsson# TECOSA - Center for Trustworthy Edge Computing Systems and Applications# SICK AG# Saab AB# SCANIA AB# Qamcom Research and Technology# Research Institutes of Sweden# Magna International Inc.# MDPI AG# Safety# WITZ# Addalot Consulting AB#</t>
  </si>
  <si>
    <t>44th International Conference on Computer Safety, Reliability and Security, SAFECOMP 2025</t>
  </si>
  <si>
    <t>Stockholm</t>
  </si>
  <si>
    <t>978-303201240-1</t>
  </si>
  <si>
    <t>2-s2.0-105014347218</t>
  </si>
  <si>
    <t>Catal M.</t>
  </si>
  <si>
    <t>Catal, Melih (59338455400)</t>
  </si>
  <si>
    <t>Towards Privacy-Preserving Code Generation: Understanding and Mitigating Memorization in Code Large Language Models</t>
  </si>
  <si>
    <t>10.1145/3696630.3731473</t>
  </si>
  <si>
    <t>https://www.scopus.com/inward/record.uri?eid=2-s2.0-105013968794&amp;doi=10.1145%2F3696630.3731473&amp;partnerID=40&amp;md5=2de7f3bcf6d3d31180886577fd4e7e26</t>
  </si>
  <si>
    <t>University of Zurich, Zurich, Switzerland</t>
  </si>
  <si>
    <t>Catal M., University of Zurich, Zurich, Switzerland</t>
  </si>
  <si>
    <t>Recent advances in code-specialized language models (LLM4Code) have revolutionized software development by assisting with tasks like code generation, debugging, and testing. However, training these models on large, centralized datasets raises privacy concerns, as memorization of training data can lead to confidentiality and intellectual property risks. As a result, such models are often trained on publicly available data. This research examines code memorization patterns and explores privacy-preserving techniques, such as Federated Learning and Differential Privacy, to mitigate these risks. The goal is to develop secure, high-performance, and inclusive models that protect sensitive information, foster trust, and enable broader adoption in software engineering. © 2025 Copyright held by the owner/author(s).</t>
  </si>
  <si>
    <t>Code Generation; Differential Privacy; Federated Learning; Large Language Models; LLM4Code; Memorization; Privacy</t>
  </si>
  <si>
    <t>Automatic programming; Codes (symbols); Differential privacy; Large datasets; Privacy-preserving techniques; Software testing; Centralised; Codegeneration; Differential privacies; Language model; Large language model; Llm4code; Memorization; Privacy; Privacy concerns; Privacy preserving; Software design</t>
  </si>
  <si>
    <t>Swiss Group for Original and Outside-the-box Software Engineering; Schweizerischer Nationalfonds zur Förderung der Wissenschaftlichen Forschung, SNF, (204632); Schweizerischer Nationalfonds zur Förderung der Wissenschaftlichen Forschung, SNF</t>
  </si>
  <si>
    <t>Melih Catal gratefully acknowledges the support of the Swiss National Science Foundation through the SNF Project 204632 and the support of CHOOSE, the Swiss Group for Original and Outside-the-box Software Engineering.</t>
  </si>
  <si>
    <t>Abadi M.; Chu A.; Goodfellow I.; McMahan H.B.; Mironov I.; Talwar K.; Zhang L., Deep learning with differential privacy, Proceedings of the 2016 ACM SIGSAC conference on computer and communications security, pp. 308-318, (2016); Al-Kaswan A.; Izadi M.; van Deursen A., Traces of Memorisation in Large Language Models for Code, Proceedings of the IEEE/ACM 46th International Conference on Software Engineering (ICSE’24), pp. 1-12, (2024); Bommasani R.; Hudson D.A.; Adeli E.; Altman R.; Arora S.; von Arx S.; Bernstein M.S.; Bohg J.; Bosselut A.; Brunskill E., On the opportunities and risks of foundation models, (2021); Carlini N.; Tramer F.; Wallace E.; Jagielski M.; Herbert-Voss A.; Lee K.; Roberts A.; Brown T.B.; Song D.X.; Erlingsson U.; Oprea A.; Raffel C., Extracting Training Data from Large Language Models, USENIX Security Symposium, (2020); Chen Z.; Jiang L., Promise and Peril of Collaborative Code Generation Models: Balancing Effectiveness and Memorization, Proceedings of the 39th IEEE/ACM International Conference on Automated Software Engineering (Sacramento, CA, USA) (ASE’24), pp. 493-505, (2024); Dwork C.; McSherry F.; Nissim K.; Smith A., Calibrating noise to sensitivity in private data analysis, Theory of Cryptography: Third Theory of Cryptography Conference, TCC 2006, pp. 265-284, (2006); Forbes K.; Xu K.; Luszcz J.; Tucker M.; Brown E.M.; Cihon P.; Linksvayer M.; Wolf A.; Speiss L.; Crosby K.; Meridth J., GitHub Open Source Survey 2024; Hou X.; Zhao Y.; Liu Y.; Yang Z.; Wang K.; Li L.; Luo X.; Lo D.; Grundy J.; Wang H., Large language models for software engineering: A systematic literature review, ACM Transactions on Software Engineering and Methodology, 33, 8, pp. 1-79, (2024); Huang Y.; Li Y.; Wu W.; Zhang J.; Lyu M.R., Your code secret belongs to me: neural code completion tools can memorize hard-coded credentials, Proceedings of the ACM on Software Engineering, 1, 2024, pp. 2515-2537, (2024); Kumar J.; Chimalakonda S., Code summarization without direct access to code-towards exploring federated llms for software engineering, Proceedings of the 28th International Conference on Evaluation and Assessment in Software Engineering, pp. 100-109, (2024); Li T.; Sahu A.K.; Talwalkar A.; Smith V., Federated Learning: Challenges, Methods, and Future Directions, IEEE Signal Processing Magazine, 37, 3, pp. 50-60, (2020); Liang J.T.; Yang C.; Myers B.A., A Large-Scale Survey on the Usability of AI Programming Assistants: Successes and Challenges, ProceedingsoftheIEEE/ACM46thInternationalConferenceonSoftwareEngineering (Lisbon, Portugal) (ICSE’24), (2024); Lin Z.; Ma W.; Lin T.; Zheng Y.; Ge J.; Wang J.; Klein J.; Bissyande T.; Liu Y.; Li L., Open-source AI-based SE tools: opportunities and challenges of collaborative software learning, ACM Transactions on Software Engineering and Methodology, 2024, (2024); McMahan B.; Moore E.; Ramage D.; Hampson S.; Aguera B.; Arcas, Communication-efficient learning of deep networks from decentralized data, Artificial intelligence and statistics, pp. 1273-1282, (2017); Meeus M.; Shilov I.; Faysse M.; De Montjoye Y.-A., Copyright traps for large language models, Proceedings of the 41st International Conference on Machine Learning (Vienna, Austria) (ICML’24), (2024); Niu L.; Mirza S.; Maradni Z.; Popper C., CodexLeaks: privacy leaks from code generation language models in github copilot, Proceedings of the 32nd USENIX Conference on Security Symposium (Anaheim, CA, USA) (SEC’23), (2023); Ponomareva N.; Hazimeh H.; Kurakin A.; Xu Z.; Denison C.; McMahan H.B.; Vassilvitskii S.; Chien S.; Thakurta A.G., How to DP-fy ML: A Practical Guide to Machine Learning with Differential Privacy, Journal of Artificial Intelligence Research, 77, pp. 1113-1201, (2023); Salerno F.; Al-Kaswan A.; Izadi M., How Much Do Code Language Models Remember? An Investigation on Data Extraction Attacks before and after Fine-tuning, (2025); Shanbhag S.; Chimalakonda S., Exploring the underexplored terrain of non-open source data for software engineering through the lens of federated learning, Proceedings of the 30th ACM Joint European Software Engineering Conference and Symposium on the Foundations of Software Engineering, pp. 1610-1614, (2022); Staff G., Octoverse: AI leads Python to top language as the number of global developers surges, (2024); Wang A.; Zhang Y.; Yan Y., Heterogeneous Defect Prediction Based on Federated Transfer Learning via Knowledge Distillation, IEEE Access, 9, 2021, pp. 29530-29540, (2021); Yang Y.; Hu X.; Gao Z.; Chen J.; Ni C.; Xia X.; Lo D., Federated Learning for Software Engineering: A Case Study of Code Clone Detection and Defect Prediction, IEEE Transactions on Software Engineering, 50, 2, pp. 296-321, (2024); Yang Z.; Zhao Z.; Wang C.; Shi J.; Kim D.; Han D.; Lo D., Unveiling Memorization in Code Models, 2024 IEEE/ACM 46th International Conference on Software Engineering (ICSE), 2023, pp. 867-879, (2023); Yang Z.; Zhao Z.; Wang C.; Shi J.; Kim D.; Han D.; Lo D., Gotcha! This Model Uses My Code! Evaluating Membership Leakage Risks in Code Models, IEEE Transactions on Software Engineering, 50, 12, pp. 3290-3306, (2024)</t>
  </si>
  <si>
    <t>M. Catal; University of Zurich, Zurich, Switzerland; email: catal@ifi.uzh.ch</t>
  </si>
  <si>
    <t>2-s2.0-105013968794</t>
  </si>
  <si>
    <t>Luo W.; Keung J.W.; Yang B.; Ye H.; Goues C.L.; Bissyandé T.F.; Tian H.; Le B.</t>
  </si>
  <si>
    <t>Luo, Wenqiang (59329544700); Keung, Jacky Wai (6603066702); Yang, Boyang (57193487505); Ye, He (57208152205); Goues, Claire Le (56904346900); Bissyandé, Tegawendé F. (36080354200); Tian, Haoye (57219796620); Le, Bach (60046527000)</t>
  </si>
  <si>
    <t>59329544700; 6603066702; 57193487505; 57208152205; 56904346900; 36080354200; 57219796620; 60046527000</t>
  </si>
  <si>
    <t>When Fine-Tuning LLMs Meets Data Privacy: An Empirical Study of Federated Learning in LLM-Based Program Repair</t>
  </si>
  <si>
    <t>10.1145/3733599</t>
  </si>
  <si>
    <t>https://www.scopus.com/inward/record.uri?eid=2-s2.0-105031574659&amp;doi=10.1145%2F3733599&amp;partnerID=40&amp;md5=2c1a409a152fc051de18736778613ac9</t>
  </si>
  <si>
    <t>Department of Computer Science, City University of Hong Kong, Hong Kong, Hong Kong; Jisuan Institute of Technology, Beijing JudaoYouda Network Technology Co. Ltd., Beijing, China; School of Computer Science, Carnegie Mellon University, Pittsburgh, PA, United States; University of Luxembourg, SnT, Esch-sur-Alzette, Luxembourg; School of Computing and Information Systems, University of Melbourne, Melbourne, Australia; School of Computing and Information Systems, The University of Melbourne, Melbourne, Australia</t>
  </si>
  <si>
    <t>Luo W., Department of Computer Science, City University of Hong Kong, Hong Kong, Hong Kong; Keung J.W., Department of Computer Science, City University of Hong Kong, Hong Kong, Hong Kong; Yang B., Jisuan Institute of Technology, Beijing JudaoYouda Network Technology Co. Ltd., Beijing, China; Ye H., School of Computer Science, Carnegie Mellon University, Pittsburgh, PA, United States; Goues C.L., School of Computer Science, Carnegie Mellon University, Pittsburgh, PA, United States; Bissyandé T.F., University of Luxembourg, SnT, Esch-sur-Alzette, Luxembourg; Tian H., School of Computing and Information Systems, University of Melbourne, Melbourne, Australia; Le B., School of Computing and Information Systems, The University of Melbourne, Melbourne, Australia</t>
  </si>
  <si>
    <t>Software systems have been evolving rapidly and inevitably introducing bugs at an increasing rate, leading to significant maintenance costs. While large language models (LLMs) have demonstrated remarkable potential in enhancing software development and maintenance practices, particularly in automated program repair (APR), they rely heavily on high-quality code repositories. Most code repositories are proprietary assets that capture the diversity and nuances of real-world industry software practices, which public datasets cannot fully represent. However, obtaining such data from various industries is hindered by data privacy concerns, as companies are reluctant to share their proprietary codebases. There has also been no in-depth investigation of collaborative software development by learning from private and decentralized data while preserving data privacy for program repair. To address the gap, we investigate federated learning as a privacy-preserving method for fine-tuning LLMs on proprietary and decentralized data to boost collaborative software development and maintenance. We use the private industrial dataset TutorCode for fine-tuning and the EvalRepair-Java benchmark for evaluation, and assess whether federated fine-tuning enhances program repair. We then further explore how code heterogeneity (i.e., variations in coding style, complexity, and embedding) and different federated learning algorithms affect bug fixing to provide practical implications for real-world software development collaboration. Our evaluation reveals that federated fine-tuning can significantly enhance program repair, achieving increases of up to 16.67% for Top@10 and 18.44% for Pass@10, even comparable to the bug-fixing capabilities of centralized learning. Moreover, the negligible impact of code heterogeneity implies that industries can effectively collaborate despite diverse data distributions. Different federated algorithms also demonstrate unique strengths across LLMs, suggesting that tailoring the optimization process to specific LLM characteristics can further improve program repair. © 2026 Copyright held by the owner/author(s).</t>
  </si>
  <si>
    <t>Federated Learning; Large Language Models; Program Repair</t>
  </si>
  <si>
    <t>Benchmarking; Codes (symbols); Collaborative learning; Computer software maintenance; Distributed computer systems; Groupware; Privacy-preserving techniques; Software design; Bug-fixing; Collaborative software development; Decentralised; Empirical studies; Fine tuning; Language model; Large language model; Program repair; Real-world; Software development and maintenances; Repair</t>
  </si>
  <si>
    <t>Government of Western Australia; European Research Council, ERC; Australian Research Council, ARC, (DE220101057); Horizon 2020 Framework Programme, (949014)</t>
  </si>
  <si>
    <t xml:space="preserve">This research was funded (partially) by the Australian Government through the Australian Research Council\u2019s Discovery Early Career Researcher Award, project number DE220101057, and by the NATURAL project, which has received funding from the European Research Council under the European Union\u2019s Horizon 2020 research and innovation program (Grant No. 949014). </t>
  </si>
  <si>
    <t>Abdessalem R.B.; Panichella A.; Nejati S.; Briand L.C.; Stifter T., Automated repair of feature interaction failures in automated driving systems, Proceedings of the 29th ACM SIGSOFT International Symposium on Software Testing and Analysis, pp. 88-100, (2020); Achiam J.; Adler S.; Agarwal S.; Ahmad L.; Akkaya I.; Aleman F.L.; Almeida D.; Altenschmidt J.; Altman S.; Anadkat S., Gpt-4 technical report, (2023); Ahmed T.; Devanbu P., Multilingual training for software engineering, Proceedings of the 44th International Conference on Software Engineering, pp. 1443-1455, (2022); Antinyan V.; Staron M.; Sandberg A., Evaluating code complexity triggers, use of complexity measures and the influence of code complexity on maintenance time, Empirical Software Engineering, 22, 6, pp. 3057-3087, (2017); Austin J.; Odena A.; Nye M.; Bosma M.; Michalewski H.; Dohan D.; Jiang E.; Cai C.; Terry M.; Le Q., Program synthesis with large language models, (2021); Azcona D.; Arora P.; Hsiao I.-H.; Smeaton A., user2code2vec: Embeddings for profiling students based on distributional representations of source code, Proceedings of the 9th International Conference on Learning Analytics &amp; Knowledge, pp. 86-95, (2019); Bai J.; Bai S.; Chu Y.; Cui Z.; Dang K.; Deng X.; Fan Y.; Ge W.; Han Y.; Huang F., (2023); Boehmer N.; Bredereck R.; Peters D., Rank aggregation using scoring rules, Proceedings of the AAAI Conference on Artificial Intelligence, 37, pp. 5515-5523, (2023); Boulder C.O., University of Cambridge study: Failure to adopt reverse debugging costs global economy $41 billion annually, (2013); Britton T.; Jeng L.; Carver G.; Cheak P.; Katzenellenbogen T., Reversible Debugging Software, Technical Report University of Cambridge Judge Business School, Cambridge, UK, 229, (2013); Caldarola D.; Caputo B.; Ciccone M., Improving generalization in federated learning by seeking flat minima, Proceedings of the European Conference on Computer Vision, pp. 654-672, (2022); Caliskan-Islam A.; Harang R.; Liu A.; Narayanan A.; Voss C.; Yamaguchi F.; Greenstadt R., De-anonymizing programmers via code stylometry, Proceedings of the 24th USENIX Security Symposium (USENIX Security ’15), pp. 255-270, (2015); Cao J.; Li M.; Wen M.; Cheung S.-C., A study on prompt design, advantages and limitations of ChatGPT for deep learning program repair, (2023); Che T.; Liu J.; Zhou Y.; Ren J.; Zhou J.; Sheng V.S.; Dai H.; Dou D., Federated learning of large language models with parameter-efficient prompt tuning and adaptive optimization, (2023); Chen C.; Feng X.; Zhou J.; Yin J.; Zheng X., Federated large language model: A position paper, (2023); Chen H.; Frikha A.; Krompass D.; Gu J.; Tresp V., FRAug: Tackling federated learning with Non-IID features via representation augmentation, Proceedings of the IEEE/CVF International Conference on Computer Vision, pp. 4849-4859, (2023); Chen M.; Tworek J.; Jun H.; Yuan Q.; Pinto H.P.D.O.; Kaplan J.; Edwards H.; Burda Y.; Joseph N.; Brockman G., Evaluating large language models trained on code, (2021); Cliff N., Dominance statistics: Ordinal analyses to answer ordinal questions, Psychological Bulletin, 114, 3, pp. 494-509, (1993); Dettmers T.; Pagnoni A.; Holtzman A.; Zettlemoyer L., Qlora: Efficient finetuning of quantized LLMs, Proceedings of the Advances in Neural Information Processing Systems, (2024); Ding Z.; Li H.; Shang W.; Chen T.-H.P., Can pre-trained code embeddings improve model performance? Revisiting the use of code embeddings in software engineering tasks, Empirical Software Engineering, 27, 3, (2022); Feng Z.; Guo D.; Tang D.; Duan N.; Feng X.; Gong M.; Shou L.; Qin B.; Liu T.; Jiang D., Codebert: A pre-trained model for programming and natural languages, (2020); Fu M.; Tantithamthavorn C.; Le T.; Nguyen V.; Phung D., VulRepair: A T5-based automated software vulnerability repair, Proceedings of the 30th ACM Joint European Software Engineering Conference and Symposium on the Foundations of Software Engineering, pp. 935-947, (2022); Gao T.; Fisch A.; Chen D.; Zong C.; Xia F.; Navigli R., Making pre-trained language models better few-shot learners, Proceedings of the 59th Annual Meeting of the Association for Computational Linguistics and the 11th International Joint Conference on Natural Language Processing (Volume 1: Long Papers), pp. 3816-3830, (2021); Gill W.; Anwar A.; Gulzar M.A., Feddebug: Systematic debugging for federated learning applications, Proceedings of the 2023 IEEE/ACM 45th International Conference on Software Engineering (ICSE), pp. 512-523, (2023); Gulwani S.; Radicek I.; Zuleger F., Automated clustering and program repair for introductory programming assignments, ACM SIGPLAN Notices, 53, 4, pp. 465-480, (2018); Guo D.; Zhu Q.; Yang D.; Xie Z.; Dong K.; Zhang W.; Chen G.; Bi X.; Wu Y.; Li Y.K., DeepSeek-Coder: When the large language model meets programming–The rise of code intelligence, (2024); Hao S.; Shi X.; Liu H.; Shu Y., Enhancing code language models for program repair by curricular fine-tuning framework, Proceedings of the 2023 IEEE International Conference on Software Maintenance and Evolution (ICSME), pp. 136-146, (2023); Hsieh K.; Phanishayee A.; Mutlu O.; Gibbons P., The non-IID data quagmire of decentralized machine learning, Proceedings of the International Conference on Machine Learning, pp. 4387-4398, (2020); Hu E.J.; Shen Y.; Wallis P.; Allen-Zhu Z.; Li Y.; Wang S.; Wang L.; Chen W., Lora: Low-rank adaptation of large language models, (2021); Hu Y.; Ahmed U.Z.; Mechtaev S.; Leong B.; Roychoudhury A., Re-factoring based program repair applied to programming assignments, Proceedings of the 2019 34th IEEE/ACM International Conference on Automated Software Engineering (ASE), pp. 388-398, (2019); Huang J., Maximum Likelihood Estimation of Dirichlet Distribution Parameters, CMU Technique Report, 76, (2005); Huang K.; Meng X.; Zhang J.; Liu Y.; Wang W.; Li S.; Zhang Y., An empirical study on fine-tuning large language models of code for automated program repair, Proceedings of the 2023 38th IEEE/ACM International Conference on Automated Software Engineering (ASE), pp. 1162-1174, (2023); Jiang A.Q.; Sablayrolles A.; Mensch A.; Bamford C.; Singh Chaplot D.; De Las Casas D.; Bressand F.; Lengyel G.; Lample G.; Saulnier L., Mistral 7B, (2023); Jiang J.; Liu X.; Fan C., Low-parameter federated learning with large language models, (2023); Jiang N.; Liu K.; Lutellier T.; Tan L., Impact of code language models on automated program repair, Proceedings of the 2023 IEEE/ACM 45th International Conference on Software Engineering (ICSE), pp. 1430-1442, (2023); Jiang N.; Lutellier T.; Tan L., Cure: Code-aware neural machine translation for automatic program repair, Proceedings of the 2021 IEEE/ACM 43rd International Conference on Software Engineering (ICSE), pp. 1161-1173, (2021); Jin M.; Shahriar S.; Tufano M.; Shi X.; Lu S.; Sundaresan N.; Svyatkovskiy A., Inferfix: End-to-end program repair with LLMs, Proceedings of the 31st ACM Joint European Software Engineering Conference and Symposium on the Foundations of Software Engineering, pp. 1646-1656, (2023); Just R.; Jalali D.; Ernst M.D., Defects4J: A database of existing faults to enable controlled testing studies for Java programs, Proceedings of the 2014 International Symposium on Software Testing and Analysis, pp. 437-440, (2014); Kairouz P.; Liu Z.; Steinke T., The distributed discrete Gaussian mechanism for federated learning with secure aggregation, Proceedings of the International Conference on Machine Learning, pp. 5201-5212, (2021); Kairouz P.; McMahan H.B.; Avent B.; Bellet A.; Bennis M.; Nitin Bhagoji A.; Bonawitz K.; Charles Z.; Cormode G.; Cummings R., Advances and open problems in federated learning, Foundations and Trends® in Machine Learning, 14, 1-2, pp. 1-210, (2021); Kalyan K.S., A survey of GPT-3 family large language models including chatgpt and GPT-4, Natural Language Processing Journal, 6, (2024); Kim J.; Kim G.; Han B., Multi-level branched regularization for federated learning, Proceedings of the International Conference on Machine Learning, pp. 11058-11073, (2022); Singh Kochhar P.; Xia X.; Lo D.; Li S., Practitioners’ expectations on automated fault localization, Proceedings of the 25th International Symposium on Software Testing and Analysis, pp. 165-176, (2016); Kovalenko V.; Bogomolov E.; Bryksin T.; Bacchelli A., Building implicit vector representations of individual coding style, Proceedings of the IEEE/ACM 42nd International Conference on Software Engineering Workshops, pp. 117-124, (2020); Koyuncu A.; Liu K.; Bissyande T.F.; Kim D.; Klein J.; Monperrus M.; Le Traon Y., Fixminer: Mining relevant fix patterns for automated program repair, Empirical Software Engineering, 25, 3, pp. 1980-2024, (2020); Kreutzer P.; Dotzler G.; Ring M.; Eskofier B.M.; Philippsen M., Automatic clustering of code changes, Proceedings of the 13th International Conference on Mining Software Repositories, pp. 61-72, (2016); Kuang W.; Qian B.; Li Z.; Chen D.; Gao D.; Pan X.; Xie Y.; Li Y.; Ding B.; Zhou J., Federatedscope-LLM: A comprehensive package for fine-tuning large language models in federated learning, Proceedings of the 30th ACM SIGKDD Conference on Knowledge Discovery and Data Mining, pp. 5260-5271, (2024); Kumar J.; Chimalakonda S., Code summarization without direct access to code—Towards exploring federated LLMs for software engineering, Proceedings of the 28th International Conference on Evaluation and Assessment in Software Engineering, pp. 100-109, (2024); Le X.-B.D.; Bao L.; Lo D.; Xia X.; Li S.; Pasareanu C., On reliability of patch correctness assessment, Proceedings of the 2019 IEEE/ACM 41st International Conference on Software Engineering (ICSE), pp. 524-535, (2019); Le Goues C.; Holtschulte N.; Smith E.K.; Brun Y.; Devanbu P.; Forrest S.; Weimer W., The ManyBugs and IntroClass benchmarks for automated repair of C programs, IEEE Transactions on Software Engineering, 41, 12, pp. 1236-1256, (2015); Li Q.; Diao Y.; Chen Q.; He B., Federated learning on non-IID data silos: An experimental study, Proceedings of the 2022 IEEE 38th International Conference on Data Engineering (ICDE), pp. 965-978, (2022); Li T.; Hu S.; Beirami A.; Smith V., Ditto: Fair and robust federated learning through personalization, Proceedings of the International Conference on Machine Learning, pp. 6357-6368, (2021); Li T.; Kumar Sahu A.; Zaheer M.; Sanjabi M., Ameet Talwalkar, and Virginia Smith. 2020. Federated optimization in heterogeneous networks, Proceedings of Machine Learning and Systems, 2, pp. 429-450, (2020); Li X.; Jiang M.; Zhang X.; Kamp M.; Dou Q., Fedbn: Federated learning on non-IID features via local batch normalization; Li Z.; Chen G.; Chen C.; Zou Y.; Xu S., Ropgen: Towards robust code authorship attribution via automatic coding style transformation, Proceedings of the 44th International Conference on Software Engineering, (2022); Li Z.; Lin Z.; Shao J.; Mao Y.; Zhang J., FedCiR: Client-invariant representation learning for federated non-IID features, IEEE Transactions on Mobile Computing, 23, 11, pp. 10509-10522, (2024); Liang W.; Ling X.; Wu J.; Luo T.; Wu Y., A needle is an outlier in a haystack: Hunting malicious PyPI packages with code clustering, Proceedings of the 2023 38th IEEE/ACM International Conference on Automated Software Engineering (ASE), pp. 307-318, (2023); Lin B.; Wang S.; Wen M.; Mao X., Context-aware code change embedding for better patch correctness assessment, ACM Transactions on Software Engineering and Methodology, 31, 3, pp. 1-29, (2022); Lin B.Y.; He C.; Zeng Z.; Wang H.; Huang Y.; Dupuy C.; Gupta R.; Soltanolkotabi M.; Ren X.; Avestimehr S., FedNLP: Benchmarking federated learning methods for natural language processing tasks, (2021); Liu J.; Steven Xia C.; Wang Y.; Zhang L., Is your code generated by ChatGPT really correct? Rigorous evaluation of large language models for code generation, Proceedings of the Advances in Neural Information Processing Systems, 36, (2024); Liu X.-Y.; Zhu R.; Zha D.; Gao J.; Zhong S.; White M.; Qiu M., Differentially private low-rank adaptation of large language model using federated learning, ACM Transactions on Management Information Systems, 16, 2, pp. 1-24, (2025); Loshchilov I.; Hutter F., Decoupled weight decay regularization, (2019); Luo M.; Chen F.; Hu D.; Zhang Y.; Liang J.; Feng J., No fear of heterogeneity: Classifier calibration for federated learning with non-IID data, Proceedings of the Advances in Neural Information Processing Systems, 34, pp. 5972-5984, (2021); Luo W.; Keung J.W.; Yang B.; Bissyande T.F.; Tian H.; Le B., Unlocking LLM repair capabilities in low-resource programming languages through cross-language translation and multi-agent refinement, (2025); Luo Z.; Xu C.; Zhao P.; Sun Q.; Geng X.; Hu W.; Tao C.; Ma J.; Lin Q.; Jiang D., Wizardcoder: Empowering code large language models with Evol-Instruct, (2023); Lwakatare L.E.; Raj A.; Crnkovic I.; Bosch J.; Olsson H.H., Large-scale machine learning systems in real-world industrial settings: A review of challenges and solutions, Information and Software Technology, 127, (2020); Ma X.; Liu J.; Wang J.; Zhang X., FedID: Federated interactive distillation for large-scale pretraining language models, Proceedings of the 2023 Conference on Empirical Methods in Natural Language Processing, pp. 8566-8577, (2023); Marginean A.; Bader J.; Chandra S.; Harman M.; Jia Y.; Mao K.; Mols A.; Scott A., Sapfix: Automated end-to-end repair at scale, Proceedings of the 2019 IEEE/ACM 41st International Conference on Software Engineering: Software Engineering in Practice (ICSE-SEIP), pp. 269-278, (2019); Mashhadi E.; Hemmati H., Applying CodeBERT for automated program repair of java simple bugs, Proceedings of the 2021 IEEE/ACM 18th International Conference on Mining Software Repositories (MSR), pp. 505-509, (2021); McMahan B.; Moore E.; Ramage D.; Hampson S.; Aguera Y Arcas B.; Singh A.; Zhu J., Communication-efficient learning of deep networks from decentralized data, Proceedings of the 20th International Conference on Artificial Intelligence and Statistics (Proceedings of Machine Learning Research, Vol. 54)., pp. 1273-1282, (2017); Michael S., A comparison of document clustering techniques, Proceedings of the KDD Workshop on Text Mining, (2000); Nguyen D.-V.; Tran A.-K.; Zettsu K., FedProb: An aggregation method based on feature probability distribution for federated learning on non-IID data, Proceedings of the 2022 IEEE International Conference on Big Data (Big Data), pp. 2875-2881, (2022); Noller Y.; Shariffdeen R., Xiang Gao, and Abhik Roychoudhury. 2022. Trust enhancement issues in program repair, Proceedings of the 44th International Conference on Software Engineering, pp. 2228-2240; Ouyang Y.; Yang J.; Zhang L., Benchmarking automated program repair: An extensive study on both real-world and artificial bugs, Proceedings of the 33rd ACM SIGSOFT International Symposium on Software Testing and Analysis, pp. 440-452, (2024); Paul R.; Hossain M.M.; Siddiq M.L.; Hasan M.; Iqbal A.; Santos J., Enhancing automated program repair through fine-tuning and prompt engineering, (2023); Peitek N.; Apel S.; Parnin C.; Brechmann A.; Siegmund J., Program comprehension and code complexity metrics: An FMRI study, Proceedings of the 2021 IEEE/ACM 43rd International Conference on Software Engineering (ICSE), pp. 524-536, (2021); Pian W.; Li Y.; Tian H.; Sun T.; Song Y.; Tang X.; Habib A.; Klein J.; Bissyande T.F., You don’t have to say where to edit! jLED–Joint learning to localize and edit source code, ACM Transactions on Software Engineering and Methodology, (2025); Pian W.; Peng H.; Tang X.; Sun T.; Tian H.; Habib A.; Klein J.; Bissyande T.F., MetaTPTrans: A meta learning approach for multilingual code representation learning, Proceedings of the AAAI Conference on Artificial Intelligence, 37, pp. 5239-5247, (2023); Pillutla K.; Malik K.; Mohamed A.-R.; Rabbat M.; Sanjabi M.; Xiao L., Federated learning with partial model personalization, Proceedings of the International Conference on Machine Learning, pp. 17716-17758, (2022); Reddi S.J.; Charles Z.; Zaheer M.; Garrett Z.; Rush K.; Konecny J.; Kumar S.; McMahan H.B., Adaptive federated optimization, Proceedings of the International Conference on Learning Representations, (2021); Borda count in collective decision making: A summary of recent results, Proceedings of the AAAI Conference on Artificial Intelligence, 33, pp. 9830-9836, (2019); Roziere B.; Gehring J.; Gloeckle F.; Sootla S.; Gat I.; Tan X.E.; Adi Y.; Liu J.; Sauvestre R.; Remez T., Code Llama: Open foundation models for code, (2023); Sadowski C.; Van Gogh J.; Jaspan C.; Soderberg E.; Winter C., Tricorder: Building a program analysis ecosystem, Proceedings of the 2015 IEEE/ACM 37th IEEE International Conference on Software Engineering, 1, pp. 598-608, (2015); Schafer M.; Nadi S.; Eghbali A.; Tip F., An empirical evaluation of using large language models for automated unit test generation, IEEE Transactions on Software Engineering, 50, 1, pp. 85-105, (2024); Shanbhag S.; Chimalakonda S., Exploring the under-explored terrain of non-open source data for software engineering through the lens of federated learning, Proceedings of the 30th ACM Joint European Software Engineering Conference and Symposium on the Foundations of Software Engineering, pp. 1610-1614, (2022); Silva A.; Fang S.; Monperrus M., RepairLlama: Efficient representations and fine-tuned adapters for program repair, (2023); Sun J.; Xu Z.; Yin H.; Yang D.; Xu D.; Chen Y.; Roth H.R., Fedbpt: Efficient federated black-box prompt tuning for large language models, (2023); Dinh C.T.; Tran N.; Nguyen J., Personalized federated learning with Moreau envelopes, Proceedings of the Advances in Neural Information Processing Systems, 33, pp. 21394-21405, (2020); Tan M.; Feng Y.; Chu L.; Shi J.; Xiao R.; Tang H.; Yu J., FedSea: Federated learning via selective feature alignment for non-IID multimodal data, IEEE Transactions on Multimedia, 26, pp. 5807-5822, (2024); Tang X.; Chen Z.; Kim K.; Tian H.; Ezzini S.; Klein J., Just-in-time security patch detection–LLM at the rescue for data augmentation, (2023); Tang X.; Guo S.; Guo J., Personalized federated learning with contextualized generalization, (2021); Tang X.; Kim K.; Song Y.; Lothritz C.; Li B.; Ezzini S.; Tian H.; Klein J.; Bissyande T.F.; Al-Onaizan Y.; Bansal M.; Chen Y.-N., CodeAgent: Autonomous communicative agents for code review, Proceedings of the 2024 Conference on Empirical Methods in Natural Language Processing, pp. 11279-11313, (2024); Tian H.; Lu W.; Li T.O.; Tang X.; Cheung S.-C.; Klein J.; Bissyande T.F., Is ChatGPT the ultimate programming assistant–How far is it, (2023); Tian H.; Tang X.; Habib A.; Wang S.; Liu K.; Xia X.; Klein J.; Bissyande T.F., Is this change the answer to that problem? Correlating descriptions of bug and code changes for evaluating patch correctness, Proceedings of the 37th IEEE/ACM International Conference on Automated Software Engineering, pp. 1-13, (2022); Ting C.-K.; Munson K.; Wade S.; Savla A.; Kate K.; Srinivas K., CodeStylist: A system for performing code style transfer using neural networks, Proceedings of the AAAI Conference on Artificial Intelligence, 37, pp. 16485-16487, (2023); Touvron H.; Martin L.; Stone K.; Albert P.; Almahairi A.; Babaei Y.; Bashlykov N.; Batra S.; Bhargava P.; Bhosale S., Llama 2: Open foundation and fine-tuned chat models, (2023); Tufano M.; Watson C.; Bavota G.; Di Penta M.; White M.; Poshyvanyk D., An empirical study on learning bug-fixing patches in the wild via neural machine translation, ACM Transactions on Software Engineering and Methodology, 28, 4, pp. 1-29, (2019); Villalobos P.; Ho A.; Sevilla J.; Besiroglu T.; Heim L.; Hobbhahn M., Position: Will we run out of data? Limits of LLM scaling based on human-generated data, Proceedings of the 41st International Conference on Machine Learning, (2024); Wang B.; Zhang Y.J.; Cao Y.; Li B.; McMahan H.B.; Oh S.; Xu Z.; Zaheer M., Can public large language models help private cross-device federated learning, (2023); Wang S.; Wen M.; Lin B.; Wu H.; Qin Y.; Zou D.; Mao X.; Jin H., Automated patch correctness assessment: How far are we, Proceedings of the 35th IEEE/ACM International Conference on Automated Software Engineering, pp. 968-980, (2020); Wang Y.; Le H.; Gotmare A.; Bui N.; Li J.; Hoi S., CodeT5+: Open code large language models for code understanding and generation, Proceedings of the 2023 Conference on Empirical Methods in Natural Language Processing, pp. 1069-1088, (2023); Wei Y.; Steven Xia C.; Zhang L., Copiloting the copilots: Fusing large language models with completion engines for automated program repair, Proceedings of the 31st ACM Joint European Software Engineering Conference and Symposium on the Foundations of Software Engineering, pp. 172-184, (2023); Weiss C.; Premraj R.; Zimmermann T.; Zeller A., How long will it take to fix this bug, Proceedings of the 4th International Workshop on Mining Software Repositories (MSR ’07: ICSE Workshops ’07), pp. 1-1, (2007); Wiese E.S.; Rafferty A.N.; Kopta D.M.; Anderson J.M., Replicating novices’ struggles with coding style, Proceedings of the 2019 IEEE/ACM 27th International Conference on Program Comprehension (ICPC), pp. 13-18, (2019); Wilcoxon F.; Kotz S.; Johnson N.L., Individual comparisons by ranking methods, Breakthroughs in Statistics: Methodology and Distribution, pp. 196-202, (1992); Woisetschlager H.; Erben A.; Wang S.; Mayer R.; Jacobsen H.-A., Federated fine-tuning of LLMs on the very edge: The good, the bad, the ugly, Proceedings of the 8th Workshop on Data Management for End-to-End Machine Learning, pp. 39-50, (2024); Wu F.; Bajaj A.P.; Bao T.; Wang; Xiao C., Exploring the limits of ChatGPT in software security applications, (2023); Wu Y.; Li Z.; Zhang J.M.; Liu Y., ConDefects: A complementary dataset to address the data leakage concern for LLM-based fault localization and program repair, Companion Proceedings of the 32nd ACM International Conference on the Foundations of Software Engineering, pp. 642-646, (2024); Wu Y.; Zhang S.; Yu W.; Liu Y.; Gu Q.; Zhou D.; Chen H.; Cheng W., Personalized federated learning under mixture of distributions, Proceedings of the International Conference on Machine Learning, pp. 37860-37879, (2023); Xia C.S.; Wei Y.; Zhang L., Practical program repair in the era of large pre-trained language models, (2022); Xia C.S.; Wei Y.; Zhang L., Automated program repair in the era of large pre-trained language models, Proceedings of the 2023 IEEE/ACM 45th International Conference on Software Engineering (ICSE), pp. 1482-1494, (2023); Steven Xia C.; Zhang L., Less training, more repairing please: Revisiting automated program repair via zero-shot learning, Proceedings of the 30th ACM Joint European Software Engineering Conference and Symposium on the Foundations of Software Engineering, pp. 959-971, (2022); Xu C.; Sun Q.; Zheng K.; Geng X.; Zhao P.; Feng J.; Tao C.; Jiang D., WizardLM: Empowering large language models to follow complex instructions, (2023); Xu R.; Baracaldo N.; Zhou Y.; Anwar A.; Ludwig H., Hybridalpha: An efficient approach for privacy-preserving federated learning, Proceedings of the 12th ACM Workshop on Artificial Intelligence and Security, pp. 13-23, (2019); Yang A.Z.H.; Goues C.L.; Martins R.; Hellendoorn V., Large language models for test-free fault localization, Proceedings of the 46th IEEE/ACM International Conference on Software Engineering, pp. 1-12, (2024); Yang B.; Tian H.; Pian W.; Yu H.; Wang H.; Klein J.; Tegawende; Bissyande F.; Jin S., CREF: An LLM-based conversational software repair framework for programming tutors, Proceedings of the 33rd ACM SIGSOFT International Symposium on Software Testing and Analysis, pp. 882-894, (2024); Yang B.; Tian H.; Ren J.; Jin S.; Liu Y.; Liu F.; Le B., Enhancing repository-level software repair via repository-aware knowledge graphs, (2025); Yang B.; Tian H.; Ren J.; Zhang H.; Klein J.; Bissyande T.F.; Goues C.L.; Jin S., Multi-objective fine-tuning for enhanced program repair with LLMs, (2024); Yang J.; Zhikhartsev A.; Liu Y.; Tan L., Better test cases for better automated program repair, Proceedings of the 2017 11th Joint Meeting on Foundations of Software Engineering, pp. 831-841, (2017); Yang X.; Huang W.; Ye M., Dynamic personalized federated learning with adaptive differential privacy, Proceedings of the Advances in Neural Information Processing Systems, 36, pp. 72181-72192, (2023); Yang Y.; Hu X.; Gao Z.; Chen J.; Ni C.; Xia X.; Lo D., Federated learning for software engineering: A case study of code clone detection and defect prediction, IEEE Transactions on Software Engineering, 50, 2, pp. 296-321, (2024); Ye H.; Gu J.; Martinez M.; Durieux T.; Monperrus M., Automated classification of overfitting patches with statically extracted code features, IEEE Transactions on Software Engineering, 48, 8, pp. 2920-2938, (2021); Yuan W.; Zhang Q.; He T.; Fang C.; Hung N.Q.V.; Hao X.; Yin H., CIRCLE: Continual repair across programming languages, Proceedings of the 31st ACM SIGSOFT International Symposium on Software Testing and Analysis, pp. 678-690, (2022); Yue L.; Liu Q.; Du Y.; Gao W.; Liu Y.; Yao F., Fedjudge: Federated legal large language model, (2023); Zhang B.; Liu Z.; Cherry C.; Firat O., When scaling meets LLM finetuning: The effect of data, model and finetuning method, Proceedings of the 12th International Conference on Learning Representations, (2024); Zhang Q.; Fang C.; Ma Y.; Sun W.; Chen Z., A survey of learning-based automated program repair, ACM Transactions on Software Engineering and Methodology, 33, 2, pp. 1-69, (2023); Zhang Q.; Fang C.; Sun W.; Liu Y.; He T.; Hao X.; Chen Z., Appt: Boosting automated patch correctness prediction via fine-tuning pre-trained models, IEEE Transactions on Software Engineering, 50, 3, pp. 474-494, (2024); Zhang Q.; Fang C.; Xie Y.; Ma Y.; Sun W.; Chen Y.Y.Z., A systematic literature review on large language models for automated program repair, (2024); Zhang Z.; Li Y.; Liu B.; Cai Y.; Li D.; Guo Y.; Chen X., FedSlice: Protecting federated learning models from malicious participants with model slicing, Proceedings of the 2023 IEEE/ACM 45th International Conference on Software Engineering (ICSE), pp. 460-472, (2023); Zhao J.; Wang W.; Xu C.; Ren Z.; Ng S.-K.; Chua T.-S., LLM-based federated recommendation, (2024); Zheng F., Input reconstruction attack against vertical federated large language models, (2023); Zheng Q.; Xia X.; Zou X.; Dong Y.; Wang S.; Xue Y.; Shen L.; Wang Z.; Wang A.; Li Y., Codegeex: A pre-trained model for code generation with multilingual benchmarking on HumanEval-x, Proceedings of the 29th ACM SIGKDD Conference on Knowledge Discovery and Data Mining, pp. 5673-5684, (2023); Zirak A.; Hemmati H., Improving automated program repair with domain adaptation, ACM Transactions on Software Engineering and Methodology, 33, 3, pp. 1-43, (2024)</t>
  </si>
  <si>
    <t>H. Tian; School of Computing and Information Systems, University of Melbourne, Melbourne, Australia; email: tianhaoyemail@gmail.com; B. Le; School of Computing and Information Systems, The University of Melbourne, Melbourne, Australia; email: bach.le@unimelb.edu.au</t>
  </si>
  <si>
    <t>2-s2.0-105031574659</t>
  </si>
  <si>
    <t>Della Porta A.; Lambiase S.; Palomba F.</t>
  </si>
  <si>
    <t>Della Porta, Antonio (59899302400); Lambiase, Stefano (57219252610); Palomba, Fabio (55321369000)</t>
  </si>
  <si>
    <t>59899302400; 57219252610; 55321369000</t>
  </si>
  <si>
    <t>Do Prompt Patterns Affect Code Quality? A First Empirical Assessment of ChatGPT-Generated Code</t>
  </si>
  <si>
    <t>10.1145/3756681.3756938</t>
  </si>
  <si>
    <t>https://www.scopus.com/inward/record.uri?eid=2-s2.0-105027126023&amp;doi=10.1145%2F3756681.3756938&amp;partnerID=40&amp;md5=7baff16520a538c71eff1c12f673975e</t>
  </si>
  <si>
    <t>Sesa Lab, University of Salerno, Salerno, Fisciano, Italy</t>
  </si>
  <si>
    <t>Della Porta A., Sesa Lab, University of Salerno, Salerno, Fisciano, Italy; Lambiase S., Sesa Lab, University of Salerno, Salerno, Fisciano, Italy; Palomba F., Sesa Lab, University of Salerno, Salerno, Fisciano, Italy</t>
  </si>
  <si>
    <t>Large Language Models (LLMs) have rapidly transformed software development, especially in code generation. However, their inconsistent performance, prone to hallucinations and quality issues, complicates program comprehension and hinders maintainability. Research indicates that prompt engineering - the practice of designing inputs to direct LLMs toward generating relevant outputs - may help address these challenges. In this regard, researchers have introduced prompt patterns, structured templates intended to guide users in formulating their requests. However, the influence of prompt patterns on code quality has yet to be thoroughly investigated. An improved understanding of this relationship would be essential to advancing our collective knowledge on how to effectively use LLMs for code generation, thereby enhancing their understandability in contemporary software development. This paper empirically investigates the impact of prompt patterns on code quality, specifically maintainability, security, and reliability, using the Dev-GPT dataset. Results show that Zero-Shot prompting is most common, followed by Zero-Shot with Chain-of-Thought and Few-Shot. Analysis of 7583 code files across quality metrics revealed minimal issues, with Kruskal-Wallis tests indicating no significant differences among patterns, suggesting that prompt structure may not substantially impact these quality metrics in ChatGPT-assisted code generation. © 2025 Copyright held by the owner/author(s).</t>
  </si>
  <si>
    <t>Prompt Engineering; Prompt Patterns; Source Code Quality; Empirical Software Engineering</t>
  </si>
  <si>
    <t>Computer software selection and evaluation; Maintainability; Quality control; Software design; Software quality; Code quality; Codegeneration; Empirical assessment; Empirical Software Engineering; Language model; Prompt engineering;; Prompt pattern;; Quality metrices; Source code qualities; Source code quality;; Codes (symbols)</t>
  </si>
  <si>
    <t>Qual-AI national research; Ministero dell'Università e della Ricerca, MUR, (D53D23008570006); Ministero dell'Università e della Ricerca, MUR</t>
  </si>
  <si>
    <t>This work has been partially supported by the Qual-AI national research project, which has been funded by the MUR under the PRIN 2022 program (Code: D53D23008570006).</t>
  </si>
  <si>
    <t>Abukhalaf S.; Hamdaqa M.; Khomh F., On Codex prompt engineering for OCL generation: An empirical study, 2023 IEEE/ACM 20th International Conference on Mining Software Repositories (MSR), pp. 148-157, (2023); Agarwal A.; Chan A.; Chandel S.; Jang J.; Miller S.; Zilouchian Moghaddam R.; Mohylevskyy Y.; Sundaresan N.; Tufano M., Copilot Evaluation Harness: Evaluating LLM-Guided Software Programming, (2024); Agossah A.; Krupa F.; Perreira Da Silva M.; Le Callet P., Llm-based interaction for content generation: A case study on the perception of employees in an it department, Proceedings of the 2023 ACM International Conference on Interactive Media Experiences, pp. 237-241, (2023); Arvidsson S.; Axell J., Prompt engineering guidelines for LLMs in Requirements Engineering, (2023); Assal H.; Chiasson S., Security in the software development lifecycle, Fourteenth symposium on usable privacy and security (SOUPS 2018), pp. 281-296, (2018); Beller M.; Bholanath R.; McIntosh S.; Zaidman A., Analyzing the state of static analysis: A large-scale evaluation in open source software, 2016 IEEE 23rd International Conference on Software Analysis, Evolution, and Reengineering (SANER), 1, pp. 470-481, (2016); Brown T.; Mann B.; Ryder N.; Subbiah M.; Kaplan J.D.; Dhariwal P.; Neelakantan A.; Shyam P.; Sastry G.; Askell A., Language models are few-shot learners, Advances in neural information processing systems, 33, pp. 1877-1901, (2020); Cao B.; Cai D.; Zhang Z.; Zou Y.; Lam W., On the Worst Prompt Performance of Large Language Models, (2024); Chang Y.; Wang X.; Wang J.; Wu Y.; Yang L.; Zhu K.; Chen H.; Yi X.; Wang C.; Wang Y., A survey on evaluation of large language models, ACM Transactions on Intelligent Systems and Technology, 15, 3, pp. 1-45, (2024); Cheng Q.; Chen L.; Hu Z.; Tang J.; Xu Q.; Ning B., A novel prompting method for few-shot ner via llms, Natural Language Processing Journal, 8, (2024); Della Porta A.; Lambiase S.; Palomba F., Online Appendix; Draxler F.; Buschek D.; Tavast M.; Hamalainen P.; Schmidt A.; Kulshrestha J.; Welsch R., Gender, age, and technology education influence the adoption and appropriation of LLMs, (2023); Amoroso D'Aragona D.; Pecorelli F.; Teresa Baldassarre M.; Taibi D.; Lenarduzzi V., Technical Debt Diffuseness in the Apache Ecosystem: A Differentiated Replication, 2023 IEEE International Conference on Software Analysis, Evolution and Reengineering (SANER), pp. 825-833, (2023); Daniel Fagadau I.; Mariani L.; Micucci D.; Riganelli O., Analyzing Prompt Influence on Automated Method Generation: An Empirical Study with Copilot, Proceedings of the 32nd IEEE/ACM International Conference on Program Comprehension, pp. 24-34, (2024); Fan A.; Gokkaya B.; Harman M.; Lyubarskiy M.; Sengupta S.; Yoo S.; Zhang J.M., Large language models for software engineering: Survey and open problems, 2023 IEEE/ACM International Conference on Software Engineering: Future of Software Engineering (ICSE-FoSE). IEEE, pp. 31-53, (2023); Farquhar S.; Kossen J.; Kuhn L.; Gal Y., Detecting hallucinations in large language models using semantic entropy, Nature, 630, 8017, pp. 625-630, (2024); Feng G.; Zhang B.; Gu Y.; Ye H.; He D.; Wang L., Towards revealing the mystery behind chain of thought: A theoretical perspective, Advances in Neural Information Processing Systems, 36, (2024); Hagar J.; Masuda S., Prompt Engineering Impacts to Software Test Architectures for Beginner to Experts, 2024 IEEE International Conference on Software Testing, Verification and Validation Workshops (ICSTW). IEEE, pp. 116-121, (2024); Hou X.; Zhao Y.; Liu Y.; Yang Z.; Wang K.; Li L.; Luo X.; Lo D.; Grundy J.; Wang H., Large language models for software engineering: A systematic literature review, ACM Transactions on Software Engineering and Methodology, (2023); Khojah R.; Mohamad M.; Leitner P.; De Oliveira Neto F.G., Beyond Code Generation: An Observational Study of ChatGPT Usage in Software Engineering Practice, (2024); Knight J., Fundamentals of dependable computing for software engineers, (2012); Kong A.; Zhao S.; Chen H.; Li Q.; Qin Y.; Sun R.; Zhou X.; Wang E.; Dong X., Better Zero-Shot Reasoning with Role-Play Prompting, Proceedings of the 2024 Conference of the North American Chapter of the Association for Computational Linguistics: Human Language Technologies Volume 1: Long Papers, pp. 4099-4113, (2024); Krapp E.; Neuhaus R.; Hassenzahl M.; Laschke M., In a Quasi-Social Relationship With ChatGPT. An Autoethnography on Engaging With Prompt-Engineered LLM Personas, Proceedings of the 13th Nordic Conference on Human-Computer Interaction, pp. 1-16, (2024); Kumar J.; Chimalakonda S., Code Summarization without Direct Access to Code-Towards Exploring Federated LLMs for Software Engineering, Proceedings of the 28th International Conference on Evaluation and Assessment in Software Engineering, pp. 100-109, (2024); Lenarduzzi V.; Pecorelli F.; Saarimaki N.; Lujan S.; Palomba F., A critical comparison on six static analysis tools: Detection, agreement, and precision, Journal of Systems and Software, 198, (2023); Lenarduzzi V.; Sillitti A.; Taibi D., A survey on code analysis tools for software maintenance prediction, Proceedings of 6th International Conference in Software Engineering for Defence Applications: SEDA 2018, 6, pp. 165-175, (2020); Li C.; Wang J.; Zhang Y.; Zhu K.; Hou W.; Lian J.; Luo F.; Yang Q.; Xie X., Large language models understand and can be enhanced by emotional stimuli, (2023); Li Y.; Shi J.; Zhang Z., An Approach for Rapid Source Code Development Based on ChatGPT and Prompt Engineering, IEEE Access, (2024); Li Z.; Avgeriou P.; Liang P., A systematic mapping study on technical debt and its management, Journal of Systems and Software, 101, pp. 193-220, (2015); Liu M.; Wang J.; Lin T.; Ma Q.; Fang Z.; Wu Y., An empirical study of the code generation of safety-critical software using llms, Applied Sciences, 14, 3, (2024); Madaan A.; Tandon N.; Gupta P.; Hallinan S.; Gao L.; Wiegreffe S.; Alon U.; Dziri N.; Prabhumoye S.; Yang Y., Self-refine: Iterative refinement with self-feedback, Advances in Neural Information Processing Systems, 36, (2024); Mann B.; Ryder N.; Subbiah M.; Kaplan J.; Dhariwal P.; Neelakantan A.; Shyam P.; Sastry G.; Askell A.; Agarwal S., Language models are few-shot learners, (2020); Brien D.O.; Biswas S.; Mohammad Imtiaz S.; Abdalkareem R.; Shihab E.; Rajan H., Are Prompt Engineering and TODO Comments Friends or Foes? An Evaluation on GitHub Copilot, Proceedings of the IEEE/ACM 46th International Conference on Software Engineering, pp. 1-13, (2024); Oswald M.E.; Grosjean S., Confirmation bias, Cognitive illusions: A handbook on fallacies and biases in thinking, judgement and memory, 79, (2004); Ouyang L.; Wu J.; Jiang X.; Almeida D.; Wainwright C.; Mishkin P.; Zhang C.; Agarwal S.; Slama K.; Ray A., Training language models to follow instructions with human feedback, Advances in neural information processing systems, 35, pp. 27730-27744, (2022); Radford A.; Wu J.; Child R.; Luan D.; Amodei D.; Sutskever I., Language models are unsupervised multitask learners, OpenAI blog, 1, 8, (2019); Miguel A.; Revilla, Correlations between internal software metrics and software dependability in a large population of small C/C++ programs, The 18th IEEE International Symposium on Software Reliability (ISSRE'07). IEEE, pp. 203-208, (2007); Reynolds L.; McDonell K., Prompt programming for large language models: Beyond the few-shot paradigm, Extended abstracts of the 2021 CHI conference on human factors in computing systems, pp. 1-7, (2021); Rodriguez A.D.; Dearstyne K.R.; Cleland-Huang J., Prompts matter: Insights and strategies for prompt engineering in automated software traceability, 2023 IEEE 31st International Requirements Engineering Conference Workshops (REW). IEEE, pp. 455-464, (2023); Russo D., Navigating the complexity of generative ai adoption in software engineering, ACMTransactions on Software Engineering and Methodology, (2024); Sasaki Y.; Washizaki H.; Li J.; Sander D.; Yoshioka N.; Fukazawa Y., Systematic Literature Review of Prompt Engineering Patterns in Software Engineering, 2024 IEEE 48th Annual Computers, Software, and Applications Conference (COMPSAC). IEEE, pp. 670-675, (2024); Sergeyuk A.; Golubev Y.; Bryksin T.; Ahmed I., Using AI-based coding assistants in practice: State of affairs, perceptions, and ways forward, Information and Software Technology, 178, (2025); Tom E.; Aurum A.; Vidgen R., An exploration of technical debt, Journal of Systems and Software, 86, 6, pp. 1498-1516, (2013); Vassallo C.; Panichella S.; Palomba F.; Proksch S.; Gall H.C.; Zaidman A., How developers engage with static analysis tools in different contexts, Empirical Software Engineering, 25, pp. 1419-1457, (2020); Wang C.; Yang Y.; Gao C.; Peng Y.; Zhang H.; Lyu M.R., No more fine-tuning? An experimental evaluation of prompt tuning in code intelligence, Proceedings of the 30th ACM joint European software engineering conference and symposium on the foundations of software engineering, pp. 382-394, (2022); Wang C.; Yang Y.; Gao C.; Peng Y.; Zhang H.; Lyu M.R., Prompt Tuning in Code Intelligence: An Experimental Evaluation, IEEE Transactions on Software Engineering, 49, 11, pp. 4869-4885, (2023); Wei J.; Wang X.; Schuurmans D.; Bosma M.; Xia F.; Chi E.; Le Q.V.; Zhou D., Chain-of-thought prompting elicits reasoning in large language models, Advances in neural information processing systems, 35, pp. 24824-24837, (2022); White J.; Fu Q.; Hays S.; Sandborn M.; Olea C.; Gilbert H.; Elnashar A.; Spencer-Smith J.; Schmidt D.C., A prompt pattern catalog to enhance prompt engineering with chatgpt, (2023); White J.; Hays S.; Fu Q.; Spencer-Smith J.; Schmidt D.C., Chatgpt prompt patterns for improving code quality, refactoring, requirements elicitation, and software design, Generative AI for Effective Software Development, pp. 71-108, (2024); White J.; Hays S.; Fu Q.; Spencer-Smith J.; Schmidt D.C., ChatGPT Prompt Patterns for Improving Code Quality, Refactoring, Requirements Elicitation, and Software Design, pp. 71-108, (2024); Wohlin C.; Runeson P.; Host M.; Ohlsson M.C.; Regnell B.; Wesslen A., Experimentation in software engineering, 236, (2012); Wohlin C.; Runeson P.; Host M.; Ohlsson M.C.; Regnell B.; Wesslen A., Experimentation in software engineering, 236, (2012); Wu L.; Zhao Y.; Hou X.; Liu T.; Wang H., ChatGPT Chats Decoded: Uncovering Prompt Patterns for Superior Solutions in Software Development Lifecycle, 2024 IEEE/ACM 21st International Conference on Mining Software Repositories (MSR), pp. 142-146, (2024); Xiao T.; Treude C.; Hata H.; Matsumoto K., Devgpt: Studying developer-chatgpt conversations, 2024 IEEE/ACM 21st International Conference on Mining Software Repositories (MSR), pp. 227-230, (2024); Yu Y.; Rong G.; Shen H.; Zhang H.; Shao D.; Wang M.; Wei Z.; Xu Y.; Wang J., Fine-tuning large language models to improve accuracy and comprehensibility of automated code review, ACM transactions on software engineering and methodology, (2024); Zhang Y., Meta prompting for agi systems, (2023); Zhou Y.; Ioan Muresanu A.; Han Z.; Paster K.; Pitis S.; Chan H.; Ba J., Large language models are human-level prompt engineers, (2022)</t>
  </si>
  <si>
    <t>A. Della Porta; Sesa Lab, University of Salerno, Fisciano, Salerno, Italy; email: adellaporta@unisa.it</t>
  </si>
  <si>
    <t>2-s2.0-105027126023</t>
  </si>
  <si>
    <t>Wei S.; Tong Y.; Zhou Z.; Xu Y.; Gao J.; Wei T.; He T.; Lv W.</t>
  </si>
  <si>
    <t>Wei, Shuyue (57215609310); Tong, Yongxin (55320969100); Zhou, Zimu (55837681100); Xu, Yi (57198774372); Gao, Jingkai (59966970600); Wei, Tongyu (58993981300); He, Tianran (59900917200); Lv, Weifeng (24329941700)</t>
  </si>
  <si>
    <t>57215609310; 55320969100; 55837681100; 57198774372; 59966970600; 58993981300; 59900917200; 24329941700</t>
  </si>
  <si>
    <t>Federated reasoning LLMs: a survey</t>
  </si>
  <si>
    <t>Frontiers of Computer Science</t>
  </si>
  <si>
    <t>10.1007/s11704-025-50480-3</t>
  </si>
  <si>
    <t>https://www.scopus.com/inward/record.uri?eid=2-s2.0-105009209194&amp;doi=10.1007%2Fs11704-025-50480-3&amp;partnerID=40&amp;md5=13957c858c9e2dd9b56963b78e1f8d01</t>
  </si>
  <si>
    <t>State Key Laboratory of Complex &amp; Critical Software Environment, Beijing Advanced Innovation Center for Future Blockchain and Privacy Computing, School of Computer Science and Engineering, Beihang University, Beijing, 100191, China; Department of Data Science, City University of Hong Kong, 999077, Hong Kong</t>
  </si>
  <si>
    <t>Wei S., State Key Laboratory of Complex &amp; Critical Software Environment, Beijing Advanced Innovation Center for Future Blockchain and Privacy Computing, School of Computer Science and Engineering, Beihang University, Beijing, 100191, China; Tong Y., State Key Laboratory of Complex &amp; Critical Software Environment, Beijing Advanced Innovation Center for Future Blockchain and Privacy Computing, School of Computer Science and Engineering, Beihang University, Beijing, 100191, China; Zhou Z., Department of Data Science, City University of Hong Kong, 999077, Hong Kong; Xu Y., State Key Laboratory of Complex &amp; Critical Software Environment, Beijing Advanced Innovation Center for Future Blockchain and Privacy Computing, School of Computer Science and Engineering, Beihang University, Beijing, 100191, China; Gao J., State Key Laboratory of Complex &amp; Critical Software Environment, Beijing Advanced Innovation Center for Future Blockchain and Privacy Computing, School of Computer Science and Engineering, Beihang University, Beijing, 100191, China; Wei T., State Key Laboratory of Complex &amp; Critical Software Environment, Beijing Advanced Innovation Center for Future Blockchain and Privacy Computing, School of Computer Science and Engineering, Beihang University, Beijing, 100191, China; He T., State Key Laboratory of Complex &amp; Critical Software Environment, Beijing Advanced Innovation Center for Future Blockchain and Privacy Computing, School of Computer Science and Engineering, Beihang University, Beijing, 100191, China; Lv W., State Key Laboratory of Complex &amp; Critical Software Environment, Beijing Advanced Innovation Center for Future Blockchain and Privacy Computing, School of Computer Science and Engineering, Beihang University, Beijing, 100191, China</t>
  </si>
  <si>
    <t>Reasoning has long been regarded as a distinctive hallmark of human cognition, and recent advances in the artificial intelligence community have increasingly focused on the reasoning large language models (rLLMs). However, due to strict privacy regulations, the domain-specific reasoning knowledge is often distributed across multiple data owners, limiting the rLLM’s ability to fully leverage such valuable resources. In this context, federated learning (FL) has gained increasing attention in both the academia and industry as a promising privacy-preserving paradigm for addressing the challenges in the data-efficient training of rLLMs. In this paper, we conduct a comprehensive survey on federated rLLMs and propose a novel taxonomy based on training signals, including training signals derived from raw data, learned representations, and preference feedback. For each category, we emphasize the emerging trends according to how to use FL to enhance reasoning capabilities of rLLMs considering the model effectiveness, communication cost and privacy preservation. Finally, we envision future research directions and challenges based on insights from existing studies. © The Author(s) 2025.</t>
  </si>
  <si>
    <t>federated learning; fine tuning; reasoning LLMs; retrieval-augmented generation</t>
  </si>
  <si>
    <t>Artificial intelligence; Domain-specific reasoning; Fine tuning; Human cognition; Intelligence communities; Language model; Multiple data; Privacy regulation; Reasoning LLM; Retrieval-augmented generation; Training signal; Privacy-preserving techniques</t>
  </si>
  <si>
    <t>State Key Laboratory of Software Development Environment, SKLSDE; Natural Science Foundation of Beijing Municipality, (Z230001); Natural Science Foundation of Beijing Municipality; Fundamental Research Funds for the Central Universities, (JK2024-03); Fundamental Research Funds for the Central Universities; Chow Sang Sang Group Research Fund, (9229139); National Natural Science Foundation of China, NSFC, (62336003, 62425202, U21A20516); National Natural Science Foundation of China, NSFC</t>
  </si>
  <si>
    <t xml:space="preserve">This work was partially supported by the National Natural Science Foundation of China (NSFC) (Grant Nos. 62425202, U21A20516, 62336003), the Beijing Natural Science Foundation (Z230001), the Fundamental Research Funds for the Central Universities (No. JK2024-03), the Didi Collaborative Research Program and the State Key Laboratory of Complex &amp; Critical Software Environment (SKLCCSE). Zimu Zhou\u2019s research is supported by Chow Sang Sang Group Research Fund (No. 9229139). </t>
  </si>
  <si>
    <t>Proudfoot M.; Lacey A.R., The Routledge Dictionary of Philosophy, (2009); Audi R., The Cambridge Dictionary of Philosophy, (1999); Johnson-Laird P.N., Deductive reasoning, Annual Review of Psychology, 50, 1, pp. 109-135, (1999); Xu F.; Hao Q.; Zong Z.; Wang J.; Zhang Y.; Wang J.; Lan X.; Gong J.; Ouyang T.; Meng F.; Shao C.; Yan Y.; Yang Q.; Song Y.; Ren S.; Hu X.; Li Y.; Feng J.; Gao C.; Li Y., Towards Large Reasoning Models: A Survey of Reinforced Reasoning with Large Language Models, (2025); Plaat A.; Wong A.; Verberne S.; Broekens J.; van Stein N.; Back T., Reasoning with Large Language Models, a Survey, (2024); Bandyopadhyay D.; Bhattacharjee S.; Ekbal A., Thinking Machines: A Survey of LLM Based Reasoning Strategies, (2025); Huang J.; Chang K.C.C., Towards reasoning in large language models: a survey, Proceedings of the Findings of the Association for Computational Linguistics: ACL 2023, pp. 1049-1065, (2023); Wei J.; Wang X.; Schuurmans D.; Bosma M.; Ichter B.; Xia F.; Chi E.H.; Le Q.V.; Zhou D., Chain-of-thought prompting elicits reasoning in large language models, Proceedings of the 36th International Conference on Neural Information Processing Systems, (2022); Zhang Z.; Zhang A.; Li M.; Smola A., Automatic chain of thought prompting in large language models, Proceedings of the 11th International Conference on Learning Representations, (2023); Yao S.; Yu D.; Zhao J.; Shafran I.; Griffiths T.L.; Cao Y.; Narasimhan K., Tree of thoughts: deliberate problem solving with large language models, Proceedings of the 37th International Conference on Neural Information Processing Systems, (2023); Guo D.; Yang D.; Zhang H.; Song J.; Zhang R., Deepseek-R1: Incentivizing Reasoning Capability in Llms via Reinforcement Learning, (2025); OpenAI Gpt-4.5 system card, (2025); (2025); Qwen3 technical report, (2025); Jung J.; Jeong H.; Huh E.N., Federated learning and RAG integration: a scalable approach for medical large language models, Proceedings of 2025 International Conference on Artificial Intelligence in Information and Communication, pp. 968-973, (2025); Kumar J.; Chimalakonda S., Code summarization without direct access to code - towards exploring federated LLMs for software engineering, Proceedings of the 28th International Conference on Evaluation and Assessment in Software Engineering, pp. 100-109, (2024); Regulation P., General data protection regulation, Intouch, 25, pp. 1-5, (2018); Kairouz P.; McMahan H.B.; Avent B.; Bellet A.; Bennis M.; Bhagoji A.N.; Bonawitz K.; Charles Z.; Cormode G.; Cummings R.; D'Oliveira R.G.L.; Eichner H.; Rouayheb S.E.; Evans D.; Gardner J.; Garrett Z.; Gascon A.; Ghazi B.; Gibbons P.B.; Gruteser M.; Harchaoui Z.; He C.; He L.; Huo Z.; Hutchinson B.; Hsu J.; Jaggi M.; Javidi T.; Joshi G.; Khodak M.; Konecny J.; Korolova A.; Koushanfar F.; Koyejo S.; Lepoint T.; Liu Y.; Mittal P.; Mohri M.; Nock R.; Ozgur A.; Pagh R.; Qi H.; Ramage D.; Raskar R.; Raykova M.; Song D.; Song W.; Stich S.U.; Sun Z.; Suresh A.T.; Tramer F.; Vepakomma P.; Wang J.; Xiong L.; Xu Z.; Yang Q.; Yu F.X.; Yu H.; Zhao S., Advances and open problems in federated learning, Foundations and Trends® in Machine Learning, 14, 1-2, pp. 1-210, (2021); Yang Q.; Liu Y.; Chen T.; Tong Y., Federated machine learning: concept and applications, ACM Transactions on Intelligent Systems and Technology (TIST), 10, 2, (2019); Liu F.; Zheng Z.; Shi Y.; Tong Y.; Zhang Y., A survey on federated learning: a perspective from multi-party computation, Frontiers of Computer Science, 18, 1, (2024); Wei S.; Zhang Y.; Zhou Z.; Zhang T.; Xu K., FedSM: a practical federated shared mobility system, Proceedings of the VLDB Endowment, 17, 12, pp. 4445-4448, (2024); Song T.; Tong Y.; Wei S., Profit allocation for federated learning, Proceedings of 2019 IEEE International Conference on Big Data, pp. 2577-2586, (2019); Tong Y.; Zeng Y.; Zhou Z.; Liu B.; Shi Y.; Li S.; Xu K.; Lv W., Federated computing: query, learning, and beyond, IEEE Data Engineering Bulletin, 46, 1, pp. 9-26, (2023); Zhang J.; Yang H.F.; Li A.; Guo X.; Wang P.; Wang H.; Chen Y.; Li H., MLLM-FL : Multimodal Large Language Model Assisted Federated Learning on Heterogeneous and Long-Tailed Data, (2024); Yang H.; Sui M.; Liu S.; Qian X.; Zhang Z.; Liu B., Research on key technologies for cross-cloud federated training of large language models, Academic Journal of Computing &amp; Information Science, 7, 11, pp. 42-49, (2024); Sani L.; Iacob A.; Cao Z.; Marino B.; Gao Y.; Paulik T.; Zhao W.; Shen W.F.; Aleksandrov P.; Qiu X.; Lane N.D., The future of large language model pre-training is federated, Proceedings of the International Workshop on Federated Foundation Models in Conjunction with NeurIPS, (2024); Shu Y.; Hu W.; Ng S.K.; Low B.K.H.; Yu F.R., Ferret: federated full-parameter tuning at scale for large language models, Proceedings of the International Workshop on Federated Foundation Models in Conjunction with NeurIPS, (2024); Cai Z.; Chen H.; Zhu G., Feedsign: Robust Full-Parameter Federated Fine-Tuning of Large Models with Extremely Low Communication Overhead of One Bit, (2025); Zhang Z.; Cai D.; Zhang Y.; Xu M.; Wang S.; Zhou A., FedRDMA: communication-efficient cross-silo federated LLM via chunked RDMA transmission, Proceedings of the 4th Workshop on Machine Learning and Systems, pp. 126-133, (2024); Xu M.; Cai D.; Wu Y.; Li X.; Wang S., FwdLLM: efficient federated finetuning of large language models with perturbed inferences, Proceedings of 2024 USENIX Conference on USENIX Annual Technical Conference, pp. 579-596, (2024); Wang L.; Wang Z.; Tang X., Save It All: Enabling Full Parameter Tuning for Federated Large Language Models via Cycle Black Gradient Descent, (2024); Ling Z.; Chen D.; Yao L.; Li Y.; Shen Y., On the convergence of zeroth-order federated tuning for large language models, Proceedings of the 30th ACM SIGKDD Conference on Knowledge Discovery and Data Mining, pp. 1827-1838, (2024); Qin Z.; Chen D.; Qian B.; Ding B.; Li Y.; Deng S., Federated full-parameter tuning of billion-sized language models with communication cost under 18 kilobytes, Proceedings of the 41st International Conference on Machine Learning, (2024); Zhang J.; Vahidian S.; Kuo M.; Li C.; Zhang R.; Yu T.; Wang G.; Chen Y., Towards building the federatedgpt: federated instruction tuning, Proceedings of 2024 IEEE International Conference on Acoustics, Speech and Signal Processing, pp. 6915-6919, (2024); Du Y.; Ye R.; Yuchi F.; Zhao W.; Qu J.; Wang Y.; Chen S., Data Quality Control in Federated Instruction-Tuning of Large Language Models, (2024); Qin Z.; Wu Z.; He B.; Deng S., Federated Data-Efficient Instruction Tuning for Large Language Models, (2024); Ye R.; Ge R.; Yuchi F.; Chai J.; Wang Y.; Chen S., Leveraging unstructured text data for federated instruction tuning of large language models, Proceedings of the Federated Learning in the Age of Foundation Models - FL 2024 International Workshops, pp. 119-131, (2025); Zhang Z.; Zhang J.; Huang J.; Qu L.; Zhang H.; Wang Q.; Zhou X.; Xu Z., Fewfedpit: Towards Privacy-Preserving and Few-Shot Federated Instruction Tuning, (2024); Liu X.; Pang T.; Fan C., Federated prompting and chain-of-thought reasoning for improving LLMs answering, Proceedings of the 16th International Conference on Knowledge Science, Engineering and Management, pp. 3-11, (2023); Seo J.; Zhang N.; Rong C., Flexible and secure code deployment in federated learning using large language models: prompt engineering to enhance malicious code detection, Proceedings of 2023 IEEE International Conference on Cloud Computing Technology and Science, pp. 341-349, (2023); Wu P.; Li K.; Nan J.; Wang F., Federated In-Context LLM Agent Learning, (2024); Pan B.; Huang W.; Shi Y., Federated learning from vision-language foundation models: theoretical analysis and method, Proceedings of the 38th International Conference on Neural Information Processing Systems, pp. 30590-30623, (2024); Su S.; Yang M.; Li B.; Xue X., Federated adaptive prompt tuning for multi-domain collaborative learning, Proceedings of the 38th AAAI Conference on Artificial Intelligence, pp. 15117-15125, (2024); Che T.; Liu J.; Zhou Y.; Ren J.; Zhou J.; Sheng V.; Dai H.; Dou D., Federated learning of large language models with parameter-efficient prompt tuning and adaptive optimization, Proceedings of 2023 Conference on Empirical Methods in Natural Language Processing, pp. 7871-7888, (2023); Guo T.; Guo S.; Wang J.; Tang X.; Xu W., PromptFL: let federated participants cooperatively learn prompts instead of models - federated learning in age of foundation model, IEEE Transactions on Mobile Computing, 23, 5, pp. 5179-5194, (2024); Wu J.; Chen S.; Yang Y.; Li Y.; Hou S.; Jing R.; Wang Z.; Chen W.; Tian Z., Feddtpt: Federated Discrete and Transferable Prompt Tuning for Black-Box Large Language Models, (2024); Gong S.; Cui C.; Zhang C.; Wang W.; Nie X.; Zhu L., Federated Domain Generalization via Prompt Learning and Aggregation, (2024); Sun J.; Xu Z.; Yin H.; Yang D.; Xu D.; Liu Y.; Du Z.; Chen Y.; Roth H.R., FedBPT: efficient federated black-box prompt tuning for large language models, Proceedings of the 41st International Conference on Machine Learning, (2024); Zhuang W.; Chen C.; Lyu L., When Foundation Model Meets Federated Learning: Motivations, Challenges, and Future Directions, (2023); Yao Y.; Zhang J.; Wu J.; Huang C.; Xia Y.; Yu T.; Zhang R.; Kim S.; Rossi R.; Li A.; Yao L.; McAuley J.; Chen Y.; Joe-Wong C., Federated Large Language Models: Current Progress and Future Directions, (2024); Ren C.; Yu H.; Peng H.; Tang X.; Zhao B.; Yi L.; Tan A.Z.; Gao Y.; Li A.; Li X.; Li Z.; Yang Q., Advances and open challenges in federated foundation models, IEEE Communications Surveys &amp; Tutorials, (2025); Fan T.; Gu H.; Cao X.; Chan C.S.; Chen Q.; Chen Y.; Feng Y.; Gu Y.; Geng J.; Luo B.; Liu S.; Ong W.K.; Ren C.; Shao J.; Sun C.; Tang X.; Tae H.X.; Tong Y.; Wei S.; Wu F.; Xi W.; Xu M.; Yang H.; Yang X.; Yan J.; Yu H.; Yu H.; Zhang T.; Zhang Y.; Zhang X.; Zheng Z.; Fan L.; Yang Q., Ten challenging problems in federated foundation models, IEEE Transactions on Knowledge and Data Engineering, (2025); Woisetschlager H.; Erben A.; Wang S.; Mayer R.; Jacobsen H.A., A survey on efficient federated learning methods for foundation model training, Proceedings of the 33rd International Joint Conference on Artificial Intelligence, pp. 8317-8325, (2024); Hu J.; Wang D.; Wang Z.; Pang X.; Xu H.; Ren J.; Ren K., Federated large language model: solutions, challenges and future directions, IEEE Wireless Communications, (2024); Li S.; Ye F.; Fang M.; Zhao J.; Chan Y.H.; Ngai E.C.H.; Voigt T., Synergizing Foundation Models and Federated Learning: A Survey, (2024); Wang Z.; Shen Z.; He Y.; Sun G.; Wang H.; Lyu L.; Li A., FLoRA: federated fine-tuning large language models with heterogeneous low-rank adaptations, Proceedings of the 38th International Conference on Neural Information Processing Systems, pp. 22513-22533, (2024); Kumar J.; Chimalakonda S., Code Review Automation via Multi-Task Federated LLM — an Empirical Study, (2024); Singhal R.; Ponkshe K.; Vartak R.; Varshney L.R.; Vepakomma P., Fed-SB: A silver bullet for extreme communication efficiency and performance in (private) federated LoRA fine-tuning, (2025); Tastan N.; Nandakumar K., A Framework for Double-Blind Federated Adaptation of Foundation Models, (2025); Saha P.; Mishra D.; Wagner F.; Kamnitsas K.; Noble J.A., FedPIA–permuting and integrating adapters leveraging Wasserstein barycenters for finetuning foundation models in multi-modal federated learning, Proceedings of the 39th AAAI Conference on Artificial Intelligence, pp. 20228-20236, (2025); Sun Y.; Li Z.; Li Y.; Ding B., Improving LoRA in privacy-preserving federated learning, Proceedings of the 12th International Conference on Learning Representations, (2024); Yang Y.; Long G.; Shen T.; Jiang J.; Blumenstein M., Dual-personalizing adapter for federated foundation models, Proceedings of the 38th International Conference on Neural Information Processing Systems, pp. 39409-39433, (2024); Liu J.; Ren J.; Jin R.; Zhang Z.; Zhou Y.; Valduriez P.; Dou D., Fisher information-based efficient curriculum federated learning with large language models, Proceedings of 2024 Conference on Empirical Methods in Natural Language Processing, pp. 10497-10523, (2024); Zhao Q.; Qu C.; Chen C.; Fan M.; Wang Y., FedMCP: parameter-efficient federated learning with model-contrastive personalization, Proceedings of 2024 IEEE 30th International Conference on Parallel and Distributed Systems, pp. 246-253, (2024); Wu P.; Li K.; Wang T.; Dong Y.; Leung V.C.M.; Wang F., FedFMSL: federated learning of foundation models with sparsely activated LoRA, IEEE Transactions on Mobile Computing, 23, 12, pp. 15167-15181, (2024); Dong C.; Xie Y.; Ding B.; Shen Y.; Li Y., Tunable soft prompts are messengers in federated learning, Proceedings of the Findings of the Association for Computational Linguistics: EMNLP 2023, pp. 14665-14675, (2023); Fan T.; Ma G.; Kang Y.; Gu H.; Song Y.; Fan L.; Chen K.; Yang Q., FedMKT: federated mutual knowledge transfer for large and small language models, Proceedings of the 31st International Conference on Computational Linguistics, pp. 243-255, (2025); Fan T.; Kang Y.; Ma G.; Fan L.; Chen K.; Yang Q., . FedCoLLM: a parameter-efficient federated co-tuning framework for large and small language models, (2024); Wu F.; Li Z.; Li Y.; Ding B.; Gao J., FedBiOT: LLM local fine-tuning in federated learning without full model, Proceedings of the 30th ACM SIGKDD Conference on Knowledge Discovery and Data Mining, pp. 3345-3355, (2024); Fan T.; Ma G.; Song Y.; Fan L.; Chen K.; Yang Q., PPC-GPT: Federated task-specific compression of large language models via pruning and chain-of-thought distillation., (2025); Ma X.; Liu J.; Wang J.; Zhang X., FedID: federated interactive distillation for large-scale pretraining language models, Proceedings of the 2023 Conference on Empirical Methods in Natural Language Processing, pp. 8566-8577, (2023); Chen H.; Zhang Y.; Krompass D.; Gu J.; Tresp V., FedDAT: an approach for foundation model finetuning in multi-modal heterogeneous federated learning, Proceedings of the 38th AAAI Conference on Artificial Intelligence, pp. 11285-11293, (2024); Peng Z.; Fan X.; Chen Y.; Wang Z.; Pan S.; Wen C.; Zhang R.; Wang C., FedPFT: federated proxy fine-tuning of foundation models, Proceedings of the 33rd International Joint Conference on Artificial Intelligence, pp. 4806-4814, (2024); Gao Z.; Zhang Y.; Zhang Z.; Gong Y.; Guo Y., Fedpt: Federated Proxy-Tuning of Large Language Models on Resource-Constrained Edge Devices, (2024); Wu X.; Lin W.Y.; Willmott D.; Condessa F.; Huang Y.; Li Z.; Ganesh M.R., Leveraging Foundation Models to Improve Lightweight Clients in Federated Learning, (2023); Qi J.; Zhou Q.; Lei L.; Zheng K., Federated Reinforcement Learning: Techniques, Applications, and Open Challenges, (2021); Srewa M.; Zhao T.; Elmalaki S., PluralLLM: pluralistic alignment in LLMS via federated learning, Proceedings of the 3rd International Workshop on Human-Centered Sensing, Modeling, and Intelligent Systems, pp. 64-69, (2025); Wu F.; Liu X.; Wang H.; Wang X.; Su L.; Gao J., Towards federated RLHF with aggregated client preference for LLMs, Proceedings of the 13th International Conference on Learning Representations, (2025); Fan F.X.; Tan C.; Ong Y.S.; Wattenhofer R.; Ooi W., Fedrlhf: A Convergence-Guaranteed Federated Framework for Privacy-Preserving and Personalized RLHF, (2024); Spadea F.; Seneviratne O., Federated Fine-Tuning of Large Language Models: Kahneman-Tversky Vs. Direct Preference Optimization, (2025); Zhao W.X.; Zhou K.; Li J.; Tang T.; Wang X.; Hou Y.; Min Y.; Zhang B.; Zhang J.; Dong Z.; Du Y.; Yang C.; Chen Y.; Chen Z.; Jiang J.; Ren R.; Li Y.; Tang X.; Liu Z.; Liu P.; Nie J.Y.; Wen J.R., A Survey of Large Language Models. 2023; El-Kassas W.S.; Salama C.R.; Rafea A.A.; Mohamed H.K., Automatic text summarization: a comprehensive survey, Expert Systems with Applications, 165, (2021); Scaling neural machine translation to 200 languages, Nature, 630, 8018, pp. 841-846, (2024); Su Y.; Lan T.; Wang Y.; Yogatama D.; Kong L.; Collier N., A contrastive framework for neural text generation, Proceedings of the 36th International Conference on Neural Information Processing Systems, (2022); Achiam J.; Adler S.; Agarwal S.; Ahmad L.; Akkaya I., GPT-4 Technical Report, (2023); Anil R.; Dai A.M.; Firat O.; Johnson M.; Lepikhin D., Palm 2 Technical Report. 2023; Touvron H.; Martin L.; Stone K.; Albert P.; Almahairi A., Llama 2: Open Foundation and Fine-Tuned Chat Models, (2023); Wei J.; Tay Y.; Bommasani R.; Raffel C.; Zoph B.; Borgeaud S.; Yogatama D.; Bosma M.; Zhou D.; Metzler D.; Chi E.H.; Hashimoto T.; Vinyals O.; Liang P.; Dean J.; Fedus W., Emergent abilities of large language models, Transactions on Machine Learning Research, 2022, (2022); Kojima T.; Gu S.S.; Reid M.; Matsuo Y.; Iwasawa Y., Large language models are zero-shot reasoners, Proceedings of the 36th International Conference on Neural Information Processing Systems, (2022); Yu F.; Zhang H.; Tiwari P.; Wang B., Natural language reasoning, a survey, ACM Computing Surveys, 56, 12, (2024); Zhu D.; Wei X.; Zhao G.; Wu W.; Zou H.; Ran J.; Wang X.; Sun L.; Zhang X.; Li S., Chain-Of-Thought Matters: Improving Long-Context Language Models with Reasoning Path Supervision, (2025); Zhang X.; Wang D.; Dou L.; Zhu Q.; Che W., A survey of table reasoning with large language models, Frontiers of Computer Science, 19, 9, (2025); Yang A.; Zhang B.; Hui B.; Gao B.; Yu B.; Li C.; Liu D.; Tu J.; Zhou J.; Lin J.; Lu K.; Xue M.; Lin R.; Liu T.; Ren X.; Zhang Z., Qwen2.5-math technical report: toward mathematical expert model via self-improvement. 2024; Grattafiori A.; Dubey A.; Jauhri A.; Pandey A.; Kadian A., The Llama 3 Herd of Models, (2024); Guo Z.; Zhang R.; Tong C.; Zhao Z.; Gao P.; Li H.; Heng P.A., Can We Generate Images with Cot? Let’s Verify and Reinforce Image Generation Step by Step, (2025); Besta M.; Blach N.; Kubicek A.; Gerstenberger R.; Podstawski M.; Gianinazzi L.; Gajda J.; Lehmann T.; Niewiadomski H.; Nyczyk P.; Hoefler T., Graph of thoughts: solving elaborate problems with large language models, Proceedings of the 38th AAAI Conference on Artificial Intelligence, pp. 17682-17690, (2024); Cobbe K.; Kosaraju V.; Bavarian M.; Chen M.; Jun H.; Kaiser L.; Plappert M.; Tworek J.; Hilton J.; Nakano R.; Hesse C.; Schulman J., Training Verifiers to Solve Math Word Problems, (2021); Wang J.; Wang X.; Lyu L.; Chen J.; Ma F., FEDMEKI: a benchmark for scaling medical foundation models via federated knowledge injection, Proceedings of the 38th International Conference on Neural Information Processing Systems, (2024); Li X.; Peng L.; Wang Y.P.; Zhang W., Open challenges and opportunities in federated foundation models towards biomedical healthcare, BioData Mining, 18, 1, (2025); Liu C.; Luo Y.; Xu Y.; Du B., Foundation models matter: federated learning for multi-center tuberculosis diagnosis via adaptive regularization and model-contrastive learning, World Wide Web, 27, 3, (2024); Kumar J.; Janapati V.L.S.; Tanguturi M.R.; Chimalakonda S., I can’t Share Code, but I Need Translation — an Empirical Study on Code Translation through Federated LLM, (2025); Is the deep web 90% of the internet?, (2025); de la Torre L., A guide to the California consumer privacy act of 2018, (2018); Baracaldo N., Is federated learning still alive in the foundation model era?, Proceedings of the AAAI 2024 Spring Symposium Series, (2024); Bonawitz K.; Ivanov V.; Kreuter B.; Marcedone A.; McMahan H.B.; Patel S.; Ramage D.; Segal A.; Seth K., Practical secure aggregation for privacy-preserving machine learning, Proceedings of 2017 ACM SIGSAC Conference on Computer and Communications Security, pp. 1175-1191, (2017); Chua T.J.; Yu W.; Zhao J.; Lam K.Y., Fedpeat: Convergence of Federated Learning, Parameter-Efficient Fine Tuning, and Emulator Assisted Tuning for Artificial Intelligence Foundation Models with Mobile Edge Computing, (2023); Dwork C., Differential privacy, Proceedings of the 33rd International Colloquium on Automata, Languages and Programming, pp. 1-12, (2006); Dwork C., Differential privacy: a survey of results, Proceedings of the 5th International Conference on Theory and Applications of Models of Computation, pp. 1-19, (2008); Gentry C., Fully homomorphic encryption using ideal lattices, Proceedings of the 41st annual ACM Symposium on Theory of Computing, pp. 169-178, (2009); Zhao C.; Zhao S.; Zhao M.; Chen Z.; Gao C.Z.; Li H.; Tan Y.A., Secure multi-party computation: theory, practice and applications, Information Sciences, 476, pp. 357-372, (2019); Yao A.C., Protocols for secure computations, Proceedings of the 23rd Annual Symposium on Foundations of Computer Science, pp. 160-164, (1982); Kifer D.; Machanavajjhala A., No free lunch in data privacy, Proceedings of the 2011 ACM SIGMOD International Conference on Management of Data, pp. 193-204, (2011); Yang L.; Chen W.; He X.; Wei S.; Xu Y.; Zhou Z.; Tong Y., FedGTP: exploiting inter-client spatial dependency in federated graph-based traffic prediction, Proceedings of the 30th ACM SIGKDD Conference on Knowledge Discovery and Data Mining, pp. 6105-6116, (2024); Sun B.; Zhang H.; Wu Z.; Zhang Y.; Li T., Adaptive spatiotemporal graph convolutional networks for motor imagery classification, IEEE Signal Processing Letters, 28, pp. 219-223, (2021); Collobert R.; Weston J., A unified architecture for natural language processing: deep neural networks with multitask learning, Proceedings of the 25th International Conference on Machine Learning, pp. 160-167, (2008); Xie Q.; Dai Z.; Hovy E.; Luong M.T.; Le Q.V., Unsupervised data augmentation for consistency training, Proceedings of the 34th International Conference on Neural Information Processing Systems, (2020); Zhou D.; Bousquet O.; Lal T.N.; Weston J.; Scholkopf B., Learning with local and global consistency, Proceedings of the 17th International Conference on Neural Information Processing Systems, pp. 321-328, (2003); Houlsby N.; Giurgiu A.; Jastrzebski S.; Morrone B.; De Laroussilhe Q.; Gesmundo A.; Attariyan M.; Gelly S., Parameter-efficient transfer learning for NLP, Proceedings of the 36th International Conference on Machine Learning, pp. 2790-2799, (2019); Sanh V.; Debut L.; Chaumond J.; Wolf T., Distilbert, a Distilled Version of BERT: Smaller, Faster, Cheaper and Lighter, (2019); Brown T.B.; Mann B.; Ryder N.; Subbiah M.; Kaplan J.; Dhariwal P.; Neelakantan A.; Shyam P.; Sastry G.; Askell A.; Agarwal S.; Herbert-Voss A.; Krueger G.; Henighan T.; Child R.; Ramesh A.; Ziegler D.M.; Wu J.; Winter C.; Hesse C.; Chen M.; Sigler E.; Litwin M.; Gray S.; Chess B.; Clark J.; Berner C.; McCandlish S.; Radford A.; Sutskever I.; Amodei D., Language models are few-shot learners, Proceedings of the 34th International Conference on Neural Information Processing Systems, (2020); Bonawitz K.; Eichner H.; Grieskamp W.; Huba D.; Ingerman A.; Ivanov V.; Kiddon C.; Konecny J.; Mazzocchi S.; McMahan B.; Van Overveldt T.; Petrou D.; Ramage D.; Roselander J., Towards federated learning at scale: system design, Proceedings of the 2nd Conference on Machine Learning and Systems, (2019); Guo W.; Zhuang F.; Zhang X.; Tong Y.; Dong J., A comprehensive survey of federated transfer learning: challenges, methods and applications, Frontiers of Computer Science, 18, 6, (2024); Jin H.; Peng Y.; Yang W.; Wang S.; Zhang Z., Federated reinforcement learning with environment heterogeneity, Proceedings of the 25th International Conference on Artificial Intelligence and Statistics, pp. 18-37, (2022); Robbins H.; Monro S., A stochastic approximation method, The Annals of Mathematical Statistics, 22, 3, pp. 400-407, (1951); Kingma D.P.; Ba J., Adam: a method for stochastic optimization, Proceedings of the 3rd International Conference on Learning Representations, (2015); Lee G.; Jeong M.; Shin Y.; Bae S.; Yun S.Y., Preservation of the global knowledge by not-true distillation in federated learning, Proceedings of the 36th International Conference on Neural Information Processing Systems, (2022); Vaswani A.; Shazeer N.; Parmar N.; Uszkoreit J.; Jones L.; Gomez A.N.; Kaiser L.; Polosukhin I., Attention is all you need, Proceedings of the 31st International Conference on Neural Information Processing Systems, pp. 6000-6010, (2017); Christiano P.F.; Leike J.; Brown T.B.; Martic M.; Legg S.; Amodei D., Deep reinforcement learning from human preferences, Proceedings of the 31st International Conference on Neural Information Processing Systems, pp. 4302-4310, (2017); Gu J.; Jiang X.; Shi Z.; Tan H.; Zhai X.; Xu C.; Li W.; Shen Y.; Ma S.; Liu H.; Wang Y.; Guo J., A Survey on Llm-As-A-Judge, (2024); Wen B.; Zhang X., Enhancing Reasoning to Adapt Large Language Models for Domain-Specific Applications, (2025); Ouyang L.; Wu J.; Jiang X.; Almeida D.; Wainwright C.L.; Mishkin P.; Zhang C.; Agarwal S.; Slama K.; Ray A.; Schulman J.; Hilton J.; Kelton F.; Miller L.; Simens M.; Askell A.; Welinder P.; Christiano P.; Leike J.; Lowe R., Training language models to follow instructions with human feedback, Proceedings of the 36th International Conference on Neural Information Processing Systems, (2022); Zhu L.; Liu Z.; Han S., Deep leakage from gradients, Proceedings of the 33rd International Conference on Neural Information Processing Systems, (2019); Wang H.; Sreenivasan K.; Rajput S.; Vishwakarma H.; Agarwal S.; Sohn J.Y.; Lee K.; Papailiopoulos D., Attack of the tails: yes, you really can backdoor federated learning, Proceedings of the 34th International Conference on Neural Information Processing Systems, (2020); Wang F.; Hugh E.; Li B., More than enough is too much: adaptive defenses against gradient leakage in production federated learning, IEEE/ACM Transactions on Networking, 32, 4, pp. 3061-3075, (2024); Wang Z.; Du Y.; Ma X.; Jiang Y.; Qian Z.; Chen S., Federated Instruction Tuning of Llms with Domain Coverage Augmentation, (2024); Zhang R.; Wang Y.; Zhou Z.; Ren Z.; Tong Y.; Xu K., Data source selection in federated learning: a submodular optimization approach, Proceedings of the 27th International Conference on Database Systems for Advanced Applications, pp. 606-614, (2022); Fu L.; Zhang H.; Gao G.; Zhang M.; Liu X., Client selection in federated learning: principles, challenges, and opportunities, IEEE Internet of Things Journal, 10, 24, pp. 21811-21819, (2023); Wei S.; Tong Y.; Zhou Z.; Song T., Efficient and fair data valuation for horizontal federated learning, Federated Learning: Privacy and Incentive, pp. 139-152, (2020); Wei S.; Tong Y.; Zhou Z.; He T.; Xu Y., Efficient data valuation approximation in federated learning: A sampling-based approach, Proceeding of the 41st IEEE International Conference on Data Engineering, pp. 2922-2934, (2025); West R.; Aydin R., The AI alignment paradox, Communications of the ACM, 68, 3, pp. 24-26, (2025); Ye R.; Chai J.; Liu X.; Yang Y.; Wang Y.; Chen S., Emerging safety attack and defense in federated instruction tuning of large language models, Proceedings of the 13th International Conference on Learning Representations, (2025); White J.; Fu Q.; Hays S.; Sandborn M.; Olea C.; Gilbert H.; Elnashar A.; Spencer-Smith J.; Schmidt D.C., A prompt pattern catalog to enhance prompt engineering with ChatGPT, Proceedings of the 30th Conference on Pattern Languages of Programs, (2023); Weng P.Y.; Hoang M.; Nguyen L.M.; Thai M.T.; Weng T.W.; Hoang T.N., Probabilistic federated prompt-tuning with non-IID and imbalanced data, Proceedings of the 38th International Conference on Neural Information Processing Systems, (2024); Church K.W., Word2vec, Natural Language Engineering, 23, 1, pp. 155-162, (2017); Lin Z.; Sun Y.; Shi Y.; Wang X.; Huang L.; Shen L.; Tao D., Efficient Federated Prompt Tuning for Black-Box Large Pre-Trained Models, (2023); Igel C.; Hansen N.; Roth S., Covariance matrix adaptation for multi-objective optimization, Evolutionary Computation, 15, 1, pp. 1-28, (2007); Zhang C.; Long G.; Guo H.; Fang X.; Song Y.; Liu Z.; Zhou G.; Zhang Z.; Liu Y.; Yang B., Federated adaptation for foundation model-based recommendations, Proceedings of the 33rd International Joint Conference on Artificial Intelligence, pp. 5453-5461, (2024); Zhang Z.; Yang Y.; Dai Y.; Wang Q.; Yu Y.; Qu L.; Xu Z., FedPETuning: when federated learning meets the parameter-efficient tuning methods of pre-trained language models, Proceedings of the Findings of the Association for Computational Linguistics: ACL 2023, pp. 9963-9977, (2023); Mao Y.; Ge Y.; Fan Y.; Xu W.; Mi Y.; Hu Z.; Gao Y., A survey on LoRA of large language models, Frontiers of Computer Science, 19, 7, (2025); Gou J.; Yu B.; Maybank S.J.; Tao D., Knowledge distillation: a survey, International Journal of Computer Vision, 129, 6, pp. 1789-1819, (2021); Zhang Y.; Zeng D.; Luo J.; Fu X.; Chen G.; Xu Z.; King I., A survey of trustworthy federated learning: issues, solutions, and challenges, ACM Transactions on Intelligent Systems and Technology, 15, 6, (2024); Rafailov R.; Sharma A.; Mitchell E.; Manning C.D.; Ermon S.; Finn C., Direct preference optimization: your language model is secretly a reward model, Proceedings of the 37th International Conference on Neural Information Processing Systems, (2023); Pan Y.; Su Z.; Wang Y.; Guo S.; Liu H.; Li R.; Wu Y., Cloud-edge collaborative large model services: challenges and solutions, IEEE Network, (2024); Chen Q.; Qin L.; Liu J.; Peng D.; Guan J.; Wang P.; Hu M.; Zhou Y.; Gao T.; Che W., Towards Reasoning Era: A Survey of Long Chain-Of-Thought for Reasoning Large Language Models, (2025); Liu Y.; Fan T.; Chen T.; Xu Q.; Yang Q., FATE: an industrial grade platform for collaborative learning with data protection, The Journal of Machine Learning Research, 22, 1, (2021); Fan T.; Kang Y.; Ma G.; Chen W.; Wei W.; Fan L.; Yang Q., FATE-LLM: A Industrial Grade Federated Learning Framework for Large Language Models, (2023); Kuang W.; Qian B.; Li Z.; Chen D.; Gao D.; Pan X.; Xie Y.; Li Y.; Ding B.; Zhou J., FederatedScope-LLM: a comprehensive package for fine-tuning large language models in federated learning, Proceedings of the 30th ACM SIGKDD Conference on Knowledge Discovery and Data Mining, pp. 5260-5271, (2024); Ye R.; Wang W.; Chai J.; Li D.; Li Z.; Xu Y.; Du Y.; Wang Y.; Chen S., OpenFedLLM: training large language models on decentralized private data via federated learning, Proceedings of the 30th ACM SIGKDD Conference on Knowledge Discovery and Data Mining, pp. 6137-6147, (2024); Jacob B.; Kligys S.; Chen B.; Zhu M.; Tang M.; Howard A.; Adam H.; Kalenichenko D., Quantization and training of neural networks for efficient integer-arithmetic-only inference, Proceedings of 2018 IEEE Conference on Computer Vision and Pattern Recognition, pp. 2704-2713, (2018); Tong Y.; Zeng Y.; Song Y.; Pan X.; Fan Z.; Xue C.; Zhou Z.; Zhang X.; Chen L.; Xu Y.; Xu K.; Lv W., Hu-Fu: efficient and secure spatial queries over data federation, The VLDB Journal, 34, 2, (2025); Tong Y.; Pan X.; Zeng Y.; Shi Y.; Xue C.; Zhou Z.; Zhang X.; Chen L.; Xu Y.; Xu K.; Lv W., Hu-Fu: efficient and secure spatial queries over data federation, Proceedings of the VLDB Endowment, 15, 6, pp. 1159-1172, (2022); OpenHuFu-LLM, (2025); Dong H.; Xie S., Large language models (LLMs): deployment, tokenomics and sustainability, (2024); Chen T.; Kornblith S.; Norouzi M.; Hinton G., A simple framework for contrastive learning of visual representations, Proceedings of the 37th International Conference on Machine Learning, pp. 1597-1607, (2020); Lewis P.; Perez E.; Piktus A.; Petroni F.; Karpukhin V.; Goyal N.; Kuttler H.; Lewis M.; Yih T.W.; Rocktaschel T.; Riedel S.; Kiela D., Retrieval-augmented generation for knowledge-intensive NLP tasks, Proceedings of the 34th International Conference on Neural Information Processing Systems, (2020); Jiang E., Clinical question-answering over distributed EHR data, (2024); Guerraoui R.; Kermarrec A.M.; Petrescu D.; Pires R.; Randl M.; de Vos M., Efficient federated search for retrieval-augmented generation, Proceedings of the 5th Workshop on Machine Learning and Systems, pp. 74-81, (2025); Shojaee P.; Harsha S.S.; Luo D.; Maharaj A.; Yu T.; Li Y., Federated retrieval augmented generation for multi-product question answering, Proceedings of the 31st International Conference on Computational Linguistics: Industry Track, pp. 387-397, (2025); Yang M.; Xu J.; Ding W.; Liu Y., FedHAP: federated hashing with global prototypes for cross-silo retrieval, IEEE Transactions on Parallel and Distributed Systems, 35, 4, pp. 592-603, (2024); Douze M.; Guzhva A.; Deng C.; Johnson J.; Szilvasy G.; Mazare P.E.; Lomeli M.; Hosseini L.; Jegou H., The Faiss Library, (2025); Malkov Y.A.; Yashunin D.A., Efficient and robust approximate nearest neighbor search using hierarchical navigable small world graphs, IEEE Transactions on Pattern Analysis and Machine Intelligence, 42, 4, pp. 824-836, (2020)</t>
  </si>
  <si>
    <t>Y. Tong; State Key Laboratory of Complex &amp; Critical Software Environment, Beijing Advanced Innovation Center for Future Blockchain and Privacy Computing, School of Computer Science and Engineering, Beihang University, Beijing, 100191, China; email: yxtong@buaa.edu.cn; Y. Xu; State Key Laboratory of Complex &amp; Critical Software Environment, Beijing Advanced Innovation Center for Future Blockchain and Privacy Computing, School of Computer Science and Engineering, Beihang University, Beijing, 100191, China; email: xuy@buaa.edu.cn; W. Lv; State Key Laboratory of Complex &amp; Critical Software Environment, Beijing Advanced Innovation Center for Future Blockchain and Privacy Computing, School of Computer Science and Engineering, Beihang University, Beijing, 100191, China; email: lwf@buaa.edu.cn; Z. Zhou; Department of Data Science, City University of Hong Kong, 999077, Hong Kong; email: zimuzhou@cityu.edu.hk</t>
  </si>
  <si>
    <t>Higher Education Press Limited Company</t>
  </si>
  <si>
    <t>Front. Comput. Sci.</t>
  </si>
  <si>
    <t>2-s2.0-105009209194</t>
  </si>
  <si>
    <t>Zhang Y.; Jin H.; Meng D.; Wang J.; Tan J.</t>
  </si>
  <si>
    <t>Zhang, Yang (57221362620); Jin, Hanlei (57468610400); Meng, Dan (58956819500); Wang, Jun (55071917500); Tan, Jinghua (57217623664)</t>
  </si>
  <si>
    <t>57221362620; 57468610400; 58956819500; 55071917500; 57217623664</t>
  </si>
  <si>
    <t>A comprehensive survey on automatic text summarization with exploration of LLM-based methods</t>
  </si>
  <si>
    <t>Neurocomputing</t>
  </si>
  <si>
    <t>10.1016/j.neucom.2025.131928</t>
  </si>
  <si>
    <t>https://www.scopus.com/inward/record.uri?eid=2-s2.0-105021232312&amp;doi=10.1016%2Fj.neucom.2025.131928&amp;partnerID=40&amp;md5=8f98dcfe0b5a118fc43562bbb262db2c</t>
  </si>
  <si>
    <t>Southwestern University of Finance and Economics, Chengdu, China</t>
  </si>
  <si>
    <t>Zhang Y., Southwestern University of Finance and Economics, Chengdu, China; Jin H., Southwestern University of Finance and Economics, Chengdu, China; Meng D., Southwestern University of Finance and Economics, Chengdu, China; Wang J., Southwestern University of Finance and Economics, Chengdu, China; Tan J., Southwestern University of Finance and Economics, Chengdu, China</t>
  </si>
  <si>
    <t>The exponential growth of textual content on the internet, alongside vast archives of news articles, scientific papers, legal documents, and other domains, has made Automatic Text Summarization (ATS) increasingly important. ATS aims to create concise and accurate summaries, significantly reducing the effort required to process large volumes of text. Originating in the 1950s, ATS has evolved through several technical shifts, moving from statistical models to machine learning and deep learning approaches, and more recently to pre-trained models. Previous surveys have focused on conventional ATS methods, which are often constrained by the predefined generative paradigms. However, the advent of Large Language Models (LLMs) has introduced a paradigm-flexible approach to summarization. With their superior generative capabilities, in-context learning, and few-shot learning abilities, LLMs have demonstrated remarkable improvements in coherence, fluency, and overall summarization quality. In this survey, we provide a comprehensive review of both conventional ATS approaches and the latest advancements in LLM-based methods. Our contributions include: (1) offering an up-to-date survey of ATS; (2) reviewing the latest LLM-based summarization methods. © 2025 Elsevier B.V.</t>
  </si>
  <si>
    <t>Automatic summarization; Large language models; Natural language processing</t>
  </si>
  <si>
    <t>Computational linguistics; Deep learning; History; Learning algorithms; Learning systems; Text processing; Automatic summarization; Automatic text summarization; Exponential growth; Language model; Language processing; Large language model; Model-based method; Natural language processing; Natural languages; Textual content; context learning; deep learning; drug therapy; few shot learning; human; Internet; large language model; machine learning; natural language processing; review; statistical model; therapy; Natural language processing systems</t>
  </si>
  <si>
    <t>Artificial Intelligence and Digital Finance Key Laboratory of Sichuan Province; Southwestern University of Finance and Economics, SWUFE; Humanities and Social Science Fund of Ministry of Education of China; Sichuan Provincial Philosophy and Social Science Fund, (SCJJ25ND091); National Natural Science Foundation of China, NNSF, (72301188, 72471197, 62402396); National Natural Science Foundation of China, NNSF; Ministry of Education of the People's Republic of China, MOE, (24YJC880076); Ministry of Education of the People's Republic of China, MOE; Sichuan Provincial Science and Technology Support Program, (2025NSFSC1957); Sichuan Provincial Science and Technology Support Program; China Postdoctoral Science Foundation, (2025T181014, 2023M732503); China Postdoctoral Science Foundation</t>
  </si>
  <si>
    <t>This work was supported by the National Natural Science Foundation of China (NSFC) (62402396, 72301188, 72471197), the Sichuan Science and Technology Program (2025NSFSC1957), the China Postdoctoral Science Foundation (2023M732503, 2025T181014), the Humanities and Social Science Fund of the Ministry of Education of China (24YJC880076), Artificial Intelligence and Digital Finance Key Laboratory of Sichuan Province, the Sichuan Provincial Philosophy and Social Science Fund (SCJJ25ND091) and Financial Innovation Center of the Southwestern University of Finance and Economics.</t>
  </si>
  <si>
    <t>J. Wang; Southwestern University of Finance and Economics, Chengdu, China; email: wangjun1987@swufe.edu.cn</t>
  </si>
  <si>
    <t>NRCGE</t>
  </si>
  <si>
    <t>2-s2.0-105021232312</t>
  </si>
  <si>
    <t>Korn A.; Gorsch S.; Vogelsang A.</t>
  </si>
  <si>
    <t>Korn, Alexander (59515507100); Gorsch, Samuel (60025456400); Vogelsang, Andreas (56254083200)</t>
  </si>
  <si>
    <t>59515507100; 60025456400; 56254083200</t>
  </si>
  <si>
    <t>LLMREI: Automating Requirements Elicitation Interviews with LLMs</t>
  </si>
  <si>
    <t>10.1109/RE63999.2025.00013</t>
  </si>
  <si>
    <t>https://www.scopus.com/pages/publications/105020022528?origin=resultslist</t>
  </si>
  <si>
    <t>Paluno - The Ruhr Institute for Software Technology, University of Duisburg-Essen, Essen, Germany; University of Cologne, Cologne, Germany</t>
  </si>
  <si>
    <t>Korn A., Paluno - The Ruhr Institute for Software Technology, University of Duisburg-Essen, Essen, Germany; Gorsch S., University of Cologne, Cologne, Germany; Vogelsang A., Paluno - The Ruhr Institute for Software Technology, University of Duisburg-Essen, Essen, Germany</t>
  </si>
  <si>
    <t>Requirements elicitation interviews are crucial for gathering system requirements but heavily depend on skilled analysts, making them resource-intensive, susceptible to human biases, and prone to miscommunication. Recent advancements in Large Language Models present new opportunities for automating parts of this process. This study introduces LLMREI, a chat bot designed to conduct requirements elicitation interviews with minimal human intervention, aiming to reduce common interviewer errors and improve the scalability of requirements elicitation. We explored two main approaches, zero-shot prompting and least-to-most prompting, to optimize LLMREI for requirements elicitation and evaluated its performance in 33 simulated stakeholder interviews. A third approach, fine-tuning, was initially considered but abandoned due to poor performance in preliminary trials. Our study assesses the chat bot's effectiveness in three key areas: minimizing common interview errors, extracting relevant requirements, and adapting its questioning based on interview context and user responses. Our findings indicate that LLMREI makes a similar number of errors compared to human interviewers, is capable of extracting a large portion of requirements, and demonstrates a notable ability to generate highly context-dependent questions. We envision the greatest benefit of LLMREI in automating interviews with a large number of stakeholders.  © 2025 IEEE.</t>
  </si>
  <si>
    <t>elicitation; GenAI; interview; LLM; requirements</t>
  </si>
  <si>
    <t>Information systems; Information use; Requirements engineering; Systems analysis; Chat bots; Elicitation; GenAI; Human bias; Interview; Language model; LLM; Requirement; Requirements elicitation; System requirements; Errors</t>
  </si>
  <si>
    <t>Chakraborty A.; Baowaly M.K.; Arefin A.; Bahar A.N., The role of requirement engineering in software development life cycle, Journal of emerging trends in computing and information sciences, 3, 5, (2012); Zowghi D.; Coulin C., Requirements elicitation: A survey of techniques, approaches, and tools, Engineering and Managing Software Requirements, pp. 19-46, (2005); Pacheco C.; Garcia I.; Reyes M., Requirements elicitation techniques: a systematic literature review based on the maturity of the techniques, IET Software, 12, 4, pp. 365-378, (2018); Ferrari A.; Spoletini P.; Gnesi S., Ambiguity and tacit knowledge in requirements elicitation interviews, Requirements Engineering, 21, 3, pp. 333-355, (2016); Zalewski A.; Borowa K.; Kowalski D., On cognitive biases in requirements elicitation, Integrating Research and Practice in Software Engineering, pp. 111-123, (2020); Delima R.; Wardoyo R.; Mustofa K., Automatic requirements engineering model using goal-oriented modelling with text pre-processing technique, 6th International Conference on Informatics and Computing (ICIC), pp. 1-8, (2021); Liu K.; Reddivari S.; Reddivari K., Artificial intelligence in software requirements engineering: State-of-the-art, 2022 IEEE 23rd International Conference on Information Reuse and Integration for Data Science (IRI), pp. 106-111, (2022); Zhao W.X.; Zhou K.; Li J.; Tang T.; Wang X.; Hou Y.; Min Y.; Zhang B.; Zhang J.; Dong Z.; Du Y.; Yang C.; Chen Y.; Chen Z.; Jiang J.; Ren R.; Li Y.; Tang X.; Liu Z.; Liu P.; Nie J.-Y.; Wen J.-R., A survey of large language models, (2024); Vogelsang A.; Fischbach J., Using large language models for natural language processing tasks in requirements engineering: A systematic guideline, Handbook of Natural Language Processing for Requirements Engineering, (2025); Arora C.; Grundy J.; Abdelrazek M., Advancing requirements engineering through generative AI: Assessing the role of LLMs, Generative AI for Effective Software Development, pp. 129-148, (2024); Haq B.; Nadeem M.; Ali I.; Ali K.; Raza M.; Rehmanr M.U., Use of expert system in requirements engineering process: A systematic literature review, UK/ China Emerging Technologies (UCET), pp. 1-5, (2019); Ling C.; Zhao X.; Lu J.; Deng C.; Zheng C.; Wang J.; Chowdhury T.; Li Y.; Cui H.; Zhang X.; Zhao T.; Panalkar A.; Mehta D.; Pasquali S.; Cheng W.; Wang H.; Liu Y.; Chen Z.; Chen H.; White C.; Gu Q.; Pei J.; Yang C.; Zhao L., Domain specialization as the key to make large language models disruptive: A comprehensive survey, (2024); Christel M.; Kang K.C., Issues in requirements elicitation, (1992); Sharma S.; Pandey S.K., Requirements elicitation: Issues and challenges, 2014 International Conference on Computing for Sustainable Global Development (INDIACom), pp. 151-155, (2014); Hadar I.; Soffer P.; Kenzi K., The role of domain knowledge in requirements elicitation via interviews: an exploratory study, Requirements Engineering, 19, 2, pp. 143-159, (2014); Vaswani A.; Shazeer N.; Parmar N.; Uszkoreit J.; Jones L.; Gomez A.N.; Kaiser L.U.; Polosukhin I., Attention is all you need, Advances in Neural Information Processing Systems, 30, (2017); Hou X.; Zhao Y.; Liu Y.; Yang Z.; Wang K.; Li L.; Luo X.; Lo D.; Grundy J.; Wang H., Large language models for software engineering: A systematic literature review, ACM Transactions on Software Engineering and Methodology, 33, 8, pp. 1-79, (2024); Fan A.; Gokkaya B.; Harman M.; Lyubarskiy M.; Sengupta S.; Yoo S.; Zhang J.M., Large language models for software engineering: Survey and open problems, IEEE/ACM International Conference on Software Engineering: Future of Software Engineering (ICSE-FoSE), pp. 31-53, (2023); Jain C.; Anish P.R.; Singh A.; Ghaisas S., A transformer-based approach for abstractive summarization of requirements from obligations in software engineering contracts, IEEE 31st International Requirements Engineering Conference (RE), pp. 169-179, (2023); Rodriguez A.D.; Dearstyne K.R.; Cleland-Huang J., Prompts matter: Insights and strategies for prompt engineering in automated soft-ware traceability, 31st IEEE International Requirements Engineering Conference Workshops (REW), pp. 455-464, (2023); Vogelsang A.; Korn A.; Broccia G.; Ferrari A.; Fischbach J.; Arora C., On the impact of requirements smells in prompts: The case of automated traceability, IEEE/ACM International Conference on Software Engineering (ICSE), (2025); Zadenoori M.; Zhao L.; Alhoshan W.; Ferrari A., Automatic Prompt Engineering: the Case of Requirements Classification, (2025); Ferrari A.; Abualhaija S.; Arora C., Model generation with llms: From requirements to UML sequence diagrams, IEEE 32nd International Requirements Engineering Conference Workshops (REW), 24, pp. 291-300, (2024); Zhou D.; Scharli N.; Hou L.; Wei J.; Scales N.; Wang X.; Schuurmans D.; Cui C.; Bousquet O.; Le Q.; Chi E., Least-tomost prompting enables complex reasoning in large language models, (2023); Bano M.; Zowghi D.; Ferrari A.; Spoletini P.; Donati B., Teaching requirements elicitation interviews: an empirical study of learning from mistakes, Requirements Engineering, 24, 3, pp. 259-289, (2019); Ferrari A.; Spoletini P.; Bano M.; Zowghi D., SaPeer and ReverseSaPeer: teaching requirements elicitation interviews with role-playing and role reversal, Requirements Engineering, 25, 4, pp. 417-438, (2020); Ferrari A.; Spoletini P.; Bano M.; Zowghi D., Learning requirements elicitation interviews with role-playing, self-assessment and peer-review, IEEE 27th International Requirements Engineering Conference (RE), pp. 28-39, (2019); Bain M.; Huh J.; Han T.; Zisserman A., Whisperx: Time-accurate speech transcription of long-form audio, INTERSPEECH 2023. ISCA, (2023); Radford A.; Kim J.W.; Xu T.; Brockman G.; McLeavey C.; Sutskever I., Robust speech recognition via large-scale weak supervision, 40th International Conference on Machine Learning, ser. Proceedings of Machine Learning Research, 202, pp. 28492-28518, (2023); Preparing your dataset; Rajender Kumar Surana C.S.; Shriya; Gupta D.B.; Shankar S.P., Intelligent chatbot for requirements elicitation and classification, 4th International Conference on Recent Trends on Electronics, Information, Communication &amp; Technology (RTEICT), pp. 866-870, (2019)</t>
  </si>
  <si>
    <t>A. Korn; Paluno - The Ruhr Institute for Software Technology, University of Duisburg-Essen, Essen, Germany; email: alexander.korn@uni-due.de; A. Vogelsang; Paluno - The Ruhr Institute for Software Technology, University of Duisburg-Essen, Essen, Germany; email: andreas.vogelsang@uni-due.de</t>
  </si>
  <si>
    <t>Rejithkumar G.; Anish P.R.</t>
  </si>
  <si>
    <t>Rejithkumar, Gokul (57226691163); Anish, Preethu Rose (55892550700)</t>
  </si>
  <si>
    <t>57226691163; 55892550700</t>
  </si>
  <si>
    <t>NICE: Non-Functional Requirements Identification, Classification, and Explanation Using Small Language Models</t>
  </si>
  <si>
    <t>10.1109/ICSE-SEIP66354.2025.00031</t>
  </si>
  <si>
    <t>https://www.scopus.com/pages/publications/105016158974?origin=resultslist</t>
  </si>
  <si>
    <t>Rejithkumar G., TCS Research, Pune, India; Anish P.R., TCS Research, Pune, India</t>
  </si>
  <si>
    <t>Accurate identification and classification of NonFunctional Requirements (NFRs) is essential for informed architectural decision-making and maintaining software quality. Numerous language model-based techniques have been proposed for NFR identification and classification. However, understanding the reasoning behind the classification outputs of these techniques remains challenging. Rationales for the classification outputs of language models enhance comprehension, aid in debugging the models, and build confidence in the classification outputs. In this paper, we present NICE, a tool for NFR Identification, Classification, and Explanation. Using an industrial requirements dataset, we generated explanations in natural language using the GPT-4o large language model (LLM). We then fine-tuned small language models (SLMs), including T5, Llama 3.1, and Phi 3, with these LLM-generated explanations to identify and classify NFRs and to explain their classification outputs. We evaluated NICE using standard evaluation metrics such as F1-score and human evaluation to assess the quality of the generated explanations. Among the models tested, T5 produced explanations of quality comparable to Llama 3.1 and Phi 3 but achieved the highest average F1-score of 0.90 in multi-label NFR classification on the industrial requirements dataset. Furthermore, to evaluate the effectiveness of NICE, a survey was conducted with 20 requirements analysts and software developers. NICE is currently deployed as a part of the Knowledge-assisted Requirements Evolution (K-RE) framework developed by a large IT vendor organization. © 2025 IEEE.</t>
  </si>
  <si>
    <t>chain-of-thoughts; explainability; flan-t5; google phi; gpt-4; meta llama; multi-label classification; non-functional requirements; prompting; small language models; xai</t>
  </si>
  <si>
    <t>Classification (of information); Computational linguistics; Computer software selection and evaluation; Natural language processing systems; Requirements engineering; Software quality; Chain-of-thought; Explainability; Flan-t5; Google phi; Google+; Gpt-4; Language model; Meta llama; Multi-label classifications; Non-functional requirements; Prompting; Small language model; Xai; Quality control</t>
  </si>
  <si>
    <t>Cysneiros L.M.; do Prado Leite J.C.S., Nonfunctional requirements: From elicitation to conceptual models, IEEE transactions on Software engineering, 30, 5, pp. 328-350, (2004); Hey T.; Keim J.; Koziolek A.; Tichy W.F., Norbert: Transfer learning for requirements classification, 2020 IEEE 28th international requirements engineering conference (RE), pp. 169-179, (2020); Kenton J.D.M.-W.C.; Toutanova L.K., Bert: Pre-training of deep bidirectional transformers for language understanding, Proceedings of naacL-HLT, 1, (2019); Binkhonain M.; Zhao L., A machine learning approach for hierarchical classification of software requirements, Machine Learning with Applications, 12, (2023); Luo X.; Xue Y.; Xing Z.; Sun J., Prcbert: Prompt learning for requirement classification using bert-based pretrained language models, Proceedings of the 37th IEEE/ACM International Conference on Automated Software Engineering, pp. 1-13, (2022); Chatterjee R.; Ahmed A.; Anish P.R.; Suman B.; Lawhatre P.; Ghaisas S., A pipeline for automating labeling to prediction in classification of nfrs, 2021 IEEE 29th International Requirements Engineering Conference (RE), (2021); AlDhafer O.; Ahmad I.; Mahmood S., An end-to-end deep learning system for requirements classification using recurrent neural networks, Information and Software Technology, 147, (2022); Alhoshan W.; Ferrari A.; Zhao L., Zero-shot learning for requirements classification: An exploratory study, Information and Software Technology, 159, (2023); Han L.; Zhou Q.; Li T., Improving Requirements Classification Models Based on Explainable Requirements Concerns, 2023 IEEE 31st International Requirements Engineering Conference Workshops (REW), pp. 95-101, (2023); Lundberg S., A unified approach to interpreting model predictions, (2017); Umm-E-Habiba, Requirements Engineering for Explainable AI, 2023 IEEE 31st International Requirements Engineering Conference (RE), pp. 376-380, (2023); Cleland-Huang J.; Settimi R.; Zou X.; Solc P., Automated classification of non-functional requirements, Requirements engineering, 12, pp. 103-120, (2007); Sui P.; Duede E.; Wu S.; So R.J., Confabulation: The Surprising Value of Large Language Model Hallucinations, (2024); Hello GPT-4o; Raffel C., Exploring the limits of transfer learning with a unified text-to-text transformer, Journal of machine learning research, 21, 140, pp. 1-67, (2020); Abdin M., Phi-3 technical report: A highly capable language model locally on your phone, (2024); Dubey A., The llama 3 herd of models, (2024); Rejithkumar G.; Anish P.R.; Ghaisas S., Towards Understanding Contracts Grammar: A Large Language Model-Based Extractive Question-Answering Approach, 2024 IEEE 32nd International Requirements Engineering Conference (RE), pp. 310-320, (2024); Rejithkumar G.; Anish P.R.; Sonar P.; Ghaisas S., Automated Extraction of Compliance Elements in Software Engineering Contracts Using Natural Language Generation, Proceedings of the Third ACM/IEEE International Workshop on NL-based Software Engineering, pp. 69-72, (2024); Rejithkumar G.; Anish P.R.; Ghaisas S., Automated Identification of Deontic Modalities in Software Engineering Contracts: A Domain Adaptation-Based Generative Approach, 2023 IEEE 31st International Requirements Engineering Conference Workshops (REW), pp. 72-75, (2023); Jain C.; Anish P.R.; Singh A.; Ghaisas S., A transformer-based approach for abstractive summarization of requirements from obligations in software engineering contracts, 2023 IEEE 31st International Requirements Engineering Conference (RE), pp. 169-179, (2023); Dalpiaz F.; Dell'Anna D.; Aydemir F.B.; Cevikol S., Requirements classification with interpretable machine learning and dependency parsing, 2019 IEEE 27th International Requirements Engineering Conference (RE), pp. 142-152, (2019); Li F.-L., Non-functional requirements as qualities, with a spice of ontology, 2014 IEEE 22nd International Requirements Engineering Conference (RE), pp. 293-302, (2014); Marchal M.; Scholman M.; Yung F.; Demberg V., Establishing annotation quality in multi-label annotations, Proceedings of the 29th international conference on computational linguistics, pp. 3659-3668, (2022); Wei J., Chain-of-thought prompting elicits reasoning in large language models, Advances in neural information processing systems, 35, pp. 24824-24837, (2022); Ho N.; Schmid L.; Yun S.-Y., Large language models are reasoning teachers, (2022); Quickstart - Deploy a model and generate text using the legacy completions API - Azure OpenAI; Hugging Face; Hugging Face; Hugging Face; Liu S.-Y., Dora: Weight-decomposed low-rank adaptation, (2024); Hu E.J., Lora: Low-rank adaptation of large language models, (2021); Brandner J.; Hood J.C., Response Bias, Encyclopedia of Evolutionary Psychological Science, pp. 6658-6659, (2021); Fu Z., Decoder-only or encoder-decoder? interpreting language model as a regularized encoder-decoder, (2023); Lin C.-Y., Rouge: A package for automatic evaluation of summaries, Text summarization branches out, pp. 74-81, (2004); Papineni K.; Roukos S.; Ward T.; Zhu W.-J., Bleu: a method for automatic evaluation of machine translation, Proceedings of the 40th annual meeting of the Association for Computational Linguistics, pp. 311-318, (2002); Karpinska M.; Akoury N.; Iyyer M., The perils of using Mechanical Turk to evaluate open-ended text generation, (2021); Cleland-Huang J.; Settimi R.; Zou X.; Solc P., The detection and classification of non-functional requirements with application to early aspects, 14th IEEE International Requirements Engineering Conference (RE'06), pp. 39-48, (2006); Cleland-Huang J.; Settimi R.; Zou X.; Solc P., Automated classification of non-functional requirements, Requirements engineering, 12, pp. 103-120, (2007); Hussain I.; Kosseim L.; Ormandjieva O., Using linguistic knowledge to classify non-functional requirements in SRS documents, Natural Language and Information Systems: 13th International Conference on Applications of Natural Language to Information Systems, NLDB 2008 London, UK, June 24-27, 2008 Proceedings 13, pp. 287-298, (2008); Slankas J.; Williams L., Automated extraction of non-functional requirements in available documentation, 2013 1st International workshop on natural language analysis in software engineering (NaturaLiSE), pp. 9-16, (2013); Kurtanovic Z.; Maalej W., Automatically classifying functional and non-functional requirements using supervised machine learning, 2017 IEEE 25th International Requirements Engineering Conference (RE), pp. 490-495, (2017); Abad Z.S.H.; Karras O.; Ghazi P.; Glinz M.; Ruhe G.; Schneider K., What works better? a study of classifying requirements, 2017 IEEE 25th International Requirements Engineering Conference (RE), pp. 496-501, (2017); Amasaki S.; Leelaprute P., The effects of vectorization methods on non-functional requirements classification, 2018 44th Euromicro Conference on Software Engineering and Advanced Applications (SEAA), pp. 175-182, (2018); Toth L.; Vidacs L., Study of various classifiers for identification and classification of non-functional requirements, Computational Science and Its Applications-ICCSA 2018: 18th International Conference, Melbourne, VIC, Australia, July 2-5, 2018, Proceedings, Part V, 18, pp. 492-503, (2018); Lu M.; Liang P., Automatic classification of non-functional requirements from augmented app user reviews, Proceedings of the 21st international conference on evaluation and assessment in software engineering, pp. 344-353, (2017); Younas M.; Jawawi D.N.; Ghani I.; Shah M.A., Extraction of non-functional requirement using semantic similarity distance, Neural Computing and Applications, 32, pp. 7383-7397, (2020); Rashwan A.; Ormandjieva O.; Witte R., Ontology-based classification of non-functional requirements in software specifications: A new corpus and SVM-based classifier, 2013 IEEE 37th annual computer software and applications conference, pp. 381-386, (2013); Baker C.; Deng L.; Chakraborty S.; Dehlinger J., Automatic multi-class non-functional software requirements classification using neural networks, 2019 IEEE 43rd annual computer software and applications conference (COMPSAC), 2, pp. 610-615, (2019); Rahman M.A.; Haque M.A.; Tawhid M.N.A.; Siddik M.S., Classifying non-functional requirements using RNN variants for quality software development, Proceedings of the 3rd ACM SIGSOFT International Workshop on Machine Learning Techniques for Software Quality Evaluation, pp. 25-30, (2019); Slankas J.; Williams L., Automated extraction of non-functional requirements in available documentation, 2013 1st International workshop on natural language analysis in software engineering (NaturaLiSE), pp. 9-16, (2013); Knauss E.; Houmb S.H.; Islam S.; Jurjens J.; Schneider K., SecReq, (2021); Chen L.; Zaharia M.; Zou J., How is ChatGPT's behavior changing over time?, (2023)</t>
  </si>
  <si>
    <t>Hassani S.</t>
  </si>
  <si>
    <t>Hassani, Shabnam (58115565500)</t>
  </si>
  <si>
    <t>Enhancing Legal Compliance and Regulation Analysis with Large Language Models</t>
  </si>
  <si>
    <t>10.1109/RE59067.2024.00065</t>
  </si>
  <si>
    <t>https://www.scopus.com/pages/publications/85202732343?origin=resultslist</t>
  </si>
  <si>
    <t>University of Ottawa, Canada</t>
  </si>
  <si>
    <t>Hassani S., University of Ottawa, Canada</t>
  </si>
  <si>
    <t>This research explores the application of Large Language Models (LLMs) for automating the extraction of requirement-related legal content in the food safety domain and checking legal compliance of regulatory artifacts. With Industry 4.0 revolutionizing the food industry and with the General Data Protection Regulation (GDPR) reshaping privacy policies and data processing agreements, there is a growing gap between regulatory analysis and recent technological advancements. This study aims to bridge this gap by leveraging LLMs, namely BERT and GPT models, to accurately classify legal provisions and automate compliance checks. Our findings demonstrate promising results, indicating LLMs' significant potential to enhance legal compliance and regulatory analysis efficiency, notably by reducing manual workload and improving accuracy within reasonable time and financial constraints.  © 2024 IEEE.</t>
  </si>
  <si>
    <t>BERT; Food Safety; GDPR; GPT-3.5; GPT-4; Industry 4.0; Internet of Things; Large Language Models; Legal Compliance; Legal Requirements</t>
  </si>
  <si>
    <t>Data privacy; Food safety; BERT; Food-safety; General data protection regulations; GPT-3.5; GPT-4; Language model; Large language model; Legal compliance; Legal requirements; Regulatory analysis; Food industry</t>
  </si>
  <si>
    <t>Amaral O.; Abualhaija S.; Briand L., ML-based compliance verification of data processing agreements against GDPR, Proceedings of 31st IEEE International Requirements Engineering Conference (RE), (2023); Amaral O.; Abualhaija S.; Torre D.; Sabetzadeh M.; Briand L.C., AI-enabled automation for completeness checking of privacy policies, IEEE Transactions on Software Engineering, 48, 11, (2021); Amaral O.; Azeem M.I.; Abualhaija S.; Briand L.C., NLP-based automated compliance checking of data processing agreements against GDPR, IEEE Transactions on Software Engineering, (2023); Ilyas Azeem M.; Abualhaija S., A multi-solution study on GDPR AI-enabled completeness checking of DPAs, (2023); Sannier N.; Adedjouma M.; Sabetzadeh M.; Briand L., An automated framework for detection and resolution of cross references in legal texts, Requirements Engineering, 22, (2017); Amaral O.; Abualhaija S.; Sabetzadeh M.; Briand L., A Modelbased conceptualization of requirements for compliance checking of data processing against GDPR, Proceedings of 29th International Requirements Engineering Conference Workshops (REW), (2021); Xiang A.; Pei W.; Yue C., PolicyChecker: Analyzing the GDPR completeness of mobile apps' privacy policies, Proceedings of the 2023 ACM SIGSAC Conference on Computer and Communications Security, (2023); Devlin J.; Chang M.-W.; Lee K.; Toutanova K., BERT: Pretraining of deep bidirectional transformers for language understanding, Proceedings of 17th American Chapter of the Association for Computational Linguistics: Human Language Technologies (NAACLHLT), (2019); Breaux T.D.; Vail M.W.; Anton A.I., Towards regulatory compliance: Extracting rights and obligations to align requirements with regulations, Proceedings of 14th IEEE International Requirements Engineering Conference (RE), (2006); Breaux T.; Anton A., Analyzing regulatory rules for privacy and security requirements, IEEE Transactions on Software Engineering, 34, 1, (2008); Breaux T.D.; Gordon D.G., Preserving traceability and encoding meaning in legal requirements extraction, Proceedings of 6th International Workshop on Requirements Engineering and Law (RELAW), (2013); Bhatia J.; Breaux T.D., Semantic incompleteness in privacy policy goals, Proceedings of 26th IEEE International Requirements Engineering Conference (RE), (2018); Fan M.; Yu L.; Chen S.; Zhou H.; Luo X.; Li S.; Liu Y.; Liu J.; Liu T., An empirical evaluation of GDPR compliance violations in Android mHealth apps, Proceedings of 31st IEEE International Symposium on Software Reliability Engineering (ISSRE), (2020); Hamdani R.E.; Mustapha M.; Amariles D.R.; Troussel A.; Meeus S.; Krasnashchok K., A combined rule-based and machine learning approach for automated GDPR compliance checking, Proceedings of 18th International Conference on Artificial Intelligence and Law (ICAIL), (2021); Xie F.; Zhang Y.; Yan C.; Li S.; Bu L.; Chen K.; Huang Z.; Bai G., Scrutinizing privacy policy compliance of virtual personal assistant apps, Proceedings of 37th IEEE/ACM International Conference on Automated Software Engineering (ASE), (2022); Zeni N.; Kiyavitskaya N.; Mich L.; Cordy J.R.; Mylopoulos J., GaiusT: supporting the extraction of rights and obligations for regulatory compliance, Requirements Engineering, 20, (2015); Zeni N.; Seid E.A.; Engiel P.; Ingolfo S.; Mylopoulos J., Building large models of law with NómosT, Proceedings of 35th International Conference on Conceptual Modeling (ER), (2016); Sleimi A.; Sannier N.; Sabetzadeh M.; Briand L.; Dann J., Automated extraction of semantic legal metadata using natural language processing, Proceedings of 26th IEEE International Requirements Engineering Conference (RE), (2018); Abualhaija S.; Arora C.; Sleimi A.; Briand L.C., Automated question answering for improved understanding of compliance requirements: A multi-document study, Proceedings of 30th IEEE International Requirements Engineering Conference (RE), (2022); Hey T.; Keim J.; Koziolek A.; Tichy W.F., NoRBERT: Transfer learning for requirements classification, Proceedings of 28th IEEE International Requirements Engineering Conference (RE), (2020); Chatterjee R.; Ahmed A.; Anish P.R.; Suman B.; Lawhatre P.; Ghaisas S., A pipeline for automating labeling to prediction in classification of NFRs, Proceedings of 29th IEEE International Requirements Engineering Conference (RE), (2021); Alhoshan W.; Zhao L.; Ferrari A.; Letsholo K.J., A zeroshot learning approach to classifying requirements: A preliminary study, Proceeding of 28th InternationalWorking Conference on Requirements Engineering: Foundation for Software Quality (REFSQ), (2022); Sainani A.; Anish P.R.; Joshi V.; Ghaisas S., Extracting and classifying requirements from software engineering contracts, Proceedings of 28th IEEE International Requirements Engineering Conference (RE), (2020); Jain C.; Anish P.R.; Singh A.; Ghaisas S., A transformerbased approach for abstractive summarization of requirements from obligations in software engineering contracts, Proceedings of 31st IEEE International Requirements Engineering Conference (RE), (2023); Habib M.K.; Wagner S.; Graziotin D., Detecting requirements smells with deep learning: Experiences, challenges and future work, Proceedings of 29th IEEE International Requirements Engineering Conference Workshops (REW), (2021); Varenov V.; Gabdrahmanov A., Security requirements classification into groups using NLP transformers, Proceedings of 29th IEEE International Requirements Engineering Conference Workshops (REW), (2021); Mekala R.R.; Irfan A.; Groen E.C.; Porter A.; Lindvall M., Classifying user requirements from online feedback in small dataset environments using deep learning, Proceedings of 29th IEEE International Requirements Engineering Conference (RE), (2021); Deshpande G.; Sheikhi B.; Chakka S.; Zotegouon D.L.; Masahati M.N.; Ruhe G., Is BERT the new silver bullet? An empirical investigation of requirements dependency classification, Proceedings of 29th IEEE International Requirements Engineering Conference Workshops (REW), (2021); Fischbach J.; Frattini J.; Spaans A.; Kummeth M.; Vogelsang A.; Mendez D.; Unterkalmsteiner M., Automatic detection of causality in requirement artifacts: The CiRa approach, Proceedings of 27th International Working Conference on Requirements Engineering: Foundation for software quality (REFSQ), (2021); Wang Y.; Shi L.; Li M.; Wang Q.; Yang Y., A deep context-wise method for coreference detection in natural language requirements, Proceedings of 28th IEEE International Requirements Engineering Conference (RE), (2020); Wang Y.; Shi L.; Li M.; Wang Q.; Yang Y., Detecting coreferent entities in natural language requirements, Requirements Engineering, 27, 3, (2022); Nayak A.; Timmapathini H.P.; Murali V.; Ponnalagu K.; Venkoparao V.G.; Post A., Req2Spec: Transforming software requirements into formal specifications using natural language processing, Proceedings of 28th International Working Conference on Requirements Engineering: Foundation for Software Quality (REFSQ), (2022); Luders C.M.; Pietz T.; Maalej W., Automated detection of typed links in issue trackers, Proceedings of 30th IEEE International Requirements Engineering Conference (RE), (2022); Mehder S.; Aydemir F.B., Classification of issue discussions in open source projects using deep language models, 2022 IEEE 30th International Requirements Engineering Conference Workshops (REW), (2022); Abbas M.; Ferrari A.; Shatnawi A.; Enoiu E.; Saadatmand M.; Sundmark D., On the relationship between similar requirements and similar software, Requirements Engineering, 28, 1, (2023); Luitel D.; Hassani S.; Sabetzadeh M., Using language models for enhancing the completeness of natural-language requirements, Proceedings of 29th International Working Conference on Requirement Engineering: Foundation for Software Quality (REFSQ), (2023); Gorner B.; Aydemir F.B., Generating requirements elicitation interview scripts with large language models, Proceedings of the 31st IEEE International Requirements Engineering Conference Workshops (REW), (2023); Bouzembrak Y.; Kluche M.; Gavai A.; Marvin H.J., Internet of Things in food safety: Literature review and a bibliometric analysis, Trends in Food Science &amp; Technology, 94, (2019); Torre D.; Abualhaija S.; Sabetzadeh M.; Briand L.; Baetens K.; Goes P.; Forastier S., An AI-assisted approach for checking the completeness of privacy policies against GDPR, Proceedings of 28th IEEE International Requirements Engineering Conference (RE), (2022); Chatcompletion; Mixtral, (2023); Gao Y.; Xiong Y.; Gao X.; Jia K.; Pan J.; Bi Y.; Dai Y.; Sun J.; Wang H., Retrieval-augmented generation for large language models: A survey, (2023)</t>
  </si>
  <si>
    <t>S. Hassani; University of Ottawa, Canada; email: s.hassani@uottawa.ca</t>
  </si>
  <si>
    <t>32nd IEEE International Requirements Engineering Conference, RE 2024</t>
  </si>
  <si>
    <t>979-835039511-2</t>
  </si>
  <si>
    <t>Ferrari A.; Spoletini P.</t>
  </si>
  <si>
    <t>Ferrari, Alessio (55765001561); Spoletini, Paola (14046113800)</t>
  </si>
  <si>
    <t>55765001561; 14046113800</t>
  </si>
  <si>
    <t>Formal requirements engineering and large language models: A two-way roadmap</t>
  </si>
  <si>
    <t>10.1016/j.infsof.2025.107697</t>
  </si>
  <si>
    <t>https://www.scopus.com/pages/publications/85218347470?origin=resultslist</t>
  </si>
  <si>
    <t>Consiglio Nazionale delle Ricerche (CNR), Istituto di Scienza e Tecnologie dell'Informazione ”A. Faedo” (ISTI), Pisa, Italy; University College Dublin (UCD), School of Computer Science, Dublin, Ireland; Kennesaw State University, GA, United States</t>
  </si>
  <si>
    <t>Ferrari A., Consiglio Nazionale delle Ricerche (CNR), Istituto di Scienza e Tecnologie dell'Informazione ”A. Faedo” (ISTI), Pisa, Italy, University College Dublin (UCD), School of Computer Science, Dublin, Ireland; Spoletini P., Kennesaw State University, GA, United States</t>
  </si>
  <si>
    <t>Context: Large Language Models (LLMs) have made remarkable advancements in emulating human linguistic capabilities, showing potential also in executing various requirements engineering (RE) tasks. However, despite their generally good performance, the adoption of LLM-generated solutions and artefacts prompts concerns about their correctness, fairness, and trustworthiness. Objective: This paper aims to address the concerns associated with the use of LLMs in RE activities. Specifically, it seeks to develop a roadmap that leverages formal methods (FMs) to provide guarantees of correctness, fairness, and trustworthiness when LLMs are utilised in RE. Symmetrically, it aims to explore how LLMs can be employed to make FMs more accessible. Methods: We use two sets of examples to show the current limits of FMs when used in software development and of LLMs when used for RE tasks. The highlighted limitations are addressed by proposing two roadmaps grounded in the current literature and technologies. Results: The proposed examples show the potential and limits of FMs in supporting software development and of LLMs when used for RE tasks. The initial investigation into how these limitations can be overcome has been concretised in two detailed roadmaps for the RE and, more largely, the software engineering community. Conclusion: The proposed roadmaps offer a promising approach to address the concerns of correctness, fairness, and trustworthiness associated with the use of LLMs in RE tasks through the use of FMs and to enhance the accessibility of FMs by utilising LLMs. © 2025</t>
  </si>
  <si>
    <t>Formal methods; Large language models; LLMs; Natural language processing; NLP; NLP4RE; Prompt engineering; Prompt requirements engineering; Requirements engineering</t>
  </si>
  <si>
    <t>Computer software reusability; Formal languages; Human engineering; Linguistics; Natural language processing systems; Requirements engineering; Software design; Systems analysis; Language model; Language processing; Large language model; Natural language processing; Natural languages; NLP4RE; Prompt engineering; Prompt requirement engineering; Requirement engineering; Formal methods</t>
  </si>
  <si>
    <t>European Union's Horizon Europe research and innovation programme; Ministry of Science and Technology, Taiwan, MOST; National MIUR-PRIN 2020TL3X8X project T-LADIES; European Union Next-GenerationEU, (1033 17/06/2022, CN00000023); European Union’s Horizon Europe research and innovation programme, (101060179); National Science Foundation, NSF, (CCF-1718377); National Science Foundation, NSF</t>
  </si>
  <si>
    <t>Funding text 1: This study was carried out within the MOST \u2013 Sustainable Mobility National Research Center and received funding from the European Union Next-GenerationEU (PIANO NAZIONALE DI RIPRESA E RESILIENZA (PNRR) \u2013 MISSIONE 4 COMPONENTE 2, INVESTIMENTO 1.4 \u2013 D.D. 1033 17/06/2022, CN00000023). This work was also partially supported by National MIUR-PRIN 2020TL3X8X project T-LADIES (Typeful Language Adaptation for Dynamic, Interacting and Evolving Systems), by the European Union's Horizon Europe research and innovation programme under grant agreement no. 101060179 (CODECS), and by the National Science Foundation, United States under grant CCF-1718377.; Funding text 2: This study was carried out within the MOST \u2013 Sustainable Mobility National Research Center and received funding from the European Union Next-GenerationEU (PIANO NAZIONALE DI RIPRESA E RESILIENZA (PNRR) \u2013 MISSIONE 4 COMPONENTE 2, INVESTIMENTO 1.4 \u2013 D.D. 1033 17/06/2022, CN00000023). This work was also partially supported by National MIUR-PRIN 2020TL3X8X project T-LADIES (Typeful Language Adaptation for Dynamic, Interacting and Evolving Systems), by the European Union\u2019s Horizon Europe research and innovation programme under grant agreement no. 101060179 (CODECS) , and by the National Science Foundation under grant CCF-1718377 .</t>
  </si>
  <si>
    <t>Zhao W.X.; Zhou K.; Li J.; Tang T.; Wang X.; Hou Y.; Min Y.; Zhang B.; Zhang J.; Dong Z., A survey of large language models, (2023); Fan A.; Gokkaya B.; Harman M.; Lyubarskiy M.; Sengupta S.; Yoo S.; Zhang J.M., Large language models for software engineering: Survey and open problems, (2023); Hou X.; Zhao Y.; Liu Y.; Yang Z.; Wang K.; Li L.; Luo X.; Lo D.; Grundy J.; Wang H., Large language models for software engineering: A systematic literature review, (2023); Jain C.; Anish P.R.; Singh A.; Ghaisas S., A transformer-based approach for abstractive summarization of requirements from obligations in software engineering contracts, 2023 IEEE 31st International Requirements Engineering Conference, RE, pp. 169-179, (2023); Marczak-Czajka A.; Cleland-Huang J., Using ChatGPT to generate human-value user stories as inspirational triggers, 2023 IEEE 31st International Requirements Engineering Conference Workshops, REW, pp. 52-61, (2023); Rodriguez A.D.; Dearstyne K.R.; Cleland-Huang J., Prompts matter: Insights and strategies for prompt engineering in automated software traceability, 2023 IEEE 31st International Requirements Engineering Conference Workshops, REW, pp. 455-464, (2023); Chen B.; Chen K.; Hassani S.; Yang Y.; Amyot D.; Lessard L.; Mussbacher G.; Sabetzadeh M.; Varro D., On the use of GPT-4 for creating goal models: an exploratory study, 2023 IEEE 31st International Requirements Engineering Conference Workshops, REW, pp. 262-271, (2023); Camara J.; Troya J.; Burgueno L.; Vallecillo A., On the assessment of generative AI in modeling tasks: an experience report with ChatGPT and UML, Softw. Syst. Model., pp. 1-13, (2023); Ferrari A.; Abualhaija S.; Arora C., Model Generation with LLMs: from Requirements to UML Sequence Diagrams, pp. 291-300, (2024); Bruel J.-M.; Ebersold S.; Galinier F.; Mazzara M.; Naumchev A.; Meyer B., The role of formalism in system requirements, ACM Comput. Surv., 54, 5, pp. 1-36, (2021); Clarke E.M.; Grumberg O.; Peled D.A., Model Checking, (1999); Cousot P.; Cousot R., Abstract interpretation: A unified lattice model for static analysis of programs by construction or approximation of fixpoints, pp. 238-252, (1977); Floyd R.W., Assigning meanings to programs, Proc. Symp. Appl. Math., 19, pp. 19-32, (1967); Spoletini P.; Ferrari A., The return of formal requirements engineering in the era of large language models, Requirements Engineering: Foundation for Software Quality - 30th International Working Conference, REFSQ 2024, Winterthur, Switzerland, April 8-11, 2024, Proceedings, Lecture Notes in Computer Science, 14588, pp. 344-353, (2024); Manning C.D., Introduction to Information Retrieval, (2008); Mikolov T.; Sutskever I.; Chen K.; Corrado G.S.; Dean J., Distributed representations of words and phrases and their compositionality, Adv. Neural Inf. Process. Syst., 26, (2013); Firth J., A synopsis of linguistic theory, 1930–1955, Stud. Linguist. Anal., pp. 10-32, (1957); Johnson S.J.; Murty M.R.; Navakanth I., A detailed review on word embedding techniques with emphasis on word2vec, Multimedia Tools Appl., 83, 13, pp. 37979-38007, (2024); Devlin J.; Chang M.-W.; Lee K.; Toutanova K., Bert: Pre-training of deep bidirectional transformers for language understanding, (2018); Kalyan K.S.; Rajasekharan A.; Sangeetha S., Ammus: A survey of transformer-based pretrained models in natural language processing, (2021); Minaee S.; Mikolov T.; Nikzad N.; Chenaghlu M.; Socher R.; Amatriain X.; Gao J., Large language models: A survey, (2024); Wei J.; Wang X.; Schuurmans D.; Bosma M.; Xia F.; Chi E.; Le Q.V.; Zhou D., Chain-of-thought prompting elicits reasoning in large language models, Adv. Neural Inf. Process. Syst., 35, pp. 24824-24837, (2022); Liu J.; Liu A.; Lu X.; Welleck S.; West P.; Bras R.L.; Choi Y.; Hajishirzi H., Generated knowledge prompting for commonsense reasoning, (2021); Qiao S.; Ou Y.; Zhang N.; Chen X.; Yao Y.; Deng S.; Tan C.; Huang F.; Chen H., Reasoning with language model prompting: A survey, Proceedings of the 61st Annual Meeting of the Association for Computational Linguistics (Volume 1: Long Papers), pp. 5368-5393, (2023); Zhang S.; Dong L.; Li X.; Zhang S.; Sun X.; Wang S.; Li J.; Hu R.; Zhang T.; Wu F., Instruction tuning for large language models: A survey, (2023); Lewis P.; Perez E.; Piktus A.; Petroni F.; Karpukhin V.; Goyal N.; Kuttler H.; Lewis M.; Yih W.-T.; Rocktaschel T., Retrieval-augmented generation for knowledge-intensive NLP tasks, Adv. Neural Inf. Process. Syst., 33, pp. 9459-9474, (2020); Hu E.J.; Shen Y.; Wallis P.; Allen-Zhu Z.; Li Y.; Wang S.; Wang L.; Chen W., Lora: Low-rank adaptation of large language models, (2021); Xu X.; Li M.; Tao C.; Shen T.; Cheng R.; Li J.; Xu C.; Tao D.; Zhou T., A survey on knowledge distillation of large language models, (2024); Wei J.; Bosma M.; Zhao V.Y.; Guu K.; Yu A.W.; Lester B.; Du N.; Dai A.M.; Le Q.V., Finetuned language models are zero-shot learners, (2021); Xi Z.; Chen W.; Guo X.; He W.; Ding Y.; Hong B.; Zhang M.; Wang J.; Jin S.; Zhou E., The rise and potential of large language model based agents: A survey, (2023); Zhao L.; Alhoshan W.; Ferrari A.; Letsholo K.J.; Ajagbe M.A.; Chioasca E.-V.; Batista-Navarro R.T., Natural language processing for requirements engineering: A systematic mapping study, ACM Comput. Surv., 54, 3, pp. 1-41, (2021); Ferrari A.; Gori G.; Rosadini B.; Trotta I.; Bacherini S.; Fantechi A.; Gnesi S., Detecting requirements defects with NLP patterns: an industrial experience in the railway domain, Empir. Softw. Eng., 23, 6, pp. 3684-3733, (2018); Guo J.; Cheng J.; Cleland-Huang J., Semantically enhanced software traceability using deep learning techniques, 2017 IEEE/ACM 39th International Conference on Software Engineering, ICSE, pp. 3-14, (2017); Alhoshan W.; Ferrari A.; Zhao L., Zero-shot learning for requirements classification: An exploratory study, Inf. Softw. Technol., 159, (2023); Maalej W.; Kurtanovic Z.; Nabil H.; Stanik C., On the automatic classification of app reviews, Requir. Eng., 21, pp. 311-331, (2016); Montgomery L.; Luders C.; Maalej W., Mining issue trackers: Concepts and techniques, (2024); Hey T.; Keim J.; Koziolek A.; Tichy W.F., Norbert: Transfer learning for requirements classification, 2020 IEEE 28th International Requirements Engineering Conference, RE, pp. 169-179, (2020); Bashir S.; Abbas M.; Ferrari A.; Saadatmand M.; Lindberg P., Requirements classification for smart allocation: A case study in the railway industry, 2023 IEEE 31st International Requirements Engineering Conference, RE, pp. 201-211, (2023); Abbas M.; Ferrari A.; Shatnawi A.; Enoiu E.; Saadatmand M.; Sundmark D., On the relationship between similar requirements and similar software: A case study in the railway domain, Requir. Eng., 28, 1, pp. 23-47, (2023); Motger Q.; Miaschi A.; Dell'Orletta F.; Franch X.; Marco J., T-FREX: A transformer-based feature extraction method from mobile app reviews, (2024); Luitel D.; Hassani S.; Sabetzadeh M., Improving requirements completeness: Automated assistance through large language models, Requir. Eng., pp. 1-23, (2024); Chen K.; Yang Y.; Chen B.; Lopez J.A.H.; Mussbacher G.; Varro D., Automated domain modeling with large language models: A comparative study, 2023 ACM/IEEE 26th International Conference on Model Driven Engineering Languages and Systems, MODELS, pp. 162-172, (2023); Lian X.; Ma J.; Lv H.; Zhang L., ReqCompletion: Domain-enhanced automatic completion for software requirements, 32nd IEEE International Requirements Engineering Conference, RE 2024, pp. 142-154, (2024); Santos S.; Breaux T.D.; Norton T.B.; Haghighi S.; Ghanavati S., Requirements satisfiability with in-context learning, 32nd IEEE International Requirements Engineering Conference, RE 2024, (2024); Gorer B.; Aydemir F.B., GPT-powered elicitation interview script generator for requirements engineering training, 32nd IEEE International Requirements Engineering Conference, RE@Next! 2024, pp. 372-379, (2024); Krishna M.; Gaur B.; Verma A.; Jalote P., Using LLMs in software requirements specifications: An empirical evaluation, 32nd IEEE International Requirements Engineering Conference, RE@Next! 2024, pp. 475-483, (2024); Lubos S.; Felfernig A.; Tran T.N.T.; Garber D.; Mansi M.E.; Erdeniz S.P.; Le V.M., Leveraging LLMs for the quality assurance of software requirements, 32nd IEEE International Requirements Engineering Conference, RE@Next! 2024, pp. 389-397, (2024); Wei B., Requirements are all you need: From requirements to code with LLMs, 32nd IEEE International Requirements Engineering Conference, RE@Next! 2024, pp. 416-422, (2024); Feng N.; Marsso L.; Yaman S.G.; Standen I.; Baatartogtokh Y.; Ayad R.; Calinescu R.; Chechik M., Normative requirements operationalization with large language models, 32nd IEEE International Requirements Engineering Conference, RE 2024, pp. 129-141, (2024); Spivey J., The Z Notation: A Reference Manual, (1992); Buchi J.R., On a decision method in restricted second-order arithmetic, Int. Congr. Log. Methodol. Philos. Sci., pp. 1-11, (1962); Pnueli A., The temporal logic of programs, pp. 46-57, (1977); President's Commission on the Accident at Three Mile Island A., Report of the president's commission on the accident at three mile island: The need for change: The legacy of TMI, (1979); Bowen J.P.; Hinchey M.G., Using Z: Specification, Refinement, and Proof, (1996); Spivey J.M., Understanding Z: A Specification Language and its Formal Semantics, (1988); Jones C., Systematic Software Development using VDM, (1990); Bjorner D.; Jones C.B., The Vienna Development Method: The Meta-Language, (1982); Fitzgerald J.; Larsen P.G.; Mukherjee P.; Plat N.; Verhoef M., Validated Designs for Object-oriented Systems, (2005); Fitzgerald J.; Larsen P.G.; Mukherjee P.; Plat N.; Verhoef M., Validated Designs for Object-oriented Systems: VDMTools, (2005); Larsen P.G.; Battle N.; Brydon S.; Pierce K.; Troubitsyna P., The overture initiative - integrating tools for VDM, FMCO 2009: Formal Methods for Components and Objects, pp. 54-72, (2010); Abrial J.R., The B-Book: Assigning Programs to Meanings, (1996); Milner R., A Calculus of Communicating Systems, (1980); Hoare C., Communicating Sequential Processes, (1985); ITU-T C., Specification and Description Language (SDL), (1988); CoFI (The Common Framework Initiative) C., CASL Reference Manual, (2004); ISO C., LOTOS - A formal description technique based on the temporal ordering of observational behaviour, (1989); Lamport L., The temporal logic of actions, ACM Trans. Program. Lang. Syst. (TOPLAS), 16, 3, pp. 872-923, (1994); Jackson D., Software Abstractions: Logic, Language, and Analysis, (2012); Fuchs N.E.; Schwertel U.; Schwitter R., Attempto Controlled English (ACE), (1996); Huth M.; Ryan M., Logic in Computer Science: Modelling and Reasoning about Systems, (2004); Pnueli A., The temporal logic of programs, 18th Annual Symposium on Foundations of Computer Science, FOCS, pp. 46-57, (1977); Clarke E.M.; Emerson E.A.; Sistla A.P., Automatic verification of finite-state concurrent systems using temporal logic specifications, ACM Trans. Program. Lang. Syst. (TOPLAS), 8, 2, pp. 244-263, (1986); Emerson E.A.; Halpern J.Y., “Sometimes” and “not never” revisited: On branching versus linear time temporal logic, J. ACM, 33, 1, pp. 151-178, (1986); Kozen D., Results on the propositional μ-calculus, Theoret. Comput. Sci., 27, pp. 333-354, (1983); Gordon M.J.C.; Melham T.F., Introduction to HOL: A Theorem Proving Environment for Higher Order Logic, (1993); Blackburn P.; de Rijke M.; Venema Y., Modal Logic, (2001); Alur R.; Henzinger T.A., A really temporal logic, J. ACM, 41, 1, pp. 181-204, (1994); Baier C.; Katoen J.-P., Principles of Model Checking, (2008); Vardi M.Y.; Wolper P., Reasoning about Infinite Computations, (1994); Katoen J.-P., Probabilistic model checking, Proceedings of the 12th International Conference on Computer Aided Verification, CAV, pp. 358-372, (2001); Hermanns H.; Herzog U.; Katoen J.-P., Process algebra for performance evaluation, Theoret. Comput. Sci., 274, 1-2, pp. 43-87, (2002); Harel D., Statecharts: A visual formalism for complex systems, Sci. Comput. Program., 8, 3, pp. 231-274, (1987); Alur R.; Dill D.L., Hierarchical state machines, Proceedings of the 28th Annual ACM Symposium on Theory of Computing, STOC, pp. 671-682, (1996); Fritzson P., Introduction to Modeling and Simulation of Technical and Physical Systems with Modelica, (2011); Ptolemaeus C., System Design, Modeling, and Simulation using Ptolemy II, (2003); Murata T., Petri Nets: Properties, analysis and applications, Proc. IEEE, 77, 4, pp. 541-580, (1989); Jensen K., Coloured Petri Nets: Basic Concepts, Analysis Methods and Practical Use, (1997); Ramchandani C.V., (1974); Molloy M.K., Performance analysis using stochastic Petri nets, IEEE Trans. Comput., 31, 9, pp. 913-917, (1982); Genrich H.J.; Lautenbach K., System modelling with high-level Petri nets, Theoretical Computer Science, 13, pp. 109-135, (1981); Cousot P.; Cousot R., Abstract interpretation: A unified lattice model for static analysis of programs by construction or approximation of fixpoints, Conference Record of the Fourth Annual ACM SIGPLAN-SIGACT Symposium on Principles of Programming Languages, pp. 238-252, (1977); Blanchet B.; Cousot P.; Cousot R.; Feret J.; Mauborgne L.; Mine A.; Monniaux D.; Rival X., A static analyzer for large safety-critical software, Proceedings of the ACM SIGPLAN 2003 Conference on Programming Language Design and Implementation, pp. 196-207, (2003); Facebook B., Infer static analyzer, (2015); Nielson F.; Nielson H.R.; Hankin C., Principles of Program Analysis, (1999); Coverity F., Coverity static analysis, (2010); PVS-Studio F., PVS-studio static analysis tool, (2010); FindBugs F., FindBugs static analysis tool, (2007); Holzmann G.J., The model checker SPIN, IEEE Trans. Softw. Eng., 23, 5, pp. 279-295, (1997); Cimatti A.; Clarke E.; Giunchiglia E.; Giunchiglia F.; Pistore M.; Roveri M.; Sebastiani R.; Tacchella A., Nusmv 2: An opensource tool for symbolic model checking, Computer Aided Verification: 14th International Conference, CAV 2002 Copenhagen, Denmark, July 27–31, 2002 Proceedings 14, pp. 359-364, (2002); Behrmann G.; David A.; Larsen K.G., A tutorial on uppaal, Form. Methods Real- Time Syst., pp. 200-236, (2004); Bertot Y.; Casteran P., Interactive Theorem Proving and Program Development: Coq'Art: The Calculus of Inductive Constructions, (2004); TNipkow O.; Paulson L.C.; Wenzel M., Isabelle/HOL: A proof assistant for higher-order logic, Lecture Notes in Computer Science, 2283, (2002); Norell U., Dependently typed programming in agda, Proceedings of the 4th International Workshop on Types in Language Design and Implementation, TLDI’09, pp. 1-2, (2009); Cuoq P.; Signoles J.; Kosmatov N.; Prevosto V.; Chang B.-Y.E.; Rival X., Frama-C: A oftware analysis perspective. proceedings of the 10th international conference on software engineering and formal methods, pp. 233-247, (2012); Leino K.R.M., Dafny: An automatic program verifier for functional correctness, Proceedings of the 16th International Con- ference on Logic for Programming, Artificial Intelligence, and Rea- soning, pp. 348-370, (2010); Beckert B.; Hahnle R.; Schmitt P.H., Verification of Object-Oriented Software: The KeY Approach, (2007); Wirth N., Program development by stepwise refinement, Commun. ACM, 14, 4, pp. 221-227, (1971); Abrial J.R., Modeling in Event-B: System and Software Engineering, (2010); Holzmann G.J., Promela Manual Pages, (2003); Holzmann G.J., The SPIN Model Checker: Primer and Reference Manual, (2003); Eilers M.; Muller P., Nagini: a static verifier for Python, Computer Aided Verification: 30th International Conference, CAV 2018, Held as Part of the Federated Logic Conference, FloC 2018, Oxford, UK, July 14-17, 2018, Proceedings, Part I 30, pp. 596-603, (2018); Roziere B.; Gehring J.; Gloeckle F.; Sootla S.; Gat I.; Tan X.E.; Adi Y.; Liu J.; Remez T.; Rapin J., Code Llama: Open foundation models for code, (2023); Li R.; Allal L.B.; Zi Y.; Muennighoff N.; Kocetkov D.; Mou C.; Marone M.; Akiki C.; Li J.; Chim J., Starcoder: may the source be with you!, (2023); Koziolek H.; Gruner S.; Hark R.; Ashiwal V.; Linsbauer S.; Eskandani N., LLM-based and retrieval-augmented control code generation, Proc. 1st Int. Workshop on Large Language Models for Coffice (LLM4Code) at ICSE, 2024, (2024); Zhu T.; Li Z.; Pan M.; Shi C.; Zhang T.; Pei Y.; Li X., Deep is better? An empirical comparison of information retrieval and deep learning approaches to code summarization, ACM Trans. Softw. Eng. Methodol., 33, 3, pp. 1-37, (2024); Jhala R.; Majumdar R., Software model checking, ACM Comput. Surv., 41, 4, pp. 1-54, (2009); Cosler M.; Hahn C.; Mendoza D.; Schmitt F.; Trippel C., nl2spec: Interactively translating unstructured natural language to temporal logics with large language models, International Conference on Computer Aided Verification, pp. 383-396, (2023); Zrelli R.; Amaral Misson H.; Ben Attia M.; Gohring de Magalhaes F.; Shabah A.; Nicolescu G., Natural2CTL: A dataset for natural language requirements and their CTL formal equivalents, International Working Conference on Requirements Engineering: Foundation for Software Quality, pp. 205-216, (2024); Emerson E.A.; Mok A.K.; Sistla A.P.; Srinivasan J., Quantitative temporal reasoning, Real-Time Syst., 4, 4, pp. 331-352, (1992); Emerson E.A., Model checking and the mu-calculus., Descr. Complex. Finite Model., 31, pp. 185-214, (1996); Hartmanns A.; Klauck M.; Parker D.; Quatmann T.; Ruijters E., The quantitative verification benchmark set, International Conference on Tools and Algorithms for the Construction and Analysis of Systems, pp. 344-350, (2019); Jasper M.; Mues M.; Schluter M.; Steffen B.; Howar F., Rers 2018: Ctl, ltl, and reachability, Leveraging Applications of Formal Methods, Verification and Validation. Verification: 8th International Symposium, ISoLA 2018, Limassol, Cyprus, November 5-9, 2018, Proceedings, Part II 8, pp. 433-447, (2018); Mazzanti F.; Ferrari A., Ten diverse formal models for a CBTC automatic train supervision system, (2018); Kamburjan E.; Hahnle R., Prototyping formal system models with active objects, (2018); Gleirscher M.; van de Pol J.; Woodcock J., A manifesto for applicable formal methods, Softw. Syst. Model., 22, 6, pp. 1737-1749, (2023); Ferrari A.; Mazzanti F.; Basile D., pp. 62-74, (2020); Barnat J.; Brim L.; Beran J.; Oliveira I.R., Executing model checking counterexamples in simulink, 2012 Sixth International Symposium on Theoretical Aspects of Software Engineering, pp. 245-248, (2012); Geng M.; Wang S.; Dong D.; Wang H.; Li G.; Jin Z.; Mao X.; Liao X., Large language models are few-shot summarizers: Multi-intent comment generation via in-context learning, pp. 1-13, (2024); Nam D.; Macvean A.; Hellendoorn V.; Vasilescu B.; Myers B., Using an LLM to help with code understanding, pp. 1-13, (2024); Cherukuri H.; Ferrari A.; Spoletini P., Towards explainable formal methods: From LTL to natural language with neural machine translation, REFSQ, pp. 79-86, (2022); Balfroid M.; Vanderose B.; Devroey X., Towards LLM-Generated Code Tours for Onboarding, (2024); Basile D.; ter Beek M.H.; Ferrari A.; Legay A., Modelling and analysing ERTMS L3 moving block railway signalling with simulink and uppaal SMC, Formal Methods for Industrial Critical Systems: 24th International Conference, FMICS 2019, Amsterdam, the Netherlands, August 30–31, 2019, Proceedings 24, pp. 1-21, (2019); Ferrari A.; Mazzanti F.; Basile D.; ter Beek M.H., Systematic evaluation and usability analysis of formal methods tools for railway signaling system design, IEEE Trans. Softw. Eng., 48, 11, pp. 4675-4691, (2021); Giannakopoulou D.; Pressburger T.; Mavridou A.; Schumann J., Automated formalization of structured natural language requirements, Inf. Softw. Technol., 137, (2021); Mazzanti F.; Ferrari A.; Spagnolo G.O., Towards formal methods diversity in railways: an experience report with seven frameworks, Int. J. Softw. Tools Technol. Transf., 20, pp. 263-288, (2018); Pan R.; Ibrahimzada A.R.; Krishna R.; Sankar D.; Wassi L.P.; Merler M.; Sobolev B.; Pavuluri R.; Sinha S.; Jabbarvand R., Lost in translation: A study of bugs introduced by large language models while translating code, pp. 1-13, (2024); Anand S.; Burke E.K.; Chen T.Y.; Clark J.; Cohen M.B.; Grieskamp W.; Harman M.; Harrold M.J.; McMinn P.; Bertolino A., An orchestrated survey of methodologies for automated software test case generation, J. Syst. Softw., 86, 8, pp. 1978-2001, (2013); Pauzi Z.; Capiluppi A., Applications of natural language processing in software traceability: A systematic mapping study, J. Syst. Softw., 198, (2023); Allen B.P.; Stork L.; Groth P.T., Knowledge engineering using large language models, (2023); Mateiu P.; Groza A., Ontology engineering with large language models, 2023 25th International Symposium on Symbolic and Numeric Algorithms for Scientific Computing, SYNASC, pp. 226-229, (2023); Buchmann R.; Eder J.; Fill H.-G.; Frank U.; Karagiannis D.; Laurenzi E.; Mylopoulis J.; Plexousakis D.; Santos M.Y., Large language models: Expectations for semantics-driven systems engineering, (2024); Yang H.; De Roeck A.; Gervasi V.; Willis A.; Nuseibeh B., Analysing anaphoric ambiguity in natural language requirements, Requir. Eng., 16, pp. 163-189, (2011); Ahmed T.; Devanbu P., Few-shot training LLMs for project-specific code-summarization, pp. 1-5, (2022); Zhou X.; Kim K.; Xu B.; Han D.; He J.; Lo D., Generation-based code review automation: how far are we?, 2023 IEEE/ACM 31st International Conference on Program Comprehension, ICPC, pp. 215-226, (2023); Elrakaiby Y.; Ferrari A.; Spoletini P.; Gnesi S.; Nuseibeh B., Using argumentation to explain ambiguity in requirements elicitation interviews, 2017 IEEE 25th International Requirements Engineering Conference, RE, pp. 51-60, (2017); Elrakaiby Y.; Ferrari A.; Mylopoulos J., Care: A refinement calculus for requirements engineering based on argumentation semantics, 2018 IEEE 26th International Requirements Engineering Conference, RE, pp. 364-369, (2018); Yildirim I.; Paul L., From task structures to world models: what do LLMs know?, Trends Cogn. Sci., (2024); Sarker L.; Downing M.; Desai A.; Bultan T., Syntactic robustness for LLM-based code generation, (2024); Azerbayev Z.; Schoelkopf H.; Paster K.; Santos M.D.; McAleer S.; Jiang A.Q.; Deng J.; Biderman S.; Welleck S., Llemma: An open language model for mathematics, (2023); Mirzadeh I.; Alizadeh K.; Shahrokhi H.; Tuzel O.; Bengio S.; Farajtabar M., GSM-symbolic: Understanding the limitations of mathematical reasoning in large language models, (2024); Yang K.; Swope A.; Gu A.; Chalamala R.; Song P.; Yu S.; Godil S.; Prenger R.J.; Anandkumar A., Leandojo: Theorem proving with retrieval-augmented language models, Adv. Neural Inf. Process. Syst., 36, (2024); Liu P.; Yuan W.; Fu J.; Jiang Z.; Hayashi H.; Neubig G., Pre-train, prompt, and predict: A systematic survey of prompting methods in natural language processing, ACM Comput. Surv., 55, 9, pp. 1-35, (2023); Lee S.; Sim W.; Shin D.; Hwang S.; Seo W.; Park J.; Lee S.; Kim S.; Kim S., Reasoning abilities of large language models: In-depth analysis on the abstraction and reasoning corpus, (2024); Gallistel C.R.; King A.P., Memory and the Computational Brain: Why Cognitive Science Will Transform Neuroscience, (2011); Achiam J.; Adler S.; Agarwal S.; Ahmad L.; Akkaya I.; Aleman F.L.; Almeida D.; Altenschmidt J.; Altman S.; Anadkat S., Gpt-4 technical report, (2023); Chen Z.Z.; Ma J.; Zhang X.; Hao N.; Yan A.; Nourbakhsh A.; Yang X.; McAuley J.; Petzold L.; Wang W.Y., A survey on large language models for critical societal domains: Finance, healthcare, and law, (2024); Wang X.; Wei J.; Schuurmans D.; Le Q.; Chi E.; Narang S.; Chowdhery A.; Zhou D., Self-consistency improves chain of thought reasoning in language models, (2022); Singh G.; Gehr T.; Mirman M.; Puschel M.; Vechev M., Fast and effective robustness certification, Advances in Neural Information Processing Systems, 31, (2018); Boudardara F.; Boussif A.; Meyer P.-J.; Ghazel M., A review of abstraction methods towards verifying neural networks, ACM Trans. Embed. Comput. Syst., (2023); Amaral O.; Azeem M.I.; Abualhaija S.; Briand L.C., Nlp-based automated compliance checking of data processing agreements against GDPR, (2023); Breaux T.D.; Gordon D.G., Regulatory requirements traceability and analysis using semi-formal specifications, REFSQ, pp. 141-157, (2013); Bartocci E.; Falcone Y.; Francalanza A.; Reger G., Introduction to runtime verification, Lect. Runtime Verification: Introd. Adv. Top., pp. 1-33, (2018); Wang B.; Chen W.; Pei H.; Xie C.; Kang M.; Zhang C.; Xu C.; Xiong Z.; Dutta R.; Schaeffer R.; Truong S.T.; Arora S.; Mazeika M.; Hendrycks D.; Lin Z.; Cheng Y.; Koyejo S.; Song D.; Li B., DecodingTrust: A comprehensive assessment of trustworthiness in GPT models, Advances in Neural Information Processing Systems 36: Annual Conference on Neural Information Processing Systems 2023, NeurIPS 2023, New Orleans, la, USA, December 10 - 16, 2023, (2023); Huang D.; Bu Q.; Zhang J.; Xie X.; Chen J.; Cui H., Bias testing and mitigation in LLM-based code generation, (2024); Aydemir F.B.; Dalpiaz F., A roadmap for ethics-aware software engineering, Proceedings of the International Workshop on Software Fairness, FairWare ’18, pp. 15-21, (2018); Franch X.; Jedlitschka A.; Martinez-Fernandez S., A requirements engineering perspective to AI-based systems development: A vision paper, Requirements Engineering: Foundation for Software Quality - 29th International Working Conference, REFSQ 2023, Barcelona, Spain, April 17-20, 2023, Proceedings, Lecture Notes in Computer Science, 13975, pp. 223-232, (2023); ter Beek M.H.; Ferrari A., Empirical formal methods: guidelines for performing empirical studies on formal methods, Software, 1, 4, (2022); Braun V.; Clarke V., Thematic Analysis, (2012); Hoda R., Qualitative Research with Socio-Technical Grounded Theory, (2024); Zhang Y.; Li Y.; Cui L.; Cai D.; Liu L.; Fu T.; Huang X.; Zhao E.; Zhang Y.; Chen Y., Siren's song in the AI ocean: a survey on hallucination in large language models, (2023); Herrmann A., Requirements engineering in practice: There is no requirements engineer position, Requirements Engineering: Foundation for Software Quality: 19th International Working Conference, REFSQ 2013, Essen, Germany, April 8-11, 2013. Proceedings 19, pp. 347-361, (2013); Chotisarn N.; Merino L.; Zheng X.; Lonapalawong S.; Zhang T.; Xu M.; Chen W., A systematic literature review of modern software visualization, J. Vis., 23, pp. 539-558, (2020); Legay A.; Delahaye B.; Bensalem S., Statistical model checking: An overview, International Conference on Runtime Verification, pp. 122-135, (2010); Jeon S.; Cho K.; Kang C.G.; Lee J.; Oh H.; Kang J., Quantum probabilistic model checking for time-bounded properties, Proc. ACM Program. Lang., 8, OOPSLA2, pp. 557-587, (2024)</t>
  </si>
  <si>
    <t>A. Ferrari; Consiglio Nazionale delle Ricerche (CNR), Istituto di Scienza e Tecnologie dell'Informazione ”A. Faedo” (ISTI), Pisa, Italy; email: alessio.ferrari@isti.cnr.it</t>
  </si>
  <si>
    <t>Ferrari A.; Abualhaijal S.; Arora C.</t>
  </si>
  <si>
    <t>Ferrari, Alessio (55765001561); Abualhaijal, Sallam (55258471800); Arora, Chetan (55848706400)</t>
  </si>
  <si>
    <t>55765001561; 55258471800; 55848706400</t>
  </si>
  <si>
    <t>Model Generation with LLMs: From Requirements to UML Sequence Diagrams</t>
  </si>
  <si>
    <t>10.1109/REW61692.2024.00044</t>
  </si>
  <si>
    <t>https://www.scopus.com/pages/publications/85203104651?origin=resultslist</t>
  </si>
  <si>
    <t>Consiglio Nazionale Delle Ricerche (CNR), Italy; SnT University of Luxembourg, Luxembourg; Monash University, Australia</t>
  </si>
  <si>
    <t>Ferrari A., Consiglio Nazionale Delle Ricerche (CNR), Italy; Abualhaijal S., SnT University of Luxembourg, Luxembourg; Arora C., Monash University, Australia</t>
  </si>
  <si>
    <t>Complementing natural language (NL) requirements with graphical models can improve stakeholders' communication and provide directions for system design. However, creating models from requirements involves manual effort. The advent of generative large language models (LLMs), ChatGPT being a notable example, offers promising avenues for automated assistance in model generation. This paper investigates the capability of ChatGPT to generate a specific type of model, i.e., UML sequence diagrams, from NL requirements. We conduct a qualitative study in which we examine the sequence diagrams generated by ChatGPT for 28 requirements documents of various types and from different domains. Observations from the analysis of the generated diagrams have systematically been captured through evaluation logs, and categorized through thematic analysis. Our results indicate that, although the models generally conform to the standard and exhibit a reasonable level of understandability, their completeness and correctness with respect to the specified requirements often present challenges. This issue is particularly pronounced in the presence of requirements smells, such as ambiguity and inconsistency. The insights derived from this study can influence the practical utilization of LLMs in the RE process, and open the door to novel RE-specific prompting strategies targeting effective model generation.  © 2024 IEEE.</t>
  </si>
  <si>
    <t>ChatGPT; Large Language Models (LLMs); Model Generation; Natural Language Processing (NLP); Prompt Engineering; Sequence Diagrams</t>
  </si>
  <si>
    <t>Natural language processing systems; Requirements engineering; ChatGPT; Language model; Language processing; Large language model; Model generation; Natural language processing; Natural languages; Prompt engineering; Sequence diagrams; UML sequence diagrams; Graphic methods</t>
  </si>
  <si>
    <t>Jolak R.; Savary-Leblanc M.; Dalibor M.; Wortmann A.; Hebig R.; Vincur J.; Polasek I.; Le Pallec X.; Gerard S.; Chaudron M.R., Software engineering whispers: The effect of textual vs. graphical software design descriptions on software design communication, Empirical software engineering, 25, pp. 4427-4471, (2020); Wagner S.; Fernandez D.M.; Felderer M.; Vetro A.; Kalinowski M.; Wieringa R.; Pfahl D.; Conte T.; Christiansson M.-T.; Greer D., Status quo in requirements engineering: A theory and a global family of surveys, ACM TOSEM, 28, 2, pp. 1-48, (2019); Ambriola V.; Gervasi V., On the systematic analysis of natural language requirements with CIRCE, ASE, 13, pp. 107-167, (2006); Arora C.; Sabetzadeh M.; Nejati S.; Briand L., An active learning approach for improving the accuracy of automated domain model extraction, ACM TOSEM, 28, 1, pp. 1-34, (2019); Horkoff J.; Aydemir F.B.; Cardoso E.; Li T.; Mate A.; Paja E.; Salnitri M.; Piras L.; Mylopoulos J.; Giorgini P., Goal-oriented requirements engineering: An extended systematic mapping study, REJ, 24, pp. 133-160, (2019); Unified modeling language (UML) 2. 5. 1 core specification, (2017); Yue T.; Briand L.C.; Labiche Y., AToucan: An automated framework to derive UML analysis models from use case models, ACM TOSEM, 24, 3, pp. 1-52, (2015); Jahan M.; Abad Z.S.H.; Far B., Generating sequence diagram from natural language requirements, REW'21. IEEE, pp. 39-48, (2021); Saini R.; Mussbacher G.; Guo J.L.; Kienzle J., Automated, interactive, and traceable domain modelling empowered by artificial intelligence, SoSym, pp. 1-31, (2022); Arora C.; Grundy J.; Abdelrazek M., Advancing requirements engineering through generative AI: Assessing the role of LLMs, (2023); Ahmed S.; Ahmed A.; Eisty N.U., Automatic transformation of natural to unified modeling language: A systematic review, SERA'22. IEEE, pp. 112-119, (2022); Chen B.; Chen K.; Hassani S.; Yang Y.; Amyot D.; Lessard L.; Mussbacher G.; Sabetzadeh M.; Varro D., On the use of GPT-4 for creating goal models: An exploratory study, REW'23. IEEE, pp. 262-271, (2023); Camara J.; Troya J.; Burgueno L.; Vallecillo A., On the assessment of generative AI in modeling tasks: An experience report with ChatGPT and UML, SoSym, pp. 1-13, (2023); Chen K.; Yang Y.; Chen B.; Lopez J.A.H.; Mussbacher G.; Varro D., Automated domain modeling with large language models: A comparative study, MODELS'23. IEEE, pp. 162-172, (2023); Stol K.-J.; Fitzgerald B., Guidelines for conducting software engineering research, Contemporary Empirical Methods in Software Engineering, pp. 27-62, (2020); Guest G.; MacQueen K.M.; Namey E.E., Applied thematic analysis, (2011); Zhao L.; Alhoshan W.; Ferrari A.; Letsholo K.J.; Ajagbe M.A.; Chioasca E.-V.; Batista-Navarro R.T., Natural language processing for requirements engineering: A systematic mapping study, ACM Computing Surveys, 54, 3, pp. 1-41, (2021); Kof L., Scenarios: Identifying missing objects and actions by means of computational linguistics, RE'07. IEEE, pp. 121-130, (2007); Min B.; Ross H.; Sulem E.; Veyseh A.P.B.; Nguyen T.H.; Sainz O.; Agirre E.; Heintz I.; Roth D., Recent advances in natural language processing via large pre-trained language models: A survey, ACM Computing Surveys, 56, 2, pp. 1-40, (2023); Fan A.; Gokkaya B.; Harman M.; Lyubarskiy M.; Sengupta S.; Yoo S.; Zhang J.M., Large language models for software engineering: Survey and open problems, (2023); Hou X.; Zhao Y.; Liu Y.; Yang Z.; Wang K.; Li L.; Luo X.; Lo D.; Grundy J.; Wang H., Large language models for software engineering: A systematic literature review, (2023); Jain C.; Anish P.R.; Singh A.; Ghaisas S., A transformer-based approach for abstractive summarization of requirements from obligations in software engineering contracts, RE'23. IEEE, pp. 169-179, (2023); Rodriguez A.D.; Dearstyne K.R.; Cleland-Huang J., Prompts matter: Insights and strategies for prompt engineering in automated software traceability, REW'23. IEEE, pp. 455-464, (2023); Ronanki K.; Cabrero-Daniel B.; Horkoff J.; Berger C., Requirements engineering using generative AI: Prompts and prompting patterns, (2023); White J.; Hays S.; Fu Q.; Spencer-Smith J.; Schmidt D.C., ChatGPT prompt patterns for improving code quality, refactoring, requirements elicitation, and software design, (2023); Kundu D.; Samanta D.; Mall R., Automatic code generation from unified modelling language sequence diagrams, IET Software, 7, 1, pp. 12-28, (2013); Ferrari A.; Spagnolo G.O.; Gnesi S., Pure: A dataset of public requirements documents, RE'17. IEEE, pp. 502-505, (2017); Dalpiaz F.; Sturm A., Conceptualizing requirements using user stories and use cases: A controlled experiment, REFSQ'20., pp. 221-238, (2020); Braun V.; Clarke V., To saturate or not to saturate Questioning data saturation as a useful concept for thematic analysis and sample-size rationales, Qualitative research in sport, exercise and health, 13, 2, pp. 201-216, (2021); White J.; Fu Q.; Hays S.; Sandborn M.; Olea C.; Gilbert H.; Elnashar A.; Spencer-Smith J.; Schmidt D.C., A prompt pattern catalog to enhance prompt engineering with ChatGPT, (2023); Zowghi D.; Gervasi V., On the interplay between consistency, completeness, and correctness in requirements evolution, IST, 45, 14, pp. 993-1009, (2003); ISO/IEC/IEEE international standard-systems and software engineering-life cycle processes-requirements engineering, pp. 1-104, (2018); Alessio F.; Sallam A.; Chetan A., Model Generation from Requirements with LLMs: An Exploratory Study-Replication Package, (2024); Cohen J., A coefficient of agreement for nominal scales, Educational and Psychological Measurement, 20, 1, (1960); Abrahao S.; Insfran E.; Carsi J.A.; Genero M., Evaluating requirements modeling methods based on user perceptions: A family of experiments, Inf. Sci, 181, 16, pp. 3356-3378, (2011); Cohen J., Statistical power analysis for the behavioral sciences, (2013); Clarke V.; Braun V., Thematic analysis, The journal of positive psychology, 12, 3, pp. 297-298, (2017); Ronanki K.; Berger C.; Horkoff J., Investigating ChatGPT's potential to assist in requirements elicitation processes, SEAA'23. IEEE, pp. 354-361, (2023); Sallou J.; Durieux T.; Panichella A., Breaking the silence: The threats of using LLMs in software engineering, (2023)</t>
  </si>
  <si>
    <t>A. Ferrari; Consiglio Nazionale Delle Ricerche (CNR), Italy; email: alessio.ferrari@isti.cnr.it</t>
  </si>
  <si>
    <t>Vasudevan P.; Reddivari S.</t>
  </si>
  <si>
    <t>Vasudevan, Poonkuzhali (59932410100); Reddivari, Sandeep (49663771900)</t>
  </si>
  <si>
    <t>59932410100; 49663771900</t>
  </si>
  <si>
    <t>The Role of Generative AI Models in Requirements Engineering: A Systematic Literature Review</t>
  </si>
  <si>
    <t>ACMSE 2025 - Proceedings of the 2025 ACM Southeast Conference</t>
  </si>
  <si>
    <t>10.1145/3696673.3723053</t>
  </si>
  <si>
    <t>https://www.scopus.com/pages/publications/105007411861?origin=resultslist</t>
  </si>
  <si>
    <t>University of North Florida, Jacksonville, FL, United States</t>
  </si>
  <si>
    <t>Vasudevan P., University of North Florida, Jacksonville, FL, United States; Reddivari S., University of North Florida, Jacksonville, FL, United States</t>
  </si>
  <si>
    <t>The software engineering field is experiencing rapid growth, driven by recent advancements in Artificial Intelligence (AI), particularly in Generative AI (GenAI) and Large Language Models (LLMs). Requirements Engineering (RE), a critical phase in software development, involves gathering and defining software requirements. However, research on the impact of GenAI and LLMs within RE remains limited. This paper examines the adoption of GenAI in RE, with the aim of exploring its practical implications, identifying current research trends, and highlighting areas for future development. To achieve this, a systematic literature review was conducted, addressing three research questions and analyzing 44 studies published over the past decade. The findings reveal that GenAI models, especially LLMs, are extensively employed in a variety of RE tasks, underscoring the versatility and potential of LLMs in enhancing the RE process. © 2025 Copyright held by the owner/author(s). Publication rights licensed to ACM.</t>
  </si>
  <si>
    <t>Generative AI; Large Language Models; Requirements Engineering</t>
  </si>
  <si>
    <t>Application programs; Computer aided software engineering; Computer operating systems; Computer software maintenance; Engineering research; Software design; Software packages; Software prototyping; Software quality; Software testing; Verification; Critical phasis; Engineering fields; Generative artificial intelligence; Intelligence models; Language model; Large language model; Rapid growth; Requirement engineering; Software requirements; Systematic literature review; Requirements engineering</t>
  </si>
  <si>
    <t>Abbas M.; Ferrari A.; Shatnawi A.; Enoiu E.; Saadatmand M.; Sundmark D., On the Relationship between Similar Requirements and Similar Software: A Case Study in the Railway Domain, Requirements Engineering, 28, 1, pp. 23-47, (2023); Ajagbe M.; Zhao L., Retraining a BERT Model for Transfer Learning in Requirements Engineering: A Preliminary Study, 2022 IEEE 30th International Requirements Engineering Conference (RE), pp. 309-315, (2022); Akay H.; Kim S.-G., Extracting Functional Requirements from Design Documentation Using Machine Learning, Procedia CIRP, 100, pp. 31-36, (2021); Alhoshan W.; Ferrari A.; Zhao L., Zero-shot Learning for Requirements Classification: An Exploratory Study, Information and Software Technology, 159, (2023); Arora C.; Grundy J.; Abdelrazek M., Advancing Requirements Engineering through Generative AI: Assessing the Role of LLMs, (2023); Arulmohan S.; Meurs M.-J.; Mosser S., Extracting Domain Models from Textual Tequirements in the Era of Large Language Models, 2023 ACM/IEEE International Conference on Model Driven Engineering Languages and Systems Companion (MODELS-C), pp. 580-587, (2023); Belzner L.; Gabor T.; Wirsing M., Large Language Model Assisted Software Engineering: Prospects, Challenges, and a Case Study, International Conference on Bridging the Gap between AI and Reality, pp. 355-374, (2023); Bertram V.; Boss M.; Kusmenko E.; Nachmann I.H.; Rumpe B.; Trotta D.; Wachtmeister L., Neural Language Models and Few Shot Learning for Systematic Requirements Processing in MDSE, Proceedings of the 15th ACM SIGPLAN International Conference on Software Language Engineering, pp. 260-265, (2022); Borg M., Requirements Engineering and Large Language Models: Insights From a Panel, IEEE Software, 41, 2, pp. 6-10, (2024); Carvallo J.P.; Erazo-Garzon L., On the Use of ChatGPT to Support Requirements Engineering Teaching and Learning Process, Latin American Conference on Learning Technologies, pp. 328-342, (2023); Chen B.; Chen K.; Hassani S.; Yang Y.; Amyot D.; Lessard L.; Mussbacher G.; Sabetzadeh M.; Varro D., On the Use of GPT-4 for Creating Goal Models: An Exploratory Study, 2023 IEEE 31st International Requirements Engineering Conference Workshops (REW), pp. 262-271, (2023); Das S.; Deb N.; Cortesi A.; Chaki N., Sentence Embedding Models for Similarity Detection of Software Requirements, SN Computer Science, 2, pp. 1-11, (2021); Das S.; Deb N.; Cortesi A.; Chaki N., Extracting Goal Models from Natural Language Requirement Specifications, Journal of Systems and Software, 211, 2024, (2024); de Araujo A.F.; Marcacini R.M., RE-BERT: Automatic Extraction of Software Requirements from App Reviews Using BERT Language Model, Proceedings of the 36th annual ACM symposium on applied computing, pp. 1321-1327, (2021); De Vito G.; Palomba F.; Gravino C.; Martino S.D.; Ferrucci F., Echo: An Approach to Enhance Use Case Quality Exploiting Large Language Models, 2023 49th Euromicro Conference on Software Engineering and Advanced Applications (SEAA), pp. 53-60, (2023); Deshpande G.; Sheikhi B.; Chakka S.; Zotegouon D.L.; Masahati M.N.; Ruhe G., Is BERT the New Silver Bullet?-An Empirical Investigation of Requirements Dependency Classification, 2021 IEEE 29th International Requirements Engineering Conference Workshops (REW), pp. 136-145, (2021); Devlin J.; Chang M.-W.; Lee K.; Toutanova K., BERT: Pre-training of Deep Bidirectional Transformers for Language Understanding, (2018); El-Hajjami A.; Fafin N.; Salinesi C., Which AI Technique Is Better to Classify Requirements? An Experiment with SVM, LSTM, and, (2023); Fan A.; Gokkaya B.; Harman M.; Lyubarskiy M.; Sengupta S.; Yoo S.; Zhang J.M., Large Language Models for Software Engineering: Survey and Open Problems, 2023 IEEE/ACM International Conference on Software Engineering: Future of Software Engineering (ICSE-FoSE), pp. 31-53, (2023); Fantechi A.; Gnesi S.; Passaro L.; Semini L., Inconsistency Detection in Natural Language Requirements Using ChatGPT: A Preliminary Evaluation, 2023 IEEE 31st International Requirements Engineering Conference (RE), pp. 335-340, (2023); Fu M.; Tantithamthavorn C., GPT2SP: A Transformer-based Agile Story Point Estimation Approach, IEEE Transactions on software engineering, 49, 2, pp. 611-625, (2022); Goossens A.; De Smedt J.; Vanthienen J., Comparing the Performance of GPT-3 with BERT for Decision Requirements Modeling, International Conference on Cooperative Information Systems, pp. 448-458, (2023); Gorer B.; Aydemir F.B., Generating Requirements Elicitation Interview Scripts with Large Language Models, 2023 IEEE 31st International Requirements Engineering Conference Workshops (REW), pp. 44-51, (2023); Han L.; Zhou Q.; Li T., Improving Requirements Classification Models Based on Explainable Requirements Concerns, 2023 IEEE 31st International Requirements Engineering Conference Workshops (REW), pp. 95-101, (2023); Herwanto G.B.; Quirchmayr G.; Tjoa A.M., A Named Entity Recognition Based Approach for Privacy Requirements Engineering, 2021 IEEE 29th International Requirements Engineering Conference Workshops (REW), pp. 406-411, (2021); Hey T.; Keim J.; Koziolek A.; Tichy W.F., Norbert: Transfer Learning for Requirements Classification, 2020 IEEE 28th International Requirements Engineering Conference (RE), pp. 169-179, (2020); Hofmann H.F.; Lehner F., Requirements Engineering as a Success Factor in Software Projects, IEEE software, 18, 4, (2001); Jain C.; Anish P.R.; Singh A.; Ghaisas S., A Transformer-based Approach for Abstractive Summarization of Requirements from Obligations in Software Engineering Contracts, 2023 IEEE 31st International Requirements Engineering Conference (RE), pp. 169-179, (2023); Kaur K.; Kaur P., BERT-CNN: Improving BERT for Requirements Classification Using CNN, Procedia Computer Science, 218, pp. 2604-2611, (2023); Kaur K.; Kaur P., Improving BERT Model for Requirements Classification by Bidirectional LSTM-CNN Deep Model, Computers and Electrical Engineering, 108, (2023); Kitchenham B., Procedures for Performing Systematic Reviews, 33, pp. 1-26, (2004); Liu K.; Reddivari S.; Reddivari K., Artificial Intelligence in Software Requirements Engineering: State-of-the-Art, 2022 IEEE 23rd International Conference on Information Reuse and Integration for Data Science (IRI), pp. 106-111, (2022); Luitel D.; Hassani S.; Sabetzadeh M., Improving Requirements Completeness: Automated Assistance through Large Language Models, Requirements Engineering, pp. 1-23, (2024); Luo X.; Xue Y.; Xing Z.; Sun J., PRCBERT: Prompt Learning for Requirement Classification Using BERT-based Pretrained Language Models, Proceedings of the 37th IEEE/ACM International Conference on Automated Software Engineering, pp. 1-13, (2022); Marczak-Czajka A.; Cleland-Huang J., Using ChatGPT to Generate Human-Value User Stories as Inspirational Triggers, 2023 IEEE 31st International Requirements Engineering Conference Workshops (REW), pp. 52-61, (2023); Nakagawa H.; Honiden S., MAPE-K Loop-based Goal Model Generation Using Generative AI, 2023 IEEE 31st International Requirements Engineering Conference Workshops (REW), pp. 247-251, (2023); Nguyen-Duc A.; Cabrero-Daniel B.; Przybylek A.; Arora C.; Khanna D.; Herda T.; Rafiq U.; Melegati J.; Guerra E.; Kemell K.-K., Generative Artificial Intelligence for Software Engineering-A Research Agenda, (2023); Pereira F.C.; Neto G.B.; De Lima L.F.; Silva F.; Peres L.M., A Tool for Software Requirement Allocation Using Artificial Intelligence Planning, 2022 IEEE 30th International Requirements Engineering Conference (RE), pp. 257-258, (2022); Rajbhoj A.; Somase A.; Kulkarni P.; Kulkarni V., Accelerating Software Development Using Generative AI: ChatGPT Case Study, Proceedings of the 17th Innovations in Software Engineering Conference, pp. 1-11, (2024); Ronanki K.; Berger C.; Horkoff J., Investigating ChatGPT's Potential to Assist in Requirements Elicitation Processes, 2023 49th Euromicro Conference on Software Engineering and Advanced Applications (SEAA), pp. 354-361, (2023); Ronanki K.; Cabrero-Daniel B.; Horkoff J.; Berger C., Requirements Engineering Using Generative AI: Prompts and Prompting Patterns, (2023); Ruan K.; Chen X.; Jin Z., Requirements Modeling Aided by ChatGPT: An Experience in Embedded Systems, 2023 IEEE 31st International Requirements Engineering Conference Workshops (REW), pp. 170-177, (2023); Sainani A.; Anish P.R.; Joshi V.; Ghaisas S., Extracting and Classifying Requirements from Software Engineering Contracts, 2020 IEEE 28th International Requirements Engineering Conference (RE), pp. 147-157, (2020); Subahi A.F., BERT-Based Approach for Greening Software Requirements Engineering Through Non-Functional Requirements, IEEE Access, (2023); Treude C.; Hata H., She Elicits Requirements and He Tests: Software Engineering Gender Bias in Large Language Models, 2023 IEEE/ACM 20th International Conference on Mining Software Repositories (MSR), pp. 624-629, (2023); Van Lamsweerde A., Requirements Engineering in the Year 00: A Research Perspective, Proceedings of the 22nd International Conference on Software Engineering, pp. 5-19, (2000); Vaswani A.; Shazeer N.; Parmar N.; Uszkoreit J.; Jones L.; Gomez A.N.; Kaiser L.; Polosukhin I., Attention is All You Need, Advances in Neural Information Processing Systems, 30, (2017); Wei J., Enhancing Requirements Elicitation through App Stores Mining: Health Monitoring App Case Study, 2023 IEEE 31st International Requirements Engineering Conference (RE), pp. 396-400, (2023); White J.; Hays S.; Fu Q.; Spencer-Smith J.; Schmidt D.C., ChatGPT Prompt Patterns for Improving Code Quality, Refactoring, Requirements Elicitation, and Software Design, (2023); Zhang L.; Ouyang L.; Qin J., Automatic Detection Method for Software Requirements Text with Language Processing Model, 2023 6th International Conference on Software Engineering and Computer Science (CSECS), pp. 1-5, (2023)</t>
  </si>
  <si>
    <t>ACM; Harrison College of Business and Computing</t>
  </si>
  <si>
    <t>2025 ACM Southeast Conference, ACMSE 2025</t>
  </si>
  <si>
    <t>24 April 2025 through 26 April 2025</t>
  </si>
  <si>
    <t>Cape Girardeau</t>
  </si>
  <si>
    <t>979-840071277-7</t>
  </si>
  <si>
    <t>ACMSE - Proc. ACM Southeast Conf.</t>
  </si>
  <si>
    <t>Singhal A.; Jain C.; Anish P.R.; Chakraborty A.; Ghaisas S.</t>
  </si>
  <si>
    <t>Singhal, Anmol (57226611182); Jain, Chirag (58254744100); Anish, Preethu Rose (55892550700); Chakraborty, Arkajyoti (57999491100); Ghaisas, Smita (36188418900)</t>
  </si>
  <si>
    <t>57226611182; 58254744100; 55892550700; 57999491100; 36188418900</t>
  </si>
  <si>
    <t>Generating Clarification Questions for Disambiguating Contracts</t>
  </si>
  <si>
    <t>2024 Joint International Conference on Computational Linguistics, Language Resources and Evaluation, LREC-COLING 2024 - Main Conference Proceedings</t>
  </si>
  <si>
    <t>https://www.scopus.com/pages/publications/85195950792?origin=resultslist</t>
  </si>
  <si>
    <t>TCS Research, India</t>
  </si>
  <si>
    <t>Singhal A., TCS Research, India; Jain C., TCS Research, India; Anish P.R., TCS Research, India; Chakraborty A., TCS Research, India; Ghaisas S., TCS Research, India</t>
  </si>
  <si>
    <t>Enterprises frequently enter into commercial contracts that can serve as vital sources of project-specific requirements. Contractual clauses are obligatory, and the requirements derived from contracts can detail the downstream implementation activities that non-legal stakeholders, including requirement analysts, engineers, and delivery personnel, need to conduct. However, comprehending contracts is cognitively demanding and error-prone for such stakeholders due to the extensive use of Legalese and the inherent complexity of contract language. Furthermore, contracts often contain ambiguously worded clauses to ensure comprehensive coverage. In contrast, non-legal stakeholders require a detailed and unambiguous comprehension of contractual clauses to craft actionable requirements. In this work, we introduce a novel legal NLP task that involves generating clarification questions for contracts. These questions aim to identify contract ambiguities on a document level, thereby assisting non-legal stakeholders in obtaining the necessary details for eliciting requirements. This task is challenged by three core issues: (1) data availability, (2) the length and unstructured nature of contracts, and (3) the complexity of legal text. To address these issues, we propose ConRAP, a retrieval-augmented prompting framework for generating clarification questions to disambiguate contractual text. Experiments conducted on contracts sourced from the publicly available CUAD dataset show that ConRAP with ChatGPT can detect ambiguities with an F2 score of 0.87. 70% of the generated clarification questions are deemed useful by human evaluators. © 2024 ELRA Language Resource Association: CC BY-NC 4.0.</t>
  </si>
  <si>
    <t>Ambiguity; Contracts; Large Language Models; Legal NLP; Prompting; Requirements Elicitation</t>
  </si>
  <si>
    <t>Clarifiers; Ambiguity; Commercial contracts; Down-stream; Language model; Large language model; Legal NLP; Prompting; Requirements analyst; Requirements elicitation; Vital sources; Natural language processing systems</t>
  </si>
  <si>
    <t>Bhatia Jaspreet; Breaux Travis D., Semantic incompleteness in privacy policy goals, 2018 IEEE 26th International Requirements Engineering Conference (RE), pp. 159-169, (2018); Chiang Wei-Lin; Li Zhuohan; Lin Zi; Sheng Ying; Wu Zhanghao; Zhang Hao; Zheng Lianmin; Zhuang Siyuan; Zhuang Yonghao; Gonzalez Joseph E.; Stoica Ion; Xing Eric P., Vicuna: An open-source chatbot impressing GPT-4 with 90%* ChatGPT quality, (2023); Conover Mike; Hayes Matt; Mathur Ankit; Xie Jianwei; Wan Jun; Shah Sam; Ghodsi Ali; Wendell Patrick; Zaharia Matei; Xin Reynold, Free Dolly: Introducing the world's first truly open instruction-tuned LLM, (2023); Garner Brian A., Black's Law Dictionary, (2014); Hendricks Dan; Burns Collin; Chen Anya; Ball Spencer, Cuad: An expert-annotated nlp dataset for legal contract review, (2021); Hu Edward J.; Shen Yelong; Wallis Phillip; Allen-Zhu Zeyuan; Li Yuanzhi; Wang Shean; Wang Lu; Chen Weizhu, Lora: Low-Rank Adaptation of Large Language Models, (2021); Jain Chirag; Anish Preethu Rose; Singh Amrita; Ghaisas Smita, A transformer-based approach for abstractive summarization of requirements from obligations in software engineering contracts, 2023 IEEE 31st International Requirements Engineering Conference (RE), pp. 169-179, (2023); Kojima Takeshi; Gu Shixiang Shane; Reid Machel; Matsuo Yutaka; Iwasawa Yusuke, Large language models are zero-shot reasoners, (2023); Kotal Anantaa; Joshi Karuna Pande; Joshi Anupam, ViCLOUD: Measuring Vagueness in Cloud Service Privacy Policies and Terms of Services, IEEE International Conference on Cloud Computing (CLOUD), (2020); Kuhn Lorenz; Gal Yarin; Farquhar Sebastian, Clam: Selective clarification for ambiguous questions with generative language models, (2023); Kumar Vaibhav; Raunak Vikas; Callan Jamie, Ranking clarification questions via natural language inference, Proceedings of the 29th ACM International Conference on Information &amp; Knowledge Management, (2020); Lebanoff Logan; Liu Fei, Automatic detection of vague words and sentences in privacy policies, Proceedings of the 2018 Conference on Empirical Methods in Natural Language Processing, pp. 3508-3517, (2018); Li Shuangling, A corpus-based study of vague language in legislative texts: Strategic use of vague terms, English for Specific Purposes, 45, pp. 98-109, (2017); Massey Aaron K.; Rutledge Richard L.; Anton Annie I.; Swire Peter P., Identifying and classifying ambiguity for regulatory requirements, 2014 IEEE 22nd International Requirements Engineering Conference (RE), pp. 83-92, (2014); Rahmani Hossein A.; Wang Xi; Feng Yue; Zhang Qiang; Yilmaz Emine; Lipani Aldo, A survey on asking clarification questions datasets in conversational systems, Proceedings of the 61st Annual Meeting of the Association for Computational Linguistics (Volume 1: Long Papers), pp. 2698-2716, (2023); Rao Sudha; Daume Hal, Learning to ask good questions: Ranking clarification questions using neural expected value of perfect information, Proceedings of the 56th Annual Meeting of the Association for Computational Linguistics (Volume 1: Long Papers), pp. 2737-2746, (2018); Sainani Abhishek; Anish Preethu Rose; Joshi Vivek; Ghaisas Smita, Extracting and classifying requirements from software engineering contracts, 2020 IEEE 28th International Requirements Engineering Conference (RE), pp. 147-157, (2020); Singhal Anmol; Anish Preethu Rose; Karande Shirish; Ghaisas Smita, Towards mitigating perceived unfairness in contracts from a non-legal stakeholder's perspective, Proceedings of the Natural Legal Language Processing Workshop 2023, pp. 99-112, (2023); Soavi Michele; Zeni Nicola; Mylopoulos John; Mich Luisa, From legal contracts to formal specifications: A systematic literature review, SN Comput. Sci, 3, 5, (2022); Sun Simeng; Liu Yang; Wang Shuohang; Zhu Chenguang; Iyyer Mohit, Pearl: Prompting large language models to plan and execute actions over long documents, (2023); Taori Rohan; Gulrajani Ishaan; Zhang Tianyi; Dubois Yann; Li Xuechen; Guestrin Carlos; Liang Percy; Hashimoto Tatsunori B., Stan-ford Alpaca: An instruction-following LLaMA model, (2023); Wang Zhenduo; Tu Yuancheng; Rosset Corby; Craswell Nick; Wu Ming; Ai Qingyao, Zero-shot clarifying question generation for conversational search, Proceedings of the ACM Web Conference 2023, WWW'23, pp. 3288-3298, (2023); Wei Jason; Wang Xuezhi; Schuurmans Dale; Bosma Maarten; Ichter Brian; Xia Fei; Chi Ed; Le Quoc; Zhou Denny, Chain-of-thought prompting elicits reasoning in large language models, (2023); Xu Weiwen; Deng Yang; Lei Wenqiang; Zhao Wenlong; Chua Tat-Seng; Lam Wai, Con-Reader: Exploring implicit relations in contracts for contract clause extraction, Proceedings of the 2022 Conference on Empirical Methods in Natural Language Processing, pp. 2581-2594, (2022); Zhang Zhiling; Zhu Kenny, Diverse and specific clarification question generation with keywords, Proceedings of the Web Conference 2021, (2021); Hendrycks Dan; Burns Collin; Chen Anya; Ball Spencer, Contract Atticus Dataset (CUAD), (2021)</t>
  </si>
  <si>
    <t>Calzolari N.; Kan M.-Y.; Hoste V.; Lenci A.; Sakti S.; Xue N.</t>
  </si>
  <si>
    <t>European Language Resources Association (ELRA)</t>
  </si>
  <si>
    <t>Aequa-Tech; Baidu; Bloomberg; Dataforce (Transperfect); et al.; Intesa San Paolo Bank</t>
  </si>
  <si>
    <t>Joint 30th International Conference on Computational Linguistics and 14th International Conference on Language Resources and Evaluation, LREC-COLING 2024</t>
  </si>
  <si>
    <t>20 May 2024 through 25 May 2024</t>
  </si>
  <si>
    <t>Hybrid, Torino</t>
  </si>
  <si>
    <t>978-249381410-4</t>
  </si>
  <si>
    <t>Jt. Int. Conf. Comput. Linguist., Lang. Resour. Eval., LREC-COLING - Main Conf. Proc.</t>
  </si>
  <si>
    <t>Sabetzadeh M.; Arora C.</t>
  </si>
  <si>
    <t>Sabetzadeh, Mehrdad (9133712900); Arora, Chetan (55848706400)</t>
  </si>
  <si>
    <t>9133712900; 55848706400</t>
  </si>
  <si>
    <t>Practical Guidelines for the Selection and Evaluation of Natural Language Processing Techniques in Requirements Engineering</t>
  </si>
  <si>
    <t>10.1007/978-3-031-73143-15</t>
  </si>
  <si>
    <t>https://www.scopus.com/pages/publications/105004611444?origin=resultslist</t>
  </si>
  <si>
    <t>University of Ottawa, Canada; Monash University, Australia</t>
  </si>
  <si>
    <t>Sabetzadeh M., University of Ottawa, Canada; Arora C., Monash University, Australia</t>
  </si>
  <si>
    <t>Natural language processing (NLP) is now a cornerstone of requirements automation. One compelling factor behind the growing adoption of NLP in requirements engineering (RE) is the prevalent use of natural language (NL) for specifying requirements in industry. NLP techniques are commonly used for automatically classifying requirements, extracting important information, e.g. domain models and glossary terms, and performing quality assurance tasks, such as ambiguity handling and completeness checking. With so many different NLP solution strategies available and the possibility of applying machine learning alongside, it can be challenging to choose the right strategy for a specific RE task and to evaluate the resulting solution in an empirically rigorous manner. In this chapter, we present guidelines for the selection of NLP techniques as well as for their evaluation in the context of RE. In particular, we discuss how to choose among different strategies such as traditional NLP, feature-based machine learning and language-model-based methods. Our ultimate hope for this chapter is to serve as a stepping stone, assisting newcomers to NLP4RE (NLP for RE) in quickly initiating themselves into the NLP technologies most pertinent to the RE field. © TheEditor(s) (if applicable) and The Author(s), under exclusive license to Springer Nature Switzerland AG 2025.</t>
  </si>
  <si>
    <t>Evaluation guidelines; Natural language processing; NLP; Requirements engineering; Selection guidelines</t>
  </si>
  <si>
    <t>Failure analysis; Reliability analysis; Reliability theory; Evaluation guidelines; Language processing; Language processing techniques; Natural language processing; Natural languages; Requirement engineering; Selection guideline; Requirements engineering</t>
  </si>
  <si>
    <t>Abdi H.; Williams L.J., Principal component analysis, Wiley Interdiscip. Rev. Comput. Stat., 2, 4, pp. 433-459, (2010); Abualhaija S.; Arora C.; Sabetzadeh M.; Briand L.C.; Traynor M., Au- tomated demarcation of requirements in textual specifications: A machine learning-based approach, Empirical Software Eng., 25, 6, pp. 5454-5497, (2020); Abualhaija S.; Arora C.; Sleimi A.; Briand L.C., Automated question an- swering for improved understanding of compliance requirements: A multi- document study, 30Th IEEE International Requirements Engineering Conference, RE., pp. 39-50, (2022); Arora C.; Sabetzadeh M.; Briand L.; Zimmer F., Automated checking of conformance to requirements templates using natural language process- ing, IEEE Trans. Software Eng., 41, 10, pp. 944-968, (2015); Arora C.; Sabetzadeh M.; Briand L.; Zimmer F., Extracting domain mod- els from natural-language requirements: Approach and industrial evalua- tion, Proceedings of the ACM/IEEE 19Th International Conference on Model Driven Engineering Languages and Systems, MODELS., pp. 250-260, (2016); Arora C.; Sabetzadeh M.; Briand L.; Zimmer F., Automated extraction and clustering of requirements glossary terms, IEEE Trans. Software Eng., 43, 10, pp. 918-945, (2017); Arora S.; Liang Y.; Ma T., A simple but tough-to-beat baseline for sentence embeddings, 5Th International Conference on Learning Representations, ICLR., (2017); Arora C.; Sabetzadeh M.; Briand L.C., An empirical study on the po- tential usefulness of domain models for completeness checking of requirements, Empir. Software Eng., 24, 4, pp. 2509-2539, (2019); Arora C.; Grundy J.; Abdelrazek M., Advancing requirements engineering through generative AI: Assessing the role of LLMs, Corr Abs/2310, (2023); Azhagusundari B.; Thanamani A.S., Feature selection based on in- formation gain, Int. J. Innov. Technol. Exploring Eng., 2, 2, pp. 18-21, (2013); Baeza-Yates R.A.; Ribeiro-Neto B., Modern Information Retrieval, Addison-Wesley Longman Publishing Co., Inc., Boston., (1999); Berry D.M., Empirical evaluation of tools for hairy requirements engineer- ing tasks, Empir. Softw. Eng., 26, 5, (2021); Chalkidis I.; Fergadiotis M.; Malakasiotis P.; Aletras N.; Androutsopou- Los I., LEGAL-BERT: The muppets straight out of law school, Corr Abs/2010, (2020); Chen B.; Chen K.; Hassani S.; Yang Y.; Amyot D.; Lessard L.; Muss- Bacher G.; Sabetzadeh M.; Varro D., On the use of GPT-4 for creating goal models: An exploratory study, 31St IEEE International Requirements Engineering Conference, RE, Workshops., pp. 262-271, (2023); Choetkiertikul M.; Dam H.K.; Tran T.; Pham T.; Ghose A.; Menzies T., A deep learning model for estimating story points, IEEE Trans. Software Eng., 45, 7, pp. 637-656, (2019); de Castilho R.E.; Gurevych I., A broad-coverage collection of portable NLP components for building shareable analysis pipelines, Proceedings of the Workshop on Open Infrastructures and Analysis Frameworks for HLT, OIAF4HLT@COLING., pp. 1-11, (2014); Devlin J.; Chang M.; Lee K.; Toutanova K., BERT: Pre-training of deep bidirectional transformers for language understanding, Proceedings of the 2019 Conference of the North American Chapter of the Association for Computational Linguistics: Hu- Man Language Technologies, NAACL-HLT., pp. 4171-4186, (2019); Ezzini S.; Abualhaija S.; Arora C.; Sabetzadeh M., Automated handling of anaphoric ambiguity in requirements: A multi-solution study, 44Th IEEE/ACM 44Th International Conference on Software Engineering, ICSE., pp. 187-199, (2022); Ezzini S.; Abualhaija S.; Arora C.; Sabetzadeh M., AI-based question answering assistance for analyzing natural-language requirements, 45Th IEEE/ACM International Conference on Software Engineering, ICSE., pp. 1277-1289, (2023); Fan Y.; Arora C.; Treude C., Stop words for processing software engineer- ing documents: Do they matter?, 2Nd IEEE/ACM International Workshop on Natural Language-Based Software Engineering, NLBSE@ICSE., pp. 40-47, (2023); Feurer M.; Hutter F., Hyperparameter optimization, Automated Machine Learning: Methods, Systems, Challenges., pp. 3-33, (2019); Gomaa W.H.; Fahmy A.A., A survey of text similarity approaches, Int. J. Comput. Appl., 68, 13, pp. 13-18, (2013); Hariri W., Unlocking the potential of chatgpt: A comprehensive exploration of its applications, advantages, limitations, and future directions in natu- ral language processing, Corr Abs/2304, (2023); Jain C.; Anish P.R.; Singh A.; Ghaisas S., A transformer-based approach for abstractive summarization of requirements from obligations in software engineering contracts, Pro- Ceedings of the 31St IEEE International Requirements Engineering Confer- Ence., pp. 169-179, (2023); Kurtanovic Z.; Maalej W., Automatically classifying functional and non- functional requirements using supervised machine learning, 25Th IEEE International Requirements Engineering Conference, RE., pp. 490-495, (2017); Lee J.; Yoon W.; Kim S.; Kim D.; Kim S.; So C.H.; Kang J., Biobert: A pre-trained biomedical language representation model for biomedical text mining, Bioinform., 36, 4, pp. 1234-1240, (2020); Liu P.; Yuan W.; Fu J.; Jiang Z.; Hayashi H.; Neubig G., Pre-train, prompt, and predict: A systematic survey of prompting methods in natu- ral language processing, ACM Comput. Surv., 55, 9, pp. 1-195, (2023); Lopez J.A.H.; Dura C.; Cuadrado J.S., Word embeddings for model-driven engineering, 2023 ACM/IEEE 26Th International Conference on Model Driven Engineering Languages and Systems MODELS., pp. 151-161, (2023); Luitel D.; Hassani S.; Sabetzadeh M., Using language models for enhancing the completeness of natural-language requirements, Requirements Engineering: Foundation for Software Qual- Ity - 29Th International Working Conference, REFSQ., pp. 87-104, (2023); Manning C.D.; Surdeanu M.; Bauer J.; Finkel J.R.; Bethard S.; Mc- Closky D., The stanford corenlp natural language processing toolkit, Proceedings of the 52Nd Annual Meeting of the Association for Compu- Tational Linguistics, ACL., pp. 55-60, (2014); Mavin A., Listen, then use EARS, IEEE Softw., 29, 2, pp. 17-18, (2012); Mikolov T.; Chen K.; Corrado G.; Dean J., Efficient estimation of word representations in vector space, 1St Interna- Tional Conference on Learning Representations, ICLR., (2013); Nema P.; Anthonysamy P.; Taft N.; Peddinti S.T., Analyzing user perspec- tives on mobile app privacy at scale, 44Th IEEE/ACM 44Th International Conference on Software Engineering, ICSE., pp. 112-124, (2022); Pennington J.; Socher R.; Manning C.D., Glove: Global vectors for word representation, Proceed- Ings of the 2014 Conference on Empirical Methods in Natural Language Processing, EMNLP., pp. 1532-1543, (2014); About Wordnet., (2010); Radford A.; Narasimhan K.; Salimans T.; Sutskever I., Improving language understanding by generative pre-training, Openai., (2018); Raschka S., Model evaluation, model selection, and algorithm selection in machine learning, Corr Abs/1811, (2018); Reinhartz-Berger I.; Kemelman M., Extracting core requirements for soft- ware product lines, Requir. Eng., 25, 1, pp. 47-65, (2020); Saldana J., The Coding Manual for Qualitative Researchers., (2015); Shabtai A.; Elovici Y.; Rokach L., A Survey of Data Leakage Detection and Prevention Solutions., (2012); Sleimi A.; Sannier N.; Sabetzadeh M.; Briand L.C.; Ceci M.; Dann J., An automated framework for the extraction of semantic legal metadata from legal texts, Empir. Softw. Eng., 26, 3, (2021); Sorbo A.D.; Panichella S.; Alexandru C.V.; Shimagaki J.; Visaggio C.A.; Canfora G.; Gall H.C., What would users change in my app? Summa- rizing app reviews for recommending software changes, Proceedings of the 24Th ACM SIG- SOFT International Symposium on Foundations of Software Engineering, FSE., pp. 499-510, (2016); White J.; Fu Q.; Hays S.; Sandborn M.; Olea C.; Gilbert H.; Elnashar A.; Spencer-Smith J.; Schmidt D.C., A prompt pattern catalog to enhance prompt engineering with chatgpt, Corr Abs/2302, (2023); Witten I.H.; Frank E.; Hall M.A., Data Mining: Practical Machine Learning Tools and Techniques., (2011)</t>
  </si>
  <si>
    <t>M. Sabetzadeh; University of Ottawa, Canada; email: m.sabetzadeh@uottawa.ca</t>
  </si>
  <si>
    <t>dos Santos C.A.; Bouchard K.; Minetto Napoleão B.</t>
  </si>
  <si>
    <t>dos Santos, Carlos Alberto (57225977575); Bouchard, Kevin (36170286900); Minetto Napoleão, Bianca (59154708600)</t>
  </si>
  <si>
    <t>57225977575; 36170286900; 59154708600</t>
  </si>
  <si>
    <t>Automatic user story generation: a comprehensive systematic literature review</t>
  </si>
  <si>
    <t>International Journal of Data Science and Analytics</t>
  </si>
  <si>
    <t>10.1007/s41060-024-00567-0</t>
  </si>
  <si>
    <t>https://www.scopus.com/pages/publications/85195041962?origin=resultslist</t>
  </si>
  <si>
    <t>Dép. d’informatique et de mathématique, Université du Québec à Chicoutimi, 555 Bd de l’Université, Chicoutimi, G7H 2B1, QC, Canada</t>
  </si>
  <si>
    <t>dos Santos C.A., Dép. d’informatique et de mathématique, Université du Québec à Chicoutimi, 555 Bd de l’Université, Chicoutimi, G7H 2B1, QC, Canada; Bouchard K., Dép. d’informatique et de mathématique, Université du Québec à Chicoutimi, 555 Bd de l’Université, Chicoutimi, G7H 2B1, QC, Canada; Minetto Napoleão B., Dép. d’informatique et de mathématique, Université du Québec à Chicoutimi, 555 Bd de l’Université, Chicoutimi, G7H 2B1, QC, Canada</t>
  </si>
  <si>
    <t>User stories are the lifeblood of agile software development due to their semi-structured format and ease of implementation. However, the variety of data sources and textual formats used to document software requirements bring a challenge for software development teams. They often need to read and comprehend the client’s needs from different sources and convert them into user stories manually. This process demands time, and it is also prone to errors. As an alternative to remedy this issue, there are studies concerning the automatic generation of user stories. We conducted a systematic literature review (SLR) to identify and analyze existing approaches for automatically generating user stories. We investigated which type of corpora were used for training and testing, which Natural Language Processing (NLP) or Machine Learning (ML) techniques are employed to reach this goal, and how researchers are evaluating the quality of the user stories generated. Our SLR followed established guidelines and investigated state-of-the-art research from prominent academic publishers such as ACM, IEEE Xplore, and ScienceDirect. Studies published until April 2024 were included, with a focus on those addressing the research questions proposed. Our findings indicate a critical shortage of publicly available corpora hindering advancements in this field, especially in the current era of ML. The team also found there is a broad variety of techniques being employed on this topic. Finally, the studies need to pay more attention to guidelines for evaluating user stories quality. The automatic user story generation remains in its early stages. We highlight some opportunities for contribution and discuss the direction of future works. © The Author(s), under exclusive licence to Springer Nature Switzerland AG 2024.</t>
  </si>
  <si>
    <t>Requirements engineering; Systematic literature review; Text generation; User story</t>
  </si>
  <si>
    <t>Learning algorithms; Learning systems; Natural language processing systems; Software design; Agile software development; Data-source; Requirement engineering; Semi-structured; Software requirements; Story generations; Systematic literature review; Text generations; Textual format; User stories; Requirements engineering</t>
  </si>
  <si>
    <t>Sommerville I.; Cliff D.; Calinescu R.; Keen J.; Kelly T.; Kwiatkowska M.Z.; McDermid J.A.; Paige R.F., Large-scale complex IT systems, Commun. ACM, 55, 7, pp. 71-77, (2012); Beck K.; Beedle M.; Bennekum A.; Cockburn A.; Cunningham W.; Fowler M.; Grenning J.; Highsmith J.; Hunt A.; Jeffries R.; Kern J.; Marick B.; Martin R.C.; Mellor S.; Schwaber K.; Sutherland J.; Thomas D., Manifesto for Agile Software, Development, (2001); Ramesh B.; Cao L.; Baskerville R., Agile requirements engineering practices and challenges: an empirical study, Inf. Syst. J, 20, 5, pp. 449-480, (2010); SWEBOK: Guide to the Software Engineering Body of Knowledge, (2014); Cohn M., User Stories Applied: For Agile Software Development, (2004); Dalpiaz F.; van der Schalk I.; Brinkkemper S.; Aydemir F.B.; Lucassen G., Detecting terminological ambiguity in user stories: Tool and experimentation, Inf. Softw. Technol, 110, pp. 3-16, (2019); Wagner S.; Fernandez D.M.; Felderer M.; Vetro A.; Kalinowski M.; Wieringa R.; Pfahl D.; Conte T.; Christiansson M.-T.; Greer D.; Lassenius C.; Mannisto T.; Nayebi M.; Oivo M.; Penzenstadler B.; Prikladnicki R.; Ruhe G.; Schekelmann A.; Sen S.; Spinola R.; Tuzcu A.; Vara J.L.D.L.; Winkler D., Status quo in requirements engineering: A theory and a global family of surveys, ACM Trans. Softw. Eng. Methodol, 28, 2, (2019); Fernandez D.M.; Wagner S.; Kalinowski M.; Felderer M.; Mafra P.; Vetro A.; Conte T.; Christiansson M.-T.; Greer D.; Lassenius C.; Mannisto T.; Nayabi M.; Oivo M.; Penzenstadler B.; Pfahl D.; Prikladnicki R.; Ruhe G.; Schekelmann A.; Sen S.; Spinola R.; Tuzcu A.; Vara J.L.; Wieringa R., Naming the pain in requirements engineering, Empir. Softw. Eng, 22, 5, pp. 2298-2338, (2017); Aranda G.N.; Vizcaino A.; Piattini M., A framework to improve communication during the requirements elicitation process in gsd projects, Requirem. Eng, 15, 4, pp. 397-417, (2010); Rodeghero P.; Jiang S.; Armaly A.; McMillan C., Detecting user story information in developer-client conversations to generate extractive summaries, Proceedings -, pp. 49-59, (2017); Raharjana I.K.; Siahaan D.; Fatichah C., User story extraction from online news for software requirements elicitation: A conceptual model, JCSSE 2019 - 16th International Joint Conference on Computer Science and Software Engineering: Knowledge Evolution Towards Singularity of Man-Machine Intelligence, pp. 342-347, (2019); Pena Veitia F.J.; Roldan L.; Vegetti M., User stories identification in software’s issues records using natural language processing, 2020 IEEE Congreso Bienal De Argentina, ARGENCON 2020 - 2020 IEEE Biennial Congress of Argentina, 2020, (2020); Schroder M., Autoscrum: Automating Project Planning Using Large Language Models, (2023); Sridhara G.; Mazumdar S., Chatgpt: A Study on Its Utility for Ubiquitous Software Engineering Tasks, (2023); Santos C.A.; Petrillo F., Towards Auto-Completion on Software Requirements Statements, (2021); Goyal R.; Kumar P.; Singh V.P., A systematic survey on automated text generation tools and techniques: application, evaluation, and challenges, Multimedia Tools Appl, 82, 28, pp. 43089-43144, (2023); Beck K.; Andres C., Extreme Programming Explained: Embrace Change, (2004); Lucassen G.; Dalpiaz F.; Werf J.M.E.M.; Brinkkemper S., The Use and Effectiveness of User Stories in Practice, Lecture Notes in Computer Science (including subseries Lecture Notes in Artificial Intelligence and Lecture Notes in Bioinformatics), 9619, pp. 205-222, (2016); Cohn M., What is a user story template and why does it work so well?, Mountain Goat Software, (2019); Pokharel P.; Vaidya P., A study of user story in practice, International Conference on Data Analytics for Business and Industry: Way Towards a Sustainable Economy (ICDABI), pp. 1-5, (2020); Amna A.R.; Poels G., Systematic literature mapping of user story research, IEEE Access, 10, pp. 51723-51746, (2022); Raharjana I.K.; Siahaan D.; Fatichah C., User stories and natural language processing: a systematic literature review, IEEE Access, 9, pp. 53811-53826, (2021); Cheligeer C.; Huang J.; Wu G.; Bhuiyan N.; Xu Y.; Zeng Y., Machine learning in requirements elicitation: a literature review, Artif. Intell. Eng. Design Anal. Manuf. (AIEDAM), 36, (2022); Bird S.; Klein E.; Loper E., Natural Language Processing with Python: Analyzing Text with the Natural Language Toolkit, (2009); Manning C.D.; Surdeanu M.; Bauer J.; Finkel J.; Bethard S.J.; McClosky D., The Stanford CoreNLP Natural Language Processing Toolkit, -June, pp. 55-60, (2014); Witten I.H.; Frank E.; Hall M.A., Data Mining: Practical Machine Learning Tools and Techniques, (2011); Pedregosa F.; Varoquaux G.; Gramfort A.; Michel V.; Thirion B.; Grisel O.; Blondel M.; Prettenhofer P.; Weiss R.; Dubourg V.; Vanderplas J.; Passos A.; Cournapeau D.; Brucher M.; Perrot M.; Duchesnay E., Scikit-learn: machine learning in Python, J. Mach. Learn. Res, 12, pp. 2825-2830, (2011); Zhao L.; Alhoshan W.; Ferrari A.; Letsholo K.J.; Ajagbe M.A.; Chioasca E.-V.; Batista-Navarro R.T., Natural language processing for requirements engineering, ACM Comput. Surv, 54, 3, pp. 55-15541, (2021); Amna A.R.; Poels G., Ambiguity in user stories: a systematic literature review, Inf. Softw. Technol, 145, (2022); Weber-Jahnke J.H.; Onabajo A., Finding defects in natural language confidentiality requirements, 2009 17th IEEE International Requirements Engineering Conference, pp. 213-222, (2009); Chantree F.; Nuseibeh B.; Roeck A.; Willis A., Identifying nocuous ambiguities in natural language requirements, 14th IEEE International Requirements Engineering Conference (RE’06), pp. 59-68, (2006); Kurtanovic Z.; Maalej W., Automatically classifying functional and non-functional requirements using supervised machine learning, IEEE 25th International Requirements Engineering Conference (RE), pp. 490-495, (2017); Do Q.A.; Bhowmik T.; Bradshaw G.L., Capturing creative requirements via requirements reuse: a machine learning-based approach, J. Syst. Softw, 170, (2020); Femmer H.; Mendez Fernandez D.; Wagner S.; Eder S., Rapid quality assurance with requirements smells, J. Syst. Softw, 123, pp. 190-213, (2017); ISO/IEC/IEEE international standard - systems and software engineering - life cycle processes - requirements engineering, ISO/IEC/IEEE, pp. 1-104, (2018); Asadabadi M.R.; Saberi M.; Zwikael O.; Chang E., Ambiguous requirements: a semi-automated approach to identify and clarify ambiguity in large-scale projects, Comput. Ind. Eng, 149, (2020); Griva A.; Byrne S.; Dennehy D.; Conboy K., Software requirements quality: using analytics to challenge assumptions at intel, IEEE Softw, 39, 2, pp. 80-88, (2022); Lucassen G.; Dalpiaz F.; Werf J.M.E.M.; Brinkkemper S., Improving agile requirements: the quality user story framework and tool, Requirem. Eng, 21, 3, pp. 383-403, (2016); Wake B.; Wake B., Invest in good stories, and Smart Tasks, (2003); Kitchenham B.A.; Budgen D.; Brereton P., Evidence-Based Software Engineering and Systematic Reviews, (2015); Mourao E.; Pimentel J.F.; Murta L.; Kalinowski M.; Mendes E.; Wohlin C., On the performance of hybrid search strategies for systematic literature reviews in software engineering, Inf. Softw. Technol, 123, (2020); Wohlin C., A snowballing procedure for systematic literature studies and a replication, International Conference on Evaluation and Assessment in Software Engineering (EASE), pp. 321-330, (2014); Zhang H.; Muhammad A.B., Systematic reviews in software engineering: an empirical investigation, Inf. Softw. Technol, 55, pp. 1341-1354, (2012); Wieringa R.; Maiden N.; Mead N.; Rolland C., Requirements engineering paper classification and evaluation criteria: a proposal and a discussion, Requirem. Eng, 11, 1, pp. 102-107, (2006); Thamrongchote C.; Vatanawood W., Business process ontology for defining user story, 15th IEEE/ACIS International Conference on Computer and Information Science. ICIS, pp. 1-4, (2016); Murtazina M.; Avdeenko T.V., An ontology-based approach to the agile requirements engineering, Perspectives of System Informatics - 12Th International Andrei P. Ershov Informatics Conference, PSI, 11964, pp. 205-213, (2019); Santos N.; Pereira J.; Morais F.; Barros J.; Ferreira N.; Machado R.J., Deriving user stories for distributed scrum teams from iterative refinement of architectural models, Proceedings of the 19Th International Conference on Agile Software Development, pp. 40-1404, (2018); Li Y.; Shibata H.; Takama Y., Chatbot-mediated personal daily context modeling upon user story graph, 2019 International Conference on Technologies and Applications of Artificial Intelligence. TAAI, pp. 1-6, (2019); Resketi M.R.; Motameni H.; Nematzadeh H.; Akbari E., Automatic summarising of user stories in order to be reused in future similar projects, IET Softw, 14, 6, pp. 711-723, (2020); Henriksson A.; Zdravkovic J., A data-driven framework for automated requirements elicitation from heterogeneous digital sources, Lect. Not. Bus. Inf. Process, 400, pp. 351-365, (2020); Panichella S.; Ruiz M., Requirements-collector: Automating requirements specification from elicitation sessions and user feedback, 28Th IEEE International Requirements Engineering Conference. RE 2020, pp. 404-407, (2020); Nistala P.V.; Rajbhoj A.; Kulkarni V.; Soni S.; Nori K.V.; Reddy R., Towards digitalization of requirements: generating context-sensitive user stories from diverse specifications, Autom. Softw. Eng, 29, 1, (2022); Kumar B.; Tiwari U.; Dobhal D.C., User story splitting in agile software development using machine learning approach, PDGC 2022–2022 7Th International Conference on Parallel. Distributed and Grid Computing, pp. 167-171, (2022); Lam L.K.; Hurtado C.A.L.; Portillo L.W., Framework for automating requirement elicitation using a chatbot, Proceedings of the 2022 IEEE Engineering International Research Conference (EIRCON), pp. 1-4, (2022); Dwitam F.; Rusli A., User stories collection via interactive chatbot to support requirements gathering, Telkomnika (Telecommun. Comput. Electron. Control), 18, 2, pp. 890-898, (2020); Elet Y., Building user stories and behavior driven development scenarios with a strict set of concepts: Ontology, benefits and primary validation, ACM, pp. 1422-1429, (2023); Mateus D.; Silveira D.S.; Araujo J., A systematic approach to derive user stories and gherkin scenarios from BPMN models, Lecture Notes in Business Information Processing, 483, pp. 235-244, (2023); Siahaan D.; Raharjana I.K.; Fatichah C., User story extraction from natural language for requirements elicitation: Identify software-related information from online news, Information and Software Technology, 158, (2023); Cruzes D.S.; Dyba T., Recommended steps for thematic synthesis in software engineering, 2011 International Symposium on Empirical Software Engineering and Measurement (ESEM), pp. 275-284, (2011); Popay J.; Roberts H.; Sowden A.; Petticrew M.; Arai L.; Rodgers M.; Britten N.; Roen K.; Duffy S., Guidance on the Conduct of Narrative Synthesis in Systematic Reviews, (2006); Ferrari A.; Dellorletta F.; Esuli A.; Gervasi V.; Gnesi S., Natural language requirements processing: a 4D vision, IEEE Softw, 34, 6, pp. 28-35, (2017); Wordnet: An Electronic Lexical Database. Language, Speech, and Communication, (1998); Castillo-Barrera F.E.; Amador-Garcia M.; Perez-Gonzalez H.G.; Martinez-Perez F.E.; Torres-Reyes F.J., Adapting bloom’s taxonomy for an agile classification of the complexity of the user stories in SCRUM, 2018 6Th International Conference in Software Engineering Research and Innovation (CONISOFT), pp. 139-145, (2018); Guarino N.; Oberle D.; Staab S., What Is an Ontology? International Handbooks on Information Systems, pp. 1-17, (2009); (2018); Gilardi F.; Alizadeh M.; Kubli M., ChatGPT outperforms crowd workers for text-annotation tasks, Proc. Natl. Acad. Sci, 120, 30, (2023); Kustiawan Y.A.; Lim T.Y., User stories in requirements elicitation: A systematic literature review, 2023 IEEE 8Th International Conference on Software Engineering and Computer Systems (ICSECS), pp. 211-216, (2023); Gornitz N.; Youssef A.; Hoppner F., What is the state of the art in word embeddings? In: Proceedings of the Workshop Events and Stories in the News, (2015); Geron A., Hands-On Machine Learning with Scikit-Learn, Keras, and TensorFlow: Concepts, Tools, and Techniques to Build Intelligent Systems, pp. 1-856, (2019); Hagiwara M., Real-World Natural Language Processing, (2020); Jones K.S., A statistical interpretation of term specificity and its application in retrieval, J. Docum, 28, pp. 11-21, (1972); Gaaevic D.; Djuric D.; Devedzic V.; Selic B., Model Driven Architecture and Ontology Development, (2006); Lastra-Diaz J.J.; Goikoetxea J.; Hadj Taieb M.A.; Garcia-Serrano A.; Ben Aouicha M.; Agirre E., A reproducible survey on word embeddings and ontology-based methods for word similarity: linear combinations outperform the state of the art, Eng. Appl. Artif. Intell, 85, pp. 645-665, (2019); Kaiya H.; Saeki M., Using domain ontology as domain knowledge for requirements elicitation, 14th IEEE International Requirements Engineering Conference (RE’06), pp. 189-198, (2006); Tan Z.; Wang M.; Xie J.; Chen Y.; Shi X., Deep semantic role labeling with self-attention, Proceedings of the Thirty-Second AAAI Conference on Artificial Intelligence, (AAAI-18), the 30th Innovative Applications of Artificial Intelligence (IAAI-18), and the 8th AAAI Symposium on Educational Advances in Artificial Intelligence (EAAI-18), pp. 4929-4936, (2018); Pham P.; Nguyen L.T.T.; Pedrycz W.; Vo B., Deep learning, graph-based text representation and classification: a survey, perspectives and challenges, Artif. Intell. Rev, 56, 6, (2022); Webber E., Pretrain Vision and Large Language Models in Python: End-To-end Techniques for Building and Deploying Foundation Models on AWS, (2023); Devlin J.; Chang M.-W.; Lee K.; Toutanova K., Bert: Pre-training of deep bidirectional transformers for language understanding, (2019); Radford A.; Narasimhan K.; Salimans T.; Sutskever I., Improving language understanding by generative pre-training, (2018); Fu D.Y.; Dao T.; Saab K.K.; Thomas A.W.; Rudra A.; Re C., Hungry hungry hippos: Towards language modeling with state space models, The Eleventh International Conference on Learning Representations, (2023); Palm: Scaling Language Modeling with Pathways, (2022); Melis G.; Kocisky T.; Blunsom P., Mogrifier lstm, arXiv, (2020); So D.R.; Manke W.; Liu H.; Dai Z.; Shazeer N.; Le Q.V., Primer: Searching for Efficient Transformers for Language Modeling, (2022); Jain C.; Anish P.R.; Singh A.; Ghaisas S., A Transformer-based Approach for Abstractive Summarization of Requirements from Obligations in Software Engineering Contracts, -September, pp. 169-179, (2023); (2024); Rajender Kumar Surana C.S.; Shriya G., Intelligent chatbot for requirements elicitation and classification, 4Th International Conference on Recent Trends on Electronics, Information, Communication and Technology (RTEICT), pp. 866-870, (2019); Liu K.; Reddivari S.; Reddivari K., Artificial intelligence in software requirements engineering: State-of-the-art, IEEE 23rd International Conference on Information Reuse and Integration for Data Science (IRI), pp. 106-111, (2022); Ronanki K.; Iel B.; Berger C., Chatgpt as a tool for user story quality evaluation: Trustworthy out of the box?, Lecture Notes in Business Information Processing, 489, pp. 173-181, (2024); Scoggin S.B.; Torres Marques-Neto H., Identifying valid user stories using bert pre-trained natural language models, Information Systems and Technologies, pp. 167-177, (2024); Wohlin C.; Runeson P.; Host M.; Ohlsson M.C.; Regnell B.; Wesslen A., Experimentation in Software Engineering, (2012); Zhou X.; Jin Y.; Zhang H.; Li S.; Huang X., A map of threats to validity of systematic literature reviews in software engineering, 23rd Asia-Pacific Software Engineering Conference (APSEC), pp. 153-160, (2016)</t>
  </si>
  <si>
    <t>C.A. dos Santos; Dép. d’informatique et de mathématique, Université du Québec à Chicoutimi, Chicoutimi, 555 Bd de l’Université, G7H 2B1, Canada; email: carlos-alberto.dos-santos1@uqac.ca</t>
  </si>
  <si>
    <t>2364415X</t>
  </si>
  <si>
    <t>Int. J. Data Sci. Anal.</t>
  </si>
  <si>
    <t>Zhang Z.; Chen C.; Liu B.; Liao C.; Gong Z.; Yu H.; Li J.; Wang R.</t>
  </si>
  <si>
    <t>Zhang, Ziyin (58315400800); Chen, Chaoyu (58106092700); Liu, Bingchang (57204643589); Liao, Cong (57747061300); Gong, Zi (58664372100); Yu, Hang (55267096200); Li, Jianguo (55924903000); Wang, Rui (57307350400)</t>
  </si>
  <si>
    <t>58315400800; 58106092700; 57204643589; 57747061300; 58664372100; 55267096200; 55924903000; 57307350400</t>
  </si>
  <si>
    <t>Unifying the Perspectives of NLP and Software Engineering: A Survey on Language Models for Code</t>
  </si>
  <si>
    <t>Transactions on Machine Learning Research</t>
  </si>
  <si>
    <t>https://www.scopus.com/pages/publications/105000655240?origin=resultslist</t>
  </si>
  <si>
    <t>Shanghai Jiao Tong University, China; Ant Group, China</t>
  </si>
  <si>
    <t>Zhang Z., Shanghai Jiao Tong University, China, Ant Group, China; Chen C., Ant Group, China; Liu B., Ant Group, China; Liao C., Ant Group, China; Gong Z., Ant Group, China; Yu H., Ant Group, China; Li J., Ant Group, China; Wang R., Shanghai Jiao Tong University, China</t>
  </si>
  <si>
    <t>In this work we systematically review the recent advancements in software engineering with language models, covering 70+ models, 40+ evaluation tasks, 180+ datasets, and 900 related works. Unlike previous works, we integrate software engineering (SE) with natural language processing (NLP) by discussing the perspectives of both sides: SE applies language models for development automation, while NLP adopts SE tasks for language model evaluation. We break down code processing models into general language models represented by the GPT family and specialized models that are specifically pretrained on code, often with tailored objectives. We discuss the relations and differences between these models, and highlight the historical transition of code modeling from statistical models and RNNs to pretrained Transformers and LLMs, which is exactly the same course that had been taken by NLP. We also go beyond programming and review LLMs’ application in other software engineering activities including requirement engineering, testing, deployment, and operations in an endeavor to provide a global view of NLP in SE, and identify key challenges and potential future directions in this domain. We keep the survey open and updated on GitHub at https://github.com/codefuse-ai/Awesome-Code-LLM. © 2024, Transactions on Machine Learning Research. All rights reserved.</t>
  </si>
  <si>
    <t>MoE Key Lab of Artificial Intelligence; AI Institute; Shanghai Jiao Tong University, SJTU; National Natural Science Foundation of China, NNSF, (62176153); National Natural Science Foundation of China, NNSF; Science and Technology Commission of Shanghai Municipality, STCSM, (2021SHZDZX0102); Science and Technology Commission of Shanghai Municipality, STCSM</t>
  </si>
  <si>
    <t>This work is supported by Ant Group. Ziyin Zhang and Rui Wang are partially supported by the National Natural Science Foundation of China (62176153) and the Shanghai Municipal Science and Technology Major Project (2021SHZDZX0102, as the MoE Key Lab of Artificial Intelligence, AI Institute, Shanghai Jiao Tong University).</t>
  </si>
  <si>
    <t>Z. Zhang; Shanghai Jiao Tong University, China; email: daenerystargaryen@sjtu.edu.cn</t>
  </si>
  <si>
    <t>Transact. mach. learn. res.</t>
  </si>
  <si>
    <t>Zhang Q.; Fang C.; Xie Y.; Zhang Y.; Yu S.; Sun W.; Yang Y.; Chen Z.</t>
  </si>
  <si>
    <t>Zhang, Quanjun (57462106200); Fang, Chunrong (55321130800); Xie, Yang (58794668300); Zhang, Yaxin (58294948900); Yu, Shengcheng (57211404469); Sun, Weisong (57208225070); Yang, Yun (60536779400); Chen, Zhenyu (55579848600)</t>
  </si>
  <si>
    <t>57462106200; 55321130800; 58794668300; 58294948900; 57211404469; 57208225070; 60536779400; 55579848600</t>
  </si>
  <si>
    <t>A survey on large language models for software engineering</t>
  </si>
  <si>
    <t>Science China Information Sciences</t>
  </si>
  <si>
    <t>10.1007/s11432-025-4670-0</t>
  </si>
  <si>
    <t>https://www.scopus.com/pages/publications/105033893310?origin=resultslist</t>
  </si>
  <si>
    <t>State Key Laboratory for Novel Software Technology, Nanjing University, Nanjing, 210093, China; College of Computing and Data Science, Nanyang Technological University, Singapore, 639798, Singapore; Department of Computing Technologies, Swinburne University of Technology, Melbourne, 3122, Australia</t>
  </si>
  <si>
    <t>Zhang Q., State Key Laboratory for Novel Software Technology, Nanjing University, Nanjing, 210093, China; Fang C., State Key Laboratory for Novel Software Technology, Nanjing University, Nanjing, 210093, China; Xie Y., State Key Laboratory for Novel Software Technology, Nanjing University, Nanjing, 210093, China; Zhang Y., State Key Laboratory for Novel Software Technology, Nanjing University, Nanjing, 210093, China; Yu S., State Key Laboratory for Novel Software Technology, Nanjing University, Nanjing, 210093, China; Sun W., College of Computing and Data Science, Nanyang Technological University, Singapore, 639798, Singapore; Yang Y., Department of Computing Technologies, Swinburne University of Technology, Melbourne, 3122, Australia; Chen Z., State Key Laboratory for Novel Software Technology, Nanjing University, Nanjing, 210093, China</t>
  </si>
  <si>
    <t>Software engineering (SE) is the systematic design, development, maintenance, and management of software applications underpinning the digital infrastructure of our modern world. Very recently, the SE community has seen a rapidly increasing number of techniques employing large language models (LLMs) to automate a broad range of SE tasks. Nevertheless, existing information on the applications, effects, and possible limitations of LLMs within SE is still not well-studied. In this paper, we provide a systematic survey to summarize the current state-of-the-art research in the LLM-based SE community. We summarize 62 representative LLMs of Code across three model architectures, 15 pre-training objectives across four categories, and 16 downstream tasks across five categories. We then present a detailed summarization of the recent SE studies for which LLMs are commonly utilized, including 926 studies for 112 specific code-related tasks across five crucial phases within the SE workflow. We also discuss several critical aspects during the integration of LLMs into SE, such as empirical evaluation, benchmarking, security and reliability, domain tuning, compressing, and distillation. Finally, we highlight several challenges and potential opportunities in applying LLMs for future SE studies, such as exploring domain LLMs and constructing clean evaluation datasets. Overall, our work can help researchers gain a comprehensive understanding about the achievements of the existing LLM-based SE studies and promote the practical application of these techniques. Our artifacts are publicly available and will be continuously updated at the living repository https://github.com/iSEngLab/AwesomeLLM4SE. © The Author(s) 2026.</t>
  </si>
  <si>
    <t>AI and software engineering; large language model; LLM4SE; software engineering</t>
  </si>
  <si>
    <t>Benchmarking; AI and software engineering; Design development; Design management; Engineering community; Language model; Large language model; LLM4SE; Model-based software engineering; Systematic designs; Systematic management; Application programs</t>
  </si>
  <si>
    <t>Shenzhen-Hong Kong-Macau Technology Research Program, (SGDX20230821091559018); Fundamental Research Funds for the Central Universities, (14380029); Fundamental Research Funds for the Central Universities; National Natural Science Foundation of China, NNSFC, (U24A20337, 62372228); National Natural Science Foundation of China, NNSFC; National Key Research and Development Program of China, NKPs, (2024YFF0908005); National Key Research and Development Program of China, NKPs</t>
  </si>
  <si>
    <t>This work was partially supported by National Key Research and Development Program of China (Grant No. 2024YFF0908005), National Natural Science Foundation of China (Grant Nos. U24A20337, 62372228), Fundamental Research Funds for the Central Universities (Grant No. 14380029), and Shenzhen-Hong Kong-Macau Technology Research Program (Type C) (Grant No. SGDX20230821091559018). We would like to thank anonymous reviewers for their time and comments.</t>
  </si>
  <si>
    <t>C. Fang; State Key Laboratory for Novel Software Technology, Nanjing University, Nanjing, 210093, China; email: fangchunrong@nju.edu.cn; Z. Chen; State Key Laboratory for Novel Software Technology, Nanjing University, Nanjing, 210093, China; email: zychen@nju.edu.cn</t>
  </si>
  <si>
    <t>Science China Press</t>
  </si>
  <si>
    <t>1674733X</t>
  </si>
  <si>
    <t>Sci. China Inf. Sci.</t>
  </si>
  <si>
    <t>Pacchiotti M.J.; Ballejos L.; Ale M.</t>
  </si>
  <si>
    <t>Pacchiotti, Mauro José (59973224800); Ballejos, Luciana (15130577400); Ale, Mariel (25721643900)</t>
  </si>
  <si>
    <t>59973224800; 15130577400; 25721643900</t>
  </si>
  <si>
    <t>Large language models in requirements engineering: A literature review; [Grandes modelos lingüísticos en la ingeniería de requerimientos: Una revisión de la literatura]</t>
  </si>
  <si>
    <t>Revista Colombiana de Computacion</t>
  </si>
  <si>
    <t>10.29375/25392115.5188</t>
  </si>
  <si>
    <t>https://www.scopus.com/pages/publications/105034930734?origin=resultslist</t>
  </si>
  <si>
    <t>Universidad Tecnológica Nacional, Facultad Regional Santa Fe – FRSF, Centro de I+D de Ingeniería en Sistemas de Información – CIDISI, Santa Fe, Argentina</t>
  </si>
  <si>
    <t>Pacchiotti M.J., Universidad Tecnológica Nacional, Facultad Regional Santa Fe – FRSF, Centro de I+D de Ingeniería en Sistemas de Información – CIDISI, Santa Fe, Argentina; Ballejos L., Universidad Tecnológica Nacional, Facultad Regional Santa Fe – FRSF, Centro de I+D de Ingeniería en Sistemas de Información – CIDISI, Santa Fe, Argentina; Ale M., Universidad Tecnológica Nacional, Facultad Regional Santa Fe – FRSF, Centro de I+D de Ingeniería en Sistemas de Información – CIDISI, Santa Fe, Argentina</t>
  </si>
  <si>
    <t>There are several proposals in the literature on the application of Natural Language Processing – NLP to address activities and challenges in requirements engineering – RE. In recent years, Generative Artificial Intelligence – AI implemented with Large Language Models – LLM has gained great recognition due to the improvements contributed to NLP tasks. This work proposes a systematic literature review – SLR to collect research that presents some use of LLMs to solve problems and improve the RE process. The results show promising proposals aimed mainly at different model creation and requirements classification tasks. However, these proposals need more development and empirical validation to be widely accepted and applied in software development environments. Therefore, it is necessary to continue researching the applications of LLM in the RE process. ©2025 Universidad Autónoma de Bucaramanga - UNAB.</t>
  </si>
  <si>
    <t>generative AI; large language models; requirements engineering</t>
  </si>
  <si>
    <t>Abualhaija S.; Arora C.; Sleimi A.; Briand L. C., Automated question Answering for improved understanding of compliance requirements: A multi-document study, 2022 IEEE 30th International Requirements Engineering Conference (RE), pp. 39-50, (2022); Arulmohan S.; Meurs M.-J.; Mosser S., Extracting domain models from textual requirements in the era of large language models, 2023 ACM/IEEE International Conference on Model Driven Engineering Languages and Systems Companion (MODELS-C), pp. 580-587, (2023); Bommasani R.; Hudson D. A.; Adeli E.; Altman R.; Arora S.; von Arx S.; Liang P., Onthe opportunities and risks of foundation models, pp. 1-214, (2022); Brown T.; Mann B.; Ryder N.; Subbiah M.; Kaplan J. D.; Dhariwal P.; Amodei D., Language models are few-shot learners, Advances in Neural Information Processing Systems, 34th Conference on Neural Information Processing Systems (NeurIPS 2020), 33, pp. 1877-1901, (2020); Chatterjee R.; Ahmed A.; Anish P. R.; Suman B.; Lawhatre P.; Ghaisas S., A pipeline for automating labeling to prediction in classification of NFRs, 2021 IEEE 29th International Requirements Engineering Conference (RE), pp. 323-323, (2021); Chen B.; Chen K.; Hassani S.; Yang Y.; Amyot D.; Lessard L.; Varro D., On the use of GPT-4 for creating goal models: An exploratory study, 2023 IEEE 31st International Requirements Engineering Conference Workshops (REW), pp. 262-271, (2023); Cosler M.; Hahn C.; Mendoza D.; Schmitt F.; Trippel C., nl2spec: Interactively translating unstructured natural language to temporal logics with large language models, Computer Aided Verification. CAV 2023. Lecture Notes in Computer Science, 13965, pp. 383-396, (2023); Cruciani F.; Moore S.; Nugent C., Comparing general purpose pre-trained word and sentence embeddings for requirements classification, Joint Proceedings of REFSQ-2023 Workshops, Doctoral Symposium, Posters &amp; Tools Track, and Journal Early Feedback Track. Co-located with REFSQ 2023, (2023); Elements of a Prompt; De Vito G.; Palomba F.; Gravino C.; Di Martino S.; Ferrucci F., ECHO: An approach to enhance use case quality exploiting large language models, 2023 49th Euromicro Conference on Software Engineering and Advanced Applications (SEAA), pp. 53-60, (2023); Devine P.; Koh Y. S.; Blincoe K., Evaluating software user feedback classifier performance on unseen apps, datasets, and metadata, Empirical Software Engineering, 28, (2023); Devlin J.; Chang M.-W.; Lee K.; Toutanova K., BERT: Pre-training of Deep Bidirectional Transformers for Language Understanding, Proceedings of the 2019 Conference of the North American Chapter of the Association for Computational Linguistics: Human Language Technologies, Volume 1 (Long and Short Papers), pp. 4171-4186, (2019); Ezzini S.; Abualhaija S.; Arora C.; Sabetzadeh M., Automated handling of anaphoric ambiguity in requirements: A multi-solution study, 44th IEEE/ACM 44th International Conference on Software Engineering, {ICSE} 2022, pp. 187-199, (2022); Ezzini S.; Abualhaija S.; Arora C.; Sabetzadeh M., AI-based question answering assistance for analyzing natural-language requirements, 2023 IEEE/ACM 45th International Conference on Software Engineering (ICSE), pp. 1277-1289, (2023); Fengli X.; Hao Q.; Shao C.; Zong Z.; Li Y.; Wang J.; Yong L., Toward large reasoning models: A survey of reinforced reasoning with large language models, Patterns, 6, 10, pp. 1-30, (2025); Gorer B.; Aydemir F. B., Generating requirements elicitation interview scripts with large language models, 2023 IEEE 31st International Requirements Engineering Conference Workshops (REW), pp. 44-51, (2023); Gramajo M. G.; Ballejos L.; Ale M., Seizing requirements engineering issues through supervised learning techniques, IEEE Latin America Transactions, 18, pp. 1164-1184, (2020); Hadi M. U.; Al-Tashi Q.; Qureshi R.; Shah A.; Muneer A.; Irfan M.; Shah M., Large language models: A comprehensive survey of its applications, challenges, limitations, and future prospects, TechRxiv, pp. 1-54, (2025); Han W.; Xiang W.; Cui X.; Cheng N.; Jiang G.; Qian W.; Zhang C., Prompt engineering 101: Prompt engineering guidelines from a linguistic perspective, Chinese Computational Linguistics. CCL 2024. Lecture Notes in Computer Science (LNAI, volume 14761), pp. 571-592, (2025); Jain C.; Anish P. R.; Singh A.; Ghaisas S., A transformer-based approach for abstractive summarization of requirements from obligations in software engineering contracts, 2023 IEEE 31st International Requirements Engineering Conference (RE), pp. 169-179, (2023); Jin D.; Jin Z.; Chen X.; Wang C., ChatModeler: A human-machine collaborative and iterative requirements elicitation and modeling approach via large language models, Journal of Computer Research and Development, 61, 2, pp. 338-350, (2024); Kitchenham B.; Charters S. M., Guidelines for performing systematic literature reviews in software engineering, (2007); Li Y., A practical survey on zero-shot prompt design for In-context learning, Proceedings of the 14th International Conference on Recent Advances in Natural Language Processing, pp. 641-647, (2023); Lyu Y.; Yan L.; Wang S.; Shi H.; Yin D.; Ren P.; Ren Z., KnowTuning: Knowledge-aware fine-tuning for Large Language Models, Proceedings of the 2024 Conference on Empirical Methods in Natural Language Processing, pp. 14535-14556, (2024); Mendes E.; Wohlin C.; Felizardo K.; Kalinowski M., When to update systematic literature reviews in software engineering, Journal of Systems and Software, 167, (2020); Molla Y. S.; Yimer S. T.; Alemneh E., COSMIC - functional size classification of agile software development: Deep learning approach, 2023 International Conference on Information and Communication Technology for Development for Africa (ICT4DA), pp. 155-159, (2023); Nadeem A.; Sarwar M. U.; Malik M. Z., Automatic issue classifier: A transfer learning framework for classifying issue reports, 2021 IEEE International Symposium on Software Reliability Engineering Workshops (ISSREW), pp. 421-426, (2021); Nakagawa H.; Honiden S., MAPE-K loop-based goal model generation using generative AI, Proceedings - 2023 IEEE 31st International Requirements Engineering Conference Workshops (REW), pp. 247-251, (2023); Nuseibeh B.; Easterbrook S., Requirements engineering: a roadmap, ICSE '00: Proceedings of the Conference on The Future of Software Engineering, pp. 35-46, (2000); OpenAI, (2025); Patil R.; Gudivada V., A review of current trends, techniques, and challenges in Large Language Models (LLMs), Applied Sciences, 14, 5, pp. 1-42, (2024); Petersen K.; Feldt R.; Mujtaba S.; Mattsson M., Systematic mapping studies in software engineering, 12th International Conference on Evaluation and Assessment in Software Engineering (EASE), pp. 68-77, (2008); Petersen K.; Vakkalanka S.; Kuzniarz L., Guidelines for conducting systematic mapping studies in software engineering: An update, Information and Software Technology, 64, pp. 1-18, (2015); Raffel C.; Shazeer N.; Roberts A.; Lee K.; Narang S.; Matena M.; Liu P. J., Exploring the limits of transfer learning with a unified text-to-text transformer, Journal of Machine Learning Research, 21, 1, pp. 5485-5551, (2020); Rahimi N.; Eassa F.; Elrefaei L., An ensemble machine learning technique for functional requirement classification, Symmetry, 12, 10, (2020); Raiaan M. A.; Mukta S. H.; Fatema K.; Fahad N. M.; Sakib S.; Mim M. M.; Azam S., A review on large language models: Architectures, applications, taxonomies, open issues and challenges, IEEE Access, 12, pp. 26839-26874, (2024); Rejithkumar G.; Anish P. R.; Ghaisas S., Automated Identification of Deontic Modalities in Software Engineering Contracts: A Domain Adaptation-Based Generative Approach, 2023 IEEE 31st International Requirements Engineering Conference Workshops (REW), pp. 72-75, (2023); Restrepo Henao P.; Fischbach J.; Spies D.; Frattini J.; Vogelsang A., Transfer learning for mining feature requests and bug reports from tweets and app store reviews, 2021 IEEE 29th International Requirements Engineering Conference Workshops (REW), pp. 80-86, (2021); Ronanki K.; Berger C.; Horkoff J., Investigating ChatGPT’s potential to assist in requirements elicitation processes, 2023 49th Euromicro Conference on Software Engineering and Advanced Applications (SEAA), pp. 354-361, (2023); Ruan K.; Chen X.; Jin Z., Requirements modeling aided by ChatGPT: An experience in embedded systems, 2023 IEEE 31st International Requirements Engineering Conference Workshops (REW), pp. 170-177, (2023); Sainani A.; Anish P. R.; Joshi V.; Ghaisas S., Extracting and classifying requirements from software engineering contracts, 2020 IEEE 28th International Requirements Engineering Conference (RE), pp. 147-157, (2020); Sihag M.; Li Z. S.; Dash A.; Arony N. N.; Devathasan K.; Ernst N.; Daniela D., A data-driven approach for finding requirements relevant feedback from TikTok and YouTube, 2023 IEEE 31st International Requirements Engineering Conference (RE), pp. 111-122, (2023); Sommerville I., Software engineering, (2011); Stanik C.; Pietz T.; Maalej W., Unsupervised topic discovery in user comments, 2021 IEEE 29th International Requirements Engineering Conference (RE), pp. 150-161, (2021); Tikayat Ray A.; Cole B. F.; Pinon Fischer O. J.; Bhat A. P.; White R. T.; Mavris D. N., Agile methodology for the standardization of engineering requirements using large language models, Systems, 11, 7, pp. 352-28, (2023); Tizard J.; Devine P.; Wang H.; Blincoe K., A software requirements ecosystem: linking forum, issue tracker, and FAQs for requirements management, IEEE Transactions on Software Engineering, 49, 4, pp. 2381-2393, (2023); Vaswani A.; Shazeer N.; Parmar N.; Uszkoreit J.; Jones L.; Gomez A. N.; Polosukhin I., Attention is all you need, Advances in Neural Information Processing Systems. 31st Conference on Neural Information Processing Systems (NIPS 2017), 30, pp. 1-11, (2017); Wang Y.; Shi L.; Li M.; Wang Q., A deep context-wise method for coreference detection in natural language requirements, 2020 IEEE 28th International Requirements Engineering Conference (RE), pp. 180-191, (2020); Wei J.; Courbis A.-L.; Lambolais T.; Xu B.; Bernard P. L.; Dray G., Zero-shot bilingual app reviews mining with large language models, 2023 IEEE 35th International Conference on Tools with Artificial Intelligence (ICTAI), pp. 898-904, (2023); Wikipedia; Xia Y.; Zhai S.; Wang Q.; Hou H.; Wu Z.; Shen Q., Automated extraction of ABAC policies from natural-language documents in healthcare systems, 2022 IEEE International Conference on Bioinformatics and Biomedicine (BIBM), pp. 1289-1296, (2022); Zhang J.; Chen Y.; Liu C.; Niu N.; Wang Y., Empirical evaluation of ChatGPT on requirements information retrieval under zero-shot setting, 2023 International Conference on Intelligent Computing and Next Generation Networks（ICNGN), pp. 1-6, (2023); Zhang W.; Wang X.; Lai S.; Ye C.; Zhou H., Fine-tuning pre-trained model to extract undesired behaviors from app reviews, 2022 IEEE 22nd International Conference on Software Quality, Reliability and Security (QRS), pp. 1125-1134, (2022); Zhu R.; Li W.; Jin C., TAG: UML activity diagram deeply supervised generation from business textural specification, 2023 IEEE International Conference on Software Analysis, Evolution and Reengineering (SANER), pp. 956-961, (2023)</t>
  </si>
  <si>
    <t>Universidad Autonoma de Bucaramanga</t>
  </si>
  <si>
    <t>Rev. Colomb. Comput.</t>
  </si>
  <si>
    <t>Hassani S.; Sabetzadeh M.; Amyot D.</t>
  </si>
  <si>
    <t>Hassani, Shabnam (58115565500); Sabetzadeh, Mehrdad (9133712900); Amyot, Daniel (6602186776)</t>
  </si>
  <si>
    <t>58115565500; 9133712900; 6602186776</t>
  </si>
  <si>
    <t>An empirical study on LLM-based classification of requirements-related provisions in food-safety regulations</t>
  </si>
  <si>
    <t>10.1007/s10664-025-10619-z</t>
  </si>
  <si>
    <t>https://www.scopus.com/pages/publications/85218632450?origin=resultslist</t>
  </si>
  <si>
    <t>University of Ottawa, Ottawa, ON, Canada</t>
  </si>
  <si>
    <t>Hassani S., University of Ottawa, Ottawa, ON, Canada; Sabetzadeh M., University of Ottawa, Ottawa, ON, Canada; Amyot D., University of Ottawa, Ottawa, ON, Canada</t>
  </si>
  <si>
    <t>As Industry 4.0 transforms the food industry, the role of software in achieving compliance with food-safety regulations is becoming increasingly critical. Food-safety regulations, like those in many legal domains, have largely been articulated in a technology-independent manner to ensure their longevity and broad applicability. However, this approach leaves a gap between the regulations and the modern systems and software increasingly used to implement them. In this article, we pursue two main goals. First, we conduct a Grounded Theory study of food-safety regulations and develop a conceptual characterization of food-safety concepts that closely relate to systems and software requirements. Second, we examine the effectiveness of two families of large language models (LLMs) – BERT and GPT – in automatically classifying legal provisions based on requirements-related food-safety concepts. Our results show that: (a) when fine-tuned, the accuracy differences between the best-performing models in the BERT and GPT families are relatively small. Nevertheless, the most powerful model in our experiments, GPT-4o, still achieves the highest accuracy, with an average Precision of 89% and an average Recall of 87%; (b) few-shot learning with GPT-4o increases Recall to 97% but decreases Precision to 65%, suggesting a trade-off between fine-tuning and few-shot learning; (c) despite our training examples being drawn exclusively from Canadian regulations, LLM-based classification performs consistently well on test provisions from the US, indicating a degree of generalizability across regulatory jurisdictions; and (d) for our classification task, LLMs significantly outperform simpler baselines constructed using long short-term memory (LSTM) networks and automatic keyword extraction. © The Author(s), under exclusive licence to Springer Science+Business Media, LLC, part of Springer Nature 2025.</t>
  </si>
  <si>
    <t>Classification; Food safety; Internet of things; Large language models (LLMs); Legal requirements; Requirements engineering</t>
  </si>
  <si>
    <t>C (programming language); Food storage; Empirical studies; Food Safety Regulations; Food-safety; Language model; Large language model; Legal requirements; Model-based classifications; Requirement engineering; Safety concepts; Systems and software; Food safety</t>
  </si>
  <si>
    <t>Natural Sciences and Engineering Research Council of Canada, NSERC; Ontario Centre of Innovation, OCI</t>
  </si>
  <si>
    <t>This research was supported by the Natural Sciences and Engineering Research Council of Canada (NSERC) through the Discovery, Discovery Accelerator, and Alliance programs, by the Ontario Centre of Innovation (OCI) through the VIP program, and by Stratosfy.</t>
  </si>
  <si>
    <t>Abbas M.; Ferrari A.; Shatnawi A.; Enoiu E.; Saadatmand M.; Sundmark D., On the relationship between similar requirements and similar software, Requir Eng, 28, 1, (2023); Abualhaija S.; Arora C.; Sleimi A.; Briand L.C., Automated question answering for improved understanding of compliance requirements: A multi-document study, Proceedings of 30th IEEE international requirements engineering conference, (2022); Abualhaija S.; Ceci M.; Sannier N.; Bianculli D.; Briand L.C.; Zetzsche D.; Bodellini M., Ai-enabled regulatory change analysis of legal requirements, Proceedings of 32nd IEEE international requirements engineering conference, (2024); Ahmed T.; Devanbu P.; Treude C.; Pradel M., Can LLMs replace manual annotation of software engineering artifacts? arXiv, 2408, (2024); Akiba T.; Sano S.; Yanase T.; Ohta T.; Koyama M., Optuna: A next-generation hyperparameter optimization framework, Proceedings of 25th ACM SIGKDD international conference on knowledge discovery and data mining, (2019); Alhoshan W.; Zhao L.; Ferrari A.; Letsholo K.J., A zero-shot learning approach to classifying requirements: A preliminary study, Proceeding of 28th international working conference on requirements engineering: foundation for software quality (REFSQ), (2022); Amaral O.; Abualhaija S.; Torre D.; Sabetzadeh M.; Briand L.C., AI-enabled automation for completeness checking of privacy policies, IEEE Trans Softw Eng, 48, 11, (2022); Amaral O.; Abualhaija S.; Briand L., ML-based compliance verification of data processing agreements against GDPR, Proceedings of 31st IEEE international requirements engineering conference, (2023); Amaral O.; Azeem M.I., Abualhaija S, (2023); Anton A.I.; Earp J.B., A requirements taxonomy for reducing web site privacy vulnerabilities, Requir Eng, 9, 3, (2004); Arcuri A.; Briand L., A practical guide for using statistical tests to assess randomized algorithms in software engineering, Proceedings of the 33rd international conference on software engineering, (2011); Arora C.; Sabetzadeh M.; Briand L.; Zimmer F., Automated extraction and clustering of requirements glossary terms, IEEE Trans Softw Eng, 43, 10, (2016); Bhatia J.; Breaux T.D., Semantic incompleteness in privacy policy goals, In: Proceedings of 26th IEEE international requirements engineering conference (RE), (2018); Bottou L., Online learning and stochastic approximations. On-line Learning in, Neural Networks, 17, 9, (1998); Bouzembrak Y.; Kluche M.; Gavai A.; Marvin H.J., Internet of Things in food safety: Literature review and a bibliometric analysis, Trends Food Sci Technol, (2019); Breaux T.; Anton A., Analyzing regulatory rules for privacy and security requirements, IEEE Trans Softw Eng, 34, 1, (2008); Breaux T.D.; Gordon D.G., Preserving traceability and encoding meaning in legal requirements extraction, Proceedings of 6th international workshop on requirements engineering and law, (2013); Breaux T.D.; Vail M.W.; Anton A.I., Towards regulatory compliance: Extracting rights and obligations to align requirements with regulations, In: Proceedings of 14th IEEE international requirements engineering conference (RE), (2006); Brewer S.; Pearson S.; Maull R.; Godsiff P.; Frey J.G.; Zisman A.; Parr G.; McMillan A.; Cameron S.; Blackmore H., A trust framework for digital food systems, Nature Food, 2, 8, (2021); Brown T.; Mann B.; Ryder N.; Subbiah M.; Kaplan J.D.; Dhariwal P.; Neelakantan A.; Shyam P.; Sastry G.; Askell A., Language models are few-shot learners, Adv Neural Inf Process Syst, 33, (2020); Campbell D.; Thomas P., Fundamental legal conceptions as applied in judicial reasoning by Welsey Newcomb Hohfeld, (2016); Capon J.A., Elementary Statistics for the Social Sciences: Study Guide, (1991); Charmaz K., Constructing grounded theory, (2014); Chatterjee R.; Ahmed A.; Anish P.R.; Suman B.; Lawhatre P.; Ghaisas S., A pipeline for automating labeling to prediction in classification of NFRs, In: Proceedings of 29th IEEE international requirements engineering conference (RE), (2021); Chen B.; Wen M.; Shi Y.; Lin D.; Rajbahadur G.K.; Jiang Z.M., Towards training reproducible deep learning models, Proceedings of 44th international conference on software engineering (ICSE), (2022); Das S.; Deb N.; Cortesi A.; Chaki N., Zero-shot learning for named entity recognition in software specification documents, Proceedings of 31st IEEE international requirements engineering conference, (2023); Deshpande G.; Sheikhi B.; Chakka S.; Zotegouon D.L.; Masahati M.N.; Ruhe G., Is BERT the new silver bullet? An empirical investigation of requirements dependency classification, In: Proceedings of 29th IEEE international requirements engineering conference workshops, (2021); Devlin J.; Chang M.W.; Lee K.; Toutanova K., BERT: Pre-training of deep bidirectional transformers for language understanding, Proceedings of 17th american chapter of the association for computational linguistics: human language technologies, (2019); Evans M.C.; Bhatia J.; Wadkar S.; Breaux T.D., An evaluation of constituency-based hyponymy extraction from privacy policies, In: Proceedings of 25th IEEE international requirements engineering conference (RE), (2017); Ezzini S.; Abualhaija S.; Sabetzadeh M., WikiDoMiner: Wikipedia domain-specific miner, Proceedings of 30th ACM joint european software engineering conference and symposium on the foundations of software engineering, (2022); Falkner A.; Palomares C.; Franch X.; Schenner G.; Aznar P.; Schoerghuber A., Identifying requirements in requests for proposal: A research preview, Proceedings of 25th international working conference on requirement engineering: foundation for software quality (REFSQ), (2019); Fan M.; Yu L.; Chen S.; Zhou H.; Luo X.; Li S.; Liu Y.; Liu J.; Liu T., An empirical evaluation of GDPR compliance violations in Android mHealth apps, Proceedings of 31st IEEE international symposium on software reliability engineering, (2020); Fantechi A.; Gnesi S.; Semini L., Exploring LLMs’ ability to detect variability in requirements, Proceedings of 30th international working conference on requirement engineering: foundation for software quality, (2024); Fazelnia M.; Koscinski V.; Herzog S.; Mirakhorli M., Lessons from the use of natural language inference (NLI) in requirements engineering tasks, Proceedings of 32nd IEEE international requirements engineering conference, (2024); Fischbach J.; Frattini J.; Spaans A.; Kummeth M.; Vogelsang A.; Mendez D.; Unterkalmsteiner M., Automatic detection of causality in requirement artifacts: The CiRa approach, Proceedings of 27th international working conference on requirements engineering: foundation for software quality (REFSQ), (2021); Global food security index 2022, (2025); Ghanavati S.; Amyot D.; Peyton L., Towards a framework for tracking legal compliance in healthcare, Proceedings of 19th international conference on advanced information systems engineering (CAiSE), (2007); Gilchrist A., Industry 4.0: The Industrial Internet of Things, (2016); Glaser B.; Strauss A., Discovery of grounded theory: Strategies for qualitative research, (1967); Glaser B.G., Basics of grounded theory analysis: Emergence vs forcing, (1992); Gorner B.; Aydemir F.B., Generating requirements elicitation interview scripts with large language models, Proceedings of the 31st IEEE international requirements engineering conference workshops, (2023); Gottschald M., Advancing food safety through digital traceability, interoperability, harmonized data and collaborative partnerships, J Consum Prot Food Safety, 19, 3, (2024); Food and Drugs Act, (1985); Food-Specific Requirements and Guidance, (1997); Safe Food for Canadians Act, (2012); Safe Food for Canadians Regulations, (2018); Understanding the Safe Food for Canadians Regulations – a Handbook for Food Businesses, (2018); Graves A.; Schmidhuber J., Framewise phoneme classification with bidirectional LSTM networks, Proceedings of 2005 IEEE international joint conference on neural networks (IJCNN), 4, (2005); Habib M.K.; Wagner S.; Graziotin D., Detecting requirements smells with deep learning: Experiences, challenges and future work, In: Proceedings of 29th IEEE international requirements engineering conference workshops, (2021); Hamdani R.E.; Mustapha M.; Amariles D.R.; Troussel A.; Meeus S.; Krasnashchok K., A combined rule-based and machine learning approach for automated GDPR compliance checking, Proceedings of 18th International Conference on Artificial Intelligence and Law, (2021); Hariri W., Unlocking the potential of ChatGPT: A comprehensive exploration of its applications, Technology, 15, 2, (2023); Hassani S., Complete Replication Package on GitHub: Classification of requirements-related provisions in food-safety regulations: An LLM-based approach, (2025); Hassani S., Complete Replication Package on Zenodo: Classification of Requirements-Related Provisions in Food-Safety Regulations: An Llm-Based Approach, (2025); Hassani S., Replication Package: Datasets, (2025); Hassani S., Replication Package: Evaluation Results, (2025); Hassani S., Replication Package: Implementation Artifacts, (2025); Hassani S.; Sabetzadeh M.; Amyot D.; Liao J., Rethinking legal compliance automation: Opportunities with large language models, Proceedings of 32nd IEEE international requirements engineering conference, (2024); Hey T.; Keim J.; Koziolek A.; Tichy W.F., NoRBERT: Transfer learning for requirements classification, Proceedings of 28th IEEE international requirements engineering conference, (2020); Hochreiter S.; Schmidhuber J., Long short-term memory, Neural Comput, 9, 8, (1997); Huggingface, (2016); Mixtral, (2023); Hugging Face (2023b) Peft parmeters; (2024); Ilyas Azeem M.; Abualhaija S., A multi-solution study on GDPR AI-enabled completeness checking of DPAs. arXiv, 2311, (2023); Jain C.; Anish P.R.; Singh A.; Ghaisas S., A transformer-based approach for abstractive summarization of requirements from obligations in software engineering contracts, Proceedings of 31st IEEE international requirements engineering conference, (2023); Jiang A.Q.; Sablayrolles A.; Roux A.; Mensch A.; Savary B.; Bamford C.; Chaplot D.S.; Ddl C.; Hanna E.B.; Bressand F., Mixtral of experts. arXiv, 2401, (2024); Joachims T., Text categorization with support vector machines: Learning with many relevant features, Proceedings of 10th european conference on machine learning (ECML), (2005); Jones A.J.; Sergot M., Deontic logic in the representation of law: Towards a methodology, Artif Intell Law, 1, (1992); Kiyavitskaya N.; Zeni N.; Breaux T.D.; Anton A.I.; Cordy J.R.; Mich L.; Mylopoulos J., Automating the extraction of rights and obligations for regulatory compliance, Proceedings of 27th international conference on conceptual modeling (ER), (2008); Lan Z.; Chen M.; Goodman S.; Gimpel K.; Sharma P.; Soricut R., ALBERT: A lite BERT for self-supervised learning of language representations, Proceedings of 8th international conference on learning representations (ICLR), (2020); Liu P.; Yuan W.; Fu J.; Jiang Z.; Hayashi H.; Neubig G., Pre-train, prompt, and predict: A systematic survey of prompting methods in natural language processing, ACM Comput Surv, 55, 9, (2023); Liu Y.; Ott M.; Goyal N.; Du J.; Joshi M.; Chen D.; Levy O.; Lewis M.; Zettlemoyer L.; Stoyanov V., RoBERTa: A robustly optimized BERT pretraining approach, (2019); Loshchilov I., Hutter F (2019) Decoupled weight decay regularization, In: Proceedings of 7th international conference on learning representations (ICLR). arXiv, 1711; Luders C.M.; Pietz T.; Maalej W., Automated detection of typed links in issue trackers, Proceedings of 30th IEEE international requirements engineering conference, (2022); Luitel D.; Hassani S.; Sabetzadeh M., Using language models for enhancing the completeness of natural-language requirements, Proceedings of 29th international working conference on requirement engineering: foundation for software quality (REFSQ), (2023); Markovic M.; Edwards P.; Kollingbaum M.; Rowe A., Modelling provenance of sensor data for food safety compliance checking, Proceedings of 6th international provenance and annotation workshop (IPAW), (2016); Mehder &amp;#X.015;.; Aydemir F.B., Classification of issue discussions in open source projects using deep language models, 2022 IEEE 30th International requirements engineering conference workshops, (2022); Mekala R.R.; Irfan A.; Groen E.C.; Porter A.; Lindvall M., Classifying user requirements from online feedback in small dataset environments using deep learning, Proceedings of 29th IEEE international requirements engineering conference (RE), (2021); Menard C.; Martino G.; de Oliveira G.M.; Royer A.; Schnaider P.S.B.; Saes M.S.M., How is food safety regulation implemented?, (2024); Mosbach M.; Pimentel T.; Ravfogel S.; Klakow D.; Elazar Y., Few-shot fine-tuning vs. in-context learning: A fair comparison and evaluation, (2023); Moshtari S.; Okutan A.; Mirakhorli M., A grounded theory based approach to characterize software attack surfaces, Proceedings of 44th international conference on software engineering (ICSE), (2022); Nayak A.; Timmapathini H.P.; Murali V.; Ponnalagu K.; Venkoparao V.G.; Post A., Req2Spec: Transforming software requirements into formal specifications using natural language processing, Proceedings of 28th international working conference on requirements engineering: foundation for software quality, (2022); GPT-4 technical report. arXiv, 2303, (2023); OpenAI, (2024); OpenAI (2024b) OpenAI – fine-tuning, (2025); Pearson S.; Brewer S.; Godsiff P.; Maull R., Food Data Trust: A framework for information sharing, Food Stand Agency, (2021); Pearson S.; Brewer S.; Manning L.; Bidaut L.; Onoufriou G.; Durrant A.; Leontidis G.; Jabbour C.; Zisman A.; Parr G., Decarbonising our food systems: contextualising digitalisation for net zero, Frontiers in Sustainable Food Systems, 7, (2023); Pennington J.; Socher R.; Manning C.D., Glove: Global vectors for word representation, Proceedings of 2014 conference on empirical methods in natural language processing, (2014); Pham H.V.; Qian S.; Wang J.; Lutellier T.; Rosenthal J.; Tan L.; Yu Y.; Nagappan N., Problems and opportunities in training deep learning software systems: An analysis of variance, Proceedings of 35th IEEE/ACM international conference on automated software engineering, (2020); Radford A.; Narasimhan K.; Salimans T.; Sutskever I., Improving language understanding by generative pre-training, (2018); Food Safety Testing - a Global Market Overview, (2024); Sainani A.; Anish P.R.; Joshi V.; Ghaisas S., Extracting and classifying requirements from software engineering contracts, Proceedings of 28th IEEE international requirements engineering conference, (2020); Saldana J.M., The coding manual for qualitative researchers, (2015); Santos S.; Breaux T.; Norton T.; Haghighi S.; Ghanavati S., Requirements satisfiability with in-context learning, In: Proceedings of 32nd IEEE international requirements engineering conference (RE), (2024); Random Forest Random_State, (2024); Sleimi A.; Sannier N.; Sabetzadeh M.; Briand L.; Dann J., Automated extraction of semantic legal metadata using natural language processing, Proceedings of 26th IEEE international requirements engineering conference, (2018); Spoletini P.; Ferrari A., The return of formal requirements engineering in the era of large language models, Proceedings of 30th international working conference on requirement engineering: foundation for software quality, (2024); Stol K.J.; Ralph P.; Fitzgerald B., Grounded theory in software engineering research: A critical review and guidelines, Proceedings of 38th international conference on software engineering (ICSE), (2016); Strauss A.; Corbin J., Basics of Qualitative Research – Techniques and Procedures for Developing Grounded Theory, (1998); Torre D.; Alferez M.; Soltana G.; Sabetzadeh M.; Briand L., Modeling data protection and privacy: application and experience with GDPR, Softw Syst Model, 20, 6, (2021); Torre D.; Abualhaija S.; Sabetzadeh M.; Briand L.; Baetens K.; Goes P.; Forastier S., An AI-assisted approach for checking the completeness of privacy policies against GDPR, In: Proceedings of 28th IEEE international requirements engineering conference (RE), (2022); Touvron H.; Lavril T.; Izacard G.; Martinet X.; Lachaux M.A.; Lacroix T.; Roziere B.; Goyal N.; Hambro E.; Azhar F., Llama: Open and efficient foundation language models. arXiv, 2302, (2023); Packaging for foods treated with ionizing radiation, (2018); Guidance for Industry: Preparation of Food Contact Notifications for Food Contact Substances in Contact with Infant Formula And/Or Human Milk, (2019); Egg safety: Final rule, (2022); Food Labeling: Nutrient Content Claims, Definition of Term “healthy”, (2022); Food and Drug Administration, (1906); (2024); Codex Alimentarius Guidelines, (2024); Codex Alimentarius Standards, (2024); Varenov V.; Gabdrahmanov A., Security requirements classification into groups using NLP transformers, In: Proceedings of 29th IEEE international requirements engineering conference workshops, (2021); Vargha A.; Delaney H., A critique and improvement of the CL common language effect size statistics of McGraw and Wong, J Educ Behav Stat, 25, 2, (2000); Vaswani A.; Shazeer N.; Parmar N.; Uszkoreit J.; Jones L.; Gomez A.N.; Kaiser &amp;#X.0141;.; Polosukhin I., Attention is all you need, Adv Neural Inf Process Syst, 30, (2017); Wang Y.; Shi L.; Li M.; Wang Q.; Yang Y., A deep context-wise method for coreference detection in natural language requirements, Proceedings of 28th IEEE international requirements engineering conference, (2020); Wang Y.; Shi L.; Li M.; Wang Q.; Yang Y., Detecting coreferent entities in natural language requirements, Requir Eng, 27, 3, (2022); Food Safety, (2024); Xie F.; Zhang Y.; Yan C.; Li S.; Bu L.; Chen K.; Huang Z.; Bai G., Scrutinizing privacy policy compliance of virtual personal assistant apps, Proceedings of 37th IEEE/ACM international conference on automated software engineering, (2022); Zeni N.; Kiyavitskaya N.; Mich L.; Cordy J.R.; Mylopoulos J., GaiusT: supporting the extraction of rights and obligations for regulatory compliance, Requir Eng, 20, (2015); Zeni N.; Seid E.A.; Engiel P.; Ingolfo S.; Mylopoulos J., Building large models of law with NómosT, Proceedings of 35th international conference on conceptual modeling (ER), (2016)</t>
  </si>
  <si>
    <t>M. Sabetzadeh; University of Ottawa, Ottawa, Canada; email: m.sabetzadeh@uottawa.ca</t>
  </si>
  <si>
    <t>From law to Gherkin: A human-centred quasi-experiment on the quality of LLM-generated behavioral specifications from food-safety regulations</t>
  </si>
  <si>
    <t>10.1016/j.infsof.2026.108122</t>
  </si>
  <si>
    <t>https://www.scopus.com/pages/publications/105034727290?origin=resultslist</t>
  </si>
  <si>
    <t>School of EECS, University of Ottawa, Ottawa, Canada</t>
  </si>
  <si>
    <t>Hassani S., School of EECS, University of Ottawa, Ottawa, Canada; Sabetzadeh M., School of EECS, University of Ottawa, Ottawa, Canada; Amyot D., School of EECS, University of Ottawa, Ottawa, Canada</t>
  </si>
  <si>
    <t>AbstractContext:Laws and regulations increasingly influence software design, development, and quality assurance in regulated domains; however, the technology-neutral formulation of legal provisions complicates the derivation of concrete specifications, requirements, and acceptance criteria needed to verify software compliance. Producing these artifacts manually is labour-intensive and error-prone. Recent advances in generative AI, particularly large language models (LLMs), offer the potential for automated assistance in deriving software engineering artifacts from legal texts.Objective:Following a quasi-experimental design, we present the first systematic human-subject evaluation of LLMs’ ability to automatically derive Gherkin behavioral specifications from legal texts. Gherkin is a domain-specific language for specifying system behaviors through scenario-based descriptions written in the Given--When--Then format. Due to their structured and machine-readable nature, Gherkin specifications lend themselves more readily to automation within software-development processes.Methods:We recruited 10 participants to evaluate Gherkin specifications generated from food-safety regulations by two LLMs, Claude and Llama. Sixty specifications were generated. Each participant independently assessed 12 specifications across five quality criteria: relevance, clarity, completeness, singularity, and time savings. Each specification was evaluated by two participants, yielding 120 assessments with quantitative ratings and qualitative feedback.Results:Ratings were uniformly high (top-two categories): relevance 95%, clarity 100%, completeness 94.2%, singularity 93.4%, and time savings 91.7%. No statistically reliable differences were observed across participants or between LLMs. Qualitative feedback noted occasional omissions, hallucinations, and mixed intents; the first two, in particular, underscore the importance of human oversight, especially in safety-critical domains where non-compliance can have severe consequences.Conclusion:Our results suggest that, in the context of food safety, LLMs can assist in deriving Gherkin specifications from legal texts; however, observed omissions and hallucinations necessitate systematic human review. © 2026 The Authors. Published by Elsevier B.V. This is an open access article under the CC BY license. http://creativecommons.org/licenses/by/4.0/</t>
  </si>
  <si>
    <t>Behavior-driven development; Gherkin; Large language models (LLMs); Legal compliance automation; Quasi-experiment</t>
  </si>
  <si>
    <t>Abstracting; Automation; Behavioral research; Food safety; Quality control; Regulatory compliance; Safety engineering; Software design; Specifications; Behavior-driven development; Behavioural specifications; Food Safety Regulations; Gherkin; Language model; Large language model; Legal compliance; Legal compliance automation; Legal texts; Quasi-experiments; Compliance control; Quality assurance</t>
  </si>
  <si>
    <t>Natural Sciences and Engineering Research Council of Canada, NSERC</t>
  </si>
  <si>
    <t>This research was supported by the Natural Sciences and Engineering Research Council of Canada (NSERC) through the Discovery, Discovery Accelerator, and Alliance programs.</t>
  </si>
  <si>
    <t>Cordella A.; Gualdi F., Regulating generative AI: The limits of technology-neutral regulatory frameworks. Insights from Italy’s intervention on ChatGPT, Gov. Inf. Q., 41, 4, (2024); Hassani S.; Sabetzadeh M.; Amyot D., An empirical study on LLM-based classification of requirements-related provisions in food-safety regulations, EMSE, 30, (2025); Breaux T.; Anton A., Analyzing regulatory rules for privacy and security requirements, IEEE TSE, 34, 1, (2008); Maxwell J.; Anton A.; Swire P., A legal cross-references taxonomy for identifying conflicting software requirements, RE’21, (2011); Angermeir F.; Fischbach J.; Moyon F.; Mendez D., Towards automated continuous security compliance, ESEM’24, (2024); Breaux T.; Vail M.; Anton A., Towards regulatory compliance: Extracting rights and obligations to align requirements with regulations, RE’06, (2006); Zeni N.; Kiyavitskaya N.; Mich L.; Cordy J.R.; Mylopoulos J., GaiusT: Supporting the extraction of rights and obligations for regulatory compliance, REJ, 20, (2015); Zeni N.; Seid E.A.; Engiel P.; Ingolfo S.; Mylopoulos J., Building large models of law with NómosT, Conceptual Modeling, (2016); Abualhaija S.; Arora C.; Sabetzadeh M.; Briand L.; Traynor M., Automated demarcation of requirements in textual specifications: A machine learning-based approach, EMSE, 25, pp. 5454-5497, (2020); Torre D.; Abualhaija S.; Sabetzadeh M.; Briand L.; Baetens K.; Goes P.; Forastier S., An AI-assisted approach for checking the completeness of privacy policies against GDPR, RE’20, (2020); Hey T.; Keim J.; Koziolek A.; Tichy W.F., NoRBERT: Transfer learning for requirements classification, RE’20, (2020); Chatterjee R.; Ahmed A.; Rose Anish P.; Suman B.; Lawhatre P.; Ghaisas S., A pipeline for automating labeling to prediction in classification of NFRs, RE’21, (2021); Amaral O.; Abualhaija S.; Torre D.; Sabetzadeh M.; Briand L., AI-enabled automation for completeness checking of privacy policies, IEEE TSE, 48, 11, (2022); Marques N.; Silva R.R.; Bernardino J., Using ChatGPT in software requirements engineering: A comprehensive review, Futur. Internet, 16, 6, (2024); Soeken M.; Wille R.; Drechsler R., Assisted behavior driven development using natural language processing, Objects, Models, Components, Patterns, (2012); Fischbach J.; Frattini J.; Vogelsang A.; Mendez D.; Unterkalmsteiner M.; Wehrle A.; Henao P.R.; Yousefi P.; Juricic T.; Radduenz J.; Wiecher C., Automatic creation of acceptance tests by extracting conditionals from requirements: NLP approach and case study, JSS, 197, (2023); Mathur A.; Pradhan S.; Soni P.; Patel D.; Regunathan R., Automated test case generation using T5 and GPT-3, ICACCS’23, (2023); Ferreira M.; Viegas L.; Faria J.P.; Lima B., Acceptance test generation with large language models: An industrial case study, (2025); Alagarsamy S.; Tantithamthavorn C.; Takerngsaksiri W.; Arora C.; Aleti A., Enhancing large language models for text-to-testcase generation, JSS, 230, (2025); Nicieja K., Writing Great Specifications: Using Specification by Example and Gherkin, (2017); Salgueiro J.; Ribeiro F.; Metrolho J., Best practices for OutSystems development and its influence on test automation, Trends and Applications in Information Systems and Technologies, (2021); Wanderley F.; Silva A.; Araujo J., Evaluation of BehaviorMap: A user-centered behavior language, RCIS’15, (2015); dos Santos E.C.; Vilain P., Automated acceptance tests as software requirements: An experiment to compare the applicability of fit tables and Gherkin language, Agile Processes in Software Engineering and Extreme Programming, (2018); Basili V.; Caldiera G.; Rombach D., Goal, question, metric paradigm, Encycl. Softw. Eng., 1, (1994); World Health Organization, Food safety, (2024); Research and Markets, Food safety testing - a global market overview, (2024); Bouzembrak Y.; Kluche M.; Gavai A.; Marvin H., Internet of Things in food safety: Literature review and a bibliometric analysis, Trends Food Sci. Technol., 94, pp. 54-64, (2019); Dadhaneeya H.; Nema P.; Arora V., Internet of Things in food processing and its potential in industry 4.0 era: A review, Trends Food Sci. Technol., 139, (2023); Government of Canada, Safe food for Canadians regulations, (2018); Anthropic, Claude, (2023); Hugging Face, Llama, (2024); Government of Canada, Food-specific requirements and guidance, (1997); Hassani S., Replication package: Datasets, (2025); Panda B.D.D. page, Behavioral driven development, (2024); Jbehave, JBehave official website, (2022); Hellesoy A., The Cucumber book: behaviour-driven development for testers and developers, (2017); Montgomery D., Design and Analysis of Experiments, (2017); Jedlitschka A.; Ciolkowski M.; Pfahl D., Reporting experiments in software engineering, Guide To Advanced Empirical Software Engineering, (2008); Salman I.; Misirli A.T.; Juristo N., Are students representatives of professionals in software engineering experiments?, ICSE’15, pp. 666-676, (2015); Wu N.; Gong M.; Shou L.; Liang S.; Jiang D., Large language models are diverse role-players for summarization evaluation, NLPCC’23, (2023); Kong A., Better zero-shot reasoning with role-play prompting, NAACL-HLT’24, (2024); OpenAI, Best practices for prompt engineering with the OpenAI API, (2025); Best practices for LLM prompt engineering, (2025); Anthropic, Prompting 101 — code w/ claude, (2025); Capon J.A., Elementary Statistics for the Social Sciences: Study Guide, (1991); Jamieson S., Likert scales: How to (ab) use them?, Med. Educ., 38, 12, (2004); de Winter J.; Dodou D., Five-point Likert items: t test versus Mann-Whitney-Wilcoxon, Pr. Assess. Res. Eval., 15, 1, (2010); Benjamini Y.; Hochberg Y., Controlling the false discovery rate: a practical and powerful approach to multiple testing, J. R. Stat. Soc. Ser. B Stat. Methodol., 57, 1, (1995); Baltes S., Guidelines for empirical studies in software engineering involving large language models, (2025); Arora C.; Grundy J.; Abdelrazek M., (2024); Sainani A.; Anish P.R.; Joshi V.; Ghaisas S., Extracting and classifying requirements from software engineering contracts, RE’20, (2020); Jain C.; Anish P.R.; Singh A.; Ghaisas S., A transformer-based approach for abstractive summarization of requirements from obligations in software engineering contracts, RE’23, (2023); Wang Y.; Shi L.; Li M.; Wang Q.; Yang Y., Detecting coreferent entities in natural language requirements, REJ, 27, 3, (2022); Luitel D.; Hassani S.; Sabetzadeh M., Improving requirements completeness: Automated assistance through large language models, REJ, 29, 1, (2024); Fazelnia M.; Koscinski V.; Herzog S.; Mirakhorli M., Lessons from the use of natural language inference (NLI) in requirements engineering tasks, RE’24, (2024); Santos S.; Breaux T.; Norton T.; Haghighi S.; Ghanavati S., Requirements satisfiability with in-context learning, RE’24, (2024); Rahman T.; Zhu Y., Automated user story generation with test case specification using large language model, (2024); Ronanki K.; Berger C.; Horkoff J., Investigating ChatGPT’s potential to assist in requirements elicitation processes, SEAA’23, (2023); Nayak A.; Timmapathini H.P.; Murali V.; Ponnalagu K.; Venkoparao V.G.; Post A., Req2Spec: Transforming software requirements into formal specifications using natural language processing, REFSQ’22, (2022); Spoletini P.; Ferrari A., The return of formal requirements engineering in the era of large language models, REFSQ’24, (2024); Ferrari A.; Spoletini P., Formal requirements engineering and large language models: A two-way roadmap, IST, 181, (2025); Wei B., Requirements are all you need: From requirements to code with LLMs, RE’24, (2024); Lutze R.; Waldhor K., Generating specifications from requirements documents for smart devices using large language models, Human-Computer Interaction, (2024); Xie D.; Yoo B.; Jiang N.; Kim M.; Tan L.; Zhang X.; Lee J.S., Impact of large language models on generating software specifications, (2023); Wang F.; Arora C.; Liu Y.; Huang K.; Tantithamthavorn C.; Aleti A.; Sambathkumar D.; Lo D., Multi-modal requirements data-based acceptance criteria generation using LLMs, (2025); Shi J.; Dryaev A.; Schneider K., Using an AI chatbot to refine Gherkin specifications based on stakeholder comments, (2024); Sousa H., Um Experimento Comparativo Da Eficácia De Diferentes LLM Na Geração De Cenários Gherkin, (2025); Mund J.; Fernandez D.M.; Femmer H.; Eckhardt J., Does quality of requirements specifications matter? Combined results of two empirical studies, ESEM’15, (2015); Winter K.; Femmer H.; Vogelsang A., How do quantifiers affect the quality of requirements?, REFSQ’20, (2020); Frattini J.; Fucci D.; Torkar R.; Montgomery L.; Unterkalmsteiner M.; Fischbach J.; Mendez D., Applying bayesian data analysis for causal inference about requirements quality: A controlled experiment, EMSE, 30, 1, (2025); Dahl M.; Magesh V.; Suzgun M.; Ho D., Large legal fictions: Profiling legal hallucinations in large language models, J. Leg. Anal., 16, 1, pp. 64-93, (2024); Magesh V.; Surani F.; Dahl M.; Suzgun M.; Manning C.D.; Ho D.E., Hallucination-free? Assessing the reliability of leading AI legal research tools, J. Empir. Leg. Stud., 22, 2, pp. 216-242, (2025); The Guardian, Lawyer caught using AI-generated false citations in court case penalised in Australian first, (2025); Singhal A.; Breaux T., Legal requirements translation from law, (2025); Kesari A.; Breaux T.; Norton T.; Santos S.; Singhal A., From legal text to tech specs: Generative AI’s interpretation of consent in privacy law, (2025); Karpurapu S., Comprehensive evaluation and insights into the use of large language models in the automation of behavior-driven development acceptance test formulation, IEEE Access, 12, (2024); Gokhan T.; Wang K.; Gurevych I.; Briscoe T., RIRAG: Regulatory information retrieval and answer generation, (2024); Fuchs S.; Witbrock M.; Dimyadi J.; Amor R., Using large language models for the interpretation of building regulations, J. Eng. Proj. Prod. Manag., 14, 4, (2024); Abualhaija S.; Ceci M.; Sannier N.; Bianculli D.; Lannier S.; Siclari M.; Voordeckers O.; Tosza S., LLM-assisted extraction of regulatory requirements: A case study on the GDPR, RE’25, (2025); Heck P.; Zaidman A., A quality framework for agile requirements: A practitioner’s perspective, (2014); Doran G.T., There’s a S.M.A.R.T. way to write management’s goals and objectives, Manag. Rev., 70, 11, (1981); Wake B., INVEST in good stories, and SMART tasks, (2003); Lucassen G.; Dalpiaz F.; van der Werf J.M.E.; Brinkkemper S., Forging high-quality user stories: Towards a discipline for agile requirements, RE’15, (2015); Lucassen G.; Dalpiaz F.; van der Werf J.M.E.; Brinkkemper S., Improving agile requirements: the quality user story framework and tool, REJ, 21, (2016); Oliveira G.; Marczak S.; Moralles C., How to evaluate BDD scenarios’ quality?, SBES’19, (2019); Wautelet Y.; Nassiri A.K.; Tsilionis K., Investigating quality attributes in Behavior-Driven Development scenarios: An evaluation framework and an experimental supporting tool, The Practice of Enterprise Modeling, (2024); Binamungu L.; Maro S., Behaviour driven development: A systematic mapping study, JSS, 203, (2023); Binamungu L.; Embury S.; Konstantinou N., Characterising the quality of behaviour driven development specifications, XP’20, (2020); Hassani S., Complete replication package on GitHub: From legal texts to gherkin: A quasi-experiment on the quality of LLM-derived behavioural specifications from regulations, (2025); Hassani S., Replication package: Evaluation results, (2025); Hassani S., Replication package: Implementation artifacts, (2025)</t>
  </si>
  <si>
    <t>M. Sabetzadeh; School of EECS, University of Ottawa, Ottawa, Canada; email: m.sabetzadeh@uottawa.ca</t>
  </si>
  <si>
    <t>https://www.scopus.com/pages/publications/105032661980?origin=resultslist</t>
  </si>
  <si>
    <t>Damayanti A.D.; Gani H.; Zhipeng F.; Gani H.; Zuhriyah S.; Nurani; Djabir S.N.; Wardani N.I.</t>
  </si>
  <si>
    <t>Damayanti, Annisa Dwi (58580830800); Gani, Hamdan (57201299496); Zhipeng, Feng (57219566788); Gani, Helmy (57211438750); Zuhriyah, Sitti (59740306400); Nurani (59763172800); Djabir, St. Nurhayati (59763631200); Wardani, Nur Ilmiyanti (59763023300)</t>
  </si>
  <si>
    <t>58580830800; 57201299496; 57219566788; 57211438750; 59740306400; 59763172800; 59763631200; 59763023300</t>
  </si>
  <si>
    <t>Bibliometric and Content Analysis of Large Language Models Research in Software Engineering: The Potential and Limitation in Software Engineering</t>
  </si>
  <si>
    <t>International Journal of Advanced Computer Science and Applications</t>
  </si>
  <si>
    <t>10.14569/IJACSA.2025.0160436</t>
  </si>
  <si>
    <t>https://www.scopus.com/pages/publications/105004044722?origin=resultslist</t>
  </si>
  <si>
    <t>Department of Environmental Engineering, Faculty of Engineering, Hasanuddin University, Makassar, Indonesia; Department of Machinery Automation System, ATI Makassar Polytechnic, Makassar, Indonesia; School of Culture Creativity and Media, Hangzhou Normal University, Zhejiang, Hangzhou, China; Department of Industrial Hygiene, Faculty of Public Health, Occupational Health and Safety, Makassar College of Health Sciences, Indonesia; Department of Computer System, Universitas Handayani Makassar, Makassar, Indonesia; Department of Information Systems and Technology, Institut Teknologi dan Bisnis Nobel Indonesia, Jl. Sultan Alauddin No.212, Makassar, 90221, Indonesia; Department of Informatics Engineering, Universitas Handayani Makassar, Makassar, Indonesia</t>
  </si>
  <si>
    <t>Damayanti A.D., Department of Environmental Engineering, Faculty of Engineering, Hasanuddin University, Makassar, Indonesia; Gani H., Department of Machinery Automation System, ATI Makassar Polytechnic, Makassar, Indonesia; Zhipeng F., School of Culture Creativity and Media, Hangzhou Normal University, Zhejiang, Hangzhou, China; Gani H., Department of Industrial Hygiene, Faculty of Public Health, Occupational Health and Safety, Makassar College of Health Sciences, Indonesia; Zuhriyah S., Department of Computer System, Universitas Handayani Makassar, Makassar, Indonesia; Nurani, Department of Information Systems and Technology, Institut Teknologi dan Bisnis Nobel Indonesia, Jl. Sultan Alauddin No.212, Makassar, 90221, Indonesia; Djabir S.N., Department of Machinery Automation System, ATI Makassar Polytechnic, Makassar, Indonesia; Wardani N.I., Department of Informatics Engineering, Universitas Handayani Makassar, Makassar, Indonesia</t>
  </si>
  <si>
    <t>Large Language Models (LLM) is a type of artificial neural network that excels at language-related tasks. The advantages and disadvantages of using LLM in software engineering are still being debated, but it is a tool that can be utilized in software engineering. This study aimed to analyze LLM studies in software engineering using bibliometric and content analysis. The study data were retrieved from Web of Science and Scopus. The data were analyzed using two popular bibliometric approaches: bibliometric and content analysis. VOS Viewer and Bibliometrix software were used to conduct the bibliometric analysis. The bibliometric analysis was performed using science mapping and performance analysis approaches. Various bibliometric data, including the most frequently referenced publications, journals, and nations, were evaluated and presented. Then, the synthetic knowledge method was utilized for content analysis. This study examined 235 papers, with 836 authors contributing. The publications were published in 123 different journals. The average number of citations per publication is 1.44. Most publications were published in Proceedings International Conference on Software Engineering and ACM International Conference Proceeding Series, with China and the United States emerging as the leading countries. It was discovered that international collaboration on the issue was inadequate. The most often used keywords in the publications were "software design," "code (symbols)," and "code generation." Following the content analysis, three themes emerged: 1) Integration of LLM into software engineering education, 2) application of LLM in software engineering, and 3) potential and limitation of LLM in software engineering. The results of this study are expected to provide researchers and academics with insights into the current state of LLM in software engineering research, allowing them to develop future conclusions. © (2025), (Science and Information Organization). All Rights Reserved.</t>
  </si>
  <si>
    <t>bibliometric; content analysis; Large Language Models; LLM; software engineering</t>
  </si>
  <si>
    <t>Application programs; Behavioral research; Computer aided software engineering; Computer operating systems; Computer program listings; Computer software maintenance; Computer software selection and evaluation; Engineering research; Search engines; Software packages; Software prototyping; Software quality; Software testing; Utility programs; Verification; Bibliometric; Bibliometrics analysis; Content analysis; Excel; Language model; Large language model; Modelling studies; Neural-networks; Software design</t>
  </si>
  <si>
    <t>Roumeliotis K. I.; Tselikas N. D., ChatGPT and Open-AI Models: A Preliminary Review, Future Internet, 15, 6, (2023); Chang Y., A Survey on Evaluation of Large Language Models, ACM Transactions on Intelligent Systems and Technology, 15, 3, pp. 1-45, (2024); Akbar M. A.; Khan A. A.; Liang P., Ethical Aspects of ChatGPT in Software Engineering Research, IEEE Transactions on Artificial Intelligence, pp. 1-14, (2023); Rahmaniar W., ChatGPT for Software Development: Opportunities and Challenges, TechRxiv, 26, 3, pp. 1-8, (2023); Kim D. K.; Chen J.; Ming H.; Lu L., Assessment of ChatGPT’s Proficiency in Software Development, Proceedings - 2023 Congress in Computer Science, Computer Engineering, and Applied Computing, CSCE 2023, pp. 2637-2644, (2023); Michael J.; Bork D.; Wimmer M.; Mayr H. C., Quo Vadis modeling?: Findings of a community survey, an ad-hoc bibliometric analysis, and expert interviews on data, process, and software modeling, Software and Systems Modeling, 23, 1, pp. 7-28, (2024); Donthu N.; Kumar S.; Mukherjee D.; Pandey N.; Lim W. M., How to conduct a bibliometric analysis: An overview and guidelines, Journal of Business Research, 133, pp. 285-296, (2021); Lim W. M.; Kumar S., Guidelines for interpreting the results of bibliometric analysis: A sensemaking approach, Global Business and Organizational Excellence, 43, 2, pp. 17-26, (2024); Ozturk O.; Kocaman R.; Kanbach D. K., How to design bibliometric research: an overview and a framework proposal, Review of Managerial Science, pp. 1-29, (2024); Favara G.; Barchitta M.; Maugeri A.; Magnano San Lio R.; Agodi A., The Research Interest in ChatGPT and Other Natural Language Processing Tools from a Public Health Perspective: A Bibliometric Analysis, Informatics, 11, 2, (2024); Samala A. D.; Sokolova E. V.; Grassini S.; Rawas S., ChatGPT: a bibliometric analysis and visualization of emerging educational trends, challenges, and applications, International Journal of Evaluation and Research in Education (IJERE), 13, 4, (2024); Olinski M.; Krukowski K.; Siecinski K., Bibliometric Overview of ChatGPT: New Perspectives in Social Sciences, Publications, 12, 1, (2024); Gande S.; Gould M.; Ganti L., Bibliometric analysis of ChatGPT in medicine, International Journal of Emergency Medicine, 17, 1, (2024); Bale A. S., ChatGPT in Software Development: Methods and Cross-Domain Applications, International Journal of Intelligent Systems and Applications in Engineering, 11, 9s, pp. 636-643, (2023); Li Y.; Xu J.; Zhu Y.; Liu H.; Liu P., The Impact of ChatGPT on Software Engineering Education: A Quick Peek, 2023 10th International Conference on Dependable Systems and Their Applications (DSA), pp. 595-596, (2023); Marques N.; Silva R. R.; Bernardino J., Using ChatGPT in Software Requirements Engineering: A Comprehensive Review, Future Internet, 16, 6, (2024); Kasaraneni H. J.; Rosaline S., Automatic Merging of Scopus and Web of Science Data for Simplified and Effective Bibliometric Analysis, Annals of Data Science, 11, 3, pp. 785-802, (2024); Klarin A., How to conduct a bibliometric content analysis: Guidelines and contributions of content co-occurrence or co-word literature reviews, International Journal of Consumer Studies, 48, 2, (2024); Aria M.; Cuccurullo C., bibliometrix: An R-tool for comprehensive science mapping analysis, Journal of Informetrics, 11, 4, pp. 959-975, (2017); Ross S. I.; Martinez F.; Houde S.; Muller M.; Weisz J. D., The Programmer’s Assistant: Conversational Interaction with a Large Language Model for Software Development, Proceedings of the 28th International Conference on Intelligent User Interfaces, pp. 491-514, (2023); Daun M.; Brings J., How ChatGPT Will Change Software Engineering Education, Proceedings of the 2023 Conference on Innovation and Technology in Computer Science Education V. 1, 1, pp. 110-116, (2023); Ahmad A.; Waseem M.; Liang P.; Fahmideh M.; Aktar M. S.; Mikkonen T., Towards Human-Bot Collaborative Software Architecting with ChatGPT, Proceedings of the 27th International Conference on Evaluation and Assessment in Software Engineering, pp. 279-285, (2023); Barrington N. M., A Bibliometric Analysis of the Rise of ChatGPT in Medical Research, Medical Sciences, 11, 3, (2023); Baber H.; Nair K.; Gupta R.; Gurjar K., The beginning of ChatGPT – a systematic and bibliometric review of the literature, Information and Learning Sciences, 125, 7, pp. 587-614, (2024); Yalcinkaya T.; Cinar Yucel S., Bibliometric and content analysis of ChatGPT research in nursing education: The rabbit hole in nursing education, Nurse Education in Practice, 77; Petrovska O.; Clift L.; Moller F., Generative AI in Software Development Education: Insights from a Degree Apprenticeship Programme, The United Kingdom and Ireland Computing Education Research (UKICER) conference, pp. 1-1, (2023); Frankford E.; Sauerwein C.; Bassner P.; Krusche S.; Breu R., AI-Tutoring in Software Engineering Education, Proceedings of the 46th International Conference on Software Engineering: Software Engineering Education and Training, pp. 309-319, (2024); Rajabi P., Experience Report: Adopting AI-Usage Policy in Software Engineering Education, The 26th Western Canadian Conference on Computing Education, pp. 1-2, (2024); Kirova V. D.; Ku C. S.; Laracy J. R.; Marlowe T. J., Software Engineering Education Must Adapt and Evolve for an LLM Environment, Proceedings of the 55th ACM Technical Symposium on Computer Science Education V. 1, 1, pp. 666-672, (2024); Abdelfattah A. M.; Ali N. A.; Elaziz M. A.; Ammar H. H., Roadmap for Software Engineering Education using ChatGPT, 2023 International Conference on Artificial Intelligence Science and Applications in Industry and Society (CAISAIS), pp. 1-6, (2023); Jost G.; Taneski V.; Karakatic S., The Impact of Large Language Models on Programming Education and Student Learning Outcomes, Applied Sciences, 14, 10, (2024); Petrovska O.; Clift L.; Moller F.; Pearsall R., Incorporating Generative AI into Software Development Education, Proceedings of the 8th Conference on Computing Education Practice, pp. 37-40, (2024); Brennan R. W.; Lesage J., Exploring the Implications of OpenAI Codex on Education for Industry 4.0, Studies in Computational Intelligence, 1083, pp. 254-266, (2023); Kosar T.; Ostojic D.; Liu Y. D.; Mernik M., Computer Science Education in ChatGPT Era: Experiences from an Experiment in a Programming Course for Novice Programmers, Mathematics, 12, 5, (2024); Sobania D.; Briesch M.; Rothlauf F., Choose your programming copilot, Proceedings of the Genetic and Evolutionary Computation Conference, pp. 1019-1027, (2022); Moradi Dakhel A.; Majdinasab V.; Nikanjam A.; Khomh F.; Desmarais M. C., GitHub Copilot AI pair programmer: Asset or Liability?, Journal of Systems and Software, 203, (2023); Ebert C.; Louridas P., Generative AI for Software Practitioners, IEEE Software, 40, 4, pp. 30-38, (2023); Feng Y.; Vanam S.; Cherukupally M.; Zheng W.; Qiu M.; Chen H., Investigating Code Generation Performance of ChatGPT with Crowdsourcing Social Data, 2023 IEEE 47th Annual Computers, Software, and Applications Conference (COMPSAC), 2023, pp. 876-885, (2023); Brennan R. W.; Lesage J., Exploring the Implications of OpenAI Codex on Education for Industry 4.0, Studies in Computational Intelligence, 1083, pp. 254-266, (2023); Wong M.-F.; Guo S.; Hang C.-N.; Ho S.-W.; Tan C.-W., Natural Language Generation and Understanding of Big Code for AI-Assisted Programming: A Review, Entropy, 25, 6, (2023); Belzner L.; Gabor T.; Wirsing M., Large Language Model Assisted Software Engineering: Prospects, Challenges, and a Case Study, Lecture Notes in Computer Science (including subseries Lecture Notes in Artificial Intelligence and Lecture Notes in Bioinformatics), 14380, pp. 355-374, (2024); Liu Z.; Tang Y.; Luo X.; Zhou Y.; Zhang L. F., No Need to Lift a Finger Anymore? Assessing the Quality of Code Generation by ChatGPT, IEEE Transactions on Software Engineering, 50, 6, pp. 1548-1584, (2024); Liu M.; Wang J.; Lin T.; Ma Q.; Fang Z.; Wu Y., An Empirical Study of the Code Generation of Safety-Critical Software Using LLMs, Applied Sciences, 14, 3, (2024); Scoccia G. L., Exploring Early Adopters’ Perceptions of ChatGPT as a Code Generation Tool, Proceedings - 2023 38th IEEE/ACM International Conference on Automated Software Engineering Workshops, ASEW 2023, pp. 88-93, (2023); Rodriguez-Cardenas D.; Palacio D. N.; Khati D.; Burke H.; Poshyvanyk D., Benchmarking Causal Study to Interpret Large Language Models for Source Code, Proceedings - 2023 IEEE International Conference on Software Maintenance and Evolution, ICSME 2023, pp. 329-334, (2023); Yeo S.; Ma Y. S.; Kim S. C.; Jun H.; Kim T., Framework for evaluating code generation ability of large language models, ETRI Journal, 46, 1, pp. 106-117, (2024); Aillon S.; Garcia A.; Velandia N.; Zarate D.; Wightman P., Empirical evaluation of automated code generation for mobile applications by AI tools, 2023 IEEE Colombian Caribbean Conference (C3), pp. 1-6, (2023); Mastropaolo A., On the Robustness of Code Generation Techniques: An Empirical Study on GitHub Copilot, 2023 IEEE/ACM 45th International Conference on Software Engineering (ICSE), pp. 2149-2160, (2023); Zhong L.; Wang Z., Can LLM Replace Stack Overflow? A Study on Robustness and Reliability of Large Language Model Code Generation, Proceedings of the AAAI Conference on Artificial Intelligence, 38, 19, pp. 21841-21849, (2024); Zhong L.; Wang Z., Can LLM Replace Stack Overflow? A Study on Robustness and Reliability of Large Language Model Code Generation, Proceedings of the AAAI Conference on Artificial Intelligence, 38, 19, pp. 21841-21849, (2024); Mbaka W. B., New experimental design to capture bias using LLM to validate security threats, Proceedings of the 28th International Conference on Evaluation and Assessment in Software Engineering, pp. 458-459, (2024); Tsigkanos C.; Rani P.; Muller S.; Kehrer T., Variable Discovery with Large Language Models for Metamorphic Testing of Scientific Software, Lecture Notes in Computer Science (including subseries Lecture Notes in Artificial Intelligence and Lecture Notes in Bioinformatics), 14073, pp. 321-335, (2023); Schafer M.; Nadi S.; Eghbali A.; Tip F., An Empirical Evaluation of Using Large Language Models for Automated Unit Test Generation, IEEE Transactions on Software Engineering, 50, 1, pp. 85-105, (2024); El Haji K.; Brandt C.; Zaidman A., Using GitHub Copilot for Test Generation in Python: An Empirical Study, Proceedings of the 5th ACM/IEEE International Conference on Automation of Software Test (AST 2024), pp. 45-55, (2024); Mehmood S.; Janjua U. I.; Ahmed A., From Manual to Automatic: The Evolution of Test Case Generation Methods and the Role of GitHub Copilot, 2023 International Conference on Frontiers of Information Technology (FIT), pp. 13-18, (2023); Copche R.; Duarte Y.; Durelli V.; Eler M.; Endo A., Can a Chatbot Support Exploratory Software Testing? Preliminary Results, Proceedings of the 26th International Conference on Enterprise Information Systems, 2, pp. 159-166, (2024); Han Q.; Shi Z.; Zhao Z., Research on trustworthy Software Testing Techniques Based on Large Models, 2024 10th International Symposium on System Security, Safety, and Reliability (ISSSR), pp. 524-525, (2024); Dakhel A. M.; Nikanjam A.; Majdinasab V.; Khomh F.; Desmarais M. C., Effective test generation using pre-trained Large Language Models and mutation testing, Information and Software Technology, 171, (2024); Plein L.; Ouedraogo W. C.; Klein J.; Bissyande T. F., Automatic Generation of Test Cases based on Bug Reports: A Feasibility Study with Large Language Models, Proceedings - International Conference on Software Engineering, pp. 360-361, (2024); Rathnayake D. I.; Mahendra D. N.; Amarasinghe B. C.; Premaratne S. C.; Buhari M. M., Next Generation Technical Interview Process Automation with Multi-level Interactive Chatbot Based on Intelligent Techniques, Lecture Notes in Networks and Systems, 834, pp. 93-103, (2024); Chen K.; Yang Y.; Chen B.; Hernandez Lopez J. A.; Mussbacher G.; Varro D., Automated Domain Modeling with Large Language Models: A Comparative Study, 2023 ACM/IEEE 26th International Conference on Model Driven Engineering Languages and Systems (MODELS), pp. 162-172, (2023); Martins G. F.; Firmino E. C. M.; De Mello V. P., The Use of Large Language Model in Code Review Automation: An Examination of Enforcing SOLID Principles, Lecture Notes in Computer Science (including subseries Lecture Notes in Artificial Intelligence and Lecture Notes in Bioinformatics), 14736, pp. 86-97, (2024); Asare O.; Nagappan M.; Asokan N., Is GitHub’s Copilot as bad as humans at introducing vulnerabilities in code?, Empirical Software Engineering, 28, 6, (2023); Wuisang M. C.; Kurniawan M.; Wira Santosa K. A.; Agung Santoso Gunawan A.; Saputra K. E., An Evaluation of the Effectiveness of OpenAI’s ChatGPT for Automated Python Program Bug Fixing using QuixBugs, 2023 International Seminar on Application for Technology of Information and Communication (iSemantic), pp. 295-300, (2023); Jain C.; Anish P. R.; Singh A.; Ghaisas S., A Transformer-based Approach for Abstractive Summarization of Requirements from Obligations in Software Engineering Contracts, 2023 IEEE 31st International Requirements Engineering Conference (RE), 2023, pp. 169-179, (2023); Spoletini P.; Ferrari A., The Return of Formal Requirements Engineering in the Era of Large Language Models, Lecture Notes in Computer Science (including subseries Lecture Notes in Artificial Intelligence and Lecture Notes in Bioinformatics), 14588, pp. 344-353, (2024); Ren R.; Castro J. W.; Santos A.; Dieste O.; Acuna S. T., Using the SOCIO Chatbot for UML Modelling: A Family of Experiments, IEEE Transactions on Software Engineering, 49, 1, pp. 364-383, (2023); Camara J.; Troya J.; Montes-Torres J.; Jaime F. J., Generative AI in the Software Modeling Classroom: An Experience Report with ChatGPT and UML, IEEE Software, pp. 1-10, (2024); De Vito G.; Palomba F.; Gravino C.; Di Martino S.; Ferrucci F., ECHO: An Approach to Enhance Use Case Quality Exploiting Large Language Models, 2023 49th Euromicro Conference on Software Engineering and Advanced Applications (SEAA), pp. 53-60, (2023); Melo G., Designing Adaptive Developer-Chatbot Interactions: Context Integration, Experimental Studies, and Levels of Automation, 2023 IEEE/ACM 45th International Conference on Software Engineering: Companion Proceedings (ICSE-Companion), pp. 235-239, (2023); Petrovic N., Chat GPT-Based Design-Time DevSecOps, 2023 58th International Scientific Conference on Information, Communication and Energy Systems and Technologies (ICEST), pp. 143-146, (2023); Lu J.; Yu L.; Li X.; Yang L.; Zuo C., LLaMA-Reviewer: Advancing Code Review Automation with Large Language Models through Parameter-Efficient Fine-Tuning, 2023 IEEE 34th International Symposium on Software Reliability Engineering (ISSRE), pp. 647-658, (2023); Tufano R.; Dabic O.; Mastropaolo A.; Ciniselli M.; Bavota G., Code Review Automation: Strengths and Weaknesses of the State of the Art, IEEE Transactions on Software Engineering, 50, 2, pp. 1-16, (2024); Pantelimon F. V.; Stefan Posedaru B., Improving Programming Activities Using ChatGPT: A Practical Approach, Smart Innovation, Systems and Technologies, 367, pp. 307-316, (2024)</t>
  </si>
  <si>
    <t>Science and Information Organization</t>
  </si>
  <si>
    <t>2158107X</t>
  </si>
  <si>
    <t>Intl. J. Adv.  Comput. Sci. Appl.</t>
  </si>
  <si>
    <t>Uzunbayir S.; Metin S.K.</t>
  </si>
  <si>
    <t>Uzunbayir, Serhat (57205586949); Metin, Senem Kumova (24471923700)</t>
  </si>
  <si>
    <t>57205586949; 24471923700</t>
  </si>
  <si>
    <t>Mining Software Requirements From Turkish Texts: Techniques and Challenges</t>
  </si>
  <si>
    <t>UBMK 2024 - Proceedings: 9th International Conference on Computer Science and Engineering</t>
  </si>
  <si>
    <t>10.1109/UBMK63289.2024.10773555</t>
  </si>
  <si>
    <t>https://www.scopus.com/pages/publications/85215511785?origin=resultslist</t>
  </si>
  <si>
    <t>Izmir University of Economics, Department of Software Engineering, Izmir, Turkey</t>
  </si>
  <si>
    <t>Uzunbayir S., Izmir University of Economics, Department of Software Engineering, Izmir, Turkey; Metin S.K., Izmir University of Economics, Department of Software Engineering, Izmir, Turkey</t>
  </si>
  <si>
    <t>Extraction of software requirements from natural language texts becomes more important in requirements engi-neering for the identification o f stakeholder needs hidden in big documentation. However, it ensures that the system goals will be completely understood. This step is principal for improving communication, refining documentation, and providing a clear set of requirements that guide software development and quality as-surance. The complexity and ambiguity of natural languages are significant, and mostly result in misinterpretations or incomplete requirements. The relevant information is usually scattered over several documents and communication channels, thus accurate capture remains still difficult. Extracting requirements from Turkish texts adds further challenges due to its unique features, such as high level of agglutination. This linguistic complexity makes natural language processing (NLP) tasks like tokenization, morphological and syntactic analysis more challenging. The great problem is even further amplified b y t he fact that t here are very few comprehensive NLP tools and resources available for the Turkish language. This paper reviews NLP methods used for software requirement extraction, emphasizing challenges and techniques that are applicable to Turkish texts in general and, specifically, the richness of morphology and word order flexibility and the tight-associated inherent ambiguities in this language. Moreover, we cover current studies in this area and describe the available libraries, tools, and resources for NLP in Turkish, pointing out the limitations and possible lines of future research. © 2024 IEEE.</t>
  </si>
  <si>
    <t>Artificial Intelligence; Natural Language Processing; Software Requirements; Text Mining</t>
  </si>
  <si>
    <t>Computer software selection and evaluation; Natural language processing systems; Syntactics; Communications channels; Language processing; Mining software; Natural language processing; Natural languages; Natural languages texts; Software requirements; Text-mining; Turkish texts; Unique features</t>
  </si>
  <si>
    <t>Umar M.A.; Lano K., Advances in automated support for requirements engineering: A systematic literature review, Requirements Engineering, pp. 1-31; Ozcift A.; Akarsu K.; Yumuk F.; Soylemez C., Advancing natural language processing (nlp) applications of morphologically rich languages with bidirectional encoder representations from transformers (bert): An empirical case study for Turkish, Automatika: Casopis za automatiku, mjerenje, elektroniku, racunarstvo i komunikacije, 62, 2, pp. 226-238; Dogruoz A.S.; Backus A., Postverbal elements in immigrant Turkish: Evidence of change, International Journal of Bilingualism, 11, 2, pp. 185-220; Nicolas J.; Toval A., On the generation of requirements specifications from software engineering models: A systematic literature review, Information and Software Technology, 51, 9, pp. 1291-1307; Karunarathna K.; Rupasingha R., Learning to use normalization techniques for preprocessing and classification of text documents, International Journal of Multidisciplinary Studies, 9, 2, pp. 69-81; Zhao L.; Alhoshan W.; Ferrari A.; Letsholo K.J.; Ajagbe M.A.; Chioasca V.E.; Batista-Navarro R.T., Natural language processing for requirements engineering: A systematic mapping study, ACM Computing Surveys (CSUR), 54, 3, pp. 1-41; Diamantopoulos T.; Roth M.; Symeonidis A.; Klein E., Software requirements as an application domain for natural language processing, Language Resources and Evaluation, 51, pp. 495-524; Oflazer K., Turkish and its challenges for language processing, Language resources and evaluation, 48, pp. 639-653; Akn A.A.; Akn M.D., Zemberek, an open source nlp framework for turkic languages, Structure, 10, 2007, pp. 1-5; Turker M.; Ari M.E.; Han A., Vnlp: Turkish nlp package, (2024); Dehkharghani R.; Saygin Y.; Yanikoglu B.; Oflazer K., Sentiturknet: A Turkish polarity lexicon for sentiment analysis, Language Resources and Evaluation, 50, pp. 667-685; Devlin J., Bert: Pre-training of deep bidirectional transformers for language understanding, (2018); Uymaz H.A.; Metin S.K., Emotion-enriched word embeddings for Turkish, Expert Systems with Applications, 225; Kitchenham B.; Brereton O.P.; Budgen D.; Turner M.; Bailey J.; Linkman S., Systematic literature reviews in software engineering-a systematic literature review, Information and software technology, 51, 1, pp. 7-15; Lafi M.; Hawashin B.; AlZu'Bi S., Eliciting requirements from stakeholders' responses using natural language processing, Computer Modeling In Engineering &amp; Sciences, 127, 1, pp. 99-116; Mohanan M.; Samuel P., Software requirement elicitation using natural language processing, Innovations in Bio-Inspired Computing and Applications: Proceedings of the 6th International Conference on Innovations in Bio-Inspired Computing and Applications (IBICA 2015) held in Kochi, pp. 197-208, (2015); Mohanan M.; Samuel P., Open nlp based refinement of software requirements, International Journal of Computer Information Systems and Industrial Management Applications, 8, pp. 293-300; Mahmoud A.; Williams G., Detecting, classifying, and tracing nonfunctional software requirements, Requirements Engineering, 21, pp. 357-381; Williams G.; Mahmoud A., Mining twitter feeds for software user requirements, 2017 IEEE 25th International Requirements Engineering Conference (RE), pp. 1-10; Delgado-Solano I.P.; Nunez-Varela A.S.; Hector P.-G.G., Keyword extraction from users' requirements using textrank and frequency analysis, and their classification into iso/iec 25000 quality categories, 2018 6th International Conference in Software Engineering Research and Innovation (CONISOFT), pp. 88-92; Malik G.; Cevik M.; Khedr Y.; Parikh D.; Basar A., Named entity recognition on software requirements specification documents, Canadian AI, (2021); Herwanto G.B.; Quirchmayr G.; Tjoa A.M., A named entity recognition based approach for privacy requirements engineering, 2021 IEEE 29th International Requirements Engineering Conference Workshops (REW), pp. 406-411, (2021); Das S.; Deb N.; Cortesi A.; Chaki N., Zero-shot learning for named entity recognition in software specification documents, 2023 IEEE 31st International Requirements Engineering Conference (RE); Silva C.C.; Galster M.; Gilson F., Topic modeling in software engineering research, Empirical Software Eng, 26, 6, (2021); Siahaan D.; Darnoto B.R.P., A novel framework to detect irrelevant software requirements based on multiphilda as the topic model, Informatics, 9, (2022); Subha R.; Palaniswami S., Quality factor assessment and text summarization of unambiguous natural language requirements, International Conference on Advances in Computing, Communication and Control, pp. 131-146, (2013); Jain C.; Anish P.R.; Singh A.; Ghaisas S., A transformer-based approach for abstractive summarization of requirements from obligations in software engineering contracts, 2023 IEEE 31st International Requirements Engineering Conference (RE), pp. 169-179; Das A.; Bandyopadhyay S.; Gamback B., Sentiment analysis: What is the end user's requirement, Proceedings of the 2nd International conference on web intelligence, mining and semantics, pp. 1-10; Zhao L.; Zhao A., Sentiment analysis based requirement evolution prediction, Future Internet, 11, 2; Canedo E.D.; Mendes B.C., Software requirements classification using machine learning algorithms, Entropy, 22, 9, (2020); Haque M.A.; Rahman M.A.; Siddik M.S., Non-functional requirements classification with feature extraction and machine learning: An empirical study, 2019 1st international conference on advances in science, engineering and robotics technology (ICASERT), pp. 1-5, (2019); Shariff H., Non-functional requirement detection using machine learning and natural language processing, Turkish Journal of Computer and Mathematics Education (TURCOMAT), 12, 3, pp. 2224-2229; Quba G.Y.; Alaisi H.; Althunibat A.; AlZu'Bi S., Software requirements classification using machine learning algorithm's, 2021 international conference on information technology (ICIT), pp. 685-690, (2021); Toth L., Preliminary concepts for requirements mining and classification using hidden markov model, The 11th conference of phd students in computer science; Gramajo M.G.; Ballejos L.; Ale M., Recurrent neural networks to automate quality assessment of software requirements, (2021); Kici D.; Bozanta A.; Cevik M.; Parikh D.; Basar A., Text classification on software requirements specifications using transformer models, Proceedings of the 31st Annual International Conference on Computer Science and Software Engineering, pp. 163-172; Tohma K.; Kutlu Y., Challenges encountered in Turkish natural language processing studies, Natural and Engineering Sciences, 5, pp. 204-211; Altinok D., A diverse set of freely available linguistic resources for Turkish, Proceedings of the 61st Annual Meeting of the Association for Computational Linguistics, pp. 13739-13750; Etindag C.C.; Yazcoglu B.; Koc A., Named-entity recognition in Turkish legal texts, Natural Language Engineering, 29, 3, pp. 615-642; Yucalar F., Developing an advanced software requirements classification model using bert: An empirical evaluation study on newly generated Turkish data, Applied Sciences, 13, 20; Karagoz S.; Tosun A., An automated approach for mapping between software requirements and design items: An industrial case from Turkey, International Conference on Geoinformatics and Data Analysis, pp. 175-186, (2022); Bozyigit F.; Bardakci T.; Khalilipour A.; Challenger M.; Ramackers G.; Babur O.; Chaudron M.R., Generating domain models from natural language text using nlp: A benchmark dataset and experimental comparison of tools, Software and Systems Modeling, pp. 1-19; Catak T.; Durdu P.O.; Omurca S.I., Enhancing agile effort estimation: An nlp approach for software requirements analysis, 2024 International Congress on Human-Computer Interaction, Optimization and Robotic Applications (HORA), pp. 1-8; Bird S., Nltk: The natural language toolkit, Proceedings of the COLING/ACL 2006 Interactive Presentation Sessions, pp. 69-72; Eryigit G., Itu Turkish nlp web service, Proceedings of the Demonstrations at the 14th Conference of the European Chapter of the Association for Computational Linguistics, pp. 1-4; Vasiliev Y., Natural language processing with Python and spaCy: A practical introduction; Schweter S., Berturk-bert models for Turkish, Zenodo, 2020; Ardac H.A.; Erdogmus P., Question answering system with text mining and deep networks, Evolving Systems, pp. 1-13; Barbieri F.; Anke L.E.; Camacho-Collados J., Xlm-t: Multilingual language models in twitter for sentiment analysis and beyond, (2021); Clark K.; Luong T.M.; Le Q.V.; Manning C.D., Electra: Pretraining text encoders as discriminators rather than generators, (2020); Church K.W., Word2vec, Natural Language Engineering, 23, 1, pp. 155-162; Oflazer K.; Say B.; Hakkani-Tur D.Z.; Tur G., Building a Turkish treebank, Treebanks: Building and using parsed corpora, (2003); Sezer T.; Sezer T.; Univesitesi M., Ts corpus: Herkes icin türkce derlem, Proceedings of the 27th national linguistics conference, pp. 217-225; Sezer T.; Sezer T., Ts corpus project, (2012); Garca-Pablos A.; Cuadros M.; Linaza M.T., Opener: Open tools to perform natural language processing on accommodation, Information and Communication Technologies in Tourism 2015: Proceedings of the International Conference in Lugano, (2015); Zeman D.; Hajic J.; Popel M.; Potthast M.; Straka M.; Ginter F.; Nivre J.; Petrov S., Conll 2018 shared task: Multilingual parsing from raw text to universal dependencies, Proceedings of the CoNLL 2018 Shared Task: Multilingual parsing from raw text to universal dependencies, pp. 1-21</t>
  </si>
  <si>
    <t>Adali E.</t>
  </si>
  <si>
    <t>9th International Conference on Computer Science and Engineering, UBMK 2024</t>
  </si>
  <si>
    <t>26 October 2024 through 28 October 2024</t>
  </si>
  <si>
    <t>Antalya</t>
  </si>
  <si>
    <t>979-835036588-7</t>
  </si>
  <si>
    <t>UBMK - Proc.: Int. Conf. Comput. Sci. Eng.</t>
  </si>
  <si>
    <t>Acesso Completo?</t>
  </si>
  <si>
    <t>Informações para busca</t>
  </si>
  <si>
    <t>https://dl.acm.org/doi/abs/10.1007/s10664-024-10553-6</t>
  </si>
  <si>
    <t>https://arxiv.org/pdf/2503.14936</t>
  </si>
  <si>
    <t>https://arxiv.org/pdf/2408.09006</t>
  </si>
  <si>
    <t>https://arxiv.org/pdf/2407.07959</t>
  </si>
  <si>
    <t>https://ieeexplore.ieee.org/document/11252151</t>
  </si>
  <si>
    <t>https://dl.acm.org/doi/abs/10.1007/s10515-025-00553-1</t>
  </si>
  <si>
    <t>https://dl.acm.org/doi/abs/10.1109/ICPC66645.2025.00052</t>
  </si>
  <si>
    <t>https://arxiv.org/pdf/2403.02901v2</t>
  </si>
  <si>
    <t>Título</t>
  </si>
  <si>
    <t>ANÁLISE</t>
  </si>
  <si>
    <t>SF-11</t>
  </si>
  <si>
    <t>SF-15</t>
  </si>
  <si>
    <t>SF-16</t>
  </si>
  <si>
    <t>SF-38</t>
  </si>
  <si>
    <t>SF-44</t>
  </si>
  <si>
    <t>SF-67</t>
  </si>
  <si>
    <t>SF-94</t>
  </si>
  <si>
    <t>SF-105</t>
  </si>
  <si>
    <t>LLM</t>
  </si>
  <si>
    <t>Artefato SDLC</t>
  </si>
  <si>
    <t>Fase SDLC</t>
  </si>
  <si>
    <t>Avaliação</t>
  </si>
  <si>
    <t>Métrica</t>
  </si>
  <si>
    <t>GPT-4, GPT-3.5, StarCoder, Code Llama, NCS</t>
  </si>
  <si>
    <t>Código-fonte, resumo de código,</t>
  </si>
  <si>
    <t>Implementação</t>
  </si>
  <si>
    <t>Quantitativa, avaliação humana</t>
  </si>
  <si>
    <t>Spearman, fixation (eye-tracking), accuracy, completeness, conciseness, readability</t>
  </si>
  <si>
    <t>GPT-4o-mini, GPT-4o,</t>
  </si>
  <si>
    <t>Código-fonte, commits, arquivos git blame,</t>
  </si>
  <si>
    <t>Implementação, Gerenciamento de projeto</t>
  </si>
  <si>
    <t>qualitativa, estudo empírico, avaliação humana</t>
  </si>
  <si>
    <t>Não especificado</t>
  </si>
  <si>
    <t>T5, CodeT5, UniXcoder,</t>
  </si>
  <si>
    <t>Código-fonte, comentários de código,</t>
  </si>
  <si>
    <t>Manutenção</t>
  </si>
  <si>
    <t>Quantitativa, estudo de caso, comparação com baselines</t>
  </si>
  <si>
    <t>testes estatísticos (Wilcoxon), BLEU (BLEU-4), loss</t>
  </si>
  <si>
    <t>ChatGPT (text-davinci-003), CodeLlama (13B), CodeBERT, CodeT5, DeepSeek-Coder (6.7B), Codex</t>
  </si>
  <si>
    <t>Código-fonte, docstrings, comentários,</t>
  </si>
  <si>
    <t>Implementação, Manutenção</t>
  </si>
  <si>
    <t>Quantitativa, experimentos comparativos, ablação</t>
  </si>
  <si>
    <t>BLEU-4, ROUGE-L, Accuracy (para seletor)</t>
  </si>
  <si>
    <t>GPT-3.5 (gpt-3.5-turbo-0613),</t>
  </si>
  <si>
    <t>Código-fonte,</t>
  </si>
  <si>
    <t>Prova de conceito, qualitativa</t>
  </si>
  <si>
    <t>Llama-3, Starchat2, Codestral, Llama-3.2, GPT-4</t>
  </si>
  <si>
    <t>quantitativa, qualitativa, avaliação humana, LLM-based</t>
  </si>
  <si>
    <t>LLM-as-a-judge, ROUGE-L, BLEU, BERTScore, similaridade semântica, G-Eval (completude - concisão - corretude - coesão - especificidade de domínio)</t>
  </si>
  <si>
    <t>GPT-3.5, Llama2 (7B), Code Llama (7B), Orca-Mini (3B), Mistral (7B),</t>
  </si>
  <si>
    <t>Relatórios DAST</t>
  </si>
  <si>
    <t>Manutenção, validação</t>
  </si>
  <si>
    <t>quantitativa, qualitativa, survey</t>
  </si>
  <si>
    <t>BERTScore (0.79–0.89), clareza (Likert), compreensibilidade (sim/não), testes estatísticos</t>
  </si>
  <si>
    <t>BART, T5, Pegasus, GPT-3.5</t>
  </si>
  <si>
    <t>Contratos de engenharia de software, requisitos</t>
  </si>
  <si>
    <t>Requisitos</t>
  </si>
  <si>
    <t>ROUGE (ROUGE-1, ROUGE-2, ROUGE-L), BLEU, BERTScore</t>
  </si>
  <si>
    <t>GPT-3.5-Turbo, CodeT5, Starcoderbase, CodeBERT, DeepSeek V2-Chat, DeepSeek-Coder, Incorder,</t>
  </si>
  <si>
    <t>Código-fonte, comentários</t>
  </si>
  <si>
    <t>Quantitativa</t>
  </si>
  <si>
    <t>BLEU, ROUGE-L, METEOR, SIM</t>
  </si>
  <si>
    <t>GPT-4,</t>
  </si>
  <si>
    <t>Quantitativa, comparação com baselines, análise estatística</t>
  </si>
  <si>
    <t>BLEU, ROUGE-L, METEOR, ASR (Attack Success Rate)</t>
  </si>
  <si>
    <t>CodeGen25-7b-instruct, WizardCoder-15b-V1.0, WizardCoder-33b-V1.1, Code Llama-7b-instruct-hf, Code Llama-13b-instruct-hf, Code Llama-34b-instruct-hf, Code Llama-70b-instruct-hf, DeepSeek-Coder-33b-instruct, ChatGLM2-6B, Vicuna-7b-v1.5, Vicuna-13b-v1.5, Llama-2-13b-chat-hf,Llama-2-70b-chat-hf,Mistral-7B-Instruct-v0.2, Mixtral-8x7B-Instruct-v0.1,</t>
  </si>
  <si>
    <t>Código binário</t>
  </si>
  <si>
    <t>Comparação empírica entre LLMs e modelos DL</t>
  </si>
  <si>
    <t>BLEU-4, METEOR, ROUGE-L</t>
  </si>
  <si>
    <t>CodeGen25-7b-instruct, WizardCoder-15b-V1.0, WizardCoder-33b-V1.1, Code Llama-7b-instruct-hf, Code Llama-13b-instruct-hf, Code Llama-34b-instruct-hf, Code Llama-70b-instruct-hf, DeepSeek-Coder-33b-instruct, ChatGLM2-6B, Vicuna-7b-v1.5, Vicuna-13b-v1.5, Llama-2-13b-chat-hf, Llama-2-70b-chat-hf, Mistral-7B-Instruct-v0.2, Mixtral-8x7B-Instruct-v0.1, ChatGPT,</t>
  </si>
  <si>
    <t>Quantitativa, estudo comparativo, estudo de caso</t>
  </si>
  <si>
    <t>Precision, Recall, F1, BLEU-4, METEOR, Rouge-L</t>
  </si>
  <si>
    <t>GPT-3.5-turbo, Guanaco (13B), Guanaco (33B), Guanaco (65B),</t>
  </si>
  <si>
    <t>Reviews de usuários</t>
  </si>
  <si>
    <t>Planejamento, Manutenção</t>
  </si>
  <si>
    <t>Classificação, Clustering, avaliação humana</t>
  </si>
  <si>
    <t>F1, NMI, relevance, consistency, fluency, coherence</t>
  </si>
  <si>
    <t>CodeT5, CodeBERT, GraphCodeBERT,</t>
  </si>
  <si>
    <t>Comparação com baselines, ablação</t>
  </si>
  <si>
    <t>BLEU-1, BLEU-2, BLEU-3, BLEU-4, METEOR, ROUGE-L, CIDER</t>
  </si>
  <si>
    <t>GPT-4o-mini,</t>
  </si>
  <si>
    <t>Documentação funcional de componentes reutilizáveis</t>
  </si>
  <si>
    <t>Silhouette Score, GValue, tempo médio, precisão</t>
  </si>
  <si>
    <t>CodeBERT, BERT, KSCLP, RoBERTa,</t>
  </si>
  <si>
    <t>Bug reports</t>
  </si>
  <si>
    <t>ROUGE-1, ROUGE-2, ROUGE-L, BLEU</t>
  </si>
  <si>
    <t>CodeLlama-7B, CodeBERT, GraphCodeBERT, GPT-4,</t>
  </si>
  <si>
    <t>BLEU, METEOR, ROUGE-L</t>
  </si>
  <si>
    <t>CodeBERT, CodeT5, DeepSeek-R1-Distill-Qwen-32B</t>
  </si>
  <si>
    <t>Pipelines experimentais (SCVP – verificação, SCSP – sumarização, SCLP – similaridade)</t>
  </si>
  <si>
    <t>Accuracy, Precision, Recall, F1, BLEU, BERTScore, similaridade (cosseno), similaridade (Manhattan), similaridade (Euclidiana)</t>
  </si>
  <si>
    <t>ChatGPT, BART-CNN, T5-SAM,</t>
  </si>
  <si>
    <t>Conversas de chat de desenvolvedores</t>
  </si>
  <si>
    <t>F1-score (tarefas downstream de classificação)</t>
  </si>
  <si>
    <t>ChatGPT, DeepSeek, BART, T5, ProphetNet, PEGASUS, BigBird</t>
  </si>
  <si>
    <t>BLEU, ROUGE, METEOR, CIDEr</t>
  </si>
  <si>
    <t>PolyCoder, CodeGen-Multi, StarCoderBase, ChatGPT</t>
  </si>
  <si>
    <t>BLEU, METEOR, ROUGE-L, SentenceBERT</t>
  </si>
  <si>
    <t>GPT-4o, GPT-4o-mini, GPT-3.5-turbo, Gemma, Mistral, Llama, BART, T5, Pegasus, Mixtral</t>
  </si>
  <si>
    <t>Documentação de software, descrições de aplicações</t>
  </si>
  <si>
    <t>Requisitos, Manutenção</t>
  </si>
  <si>
    <t>Estudo empírico comparativo com baselines, ablação</t>
  </si>
  <si>
    <t>ROUGE-1, ROUGE-2, ROUGE-L, BERTScore-F1, Similaridade Cosseno (Semantic-BC)</t>
  </si>
  <si>
    <t>FoC-BinLLM, CodeT5+, ChatGPT</t>
  </si>
  <si>
    <t>Código-fonte</t>
  </si>
  <si>
    <t>quantitativa, comparação com baselines, estudos de caso</t>
  </si>
  <si>
    <t>BLEU-4, METEOR, ROUGE-L, AUC, Recall@K, MRR@K</t>
  </si>
  <si>
    <t>GPT-4o-mini, Llama-3.1-70B, DeepSeek-V2, Claude-3-Haiku, CodeT5, UniXcoder</t>
  </si>
  <si>
    <t>Código-fonte, comentários, docstrings</t>
  </si>
  <si>
    <t>Quantitativa, qualitativa, avaliação humana, ablação</t>
  </si>
  <si>
    <t>BLEU, METEOR, ROUGE-L, TF-IDF, Word2Vec, conciseness, naturalness</t>
  </si>
  <si>
    <t>Llama-70B, CodeLlama, Mixtral</t>
  </si>
  <si>
    <t>BLEU, BLEU-DC, BLEU-RT, METEOR, ROUGE-L (prec/rec), BERTScore, Similaridade de sentença</t>
  </si>
  <si>
    <t>Grok-2, Pixtral-12B, Claude-3.5, Gemini-2.0, Gemini-1.5, GPT-4o, GPT-o1, GPT-4, GPT-4o-mini, InternVL2-8B-MPO, Qwen2 VL 7B, Llama3-8B-Instruct</t>
  </si>
  <si>
    <t>Diagramas UML, diagramas EMF, requisitos em texto</t>
  </si>
  <si>
    <t>Qualitativa, avaliação humana</t>
  </si>
  <si>
    <t>Correção/acurácia, tempo de execução</t>
  </si>
  <si>
    <t>BART (bart-large-cnn), Flan-T5 (flan-t5-3b), T5 (T5-small)</t>
  </si>
  <si>
    <t>Comentários</t>
  </si>
  <si>
    <t>Coherence, Consistency, Fluency, Relevance, % identificação de SATD</t>
  </si>
  <si>
    <t>Llama3, Qwen1.5</t>
  </si>
  <si>
    <t>Precision, Recall, F1-score</t>
  </si>
  <si>
    <t>GPT-4o</t>
  </si>
  <si>
    <t>issue, código-fonte, testes, contexto de repositório, scripts de reprodução de bugs</t>
  </si>
  <si>
    <t>Bug Reproduction Rate, Fail-to-Any, Pass-to-Pass</t>
  </si>
  <si>
    <t>LLaMA, BERT, all-mpnet-base-v2, all-MiniLM-L6-v2, bge-small-en, bge-base-en, bge-large-en-v1.5, text-embedding-ada-002</t>
  </si>
  <si>
    <t>Documentação técnica</t>
  </si>
  <si>
    <t>Mean Average Precision (MAP), Mean Reciprocal Rank (MRR), Precisão (Precision), Revocação (Recall / Top-k Recall)</t>
  </si>
  <si>
    <t>CodeLlama (7b-instruct), GPT-3.5, GPT-4o,</t>
  </si>
  <si>
    <t>Casos de teste</t>
  </si>
  <si>
    <t>Validação,</t>
  </si>
  <si>
    <t>rule-based (Likert), avaliação humana</t>
  </si>
  <si>
    <t>testes estatísticos (Kruskal-Wallis + Dunn + Cohen’s d), Content, Conciseness, Naturalness (escala Likert 1–5)</t>
  </si>
  <si>
    <t>CodeLLaMA, SumLLaMA</t>
  </si>
  <si>
    <t>Relatórios de bugs</t>
  </si>
  <si>
    <t>Code Gemma, Code Llama (7B), Code Llama (34B), DeepSeek Coder, Qwen2.5 Coder (7B), Qwen2.5 Coder (32B), Llama 3 (8B), Qwen2.5</t>
  </si>
  <si>
    <t>Código-fonte, docstrings</t>
  </si>
  <si>
    <t>BERTScore (accuracy), Flesch Reading Ease (clarity), Compression Ratio (conciseness)</t>
  </si>
  <si>
    <t>Llama-2 (6.7B)</t>
  </si>
  <si>
    <t>C-BLEU, METEOR, ROUGE-L</t>
  </si>
  <si>
    <t>T5, LLaMA 3.1, LLaMA 3.2, PEGASUS, BART, Mistral, Gemma 3, Qwen 2.5</t>
  </si>
  <si>
    <t>Contratos de software</t>
  </si>
  <si>
    <t>Planejamento</t>
  </si>
  <si>
    <t>Quantitativa, qualitativa, avaliação humana</t>
  </si>
  <si>
    <t>ROUGE, BLEU, METEOR, fluência, coerência, informatividade, relevância</t>
  </si>
  <si>
    <t>Codex, ChatGPT, GPT-3.5</t>
  </si>
  <si>
    <t>Quantitativa, qualitativa, comparativa, avaliação humana</t>
  </si>
  <si>
    <t>BLEU, ROUGE, METEOR, CIDER, BERTScore legibilidade, relevância, completude, correção</t>
  </si>
  <si>
    <t>CodeT5</t>
  </si>
  <si>
    <t>BLEU, ROUGE-L, METEOR, CodeBLEU, Syntax, Dataflow, Precision, Recall, F1</t>
  </si>
  <si>
    <t>GPT-4, Gemini, Jam</t>
  </si>
  <si>
    <t>qualitativa, avaliação humana</t>
  </si>
  <si>
    <t>Escala Likert (1-4), comparação pareada, teste Mann-Whitney</t>
  </si>
  <si>
    <t>CodeLlama-Instruct, StarChat-β, GPT-3.5, GPT-4</t>
  </si>
  <si>
    <t>quantitativa, avaliação humana, análise de correlação, LLM-based</t>
  </si>
  <si>
    <t>BLEU, METEOR, ROUGE-L, similaridade semântica (SentenceBERT), summary-code similarity, avaliação via GPT-4, LLM-as-a-judge</t>
  </si>
  <si>
    <t>LLaMA 3.3</t>
  </si>
  <si>
    <t>Quantitativa, avaliação humana, análise de correlação</t>
  </si>
  <si>
    <t>BLEU, ROUGE, METEOR, correlação (Pearson - Spearman), Relative Error (modelos)</t>
  </si>
  <si>
    <t>ChatGLM3, Qwen2, LLaMA3, GPT-3.5-turbo, Claude-3-Sonnet, CodeGemma-7B</t>
  </si>
  <si>
    <t>Manutenção, Validação</t>
  </si>
  <si>
    <t>quantitativa, qualitativa, avaliação humana, comparação com baselines, testes estatísticos (Wilcoxon)</t>
  </si>
  <si>
    <t>BLEU, METEOR, ROUGE-L, SentenceBERT, avaliação humana (Likert 1–5)</t>
  </si>
  <si>
    <t>LLaMA2-7B, LLaMA3.2-1B, CodeLLaMA-7B</t>
  </si>
  <si>
    <t>Quantitativa, comparação entre modelos</t>
  </si>
  <si>
    <t>GPT-3, GPT-3.5, GPT-4, LLaMA, BERT, RoBERTa, XLNet</t>
  </si>
  <si>
    <t>Documentação textual de software</t>
  </si>
  <si>
    <t>Requisitos,</t>
  </si>
  <si>
    <t>qualitativa, quantitativa, LLM-based</t>
  </si>
  <si>
    <t>ROUGE, BLEU, METEOR, BERTScore, BLEURT, FactCC, SummaC, LLM-as-a-judge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</si>
</sst>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21">
    <font>
      <sz val="10.0"/>
      <color rgb="FF000000"/>
      <name val="Arial"/>
      <scheme val="minor"/>
    </font>
    <font>
      <b/>
      <color theme="1"/>
      <name val="Arial"/>
      <scheme val="minor"/>
    </font>
    <font>
      <color theme="1"/>
      <name val="Arial"/>
      <scheme val="minor"/>
    </font>
    <font>
      <b/>
      <color theme="1"/>
      <name val="Arial"/>
    </font>
    <font>
      <color theme="1"/>
      <name val="Arial"/>
    </font>
    <font>
      <u/>
      <color rgb="FF1155CC"/>
      <name val="Arial"/>
    </font>
    <font>
      <u/>
      <color rgb="FF1155CC"/>
      <name val="Arial"/>
    </font>
    <font>
      <b/>
      <color rgb="FFFFFFFF"/>
      <name val="Arial"/>
    </font>
    <font>
      <u/>
      <color rgb="FF1155CC"/>
      <name val="Arial"/>
    </font>
    <font>
      <u/>
      <color rgb="FF0000FF"/>
      <name val="Arial"/>
    </font>
    <font>
      <u/>
      <color rgb="FF0000FF"/>
      <name val="Arial"/>
    </font>
    <font>
      <u/>
      <color theme="1"/>
      <name val="Arial"/>
    </font>
    <font>
      <u/>
      <color theme="1"/>
      <name val="Arial"/>
    </font>
    <font>
      <u/>
      <color theme="1"/>
      <name val="Arial"/>
    </font>
    <font>
      <u/>
      <color rgb="FF1155CC"/>
      <name val="Arial"/>
    </font>
    <font>
      <b/>
      <u/>
      <color rgb="FF1155CC"/>
      <name val="Arial"/>
    </font>
    <font>
      <b/>
      <u/>
      <color rgb="FF1155CC"/>
      <name val="Arial"/>
    </font>
    <font>
      <b/>
      <u/>
      <color rgb="FF1155CC"/>
      <name val="Arial"/>
    </font>
    <font>
      <u/>
      <color rgb="FF0000FF"/>
      <name val="Arial"/>
    </font>
    <font>
      <u/>
      <color rgb="FF1155CC"/>
      <name val="Arial"/>
    </font>
    <font>
      <u/>
      <color rgb="FF1155CC"/>
      <name val="Arial"/>
    </font>
  </fonts>
  <fills count="9">
    <fill>
      <patternFill patternType="none"/>
    </fill>
    <fill>
      <patternFill patternType="lightGray"/>
    </fill>
    <fill>
      <patternFill patternType="solid">
        <fgColor rgb="FFD9EAD3"/>
        <bgColor rgb="FFD9EAD3"/>
      </patternFill>
    </fill>
    <fill>
      <patternFill patternType="solid">
        <fgColor rgb="FFFCE5CD"/>
        <bgColor rgb="FFFCE5CD"/>
      </patternFill>
    </fill>
    <fill>
      <patternFill patternType="solid">
        <fgColor rgb="FFF4CCCC"/>
        <bgColor rgb="FFF4CCCC"/>
      </patternFill>
    </fill>
    <fill>
      <patternFill patternType="solid">
        <fgColor rgb="FF000000"/>
        <bgColor rgb="FF000000"/>
      </patternFill>
    </fill>
    <fill>
      <patternFill patternType="solid">
        <fgColor rgb="FFFFFFFF"/>
        <bgColor rgb="FFFFFFFF"/>
      </patternFill>
    </fill>
    <fill>
      <patternFill patternType="solid">
        <fgColor rgb="FFB6D7A8"/>
        <bgColor rgb="FFB6D7A8"/>
      </patternFill>
    </fill>
    <fill>
      <patternFill patternType="solid">
        <fgColor rgb="FFB7E1CD"/>
        <bgColor rgb="FFB7E1CD"/>
      </patternFill>
    </fill>
  </fills>
  <borders count="14">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rder>
    <border>
      <left style="thin">
        <color rgb="FF000000"/>
      </left>
      <right style="thin">
        <color rgb="FF000000"/>
      </right>
      <bottom style="thin">
        <color rgb="FF000000"/>
      </bottom>
    </border>
    <border>
      <top style="thin">
        <color rgb="FF000000"/>
      </top>
    </border>
  </borders>
  <cellStyleXfs count="1">
    <xf borderId="0" fillId="0" fontId="0" numFmtId="0" applyAlignment="1" applyFont="1"/>
  </cellStyleXfs>
  <cellXfs count="8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164" xfId="0" applyAlignment="1" applyFont="1" applyNumberFormat="1">
      <alignment readingOrder="0"/>
    </xf>
    <xf borderId="1" fillId="0" fontId="3" numFmtId="0" xfId="0" applyAlignment="1" applyBorder="1" applyFont="1">
      <alignment readingOrder="0" vertical="bottom"/>
    </xf>
    <xf borderId="1" fillId="0" fontId="3" numFmtId="0" xfId="0" applyAlignment="1" applyBorder="1" applyFont="1">
      <alignment vertical="bottom"/>
    </xf>
    <xf borderId="2" fillId="0" fontId="4" numFmtId="0" xfId="0" applyAlignment="1" applyBorder="1" applyFont="1">
      <alignment readingOrder="0" vertical="bottom"/>
    </xf>
    <xf borderId="0" fillId="0" fontId="4" numFmtId="0" xfId="0" applyAlignment="1" applyFont="1">
      <alignment vertical="bottom"/>
    </xf>
    <xf borderId="0" fillId="0" fontId="4" numFmtId="0" xfId="0" applyAlignment="1" applyFont="1">
      <alignment horizontal="right" vertical="bottom"/>
    </xf>
    <xf borderId="0" fillId="0" fontId="5" numFmtId="0" xfId="0" applyAlignment="1" applyFont="1">
      <alignment vertical="bottom"/>
    </xf>
    <xf borderId="3" fillId="0" fontId="4" numFmtId="0" xfId="0" applyAlignment="1" applyBorder="1" applyFont="1">
      <alignment vertical="bottom"/>
    </xf>
    <xf borderId="4" fillId="0" fontId="4" numFmtId="0" xfId="0" applyAlignment="1" applyBorder="1" applyFont="1">
      <alignment readingOrder="0" vertical="bottom"/>
    </xf>
    <xf borderId="5" fillId="0" fontId="4" numFmtId="0" xfId="0" applyAlignment="1" applyBorder="1" applyFont="1">
      <alignment vertical="bottom"/>
    </xf>
    <xf borderId="5" fillId="0" fontId="4" numFmtId="0" xfId="0" applyAlignment="1" applyBorder="1" applyFont="1">
      <alignment horizontal="right" vertical="bottom"/>
    </xf>
    <xf borderId="5" fillId="0" fontId="6" numFmtId="0" xfId="0" applyAlignment="1" applyBorder="1" applyFont="1">
      <alignment vertical="bottom"/>
    </xf>
    <xf borderId="6" fillId="0" fontId="4" numFmtId="0" xfId="0" applyAlignment="1" applyBorder="1" applyFont="1">
      <alignment vertical="bottom"/>
    </xf>
    <xf borderId="7" fillId="0" fontId="3" numFmtId="0" xfId="0" applyAlignment="1" applyBorder="1" applyFont="1">
      <alignment readingOrder="0" vertical="bottom"/>
    </xf>
    <xf borderId="8" fillId="0" fontId="3" numFmtId="0" xfId="0" applyAlignment="1" applyBorder="1" applyFont="1">
      <alignment vertical="bottom"/>
    </xf>
    <xf borderId="9" fillId="0" fontId="3" numFmtId="0" xfId="0" applyAlignment="1" applyBorder="1" applyFont="1">
      <alignment vertical="bottom"/>
    </xf>
    <xf borderId="0" fillId="0" fontId="3" numFmtId="0" xfId="0" applyAlignment="1" applyFont="1">
      <alignment vertical="bottom"/>
    </xf>
    <xf borderId="0" fillId="0" fontId="4" numFmtId="0" xfId="0" applyAlignment="1" applyFont="1">
      <alignment readingOrder="0" vertical="bottom"/>
    </xf>
    <xf borderId="2" fillId="0" fontId="3" numFmtId="0" xfId="0" applyAlignment="1" applyBorder="1" applyFont="1">
      <alignment readingOrder="0" vertical="bottom"/>
    </xf>
    <xf borderId="0" fillId="0" fontId="2" numFmtId="0" xfId="0" applyFont="1"/>
    <xf borderId="10" fillId="2" fontId="4" numFmtId="0" xfId="0" applyAlignment="1" applyBorder="1" applyFill="1" applyFont="1">
      <alignment vertical="bottom"/>
    </xf>
    <xf borderId="11" fillId="0" fontId="4" numFmtId="0" xfId="0" applyAlignment="1" applyBorder="1" applyFont="1">
      <alignment horizontal="right" vertical="bottom"/>
    </xf>
    <xf borderId="0" fillId="0" fontId="4" numFmtId="10" xfId="0" applyAlignment="1" applyFont="1" applyNumberFormat="1">
      <alignment vertical="bottom"/>
    </xf>
    <xf borderId="1" fillId="3" fontId="4" numFmtId="0" xfId="0" applyAlignment="1" applyBorder="1" applyFill="1" applyFont="1">
      <alignment vertical="bottom"/>
    </xf>
    <xf borderId="9" fillId="0" fontId="4" numFmtId="0" xfId="0" applyAlignment="1" applyBorder="1" applyFont="1">
      <alignment horizontal="right" readingOrder="0" vertical="bottom"/>
    </xf>
    <xf borderId="12" fillId="4" fontId="4" numFmtId="0" xfId="0" applyAlignment="1" applyBorder="1" applyFill="1" applyFont="1">
      <alignment vertical="bottom"/>
    </xf>
    <xf borderId="6" fillId="0" fontId="4" numFmtId="0" xfId="0" applyAlignment="1" applyBorder="1" applyFont="1">
      <alignment horizontal="right" vertical="bottom"/>
    </xf>
    <xf borderId="1" fillId="5" fontId="7" numFmtId="0" xfId="0" applyAlignment="1" applyBorder="1" applyFill="1" applyFont="1">
      <alignment readingOrder="0" vertical="bottom"/>
    </xf>
    <xf borderId="9" fillId="0" fontId="4" numFmtId="0" xfId="0" applyAlignment="1" applyBorder="1" applyFont="1">
      <alignment horizontal="right" vertical="bottom"/>
    </xf>
    <xf borderId="0" fillId="0" fontId="3" numFmtId="0" xfId="0" applyAlignment="1" applyFont="1">
      <alignment readingOrder="0" vertical="bottom"/>
    </xf>
    <xf borderId="2" fillId="6" fontId="4" numFmtId="0" xfId="0" applyAlignment="1" applyBorder="1" applyFill="1" applyFont="1">
      <alignment horizontal="right" vertical="bottom"/>
    </xf>
    <xf borderId="0" fillId="6" fontId="4" numFmtId="0" xfId="0" applyAlignment="1" applyFont="1">
      <alignment vertical="bottom"/>
    </xf>
    <xf borderId="0" fillId="6" fontId="4" numFmtId="0" xfId="0" applyAlignment="1" applyFont="1">
      <alignment horizontal="right" vertical="bottom"/>
    </xf>
    <xf borderId="0" fillId="6" fontId="8" numFmtId="0" xfId="0" applyAlignment="1" applyFont="1">
      <alignment vertical="bottom"/>
    </xf>
    <xf borderId="0" fillId="0" fontId="9" numFmtId="0" xfId="0" applyAlignment="1" applyFont="1">
      <alignment readingOrder="0" vertical="bottom"/>
    </xf>
    <xf borderId="0" fillId="0" fontId="10" numFmtId="0" xfId="0" applyAlignment="1" applyFont="1">
      <alignment readingOrder="0" vertical="bottom"/>
    </xf>
    <xf borderId="2" fillId="6" fontId="11" numFmtId="0" xfId="0" applyAlignment="1" applyBorder="1" applyFont="1">
      <alignment horizontal="right" vertical="bottom"/>
    </xf>
    <xf borderId="0" fillId="6" fontId="12" numFmtId="0" xfId="0" applyAlignment="1" applyFont="1">
      <alignment vertical="bottom"/>
    </xf>
    <xf borderId="0" fillId="6" fontId="13" numFmtId="0" xfId="0" applyAlignment="1" applyFont="1">
      <alignment horizontal="right" vertical="bottom"/>
    </xf>
    <xf borderId="0" fillId="6" fontId="14" numFmtId="0" xfId="0" applyAlignment="1" applyFont="1">
      <alignment vertical="bottom"/>
    </xf>
    <xf borderId="1" fillId="7" fontId="2" numFmtId="0" xfId="0" applyAlignment="1" applyBorder="1" applyFill="1" applyFont="1">
      <alignment readingOrder="0"/>
    </xf>
    <xf borderId="1" fillId="0" fontId="2" numFmtId="0" xfId="0" applyBorder="1" applyFont="1"/>
    <xf borderId="0" fillId="0" fontId="2" numFmtId="10" xfId="0" applyFont="1" applyNumberFormat="1"/>
    <xf borderId="1" fillId="4" fontId="2" numFmtId="0" xfId="0" applyAlignment="1" applyBorder="1" applyFont="1">
      <alignment readingOrder="0"/>
    </xf>
    <xf borderId="1" fillId="0" fontId="2" numFmtId="0" xfId="0" applyAlignment="1" applyBorder="1" applyFont="1">
      <alignment readingOrder="0"/>
    </xf>
    <xf borderId="0" fillId="0" fontId="3" numFmtId="0" xfId="0" applyAlignment="1" applyFont="1">
      <alignment horizontal="right" vertical="bottom"/>
    </xf>
    <xf borderId="0" fillId="0" fontId="15" numFmtId="0" xfId="0" applyAlignment="1" applyFont="1">
      <alignment vertical="bottom"/>
    </xf>
    <xf borderId="2" fillId="6" fontId="3" numFmtId="0" xfId="0" applyAlignment="1" applyBorder="1" applyFont="1">
      <alignment horizontal="right" vertical="bottom"/>
    </xf>
    <xf borderId="0" fillId="6" fontId="3" numFmtId="0" xfId="0" applyAlignment="1" applyFont="1">
      <alignment vertical="bottom"/>
    </xf>
    <xf borderId="0" fillId="6" fontId="3" numFmtId="0" xfId="0" applyAlignment="1" applyFont="1">
      <alignment horizontal="right" vertical="bottom"/>
    </xf>
    <xf borderId="0" fillId="6" fontId="16" numFmtId="0" xfId="0" applyAlignment="1" applyFont="1">
      <alignment vertical="bottom"/>
    </xf>
    <xf borderId="1" fillId="3" fontId="4" numFmtId="0" xfId="0" applyAlignment="1" applyBorder="1" applyFont="1">
      <alignment readingOrder="0" vertical="bottom"/>
    </xf>
    <xf borderId="2" fillId="2" fontId="3" numFmtId="0" xfId="0" applyAlignment="1" applyBorder="1" applyFont="1">
      <alignment readingOrder="0" vertical="bottom"/>
    </xf>
    <xf borderId="0" fillId="2" fontId="3" numFmtId="0" xfId="0" applyAlignment="1" applyFont="1">
      <alignment vertical="bottom"/>
    </xf>
    <xf borderId="0" fillId="2" fontId="3" numFmtId="0" xfId="0" applyAlignment="1" applyFont="1">
      <alignment horizontal="right" vertical="bottom"/>
    </xf>
    <xf borderId="0" fillId="2" fontId="17" numFmtId="0" xfId="0" applyAlignment="1" applyFont="1">
      <alignment vertical="bottom"/>
    </xf>
    <xf borderId="8" fillId="0" fontId="3" numFmtId="0" xfId="0" applyAlignment="1" applyBorder="1" applyFont="1">
      <alignment readingOrder="0" vertical="bottom"/>
    </xf>
    <xf borderId="0" fillId="2" fontId="3" numFmtId="0" xfId="0" applyAlignment="1" applyFont="1">
      <alignment readingOrder="0" vertical="bottom"/>
    </xf>
    <xf borderId="3" fillId="2" fontId="3" numFmtId="0" xfId="0" applyAlignment="1" applyBorder="1" applyFont="1">
      <alignment vertical="bottom"/>
    </xf>
    <xf borderId="0" fillId="2" fontId="1" numFmtId="0" xfId="0" applyFont="1"/>
    <xf borderId="0" fillId="0" fontId="4" numFmtId="0" xfId="0" applyAlignment="1" applyFont="1">
      <alignment vertical="bottom"/>
    </xf>
    <xf borderId="2" fillId="2" fontId="3" numFmtId="0" xfId="0" applyAlignment="1" applyBorder="1" applyFont="1">
      <alignment horizontal="right" vertical="bottom"/>
    </xf>
    <xf borderId="0" fillId="2" fontId="1" numFmtId="0" xfId="0" applyAlignment="1" applyFont="1">
      <alignment readingOrder="0"/>
    </xf>
    <xf borderId="0" fillId="2" fontId="4" numFmtId="0" xfId="0" applyAlignment="1" applyFont="1">
      <alignment vertical="bottom"/>
    </xf>
    <xf borderId="3" fillId="2" fontId="4" numFmtId="0" xfId="0" applyAlignment="1" applyBorder="1" applyFont="1">
      <alignment vertical="bottom"/>
    </xf>
    <xf borderId="0" fillId="2" fontId="4" numFmtId="0" xfId="0" applyAlignment="1" applyFont="1">
      <alignment readingOrder="0" vertical="bottom"/>
    </xf>
    <xf borderId="0" fillId="6" fontId="4" numFmtId="0" xfId="0" applyAlignment="1" applyFont="1">
      <alignment horizontal="right" readingOrder="0" vertical="bottom"/>
    </xf>
    <xf borderId="0" fillId="2" fontId="2" numFmtId="0" xfId="0" applyAlignment="1" applyFont="1">
      <alignment readingOrder="0"/>
    </xf>
    <xf borderId="0" fillId="2" fontId="4" numFmtId="0" xfId="0" applyAlignment="1" applyFont="1">
      <alignment horizontal="right" readingOrder="0" vertical="bottom"/>
    </xf>
    <xf borderId="0" fillId="2" fontId="18" numFmtId="0" xfId="0" applyAlignment="1" applyFont="1">
      <alignment readingOrder="0" vertical="bottom"/>
    </xf>
    <xf borderId="0" fillId="2" fontId="19" numFmtId="0" xfId="0" applyAlignment="1" applyFont="1">
      <alignment readingOrder="0" vertical="bottom"/>
    </xf>
    <xf borderId="0" fillId="2" fontId="4" numFmtId="0" xfId="0" applyAlignment="1" applyFont="1">
      <alignment horizontal="right" vertical="bottom"/>
    </xf>
    <xf borderId="0" fillId="6" fontId="2" numFmtId="0" xfId="0" applyAlignment="1" applyFont="1">
      <alignment readingOrder="0"/>
    </xf>
    <xf borderId="10" fillId="0" fontId="2" numFmtId="0" xfId="0" applyAlignment="1" applyBorder="1" applyFont="1">
      <alignment readingOrder="0"/>
    </xf>
    <xf borderId="10" fillId="0" fontId="2" numFmtId="0" xfId="0" applyBorder="1" applyFont="1"/>
    <xf borderId="0" fillId="6" fontId="7" numFmtId="0" xfId="0" applyAlignment="1" applyFont="1">
      <alignment readingOrder="0" vertical="bottom"/>
    </xf>
    <xf borderId="13" fillId="6" fontId="7" numFmtId="0" xfId="0" applyAlignment="1" applyBorder="1" applyFont="1">
      <alignment readingOrder="0" vertical="bottom"/>
    </xf>
    <xf borderId="13" fillId="6" fontId="4" numFmtId="0" xfId="0" applyAlignment="1" applyBorder="1" applyFont="1">
      <alignment horizontal="right" vertical="bottom"/>
    </xf>
    <xf borderId="2" fillId="0" fontId="4" numFmtId="0" xfId="0" applyAlignment="1" applyBorder="1" applyFont="1">
      <alignment horizontal="right" readingOrder="0" vertical="bottom"/>
    </xf>
    <xf borderId="2" fillId="8" fontId="4" numFmtId="0" xfId="0" applyAlignment="1" applyBorder="1" applyFill="1" applyFont="1">
      <alignment horizontal="right" vertical="bottom"/>
    </xf>
    <xf borderId="0" fillId="8" fontId="4" numFmtId="0" xfId="0" applyAlignment="1" applyFont="1">
      <alignment vertical="bottom"/>
    </xf>
    <xf borderId="0" fillId="8" fontId="4" numFmtId="0" xfId="0" applyAlignment="1" applyFont="1">
      <alignment horizontal="right" vertical="bottom"/>
    </xf>
    <xf borderId="0" fillId="8" fontId="20" numFmtId="0" xfId="0" applyAlignment="1" applyFont="1">
      <alignment vertical="bottom"/>
    </xf>
    <xf borderId="2" fillId="8" fontId="4" numFmtId="0" xfId="0" applyAlignment="1" applyBorder="1" applyFont="1">
      <alignment horizontal="right" vertical="bottom"/>
    </xf>
    <xf borderId="0" fillId="0" fontId="2" numFmtId="0" xfId="0" applyAlignment="1" applyFont="1">
      <alignment horizontal="right" readingOrder="0"/>
    </xf>
  </cellXfs>
  <cellStyles count="1">
    <cellStyle xfId="0" name="Normal" builtinId="0"/>
  </cellStyles>
  <dxfs count="5">
    <dxf>
      <font/>
      <fill>
        <patternFill patternType="solid">
          <fgColor rgb="FFF4CCCC"/>
          <bgColor rgb="FFF4CCCC"/>
        </patternFill>
      </fill>
      <border/>
    </dxf>
    <dxf>
      <font/>
      <fill>
        <patternFill patternType="solid">
          <fgColor rgb="FFB7E1CD"/>
          <bgColor rgb="FFB7E1CD"/>
        </patternFill>
      </fill>
      <border/>
    </dxf>
    <dxf>
      <font/>
      <fill>
        <patternFill patternType="solid">
          <fgColor rgb="FFFFF2CC"/>
          <bgColor rgb="FFFFF2CC"/>
        </patternFill>
      </fill>
      <border/>
    </dxf>
    <dxf>
      <font/>
      <fill>
        <patternFill patternType="solid">
          <fgColor rgb="FFEA9999"/>
          <bgColor rgb="FFEA9999"/>
        </patternFill>
      </fill>
      <border/>
    </dxf>
    <dxf>
      <font/>
      <fill>
        <patternFill patternType="solid">
          <fgColor rgb="FFD9EAD3"/>
          <bgColor rgb="FFD9EAD3"/>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NATHAN GABRIEL BARRETO SANTOS" id="{e33b4d0d-a768-4cf4-a2eb-b6387a24ba36}"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18" dT="2026-03-28T21:51:19.00" personId="{e33b4d0d-a768-4cf4-a2eb-b6387a24ba36}" id="{dbfbde67-5049-487c-9480-afd06c34d9da}" done="0">
    <x18tc:text xml:space="preserve">Ressalva, CI2, pois contrato de software não está no SDLC.</x18tc:text>
  </x18tc:threadedComment>
  <x18tc:threadedComment ref="AU119" dT="2026-03-28T21:49:47.00" personId="{e33b4d0d-a768-4cf4-a2eb-b6387a24ba36}" id="{2f57afcd-59ae-4d63-93ca-7bcd44291ace}" done="0">
    <x18tc:text xml:space="preserve">ID: 92</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W17" dT="2026-03-31T19:30:48.00" personId="{e33b4d0d-a768-4cf4-a2eb-b6387a24ba36}" id="{c6b5f997-4085-448e-89e7-c8f0ad9a35b3}" done="0">
    <x18tc:text xml:space="preserve">Métricas de avaliação da sumarização, não da sua aplicação.</x18tc:text>
  </x18tc:threadedComment>
  <x18tc:threadedComment ref="BA9" dT="2026-03-31T18:52:23.00" personId="{e33b4d0d-a768-4cf4-a2eb-b6387a24ba36}" id="{4d20718f-0b2e-4579-83bc-aae8a761b2b7}" done="0">
    <x18tc:text xml:space="preserve">Foco em treinar modelo para sumarização de contratos de software mas não relacionado ao SDLC.</x18tc:text>
  </x18tc:threadedComment>
  <x18tc:threadedComment ref="AW20" dT="2026-04-01T00:11:46.00" personId="{e33b4d0d-a768-4cf4-a2eb-b6387a24ba36}" id="{8f28f3fa-8e6c-4506-a709-7486b978fea2}" done="0">
    <x18tc:text xml:space="preserve">Não propõem e nem avalia técnicas de sumarização.</x18tc:text>
  </x18tc:threadedComment>
  <x18tc:threadedComment ref="AW23" dT="2026-04-01T00:20:18.00" personId="{e33b4d0d-a768-4cf4-a2eb-b6387a24ba36}" id="{e457b6d1-dc44-4ddc-b506-2c2d19d2630f}" done="0">
    <x18tc:text xml:space="preserve">Foco em um modelo instruction-tuned para várias tarefas (QA, geração, etc).</x18tc:text>
  </x18tc:threadedComment>
  <x18tc:threadedComment ref="BA26" dT="2026-04-01T00:29:34.00" personId="{e33b4d0d-a768-4cf4-a2eb-b6387a24ba36}" id="{0e6d3050-b1fa-4ae2-9660-d54251024ac8}" done="0">
    <x18tc:text xml:space="preserve">Não utiliza sumarização no contexto de SDLC.</x18tc:text>
  </x18tc:threadedComment>
  <x18tc:threadedComment ref="AW39" dT="2026-04-01T01:47:33.00" personId="{e33b4d0d-a768-4cf4-a2eb-b6387a24ba36}" id="{d8359840-df54-4e79-8d70-09167adc50cb}" done="0">
    <x18tc:text xml:space="preserve">Traz o impacto do uso de LLMs na compreensão de código em tarefas de sumarização, mas não propõe/aplica técnicas de sumarização</x18tc:text>
  </x18tc:threadedComment>
  <x18tc:threadedComment ref="AZ31" dT="2026-04-01T00:45:04.00" personId="{e33b4d0d-a768-4cf4-a2eb-b6387a24ba36}" id="{d0544f03-af25-4ee9-a744-c61b7be13772}" done="0">
    <x18tc:text xml:space="preserve">Não propõem ou aborda técnica de sumarização como principal atividade, apenas analise/compreensão de diagramas UML..</x18tc:text>
  </x18tc:threadedComment>
  <x18tc:threadedComment ref="BA36" dT="2026-04-01T01:38:22.00" personId="{e33b4d0d-a768-4cf4-a2eb-b6387a24ba36}" id="{83faa421-ec0f-4ac7-9e54-deddcd782e50}" done="0">
    <x18tc:text xml:space="preserve">Sem foco no SDLC.</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W32" dT="2026-04-01T14:42:50.00" personId="{e33b4d0d-a768-4cf4-a2eb-b6387a24ba36}" id="{960d3f42-771a-4e54-89c7-7168616c931f}" done="0">
    <x18tc:text xml:space="preserve">Extração inicial.</x18tc:text>
  </x18tc:threadedComment>
  <x18tc:threadedComment ref="AW120" dT="2026-04-01T14:42:25.00" personId="{e33b4d0d-a768-4cf4-a2eb-b6387a24ba36}" id="{28eade0a-1427-4901-9dc3-e50ec800715f}" done="0">
    <x18tc:text xml:space="preserve">ID 28</x18tc:text>
  </x18tc:threadedComment>
  <x18tc:threadedComment ref="AW100" dT="2026-04-01T14:46:48.00" personId="{e33b4d0d-a768-4cf4-a2eb-b6387a24ba36}" id="{933b10cf-bfed-453c-8164-6775f9e90924}" done="0">
    <x18tc:text xml:space="preserve">ID 68</x18tc:text>
  </x18tc:threadedComment>
  <x18tc:threadedComment ref="AW29" dT="2026-04-01T14:41:33.00" personId="{e33b4d0d-a768-4cf4-a2eb-b6387a24ba36}" id="{3d41bdd7-c8b6-4f99-938a-e4b99a7c2c9a}" done="0">
    <x18tc:text xml:space="preserve">Extração inicial.</x18tc:text>
  </x18tc:threadedComment>
  <x18tc:threadedComment ref="AW55" dT="2026-04-01T14:45:19.00" personId="{e33b4d0d-a768-4cf4-a2eb-b6387a24ba36}" id="{bc2fda06-5de7-4ab2-84a6-b3d10265178f}" done="0">
    <x18tc:text xml:space="preserve">Extração inicial.</x18tc:text>
  </x18tc:threadedComment>
  <x18tc:threadedComment ref="AW90" dT="2026-04-01T14:40:33.00" personId="{e33b4d0d-a768-4cf4-a2eb-b6387a24ba36}" id="{6c321ac8-c32e-4398-9d55-9b24560db505}" done="0">
    <x18tc:text xml:space="preserve">ID 23</x18tc:text>
  </x18tc:threadedComment>
  <x18tc:threadedComment ref="AW107" dT="2026-04-01T14:39:35.00" personId="{e33b4d0d-a768-4cf4-a2eb-b6387a24ba36}" id="{5e3dfb47-ee8f-4261-b78f-ae31eacfff4a}" done="0">
    <x18tc:text xml:space="preserve">ID 20</x18tc:text>
  </x18tc:threadedComment>
  <x18tc:threadedComment ref="AW36" dT="2026-04-01T14:43:16.00" personId="{e33b4d0d-a768-4cf4-a2eb-b6387a24ba36}" id="{6152a256-ab18-4511-84db-d9feeddce171}" done="0">
    <x18tc:text xml:space="preserve">Extração inicial.</x18tc:text>
  </x18tc:threadedComment>
  <x18tc:threadedComment ref="AW97" dT="2026-04-01T14:46:24.00" personId="{e33b4d0d-a768-4cf4-a2eb-b6387a24ba36}" id="{860e32b8-21ee-4a75-a453-fa567209fb22}" done="0">
    <x18tc:text xml:space="preserve">ID 67</x18tc:text>
  </x18tc:threadedComment>
  <x18tc:threadedComment ref="AW108" dT="2026-04-01T14:40:56.00" personId="{e33b4d0d-a768-4cf4-a2eb-b6387a24ba36}" id="{cb838313-33b6-462c-8976-3bf8750daff2}" done="0">
    <x18tc:text xml:space="preserve">ID 23</x18tc:text>
  </x18tc:threadedComment>
  <x18tc:threadedComment ref="O18" dT="2026-04-01T11:35:07.00" personId="{e33b4d0d-a768-4cf4-a2eb-b6387a24ba36}" id="{f30e8c88-37ee-4454-8c94-acf4772d4ccb}" done="0">
    <x18tc:text xml:space="preserve">Aumentou em 1.</x18tc:text>
  </x18tc:threadedComment>
  <x18tc:threadedComment ref="AW73" dT="2026-04-01T14:45:41.00" personId="{e33b4d0d-a768-4cf4-a2eb-b6387a24ba36}" id="{05e2b98a-ffe1-43b2-8111-4866252e744e}" done="0">
    <x18tc:text xml:space="preserve">Extração inicial.</x18tc:text>
  </x18tc:threadedComment>
  <x18tc:threadedComment ref="AW99" dT="2026-04-01T14:40:46.00" personId="{e33b4d0d-a768-4cf4-a2eb-b6387a24ba36}" id="{e80456bd-7079-4411-bb42-4afb690c41a5}" done="0">
    <x18tc:text xml:space="preserve">ID 23</x18tc:text>
  </x18tc:threadedComment>
  <x18tc:threadedComment ref="AW51" dT="2026-04-01T14:44:07.00" personId="{e33b4d0d-a768-4cf4-a2eb-b6387a24ba36}" id="{d29abf49-cea2-4d45-915e-ac2f2b4455c2}" done="0">
    <x18tc:text xml:space="preserve">Extração inicial.</x18tc:text>
  </x18tc:threadedComment>
  <x18tc:threadedComment ref="AW4" dT="2026-04-01T14:37:20.00" personId="{e33b4d0d-a768-4cf4-a2eb-b6387a24ba36}" id="{93541e4f-cde8-4d35-8e73-348a2b59833c}" done="0">
    <x18tc:text xml:space="preserve">Extração inicial.</x18tc:text>
  </x18tc:threadedComment>
  <x18tc:threadedComment ref="AW21" dT="2026-04-01T14:39:04.00" personId="{e33b4d0d-a768-4cf4-a2eb-b6387a24ba36}" id="{0784b4ea-2045-4687-a4d9-34aa1ada2441}" done="0">
    <x18tc:text xml:space="preserve">Extração inicial.</x18tc:text>
  </x18tc:threadedComment>
  <x18tc:threadedComment ref="AW111" dT="2026-04-01T14:37:49.00" personId="{e33b4d0d-a768-4cf4-a2eb-b6387a24ba36}" id="{4e0c0fcf-0480-46ee-aa84-f9e7aca81fe2}" done="0">
    <x18tc:text xml:space="preserve">ID 11</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scopus.com/inward/record.uri?eid=2-s2.0-105026129709&amp;doi=10.1007%2Fs10664-025-10788-x&amp;partnerID=40&amp;md5=d9b5aaabafa2a25a145b3dc9b7ab3293" TargetMode="External"/><Relationship Id="rId42" Type="http://schemas.openxmlformats.org/officeDocument/2006/relationships/hyperlink" Target="https://www.scopus.com/inward/record.uri?eid=2-s2.0-105031783496&amp;doi=10.1109%2FVL-HCC65237.2025.00053&amp;partnerID=40&amp;md5=e4604716f9624a82bf49a7424ad4bb9b" TargetMode="External"/><Relationship Id="rId41" Type="http://schemas.openxmlformats.org/officeDocument/2006/relationships/hyperlink" Target="https://www.scopus.com/inward/record.uri?eid=2-s2.0-105028066091&amp;doi=10.1007%2Fs11280-026-01403-0&amp;partnerID=40&amp;md5=d15321b9d226d8e84a8f56ab937ebe27" TargetMode="External"/><Relationship Id="rId44" Type="http://schemas.openxmlformats.org/officeDocument/2006/relationships/hyperlink" Target="https://www.scopus.com/inward/record.uri?eid=2-s2.0-85215506058&amp;doi=10.1109%2FICSME58944.2024.00012&amp;partnerID=40&amp;md5=2a11da6b4bd68c3ecbffedf0353d7dd1" TargetMode="External"/><Relationship Id="rId43" Type="http://schemas.openxmlformats.org/officeDocument/2006/relationships/hyperlink" Target="https://www.scopus.com/inward/record.uri?eid=2-s2.0-105030427415&amp;doi=10.1201%2F9781003492252-8&amp;partnerID=40&amp;md5=d7af9e78ad9a404e69fcfe6c71a6da86" TargetMode="External"/><Relationship Id="rId46" Type="http://schemas.openxmlformats.org/officeDocument/2006/relationships/hyperlink" Target="https://www.scopus.com/inward/record.uri?eid=2-s2.0-85182397320&amp;doi=10.1109%2FICTAI59109.2023.00135&amp;partnerID=40&amp;md5=62a16b349f94a0a898ce098d472a1cf9" TargetMode="External"/><Relationship Id="rId45" Type="http://schemas.openxmlformats.org/officeDocument/2006/relationships/hyperlink" Target="https://www.scopus.com/inward/record.uri?eid=2-s2.0-105013665935&amp;doi=10.2197%2Fipsjjip.33.487&amp;partnerID=40&amp;md5=4fbeb1e9e1f84f13aed8eebb8cd3d46a" TargetMode="External"/><Relationship Id="rId107" Type="http://schemas.openxmlformats.org/officeDocument/2006/relationships/hyperlink" Target="https://www.scopus.com/inward/record.uri?eid=2-s2.0-105015769039&amp;doi=10.1109%2FETCC65847.2025.11108633&amp;partnerID=40&amp;md5=a6d75e1caa81dfcda44cc5a97baa6c98" TargetMode="External"/><Relationship Id="rId106" Type="http://schemas.openxmlformats.org/officeDocument/2006/relationships/hyperlink" Target="https://www.scopus.com/inward/record.uri?eid=2-s2.0-105031575499&amp;doi=10.1145%2F3742475&amp;partnerID=40&amp;md5=cdb41bf75fd5713e0236a5a7e44f7a4b" TargetMode="External"/><Relationship Id="rId105" Type="http://schemas.openxmlformats.org/officeDocument/2006/relationships/hyperlink" Target="https://www.scopus.com/inward/record.uri?eid=2-s2.0-85206376843&amp;doi=10.1109%2FQRS62785.2024.00028&amp;partnerID=40&amp;md5=99736712f6ae8c278d05437e646c26e5" TargetMode="External"/><Relationship Id="rId104" Type="http://schemas.openxmlformats.org/officeDocument/2006/relationships/hyperlink" Target="https://www.scopus.com/inward/record.uri?eid=2-s2.0-105008497998&amp;doi=10.1145%2F3715669.3725868&amp;partnerID=40&amp;md5=2695714e6f53648945890a9ac53e3c8c" TargetMode="External"/><Relationship Id="rId109" Type="http://schemas.openxmlformats.org/officeDocument/2006/relationships/hyperlink" Target="https://www.scopus.com/inward/record.uri?eid=2-s2.0-85210125841&amp;doi=10.1109%2FTSE.2024.3504286&amp;partnerID=40&amp;md5=b7a2ce37122829706a34b61cd09acc3a" TargetMode="External"/><Relationship Id="rId108" Type="http://schemas.openxmlformats.org/officeDocument/2006/relationships/hyperlink" Target="https://www.scopus.com/inward/record.uri?eid=2-s2.0-105016672342&amp;doi=10.1007%2F978-3-032-04549-2_24&amp;partnerID=40&amp;md5=1e4ff20cf3185d1ddeb4302dc98de330" TargetMode="External"/><Relationship Id="rId48" Type="http://schemas.openxmlformats.org/officeDocument/2006/relationships/hyperlink" Target="https://www.scopus.com/inward/record.uri?eid=2-s2.0-105011846847&amp;doi=10.1142%2FS0218194025500317&amp;partnerID=40&amp;md5=aaa14b671b62dbb34abfffeeb7083674" TargetMode="External"/><Relationship Id="rId47" Type="http://schemas.openxmlformats.org/officeDocument/2006/relationships/hyperlink" Target="https://www.scopus.com/inward/record.uri?eid=2-s2.0-105017990183&amp;doi=10.1007%2Fs12194-025-00968-1&amp;partnerID=40&amp;md5=4813030e73c06a7825c8a74b3fd56503" TargetMode="External"/><Relationship Id="rId49" Type="http://schemas.openxmlformats.org/officeDocument/2006/relationships/hyperlink" Target="https://www.scopus.com/inward/record.uri?eid=2-s2.0-105027110761&amp;doi=10.1109%2FCSCN67557.2025.11230702&amp;partnerID=40&amp;md5=064619388032946526f065e1b3651aeb" TargetMode="External"/><Relationship Id="rId103" Type="http://schemas.openxmlformats.org/officeDocument/2006/relationships/hyperlink" Target="https://www.scopus.com/inward/record.uri?eid=2-s2.0-85192955028&amp;doi=10.1109%2FACCESS.2024.3397326&amp;partnerID=40&amp;md5=2108918423436b984f96abcd3f7b9b33" TargetMode="External"/><Relationship Id="rId102" Type="http://schemas.openxmlformats.org/officeDocument/2006/relationships/hyperlink" Target="https://www.scopus.com/inward/record.uri?eid=2-s2.0-105009061368&amp;doi=10.1109%2FICPC66645.2025.00040&amp;partnerID=40&amp;md5=215558fef773bd53d6066b7ad0b24159" TargetMode="External"/><Relationship Id="rId101" Type="http://schemas.openxmlformats.org/officeDocument/2006/relationships/hyperlink" Target="https://www.scopus.com/inward/record.uri?eid=2-s2.0-85199779920&amp;doi=10.1109%2FSANER60148.2024.00067&amp;partnerID=40&amp;md5=06f9375feabd7a1b8ad9e5869cc1251f" TargetMode="External"/><Relationship Id="rId100" Type="http://schemas.openxmlformats.org/officeDocument/2006/relationships/hyperlink" Target="https://www.scopus.com/inward/record.uri?eid=2-s2.0-105010841416&amp;partnerID=40&amp;md5=f001a022022fcea6145e10f24e2e0d8c" TargetMode="External"/><Relationship Id="rId31" Type="http://schemas.openxmlformats.org/officeDocument/2006/relationships/hyperlink" Target="https://www.scopus.com/inward/record.uri?eid=2-s2.0-85218501405&amp;partnerID=40&amp;md5=38731bb3ad35228ace9d0c068d8bacea" TargetMode="External"/><Relationship Id="rId30" Type="http://schemas.openxmlformats.org/officeDocument/2006/relationships/hyperlink" Target="https://www.scopus.com/inward/record.uri?eid=2-s2.0-105027184501&amp;doi=10.1145%2F3756681.3756977&amp;partnerID=40&amp;md5=37a6ef2c016760c96c7d33dc3de2ba61" TargetMode="External"/><Relationship Id="rId33" Type="http://schemas.openxmlformats.org/officeDocument/2006/relationships/hyperlink" Target="https://www.scopus.com/inward/record.uri?eid=2-s2.0-105020025195&amp;doi=10.1109%2FRE63999.2025.00021&amp;partnerID=40&amp;md5=9c96fdb1a1797b2dac25a05fa13b1993" TargetMode="External"/><Relationship Id="rId32" Type="http://schemas.openxmlformats.org/officeDocument/2006/relationships/hyperlink" Target="https://www.scopus.com/inward/record.uri?eid=2-s2.0-105011056316&amp;partnerID=40&amp;md5=022ab35efd24184f624620e139129fbb" TargetMode="External"/><Relationship Id="rId35" Type="http://schemas.openxmlformats.org/officeDocument/2006/relationships/hyperlink" Target="https://www.scopus.com/inward/record.uri?eid=2-s2.0-85195123710&amp;doi=10.1145%2F3639476.3639764&amp;partnerID=40&amp;md5=11c92c6d8c77fe14dc0455afbcb4195e" TargetMode="External"/><Relationship Id="rId34" Type="http://schemas.openxmlformats.org/officeDocument/2006/relationships/hyperlink" Target="https://www.scopus.com/inward/record.uri?eid=2-s2.0-85199395303&amp;doi=10.1016%2Fj.cose.2024.103997&amp;partnerID=40&amp;md5=bb3d022cc97d1ec54ce6857366ddb941" TargetMode="External"/><Relationship Id="rId37" Type="http://schemas.openxmlformats.org/officeDocument/2006/relationships/hyperlink" Target="https://www.scopus.com/inward/record.uri?eid=2-s2.0-105021827557&amp;doi=10.1007%2F978-3-032-07992-3_17&amp;partnerID=40&amp;md5=8a0ce5ba6435d6f918a553d67086eb74" TargetMode="External"/><Relationship Id="rId36" Type="http://schemas.openxmlformats.org/officeDocument/2006/relationships/hyperlink" Target="https://www.scopus.com/inward/record.uri?eid=2-s2.0-105012459072&amp;doi=10.1002%2Fsmr.70032&amp;partnerID=40&amp;md5=d6839a6c1be81e59714b13cac009ba3d" TargetMode="External"/><Relationship Id="rId39" Type="http://schemas.openxmlformats.org/officeDocument/2006/relationships/hyperlink" Target="https://www.scopus.com/inward/record.uri?eid=2-s2.0-85194833451&amp;doi=10.1145%2F3639478.3639798&amp;partnerID=40&amp;md5=56d301e0727147bed1eea5eca6dded53" TargetMode="External"/><Relationship Id="rId38" Type="http://schemas.openxmlformats.org/officeDocument/2006/relationships/hyperlink" Target="https://www.scopus.com/inward/record.uri?eid=2-s2.0-105021466479&amp;doi=10.1007%2Fs10664-025-10748-5&amp;partnerID=40&amp;md5=9f553458646d01449833be1ac2d730e2" TargetMode="External"/><Relationship Id="rId20" Type="http://schemas.openxmlformats.org/officeDocument/2006/relationships/hyperlink" Target="https://www.scopus.com/inward/record.uri?eid=2-s2.0-85204503622&amp;doi=10.18653%2Fv1%2F2024.acl-long.595&amp;partnerID=40&amp;md5=5295d0712e819b6c73a54179614c411f" TargetMode="External"/><Relationship Id="rId22" Type="http://schemas.openxmlformats.org/officeDocument/2006/relationships/hyperlink" Target="https://www.scopus.com/inward/record.uri?eid=2-s2.0-105022389190&amp;partnerID=40&amp;md5=e11e769918836053cd69eb42a82cf937" TargetMode="External"/><Relationship Id="rId21" Type="http://schemas.openxmlformats.org/officeDocument/2006/relationships/hyperlink" Target="https://www.scopus.com/inward/record.uri?eid=2-s2.0-85207845559&amp;doi=10.1109%2FVL%2FHCC60511.2024.00014&amp;partnerID=40&amp;md5=7f2e6af3e62e59f2daab475687c17b02" TargetMode="External"/><Relationship Id="rId24" Type="http://schemas.openxmlformats.org/officeDocument/2006/relationships/hyperlink" Target="https://www.scopus.com/inward/record.uri?eid=2-s2.0-105012136920&amp;doi=10.1007%2F978-3-031-91351-8_7&amp;partnerID=40&amp;md5=db9037f57fd9ce9092cd28cfb2c92e81" TargetMode="External"/><Relationship Id="rId23" Type="http://schemas.openxmlformats.org/officeDocument/2006/relationships/hyperlink" Target="https://www.scopus.com/inward/record.uri?eid=2-s2.0-105022010408&amp;doi=10.1007%2Fs13755-025-00385-z&amp;partnerID=40&amp;md5=2e9866adccc3ee3da0cb2c4baa4a7e38" TargetMode="External"/><Relationship Id="rId26" Type="http://schemas.openxmlformats.org/officeDocument/2006/relationships/hyperlink" Target="https://www.scopus.com/inward/record.uri?eid=2-s2.0-85195254868&amp;doi=10.1002%2Faaai.12181&amp;partnerID=40&amp;md5=8b7d7cb69fcdda2c3126b5f6ef82d15a" TargetMode="External"/><Relationship Id="rId25" Type="http://schemas.openxmlformats.org/officeDocument/2006/relationships/hyperlink" Target="https://www.scopus.com/inward/record.uri?eid=2-s2.0-85174402797&amp;doi=10.1109%2FRE57278.2023.00025&amp;partnerID=40&amp;md5=23fe4ec4b79f151b9b95ed1b739cc7f5" TargetMode="External"/><Relationship Id="rId120" Type="http://schemas.openxmlformats.org/officeDocument/2006/relationships/drawing" Target="../drawings/drawing2.xml"/><Relationship Id="rId28" Type="http://schemas.openxmlformats.org/officeDocument/2006/relationships/hyperlink" Target="https://www.scopus.com/inward/record.uri?eid=2-s2.0-85199201270&amp;doi=10.1088%2F1748-0221%2F19%2F07%2FC07006&amp;partnerID=40&amp;md5=63d6f737a5ddeb097675ab721e869cbb" TargetMode="External"/><Relationship Id="rId27" Type="http://schemas.openxmlformats.org/officeDocument/2006/relationships/hyperlink" Target="https://www.scopus.com/inward/record.uri?eid=2-s2.0-105007459631&amp;doi=10.1186%2Fs13073-025-01496-8&amp;partnerID=40&amp;md5=efe0e82e8841f07885f7dcb883388718" TargetMode="External"/><Relationship Id="rId29" Type="http://schemas.openxmlformats.org/officeDocument/2006/relationships/hyperlink" Target="https://www.scopus.com/inward/record.uri?eid=2-s2.0-85218003351&amp;doi=10.1109%2FBigData62323.2024.10826063&amp;partnerID=40&amp;md5=4d8490f347e6ed41045b868e2d4928f6" TargetMode="External"/><Relationship Id="rId95" Type="http://schemas.openxmlformats.org/officeDocument/2006/relationships/hyperlink" Target="https://www.scopus.com/inward/record.uri?eid=2-s2.0-85205605906&amp;doi=10.2196%2F60601&amp;partnerID=40&amp;md5=3853875a53679d09ed725861d5c9e31f" TargetMode="External"/><Relationship Id="rId94" Type="http://schemas.openxmlformats.org/officeDocument/2006/relationships/hyperlink" Target="https://www.scopus.com/inward/record.uri?eid=2-s2.0-105026340206&amp;doi=10.1145%2F3773365.3773375&amp;partnerID=40&amp;md5=a20692ee221c7e5f0339a5e8c1b65cc5" TargetMode="External"/><Relationship Id="rId97" Type="http://schemas.openxmlformats.org/officeDocument/2006/relationships/hyperlink" Target="https://www.scopus.com/inward/record.uri?eid=2-s2.0-105023661041&amp;doi=10.1109%2FQRS-C65679.2025.00063&amp;partnerID=40&amp;md5=67a46bc2e72244716d156acd3f6925d3" TargetMode="External"/><Relationship Id="rId96" Type="http://schemas.openxmlformats.org/officeDocument/2006/relationships/hyperlink" Target="https://www.scopus.com/inward/record.uri?eid=2-s2.0-85212408097&amp;doi=10.1145%2F3691620.3695016&amp;partnerID=40&amp;md5=465d5ec191bc8b20df41e158863c271e" TargetMode="External"/><Relationship Id="rId11" Type="http://schemas.openxmlformats.org/officeDocument/2006/relationships/hyperlink" Target="https://www.scopus.com/inward/record.uri?eid=2-s2.0-105017655020&amp;doi=10.1109%2FSERA65747.2025.11154515&amp;partnerID=40&amp;md5=11a15358fbc93a83299d013a25506537" TargetMode="External"/><Relationship Id="rId99" Type="http://schemas.openxmlformats.org/officeDocument/2006/relationships/hyperlink" Target="https://www.scopus.com/inward/record.uri?eid=2-s2.0-105030481681&amp;doi=10.1109%2FAPSIPAASC65261.2025.11249099&amp;partnerID=40&amp;md5=481639e1be57e0002dc780c32984ca00" TargetMode="External"/><Relationship Id="rId10" Type="http://schemas.openxmlformats.org/officeDocument/2006/relationships/hyperlink" Target="https://www.scopus.com/inward/record.uri?eid=2-s2.0-105002533453&amp;doi=10.1007%2F979-8-8688-0540-0&amp;partnerID=40&amp;md5=837afc2c9073f5b982b8b31acbf3f6d1" TargetMode="External"/><Relationship Id="rId98" Type="http://schemas.openxmlformats.org/officeDocument/2006/relationships/hyperlink" Target="https://www.scopus.com/inward/record.uri?eid=2-s2.0-105013965108&amp;doi=10.1145%2F3696630.3728557&amp;partnerID=40&amp;md5=bae0456855ff48b6bcac567b9542cb55" TargetMode="External"/><Relationship Id="rId13" Type="http://schemas.openxmlformats.org/officeDocument/2006/relationships/hyperlink" Target="https://www.scopus.com/inward/record.uri?eid=2-s2.0-85197778722&amp;doi=10.1016%2Fj.jss.2024.112149&amp;partnerID=40&amp;md5=8ace59c5b450bdf490afabaa558508c3" TargetMode="External"/><Relationship Id="rId12" Type="http://schemas.openxmlformats.org/officeDocument/2006/relationships/hyperlink" Target="https://www.scopus.com/inward/record.uri?eid=2-s2.0-85214108022&amp;doi=10.20537%2F2076-7633-2024-16-7-1703-1713&amp;partnerID=40&amp;md5=5885b162ec443e61835ed72c97fc5855" TargetMode="External"/><Relationship Id="rId91" Type="http://schemas.openxmlformats.org/officeDocument/2006/relationships/hyperlink" Target="https://www.scopus.com/inward/record.uri?eid=2-s2.0-105015432456&amp;doi=10.1007%2F978-3-031-98235-4_4&amp;partnerID=40&amp;md5=51a4f84cf8190b6c124868df6a788383" TargetMode="External"/><Relationship Id="rId90" Type="http://schemas.openxmlformats.org/officeDocument/2006/relationships/hyperlink" Target="https://www.scopus.com/inward/record.uri?eid=2-s2.0-85197410091&amp;partnerID=40&amp;md5=ec4db9e912e1c0e3ccc379c57a4d6230" TargetMode="External"/><Relationship Id="rId93" Type="http://schemas.openxmlformats.org/officeDocument/2006/relationships/hyperlink" Target="https://www.scopus.com/inward/record.uri?eid=2-s2.0-85177179104&amp;doi=10.1007%2F978-981-99-7587-7_13&amp;partnerID=40&amp;md5=47b6c6dd9a80f9d7fb34537448308513" TargetMode="External"/><Relationship Id="rId92" Type="http://schemas.openxmlformats.org/officeDocument/2006/relationships/hyperlink" Target="https://www.scopus.com/inward/record.uri?eid=2-s2.0-105021050053&amp;partnerID=40&amp;md5=c8ede1a1ed058e42a19038529eade804" TargetMode="External"/><Relationship Id="rId118" Type="http://schemas.openxmlformats.org/officeDocument/2006/relationships/hyperlink" Target="https://www.scopus.com/inward/record.uri?eid=2-s2.0-105017282946&amp;partnerID=40&amp;md5=91a3c50b54c36e6e07cadb461995810e" TargetMode="External"/><Relationship Id="rId117" Type="http://schemas.openxmlformats.org/officeDocument/2006/relationships/hyperlink" Target="https://www.scopus.com/inward/record.uri?eid=2-s2.0-105032661980&amp;doi=10.1109%2FESEM64174.2025.00042&amp;partnerID=40&amp;md5=cc2761a5a8bcac9b78f65f242339a5c4" TargetMode="External"/><Relationship Id="rId116" Type="http://schemas.openxmlformats.org/officeDocument/2006/relationships/hyperlink" Target="https://www.scopus.com/inward/record.uri?eid=2-s2.0-85184998945&amp;partnerID=40&amp;md5=eef87b559e0bc274a6de9bea9a720b9a" TargetMode="External"/><Relationship Id="rId115" Type="http://schemas.openxmlformats.org/officeDocument/2006/relationships/hyperlink" Target="https://www.scopus.com/inward/record.uri?eid=2-s2.0-85180529501&amp;doi=10.1007%2F978-3-031-49215-0_7&amp;partnerID=40&amp;md5=95f671c6dca6608ced7d1f4c6248ce58" TargetMode="External"/><Relationship Id="rId119" Type="http://schemas.openxmlformats.org/officeDocument/2006/relationships/hyperlink" Target="https://www.scopus.com/inward/record.uri?eid=2-s2.0-105013956509&amp;doi=10.1145%2F3696630.3728555&amp;partnerID=40&amp;md5=43974540bfe33cacf214b1127e8db069" TargetMode="External"/><Relationship Id="rId15" Type="http://schemas.openxmlformats.org/officeDocument/2006/relationships/hyperlink" Target="https://www.scopus.com/inward/record.uri?eid=2-s2.0-85218708967&amp;partnerID=40&amp;md5=734c1337b235ae867e4be6d098f738e8" TargetMode="External"/><Relationship Id="rId110" Type="http://schemas.openxmlformats.org/officeDocument/2006/relationships/hyperlink" Target="https://www.scopus.com/inward/record.uri?eid=2-s2.0-85191330544&amp;doi=10.1109%2FTSE.2024.3392499&amp;partnerID=40&amp;md5=080000eee84ad09b6b0199e95a79f18e" TargetMode="External"/><Relationship Id="rId14" Type="http://schemas.openxmlformats.org/officeDocument/2006/relationships/hyperlink" Target="https://www.scopus.com/inward/record.uri?eid=2-s2.0-85177430344&amp;doi=10.1145%2F3611643.3616302&amp;partnerID=40&amp;md5=1f86824af759690c1c213cc96ecd1527" TargetMode="External"/><Relationship Id="rId17" Type="http://schemas.openxmlformats.org/officeDocument/2006/relationships/hyperlink" Target="https://www.scopus.com/inward/record.uri?eid=2-s2.0-85177443935&amp;doi=10.1109%2FICoDSE59534.2023.10292037&amp;partnerID=40&amp;md5=d723bdf7855c1d5d5df15008dae2b64a" TargetMode="External"/><Relationship Id="rId16" Type="http://schemas.openxmlformats.org/officeDocument/2006/relationships/hyperlink" Target="https://www.scopus.com/inward/record.uri?eid=2-s2.0-85216254583&amp;doi=10.1109%2FACCESS.2025.3533217&amp;partnerID=40&amp;md5=d04c4319f39857605817fb87cb225061" TargetMode="External"/><Relationship Id="rId19" Type="http://schemas.openxmlformats.org/officeDocument/2006/relationships/hyperlink" Target="https://www.scopus.com/inward/record.uri?eid=2-s2.0-105032148095&amp;doi=10.1016%2Fj.pnucene.2026.106295&amp;partnerID=40&amp;md5=515e2c9168c0a27004b9f8e8023376ac" TargetMode="External"/><Relationship Id="rId114" Type="http://schemas.openxmlformats.org/officeDocument/2006/relationships/hyperlink" Target="https://www.scopus.com/inward/record.uri?eid=2-s2.0-85197463544&amp;doi=10.1145%2F3661167.3661210&amp;partnerID=40&amp;md5=64825fbab3e63e9e5f51f489321353c0" TargetMode="External"/><Relationship Id="rId18" Type="http://schemas.openxmlformats.org/officeDocument/2006/relationships/hyperlink" Target="https://www.scopus.com/inward/record.uri?eid=2-s2.0-105009159639&amp;doi=10.1109%2FLLM4Code66737.2025.00023&amp;partnerID=40&amp;md5=ca3a733a35d3c5de5dfda64b3437ded6" TargetMode="External"/><Relationship Id="rId113" Type="http://schemas.openxmlformats.org/officeDocument/2006/relationships/hyperlink" Target="https://www.scopus.com/inward/record.uri?eid=2-s2.0-85163818468&amp;doi=10.3390%2Fe25060888&amp;partnerID=40&amp;md5=aceb665ebdbb13ae49708ada4f4724f2" TargetMode="External"/><Relationship Id="rId112" Type="http://schemas.openxmlformats.org/officeDocument/2006/relationships/hyperlink" Target="https://www.scopus.com/inward/record.uri?eid=2-s2.0-105015589881&amp;doi=10.1109%2FIcETRAN66854.2025.11114289&amp;partnerID=40&amp;md5=b41cbdcf1f255df445997e3a6a7fa8f7" TargetMode="External"/><Relationship Id="rId111" Type="http://schemas.openxmlformats.org/officeDocument/2006/relationships/hyperlink" Target="https://www.scopus.com/inward/record.uri?eid=2-s2.0-85194849388&amp;doi=10.1145%2F3639478.3639792&amp;partnerID=40&amp;md5=1038b8944d557f0539182abc8e2e2c9c" TargetMode="External"/><Relationship Id="rId84" Type="http://schemas.openxmlformats.org/officeDocument/2006/relationships/hyperlink" Target="https://www.scopus.com/inward/record.uri?eid=2-s2.0-105014435609&amp;doi=10.1007%2F978-3-032-00071-2_10&amp;partnerID=40&amp;md5=d2f62cb84c4ee6e22e5182e3a09501a2" TargetMode="External"/><Relationship Id="rId83" Type="http://schemas.openxmlformats.org/officeDocument/2006/relationships/hyperlink" Target="https://www.scopus.com/inward/record.uri?eid=2-s2.0-85215507252&amp;doi=10.1109%2FICSME58944.2024.00073&amp;partnerID=40&amp;md5=7b0a1bf20daa381d914cc7c434256dfa" TargetMode="External"/><Relationship Id="rId86" Type="http://schemas.openxmlformats.org/officeDocument/2006/relationships/hyperlink" Target="https://www.scopus.com/inward/record.uri?eid=2-s2.0-105026922404&amp;doi=10.1117%2F12.3075834&amp;partnerID=40&amp;md5=4d38bc2395bb638ff76a200eeffe7b89" TargetMode="External"/><Relationship Id="rId85" Type="http://schemas.openxmlformats.org/officeDocument/2006/relationships/hyperlink" Target="https://www.scopus.com/inward/record.uri?eid=2-s2.0-105027726922&amp;doi=10.1016%2Fj.pmcj.2026.102171&amp;partnerID=40&amp;md5=11ce739a10b15e397b87565970de1f5c" TargetMode="External"/><Relationship Id="rId88" Type="http://schemas.openxmlformats.org/officeDocument/2006/relationships/hyperlink" Target="https://www.scopus.com/inward/record.uri?eid=2-s2.0-85204975566&amp;doi=10.1109%2FMWSCAS60917.2024.10658754&amp;partnerID=40&amp;md5=c0f92dcb3f6b93ab553a13a8bb991f10" TargetMode="External"/><Relationship Id="rId87" Type="http://schemas.openxmlformats.org/officeDocument/2006/relationships/hyperlink" Target="https://www.scopus.com/inward/record.uri?eid=2-s2.0-105007550068&amp;doi=10.1109%2FKST65016.2025.11003343&amp;partnerID=40&amp;md5=cfd48689ffdfac3ff2b1aa375446b15b" TargetMode="External"/><Relationship Id="rId89" Type="http://schemas.openxmlformats.org/officeDocument/2006/relationships/hyperlink" Target="https://www.scopus.com/inward/record.uri?eid=2-s2.0-105014370077&amp;partnerID=40&amp;md5=a6a2044c3519e6ead21ef6b19408c980" TargetMode="External"/><Relationship Id="rId80" Type="http://schemas.openxmlformats.org/officeDocument/2006/relationships/hyperlink" Target="https://www.scopus.com/inward/record.uri?eid=2-s2.0-105027165929&amp;doi=10.1007%2Fs10515-025-00588-4&amp;partnerID=40&amp;md5=3c96bfb655eafea7b3770af734b2c748" TargetMode="External"/><Relationship Id="rId82" Type="http://schemas.openxmlformats.org/officeDocument/2006/relationships/hyperlink" Target="https://www.scopus.com/inward/record.uri?eid=2-s2.0-105016202532&amp;doi=10.1109%2FCOMPSAC65507.2025.00157&amp;partnerID=40&amp;md5=d8f89ce13feba968cc7560cda21fe301" TargetMode="External"/><Relationship Id="rId81" Type="http://schemas.openxmlformats.org/officeDocument/2006/relationships/hyperlink" Target="https://www.scopus.com/inward/record.uri?eid=2-s2.0-105027988340&amp;doi=10.1145%2F3731449&amp;partnerID=40&amp;md5=403c36ed6cae44e24ec86d95571275fd" TargetMode="External"/><Relationship Id="rId1" Type="http://schemas.openxmlformats.org/officeDocument/2006/relationships/hyperlink" Target="https://www.scopus.com/inward/record.uri?eid=2-s2.0-105008497705&amp;doi=10.1109%2FICSE-Companion66252.2025.00063&amp;partnerID=40&amp;md5=6c380a791773db788c35f98a8c576f7e" TargetMode="External"/><Relationship Id="rId2" Type="http://schemas.openxmlformats.org/officeDocument/2006/relationships/hyperlink" Target="https://www.scopus.com/inward/record.uri?eid=2-s2.0-85197252257&amp;doi=10.1145%2F3643916.3644434&amp;partnerID=40&amp;md5=c0b47ac58bc73d1f66a1f607fdfc846d" TargetMode="External"/><Relationship Id="rId3" Type="http://schemas.openxmlformats.org/officeDocument/2006/relationships/hyperlink" Target="https://www.scopus.com/inward/record.uri?eid=2-s2.0-85185289753&amp;doi=10.1016%2Fj.jksuci.2023.101865&amp;partnerID=40&amp;md5=5772ab2dcd994da9a9b1bf65b45e9577" TargetMode="External"/><Relationship Id="rId4" Type="http://schemas.openxmlformats.org/officeDocument/2006/relationships/hyperlink" Target="https://www.scopus.com/inward/record.uri?eid=2-s2.0-105022520546&amp;doi=10.1109%2FASYU67174.2025.11208435&amp;partnerID=40&amp;md5=69e3d3c8a5fd07c300431a62de71ff08" TargetMode="External"/><Relationship Id="rId9" Type="http://schemas.openxmlformats.org/officeDocument/2006/relationships/hyperlink" Target="https://www.scopus.com/inward/record.uri?eid=2-s2.0-85218021441&amp;doi=10.1145%2F3649409.3691092&amp;partnerID=40&amp;md5=e4cc00971c1b1324f7bf6a23d4f5fc40" TargetMode="External"/><Relationship Id="rId5" Type="http://schemas.openxmlformats.org/officeDocument/2006/relationships/hyperlink" Target="https://www.scopus.com/inward/record.uri?eid=2-s2.0-85215110322&amp;doi=10.2118%2F222032-MS&amp;partnerID=40&amp;md5=1f6b72b83cd8ca02f5cd107755eb0cc2" TargetMode="External"/><Relationship Id="rId6" Type="http://schemas.openxmlformats.org/officeDocument/2006/relationships/hyperlink" Target="https://www.scopus.com/inward/record.uri?eid=2-s2.0-85204649289&amp;partnerID=40&amp;md5=009bdddac34bf0bd211193d3c625ec8b" TargetMode="External"/><Relationship Id="rId7" Type="http://schemas.openxmlformats.org/officeDocument/2006/relationships/hyperlink" Target="https://www.scopus.com/inward/record.uri?eid=2-s2.0-85212399101&amp;doi=10.1145%2F3691620.3695468&amp;partnerID=40&amp;md5=2d4a5a748cdaca6c9e437a5a09ed93d2" TargetMode="External"/><Relationship Id="rId8" Type="http://schemas.openxmlformats.org/officeDocument/2006/relationships/hyperlink" Target="https://www.scopus.com/inward/record.uri?eid=2-s2.0-105013963381&amp;doi=10.1145%2F3696630.3728722&amp;partnerID=40&amp;md5=cf121668fddffebf185468aef12bc66b" TargetMode="External"/><Relationship Id="rId73" Type="http://schemas.openxmlformats.org/officeDocument/2006/relationships/hyperlink" Target="https://www.scopus.com/inward/record.uri?eid=2-s2.0-105025130125&amp;doi=10.1007%2Fs11280-025-01395-3&amp;partnerID=40&amp;md5=668a015103ca37081993bb9cbd4dac3d" TargetMode="External"/><Relationship Id="rId72" Type="http://schemas.openxmlformats.org/officeDocument/2006/relationships/hyperlink" Target="https://www.scopus.com/inward/record.uri?eid=2-s2.0-105011365779&amp;doi=10.1109%2FForge66646.2025.00010&amp;partnerID=40&amp;md5=63b075ee87625bfba0de9676999c9fd7" TargetMode="External"/><Relationship Id="rId75" Type="http://schemas.openxmlformats.org/officeDocument/2006/relationships/hyperlink" Target="https://www.scopus.com/inward/record.uri?eid=2-s2.0-105018801145&amp;doi=10.1109%2FQRS65678.2025.00028&amp;partnerID=40&amp;md5=41f42f78078cfce1e03e880523168453" TargetMode="External"/><Relationship Id="rId74" Type="http://schemas.openxmlformats.org/officeDocument/2006/relationships/hyperlink" Target="https://www.scopus.com/inward/record.uri?eid=2-s2.0-105011257903&amp;doi=10.1109%2FCAI64502.2025.00115&amp;partnerID=40&amp;md5=5ab3d8e7dc6ea6e323fd295b6f2cbc7f" TargetMode="External"/><Relationship Id="rId77" Type="http://schemas.openxmlformats.org/officeDocument/2006/relationships/hyperlink" Target="https://www.scopus.com/inward/record.uri?eid=2-s2.0-85177860426&amp;partnerID=40&amp;md5=7f50276ce0aeffc3920f8774ce5dd385" TargetMode="External"/><Relationship Id="rId76" Type="http://schemas.openxmlformats.org/officeDocument/2006/relationships/hyperlink" Target="https://www.scopus.com/inward/record.uri?eid=2-s2.0-85218343043&amp;doi=10.1109%2FAIBThings63359.2024.10863720&amp;partnerID=40&amp;md5=9a58cac9fb08502320a80ce5a997ebe8" TargetMode="External"/><Relationship Id="rId79" Type="http://schemas.openxmlformats.org/officeDocument/2006/relationships/hyperlink" Target="https://www.scopus.com/inward/record.uri?eid=2-s2.0-105020899419&amp;partnerID=40&amp;md5=36b34b1c1ceada18a6d9accab9207f21" TargetMode="External"/><Relationship Id="rId78" Type="http://schemas.openxmlformats.org/officeDocument/2006/relationships/hyperlink" Target="https://www.scopus.com/inward/record.uri?eid=2-s2.0-105016195595&amp;doi=10.1109%2FICSE-SEIP66354.2025.00033&amp;partnerID=40&amp;md5=9475e46bedccee4239bb37446802bfa1" TargetMode="External"/><Relationship Id="rId71" Type="http://schemas.openxmlformats.org/officeDocument/2006/relationships/hyperlink" Target="https://www.scopus.com/inward/record.uri?eid=2-s2.0-85204939991&amp;doi=10.1109%2FColCACI63187.2024.10666552&amp;partnerID=40&amp;md5=b041d0aa153d5d00e88ce5792dc709ce" TargetMode="External"/><Relationship Id="rId70" Type="http://schemas.openxmlformats.org/officeDocument/2006/relationships/hyperlink" Target="https://www.scopus.com/inward/record.uri?eid=2-s2.0-105023693949&amp;doi=10.1109%2FQRS-C65679.2025.00108&amp;partnerID=40&amp;md5=299ac4f1d173cbfc5ea3f791e773faa1" TargetMode="External"/><Relationship Id="rId62" Type="http://schemas.openxmlformats.org/officeDocument/2006/relationships/hyperlink" Target="https://www.scopus.com/inward/record.uri?eid=2-s2.0-85186085829&amp;doi=10.1109%2FACCESS.2024.3368915&amp;partnerID=40&amp;md5=5ee7547929cb3bab99179f011d044192" TargetMode="External"/><Relationship Id="rId61" Type="http://schemas.openxmlformats.org/officeDocument/2006/relationships/hyperlink" Target="https://www.scopus.com/inward/record.uri?eid=2-s2.0-105030053211&amp;doi=10.1016%2Fj.jss.2026.112816&amp;partnerID=40&amp;md5=f48502dca381f6c8315003167a8427f7" TargetMode="External"/><Relationship Id="rId64" Type="http://schemas.openxmlformats.org/officeDocument/2006/relationships/hyperlink" Target="https://www.scopus.com/inward/record.uri?eid=2-s2.0-85205001127&amp;doi=10.1109%2FIJCNN60899.2024.10650776&amp;partnerID=40&amp;md5=6913bb308da65acd9175d3c1ce1d6042" TargetMode="External"/><Relationship Id="rId63" Type="http://schemas.openxmlformats.org/officeDocument/2006/relationships/hyperlink" Target="https://www.scopus.com/inward/record.uri?eid=2-s2.0-85203837506&amp;doi=10.1145%2F3643787.3648037&amp;partnerID=40&amp;md5=282c2902e8b115828d2c26febf7a54b7" TargetMode="External"/><Relationship Id="rId66" Type="http://schemas.openxmlformats.org/officeDocument/2006/relationships/hyperlink" Target="https://www.scopus.com/inward/record.uri?eid=2-s2.0-85204938381&amp;doi=10.1145%2F3625549.3658689&amp;partnerID=40&amp;md5=b25fd10ec8b5bb3bd562262929d4a6bd" TargetMode="External"/><Relationship Id="rId65" Type="http://schemas.openxmlformats.org/officeDocument/2006/relationships/hyperlink" Target="https://www.scopus.com/inward/record.uri?eid=2-s2.0-85199208369&amp;doi=10.1109%2FAINIT61980.2024.10581784&amp;partnerID=40&amp;md5=42ea575a2dca874593c1a546573ee47e" TargetMode="External"/><Relationship Id="rId68" Type="http://schemas.openxmlformats.org/officeDocument/2006/relationships/hyperlink" Target="https://www.scopus.com/inward/record.uri?eid=2-s2.0-105002787218&amp;doi=10.1007%2F978-3-031-85478-1_10&amp;partnerID=40&amp;md5=04a5d63e3336679c058cbc56c31ff603" TargetMode="External"/><Relationship Id="rId67" Type="http://schemas.openxmlformats.org/officeDocument/2006/relationships/hyperlink" Target="https://www.scopus.com/inward/record.uri?eid=2-s2.0-105031453566&amp;doi=10.1109%2FUEMCON67449.2025.11267548&amp;partnerID=40&amp;md5=89d1bbfb2d2d121e261b1838c1d2fb77" TargetMode="External"/><Relationship Id="rId60" Type="http://schemas.openxmlformats.org/officeDocument/2006/relationships/hyperlink" Target="https://www.scopus.com/inward/record.uri?eid=2-s2.0-105013799928&amp;doi=10.1109%2FTSE.2025.3595283&amp;partnerID=40&amp;md5=447458a0be0cd632a438fcef1127aa7b" TargetMode="External"/><Relationship Id="rId69" Type="http://schemas.openxmlformats.org/officeDocument/2006/relationships/hyperlink" Target="https://www.scopus.com/inward/record.uri?eid=2-s2.0-105020797916&amp;partnerID=40&amp;md5=e750fb1b532c0c3332dc344a41a39fbf" TargetMode="External"/><Relationship Id="rId51" Type="http://schemas.openxmlformats.org/officeDocument/2006/relationships/hyperlink" Target="https://www.scopus.com/inward/record.uri?eid=2-s2.0-105007164941&amp;doi=10.1016%2Fj.procs.2025.04.641&amp;partnerID=40&amp;md5=eadc44fa47adb6dfb6e2ca453c1ca2c8" TargetMode="External"/><Relationship Id="rId50" Type="http://schemas.openxmlformats.org/officeDocument/2006/relationships/hyperlink" Target="https://www.scopus.com/inward/record.uri?eid=2-s2.0-105027571923&amp;partnerID=40&amp;md5=167274f63b1a13492ffd1b3c236c6144" TargetMode="External"/><Relationship Id="rId53" Type="http://schemas.openxmlformats.org/officeDocument/2006/relationships/hyperlink" Target="https://www.scopus.com/inward/record.uri?eid=2-s2.0-105009458802&amp;doi=10.1109%2FSCSE65633.2025.11031000&amp;partnerID=40&amp;md5=6821c073d6b096a167e8f5e5f29f00f5" TargetMode="External"/><Relationship Id="rId52" Type="http://schemas.openxmlformats.org/officeDocument/2006/relationships/hyperlink" Target="https://www.scopus.com/inward/record.uri?eid=2-s2.0-85203182652&amp;doi=10.1145%2F3650212.3680384&amp;partnerID=40&amp;md5=310c02174e2875183e70cc48042048fa" TargetMode="External"/><Relationship Id="rId55" Type="http://schemas.openxmlformats.org/officeDocument/2006/relationships/hyperlink" Target="https://www.scopus.com/inward/record.uri?eid=2-s2.0-105017853015&amp;doi=10.1109%2FIRI66576.2025.00014&amp;partnerID=40&amp;md5=3f7a1cd5b29cef70da74530dae5b73b5" TargetMode="External"/><Relationship Id="rId54" Type="http://schemas.openxmlformats.org/officeDocument/2006/relationships/hyperlink" Target="https://www.scopus.com/inward/record.uri?eid=2-s2.0-105001923777&amp;doi=10.1109%2FIIPEM62726.2024.10925748&amp;partnerID=40&amp;md5=27f0f5b60c0254f52785f65e043f28d1" TargetMode="External"/><Relationship Id="rId57" Type="http://schemas.openxmlformats.org/officeDocument/2006/relationships/hyperlink" Target="https://www.scopus.com/inward/record.uri?eid=2-s2.0-105020018601&amp;doi=10.1109%2FRE63999.2025.00047&amp;partnerID=40&amp;md5=dc40fe22e38756b6cbe729de04c39900" TargetMode="External"/><Relationship Id="rId56" Type="http://schemas.openxmlformats.org/officeDocument/2006/relationships/hyperlink" Target="https://www.scopus.com/inward/record.uri?eid=2-s2.0-105032708076&amp;doi=10.1109%2FESEM64174.2025.00058&amp;partnerID=40&amp;md5=cd5cbb9dc611df7f61cddd50c7c0e81e" TargetMode="External"/><Relationship Id="rId59" Type="http://schemas.openxmlformats.org/officeDocument/2006/relationships/hyperlink" Target="https://www.scopus.com/inward/record.uri?eid=2-s2.0-105007519090&amp;doi=10.1109%2FICST62969.2025.10989038&amp;partnerID=40&amp;md5=a9c1278607d06e5157ef49503bf355f4" TargetMode="External"/><Relationship Id="rId58" Type="http://schemas.openxmlformats.org/officeDocument/2006/relationships/hyperlink" Target="https://www.scopus.com/inward/record.uri?eid=2-s2.0-85192517174&amp;doi=10.1109%2Fic-ETITE58242.2024.10493791&amp;partnerID=40&amp;md5=2895e7c93a125a804b235250444899d5"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scopus.com/inward/record.uri?eid=2-s2.0-105021827557&amp;doi=10.1007%2F978-3-032-07992-3_17&amp;partnerID=40&amp;md5=8a0ce5ba6435d6f918a553d67086eb74" TargetMode="External"/><Relationship Id="rId42" Type="http://schemas.openxmlformats.org/officeDocument/2006/relationships/hyperlink" Target="https://www.scopus.com/inward/record.uri?eid=2-s2.0-85194833451&amp;doi=10.1145%2F3639478.3639798&amp;partnerID=40&amp;md5=56d301e0727147bed1eea5eca6dded53" TargetMode="External"/><Relationship Id="rId41" Type="http://schemas.openxmlformats.org/officeDocument/2006/relationships/hyperlink" Target="https://www.scopus.com/inward/record.uri?eid=2-s2.0-105021466479&amp;doi=10.1007%2Fs10664-025-10748-5&amp;partnerID=40&amp;md5=9f553458646d01449833be1ac2d730e2" TargetMode="External"/><Relationship Id="rId44" Type="http://schemas.openxmlformats.org/officeDocument/2006/relationships/hyperlink" Target="https://www.scopus.com/inward/record.uri?eid=2-s2.0-105028066091&amp;doi=10.1007%2Fs11280-026-01403-0&amp;partnerID=40&amp;md5=d15321b9d226d8e84a8f56ab937ebe27" TargetMode="External"/><Relationship Id="rId43" Type="http://schemas.openxmlformats.org/officeDocument/2006/relationships/hyperlink" Target="https://www.scopus.com/inward/record.uri?eid=2-s2.0-105026129709&amp;doi=10.1007%2Fs10664-025-10788-x&amp;partnerID=40&amp;md5=d9b5aaabafa2a25a145b3dc9b7ab3293" TargetMode="External"/><Relationship Id="rId46" Type="http://schemas.openxmlformats.org/officeDocument/2006/relationships/hyperlink" Target="https://www.scopus.com/inward/record.uri?eid=2-s2.0-105030427415&amp;doi=10.1201%2F9781003492252-8&amp;partnerID=40&amp;md5=d7af9e78ad9a404e69fcfe6c71a6da86" TargetMode="External"/><Relationship Id="rId45" Type="http://schemas.openxmlformats.org/officeDocument/2006/relationships/hyperlink" Target="https://www.scopus.com/inward/record.uri?eid=2-s2.0-105031783496&amp;doi=10.1109%2FVL-HCC65237.2025.00053&amp;partnerID=40&amp;md5=e4604716f9624a82bf49a7424ad4bb9b" TargetMode="External"/><Relationship Id="rId107" Type="http://schemas.openxmlformats.org/officeDocument/2006/relationships/hyperlink" Target="https://www.scopus.com/inward/record.uri?eid=2-s2.0-105008497998&amp;doi=10.1145%2F3715669.3725868&amp;partnerID=40&amp;md5=2695714e6f53648945890a9ac53e3c8c" TargetMode="External"/><Relationship Id="rId106" Type="http://schemas.openxmlformats.org/officeDocument/2006/relationships/hyperlink" Target="https://www.scopus.com/inward/record.uri?eid=2-s2.0-85192955028&amp;doi=10.1109%2FACCESS.2024.3397326&amp;partnerID=40&amp;md5=2108918423436b984f96abcd3f7b9b33" TargetMode="External"/><Relationship Id="rId105" Type="http://schemas.openxmlformats.org/officeDocument/2006/relationships/hyperlink" Target="https://www.scopus.com/inward/record.uri?eid=2-s2.0-105009061368&amp;doi=10.1109%2FICPC66645.2025.00040&amp;partnerID=40&amp;md5=215558fef773bd53d6066b7ad0b24159" TargetMode="External"/><Relationship Id="rId104" Type="http://schemas.openxmlformats.org/officeDocument/2006/relationships/hyperlink" Target="https://www.scopus.com/inward/record.uri?eid=2-s2.0-85199779920&amp;doi=10.1109%2FSANER60148.2024.00067&amp;partnerID=40&amp;md5=06f9375feabd7a1b8ad9e5869cc1251f" TargetMode="External"/><Relationship Id="rId109" Type="http://schemas.openxmlformats.org/officeDocument/2006/relationships/hyperlink" Target="https://www.scopus.com/inward/record.uri?eid=2-s2.0-105031575499&amp;doi=10.1145%2F3742475&amp;partnerID=40&amp;md5=cdb41bf75fd5713e0236a5a7e44f7a4b" TargetMode="External"/><Relationship Id="rId108" Type="http://schemas.openxmlformats.org/officeDocument/2006/relationships/hyperlink" Target="https://www.scopus.com/inward/record.uri?eid=2-s2.0-85206376843&amp;doi=10.1109%2FQRS62785.2024.00028&amp;partnerID=40&amp;md5=99736712f6ae8c278d05437e646c26e5" TargetMode="External"/><Relationship Id="rId48" Type="http://schemas.openxmlformats.org/officeDocument/2006/relationships/hyperlink" Target="https://www.scopus.com/inward/record.uri?eid=2-s2.0-105013665935&amp;doi=10.2197%2Fipsjjip.33.487&amp;partnerID=40&amp;md5=4fbeb1e9e1f84f13aed8eebb8cd3d46a" TargetMode="External"/><Relationship Id="rId47" Type="http://schemas.openxmlformats.org/officeDocument/2006/relationships/hyperlink" Target="https://www.scopus.com/inward/record.uri?eid=2-s2.0-85215506058&amp;doi=10.1109%2FICSME58944.2024.00012&amp;partnerID=40&amp;md5=2a11da6b4bd68c3ecbffedf0353d7dd1" TargetMode="External"/><Relationship Id="rId49" Type="http://schemas.openxmlformats.org/officeDocument/2006/relationships/hyperlink" Target="https://www.scopus.com/inward/record.uri?eid=2-s2.0-85182397320&amp;doi=10.1109%2FICTAI59109.2023.00135&amp;partnerID=40&amp;md5=62a16b349f94a0a898ce098d472a1cf9" TargetMode="External"/><Relationship Id="rId103" Type="http://schemas.openxmlformats.org/officeDocument/2006/relationships/hyperlink" Target="https://www.scopus.com/inward/record.uri?eid=2-s2.0-105010841416&amp;partnerID=40&amp;md5=f001a022022fcea6145e10f24e2e0d8c" TargetMode="External"/><Relationship Id="rId102" Type="http://schemas.openxmlformats.org/officeDocument/2006/relationships/hyperlink" Target="https://www.scopus.com/inward/record.uri?eid=2-s2.0-105030481681&amp;doi=10.1109%2FAPSIPAASC65261.2025.11249099&amp;partnerID=40&amp;md5=481639e1be57e0002dc780c32984ca00" TargetMode="External"/><Relationship Id="rId101" Type="http://schemas.openxmlformats.org/officeDocument/2006/relationships/hyperlink" Target="https://www.scopus.com/inward/record.uri?eid=2-s2.0-105013965108&amp;doi=10.1145%2F3696630.3728557&amp;partnerID=40&amp;md5=bae0456855ff48b6bcac567b9542cb55" TargetMode="External"/><Relationship Id="rId100" Type="http://schemas.openxmlformats.org/officeDocument/2006/relationships/hyperlink" Target="https://www.scopus.com/inward/record.uri?eid=2-s2.0-105023661041&amp;doi=10.1109%2FQRS-C65679.2025.00063&amp;partnerID=40&amp;md5=67a46bc2e72244716d156acd3f6925d3" TargetMode="External"/><Relationship Id="rId31" Type="http://schemas.openxmlformats.org/officeDocument/2006/relationships/hyperlink" Target="https://www.scopus.com/inward/record.uri?eid=2-s2.0-85199201270&amp;doi=10.1088%2F1748-0221%2F19%2F07%2FC07006&amp;partnerID=40&amp;md5=63d6f737a5ddeb097675ab721e869cbb" TargetMode="External"/><Relationship Id="rId30" Type="http://schemas.openxmlformats.org/officeDocument/2006/relationships/hyperlink" Target="https://www.scopus.com/inward/record.uri?eid=2-s2.0-105007459631&amp;doi=10.1186%2Fs13073-025-01496-8&amp;partnerID=40&amp;md5=efe0e82e8841f07885f7dcb883388718" TargetMode="External"/><Relationship Id="rId33" Type="http://schemas.openxmlformats.org/officeDocument/2006/relationships/hyperlink" Target="https://www.scopus.com/inward/record.uri?eid=2-s2.0-105027184501&amp;doi=10.1145%2F3756681.3756977&amp;partnerID=40&amp;md5=37a6ef2c016760c96c7d33dc3de2ba61" TargetMode="External"/><Relationship Id="rId32" Type="http://schemas.openxmlformats.org/officeDocument/2006/relationships/hyperlink" Target="https://www.scopus.com/inward/record.uri?eid=2-s2.0-85218003351&amp;doi=10.1109%2FBigData62323.2024.10826063&amp;partnerID=40&amp;md5=4d8490f347e6ed41045b868e2d4928f6" TargetMode="External"/><Relationship Id="rId35" Type="http://schemas.openxmlformats.org/officeDocument/2006/relationships/hyperlink" Target="https://www.scopus.com/inward/record.uri?eid=2-s2.0-105011056316&amp;partnerID=40&amp;md5=022ab35efd24184f624620e139129fbb" TargetMode="External"/><Relationship Id="rId34" Type="http://schemas.openxmlformats.org/officeDocument/2006/relationships/hyperlink" Target="https://www.scopus.com/inward/record.uri?eid=2-s2.0-85218501405&amp;partnerID=40&amp;md5=38731bb3ad35228ace9d0c068d8bacea" TargetMode="External"/><Relationship Id="rId37" Type="http://schemas.openxmlformats.org/officeDocument/2006/relationships/hyperlink" Target="https://www.scopus.com/inward/record.uri?eid=2-s2.0-85199395303&amp;doi=10.1016%2Fj.cose.2024.103997&amp;partnerID=40&amp;md5=bb3d022cc97d1ec54ce6857366ddb941" TargetMode="External"/><Relationship Id="rId36" Type="http://schemas.openxmlformats.org/officeDocument/2006/relationships/hyperlink" Target="https://www.scopus.com/inward/record.uri?eid=2-s2.0-105020025195&amp;doi=10.1109%2FRE63999.2025.00021&amp;partnerID=40&amp;md5=9c96fdb1a1797b2dac25a05fa13b1993" TargetMode="External"/><Relationship Id="rId39" Type="http://schemas.openxmlformats.org/officeDocument/2006/relationships/hyperlink" Target="https://www.scopus.com/inward/record.uri?eid=2-s2.0-105012459072&amp;doi=10.1002%2Fsmr.70032&amp;partnerID=40&amp;md5=d6839a6c1be81e59714b13cac009ba3d" TargetMode="External"/><Relationship Id="rId38" Type="http://schemas.openxmlformats.org/officeDocument/2006/relationships/hyperlink" Target="https://www.scopus.com/inward/record.uri?eid=2-s2.0-85195123710&amp;doi=10.1145%2F3639476.3639764&amp;partnerID=40&amp;md5=11c92c6d8c77fe14dc0455afbcb4195e" TargetMode="External"/><Relationship Id="rId20" Type="http://schemas.openxmlformats.org/officeDocument/2006/relationships/hyperlink" Target="https://www.scopus.com/inward/record.uri?eid=2-s2.0-85177443935&amp;doi=10.1109%2FICoDSE59534.2023.10292037&amp;partnerID=40&amp;md5=d723bdf7855c1d5d5df15008dae2b64a" TargetMode="External"/><Relationship Id="rId22" Type="http://schemas.openxmlformats.org/officeDocument/2006/relationships/hyperlink" Target="https://www.scopus.com/inward/record.uri?eid=2-s2.0-105032148095&amp;doi=10.1016%2Fj.pnucene.2026.106295&amp;partnerID=40&amp;md5=515e2c9168c0a27004b9f8e8023376ac" TargetMode="External"/><Relationship Id="rId21" Type="http://schemas.openxmlformats.org/officeDocument/2006/relationships/hyperlink" Target="https://www.scopus.com/inward/record.uri?eid=2-s2.0-105009159639&amp;doi=10.1109%2FLLM4Code66737.2025.00023&amp;partnerID=40&amp;md5=ca3a733a35d3c5de5dfda64b3437ded6" TargetMode="External"/><Relationship Id="rId24" Type="http://schemas.openxmlformats.org/officeDocument/2006/relationships/hyperlink" Target="https://www.scopus.com/inward/record.uri?eid=2-s2.0-85207845559&amp;doi=10.1109%2FVL%2FHCC60511.2024.00014&amp;partnerID=40&amp;md5=7f2e6af3e62e59f2daab475687c17b02" TargetMode="External"/><Relationship Id="rId23" Type="http://schemas.openxmlformats.org/officeDocument/2006/relationships/hyperlink" Target="https://www.scopus.com/inward/record.uri?eid=2-s2.0-85204503622&amp;doi=10.18653%2Fv1%2F2024.acl-long.595&amp;partnerID=40&amp;md5=5295d0712e819b6c73a54179614c411f" TargetMode="External"/><Relationship Id="rId26" Type="http://schemas.openxmlformats.org/officeDocument/2006/relationships/hyperlink" Target="https://www.scopus.com/inward/record.uri?eid=2-s2.0-105022010408&amp;doi=10.1007%2Fs13755-025-00385-z&amp;partnerID=40&amp;md5=2e9866adccc3ee3da0cb2c4baa4a7e38" TargetMode="External"/><Relationship Id="rId121" Type="http://schemas.openxmlformats.org/officeDocument/2006/relationships/hyperlink" Target="https://www.scopus.com/inward/record.uri?eid=2-s2.0-105017282946&amp;partnerID=40&amp;md5=91a3c50b54c36e6e07cadb461995810e" TargetMode="External"/><Relationship Id="rId25" Type="http://schemas.openxmlformats.org/officeDocument/2006/relationships/hyperlink" Target="https://www.scopus.com/inward/record.uri?eid=2-s2.0-105022389190&amp;partnerID=40&amp;md5=e11e769918836053cd69eb42a82cf937" TargetMode="External"/><Relationship Id="rId120" Type="http://schemas.openxmlformats.org/officeDocument/2006/relationships/hyperlink" Target="https://www.scopus.com/inward/record.uri?eid=2-s2.0-105032661980&amp;doi=10.1109%2FESEM64174.2025.00042&amp;partnerID=40&amp;md5=cc2761a5a8bcac9b78f65f242339a5c4" TargetMode="External"/><Relationship Id="rId28" Type="http://schemas.openxmlformats.org/officeDocument/2006/relationships/hyperlink" Target="https://www.scopus.com/inward/record.uri?eid=2-s2.0-85174402797&amp;doi=10.1109%2FRE57278.2023.00025&amp;partnerID=40&amp;md5=23fe4ec4b79f151b9b95ed1b739cc7f5" TargetMode="External"/><Relationship Id="rId27" Type="http://schemas.openxmlformats.org/officeDocument/2006/relationships/hyperlink" Target="https://www.scopus.com/inward/record.uri?eid=2-s2.0-105012136920&amp;doi=10.1007%2F978-3-031-91351-8_7&amp;partnerID=40&amp;md5=db9037f57fd9ce9092cd28cfb2c92e81" TargetMode="External"/><Relationship Id="rId29" Type="http://schemas.openxmlformats.org/officeDocument/2006/relationships/hyperlink" Target="https://www.scopus.com/inward/record.uri?eid=2-s2.0-85195254868&amp;doi=10.1002%2Faaai.12181&amp;partnerID=40&amp;md5=8b7d7cb69fcdda2c3126b5f6ef82d15a" TargetMode="External"/><Relationship Id="rId124" Type="http://schemas.openxmlformats.org/officeDocument/2006/relationships/vmlDrawing" Target="../drawings/vmlDrawing1.vml"/><Relationship Id="rId123" Type="http://schemas.openxmlformats.org/officeDocument/2006/relationships/drawing" Target="../drawings/drawing3.xml"/><Relationship Id="rId122" Type="http://schemas.openxmlformats.org/officeDocument/2006/relationships/hyperlink" Target="https://www.scopus.com/inward/record.uri?eid=2-s2.0-105013956509&amp;doi=10.1145%2F3696630.3728555&amp;partnerID=40&amp;md5=43974540bfe33cacf214b1127e8db069" TargetMode="External"/><Relationship Id="rId95" Type="http://schemas.openxmlformats.org/officeDocument/2006/relationships/hyperlink" Target="https://www.scopus.com/inward/record.uri?eid=2-s2.0-105021050053&amp;partnerID=40&amp;md5=c8ede1a1ed058e42a19038529eade804" TargetMode="External"/><Relationship Id="rId94" Type="http://schemas.openxmlformats.org/officeDocument/2006/relationships/hyperlink" Target="https://www.scopus.com/inward/record.uri?eid=2-s2.0-105015432456&amp;doi=10.1007%2F978-3-031-98235-4_4&amp;partnerID=40&amp;md5=51a4f84cf8190b6c124868df6a788383" TargetMode="External"/><Relationship Id="rId97" Type="http://schemas.openxmlformats.org/officeDocument/2006/relationships/hyperlink" Target="https://www.scopus.com/inward/record.uri?eid=2-s2.0-105026340206&amp;doi=10.1145%2F3773365.3773375&amp;partnerID=40&amp;md5=a20692ee221c7e5f0339a5e8c1b65cc5" TargetMode="External"/><Relationship Id="rId96" Type="http://schemas.openxmlformats.org/officeDocument/2006/relationships/hyperlink" Target="https://www.scopus.com/inward/record.uri?eid=2-s2.0-85177179104&amp;doi=10.1007%2F978-981-99-7587-7_13&amp;partnerID=40&amp;md5=47b6c6dd9a80f9d7fb34537448308513" TargetMode="External"/><Relationship Id="rId11" Type="http://schemas.openxmlformats.org/officeDocument/2006/relationships/hyperlink" Target="https://www.scopus.com/inward/record.uri?eid=2-s2.0-105013963381&amp;doi=10.1145%2F3696630.3728722&amp;partnerID=40&amp;md5=cf121668fddffebf185468aef12bc66b" TargetMode="External"/><Relationship Id="rId99" Type="http://schemas.openxmlformats.org/officeDocument/2006/relationships/hyperlink" Target="https://www.scopus.com/inward/record.uri?eid=2-s2.0-85212408097&amp;doi=10.1145%2F3691620.3695016&amp;partnerID=40&amp;md5=465d5ec191bc8b20df41e158863c271e" TargetMode="External"/><Relationship Id="rId10" Type="http://schemas.openxmlformats.org/officeDocument/2006/relationships/hyperlink" Target="https://www.scopus.com/inward/record.uri?eid=2-s2.0-85212399101&amp;doi=10.1145%2F3691620.3695468&amp;partnerID=40&amp;md5=2d4a5a748cdaca6c9e437a5a09ed93d2" TargetMode="External"/><Relationship Id="rId98" Type="http://schemas.openxmlformats.org/officeDocument/2006/relationships/hyperlink" Target="https://www.scopus.com/inward/record.uri?eid=2-s2.0-85205605906&amp;doi=10.2196%2F60601&amp;partnerID=40&amp;md5=3853875a53679d09ed725861d5c9e31f" TargetMode="External"/><Relationship Id="rId13" Type="http://schemas.openxmlformats.org/officeDocument/2006/relationships/hyperlink" Target="https://www.scopus.com/inward/record.uri?eid=2-s2.0-105002533453&amp;doi=10.1007%2F979-8-8688-0540-0&amp;partnerID=40&amp;md5=837afc2c9073f5b982b8b31acbf3f6d1" TargetMode="External"/><Relationship Id="rId12" Type="http://schemas.openxmlformats.org/officeDocument/2006/relationships/hyperlink" Target="https://www.scopus.com/inward/record.uri?eid=2-s2.0-85218021441&amp;doi=10.1145%2F3649409.3691092&amp;partnerID=40&amp;md5=e4cc00971c1b1324f7bf6a23d4f5fc40" TargetMode="External"/><Relationship Id="rId91" Type="http://schemas.openxmlformats.org/officeDocument/2006/relationships/hyperlink" Target="https://www.scopus.com/inward/record.uri?eid=2-s2.0-85204975566&amp;doi=10.1109%2FMWSCAS60917.2024.10658754&amp;partnerID=40&amp;md5=c0f92dcb3f6b93ab553a13a8bb991f10" TargetMode="External"/><Relationship Id="rId90" Type="http://schemas.openxmlformats.org/officeDocument/2006/relationships/hyperlink" Target="https://www.scopus.com/inward/record.uri?eid=2-s2.0-105007550068&amp;doi=10.1109%2FKST65016.2025.11003343&amp;partnerID=40&amp;md5=cfd48689ffdfac3ff2b1aa375446b15b" TargetMode="External"/><Relationship Id="rId93" Type="http://schemas.openxmlformats.org/officeDocument/2006/relationships/hyperlink" Target="https://www.scopus.com/inward/record.uri?eid=2-s2.0-85197410091&amp;partnerID=40&amp;md5=ec4db9e912e1c0e3ccc379c57a4d6230" TargetMode="External"/><Relationship Id="rId92" Type="http://schemas.openxmlformats.org/officeDocument/2006/relationships/hyperlink" Target="https://www.scopus.com/inward/record.uri?eid=2-s2.0-105014370077&amp;partnerID=40&amp;md5=a6a2044c3519e6ead21ef6b19408c980" TargetMode="External"/><Relationship Id="rId118" Type="http://schemas.openxmlformats.org/officeDocument/2006/relationships/hyperlink" Target="https://www.scopus.com/inward/record.uri?eid=2-s2.0-85180529501&amp;doi=10.1007%2F978-3-031-49215-0_7&amp;partnerID=40&amp;md5=95f671c6dca6608ced7d1f4c6248ce58" TargetMode="External"/><Relationship Id="rId117" Type="http://schemas.openxmlformats.org/officeDocument/2006/relationships/hyperlink" Target="https://www.scopus.com/inward/record.uri?eid=2-s2.0-85197463544&amp;doi=10.1145%2F3661167.3661210&amp;partnerID=40&amp;md5=64825fbab3e63e9e5f51f489321353c0" TargetMode="External"/><Relationship Id="rId116" Type="http://schemas.openxmlformats.org/officeDocument/2006/relationships/hyperlink" Target="https://www.scopus.com/inward/record.uri?eid=2-s2.0-85163818468&amp;doi=10.3390%2Fe25060888&amp;partnerID=40&amp;md5=aceb665ebdbb13ae49708ada4f4724f2" TargetMode="External"/><Relationship Id="rId115" Type="http://schemas.openxmlformats.org/officeDocument/2006/relationships/hyperlink" Target="https://www.scopus.com/inward/record.uri?eid=2-s2.0-105015589881&amp;doi=10.1109%2FIcETRAN66854.2025.11114289&amp;partnerID=40&amp;md5=b41cbdcf1f255df445997e3a6a7fa8f7" TargetMode="External"/><Relationship Id="rId119" Type="http://schemas.openxmlformats.org/officeDocument/2006/relationships/hyperlink" Target="https://www.scopus.com/inward/record.uri?eid=2-s2.0-85184998945&amp;partnerID=40&amp;md5=eef87b559e0bc274a6de9bea9a720b9a" TargetMode="External"/><Relationship Id="rId15" Type="http://schemas.openxmlformats.org/officeDocument/2006/relationships/hyperlink" Target="https://www.scopus.com/inward/record.uri?eid=2-s2.0-85214108022&amp;doi=10.20537%2F2076-7633-2024-16-7-1703-1713&amp;partnerID=40&amp;md5=5885b162ec443e61835ed72c97fc5855" TargetMode="External"/><Relationship Id="rId110" Type="http://schemas.openxmlformats.org/officeDocument/2006/relationships/hyperlink" Target="https://www.scopus.com/inward/record.uri?eid=2-s2.0-105015769039&amp;doi=10.1109%2FETCC65847.2025.11108633&amp;partnerID=40&amp;md5=a6d75e1caa81dfcda44cc5a97baa6c98" TargetMode="External"/><Relationship Id="rId14" Type="http://schemas.openxmlformats.org/officeDocument/2006/relationships/hyperlink" Target="https://www.scopus.com/inward/record.uri?eid=2-s2.0-105017655020&amp;doi=10.1109%2FSERA65747.2025.11154515&amp;partnerID=40&amp;md5=11a15358fbc93a83299d013a25506537" TargetMode="External"/><Relationship Id="rId17" Type="http://schemas.openxmlformats.org/officeDocument/2006/relationships/hyperlink" Target="https://www.scopus.com/inward/record.uri?eid=2-s2.0-85177430344&amp;doi=10.1145%2F3611643.3616302&amp;partnerID=40&amp;md5=1f86824af759690c1c213cc96ecd1527" TargetMode="External"/><Relationship Id="rId16" Type="http://schemas.openxmlformats.org/officeDocument/2006/relationships/hyperlink" Target="https://www.scopus.com/inward/record.uri?eid=2-s2.0-85197778722&amp;doi=10.1016%2Fj.jss.2024.112149&amp;partnerID=40&amp;md5=8ace59c5b450bdf490afabaa558508c3" TargetMode="External"/><Relationship Id="rId19" Type="http://schemas.openxmlformats.org/officeDocument/2006/relationships/hyperlink" Target="https://www.scopus.com/inward/record.uri?eid=2-s2.0-85216254583&amp;doi=10.1109%2FACCESS.2025.3533217&amp;partnerID=40&amp;md5=d04c4319f39857605817fb87cb225061" TargetMode="External"/><Relationship Id="rId114" Type="http://schemas.openxmlformats.org/officeDocument/2006/relationships/hyperlink" Target="https://www.scopus.com/inward/record.uri?eid=2-s2.0-85194849388&amp;doi=10.1145%2F3639478.3639792&amp;partnerID=40&amp;md5=1038b8944d557f0539182abc8e2e2c9c" TargetMode="External"/><Relationship Id="rId18" Type="http://schemas.openxmlformats.org/officeDocument/2006/relationships/hyperlink" Target="https://www.scopus.com/inward/record.uri?eid=2-s2.0-85218708967&amp;partnerID=40&amp;md5=734c1337b235ae867e4be6d098f738e8" TargetMode="External"/><Relationship Id="rId113" Type="http://schemas.openxmlformats.org/officeDocument/2006/relationships/hyperlink" Target="https://www.scopus.com/inward/record.uri?eid=2-s2.0-85191330544&amp;doi=10.1109%2FTSE.2024.3392499&amp;partnerID=40&amp;md5=080000eee84ad09b6b0199e95a79f18e" TargetMode="External"/><Relationship Id="rId112" Type="http://schemas.openxmlformats.org/officeDocument/2006/relationships/hyperlink" Target="https://www.scopus.com/inward/record.uri?eid=2-s2.0-85210125841&amp;doi=10.1109%2FTSE.2024.3504286&amp;partnerID=40&amp;md5=b7a2ce37122829706a34b61cd09acc3a" TargetMode="External"/><Relationship Id="rId111" Type="http://schemas.openxmlformats.org/officeDocument/2006/relationships/hyperlink" Target="https://www.scopus.com/inward/record.uri?eid=2-s2.0-105016672342&amp;doi=10.1007%2F978-3-032-04549-2_24&amp;partnerID=40&amp;md5=1e4ff20cf3185d1ddeb4302dc98de330" TargetMode="External"/><Relationship Id="rId84" Type="http://schemas.openxmlformats.org/officeDocument/2006/relationships/hyperlink" Target="https://www.scopus.com/inward/record.uri?eid=2-s2.0-105027988340&amp;doi=10.1145%2F3731449&amp;partnerID=40&amp;md5=403c36ed6cae44e24ec86d95571275fd" TargetMode="External"/><Relationship Id="rId83" Type="http://schemas.openxmlformats.org/officeDocument/2006/relationships/hyperlink" Target="https://www.scopus.com/inward/record.uri?eid=2-s2.0-105027165929&amp;doi=10.1007%2Fs10515-025-00588-4&amp;partnerID=40&amp;md5=3c96bfb655eafea7b3770af734b2c748" TargetMode="External"/><Relationship Id="rId86" Type="http://schemas.openxmlformats.org/officeDocument/2006/relationships/hyperlink" Target="https://www.scopus.com/inward/record.uri?eid=2-s2.0-85215507252&amp;doi=10.1109%2FICSME58944.2024.00073&amp;partnerID=40&amp;md5=7b0a1bf20daa381d914cc7c434256dfa" TargetMode="External"/><Relationship Id="rId85" Type="http://schemas.openxmlformats.org/officeDocument/2006/relationships/hyperlink" Target="https://www.scopus.com/inward/record.uri?eid=2-s2.0-105016202532&amp;doi=10.1109%2FCOMPSAC65507.2025.00157&amp;partnerID=40&amp;md5=d8f89ce13feba968cc7560cda21fe301" TargetMode="External"/><Relationship Id="rId88" Type="http://schemas.openxmlformats.org/officeDocument/2006/relationships/hyperlink" Target="https://www.scopus.com/inward/record.uri?eid=2-s2.0-105027726922&amp;doi=10.1016%2Fj.pmcj.2026.102171&amp;partnerID=40&amp;md5=11ce739a10b15e397b87565970de1f5c" TargetMode="External"/><Relationship Id="rId87" Type="http://schemas.openxmlformats.org/officeDocument/2006/relationships/hyperlink" Target="https://www.scopus.com/inward/record.uri?eid=2-s2.0-105014435609&amp;doi=10.1007%2F978-3-032-00071-2_10&amp;partnerID=40&amp;md5=d2f62cb84c4ee6e22e5182e3a09501a2" TargetMode="External"/><Relationship Id="rId89" Type="http://schemas.openxmlformats.org/officeDocument/2006/relationships/hyperlink" Target="https://www.scopus.com/inward/record.uri?eid=2-s2.0-105026922404&amp;doi=10.1117%2F12.3075834&amp;partnerID=40&amp;md5=4d38bc2395bb638ff76a200eeffe7b89" TargetMode="External"/><Relationship Id="rId80" Type="http://schemas.openxmlformats.org/officeDocument/2006/relationships/hyperlink" Target="https://www.scopus.com/inward/record.uri?eid=2-s2.0-85177860426&amp;partnerID=40&amp;md5=7f50276ce0aeffc3920f8774ce5dd385" TargetMode="External"/><Relationship Id="rId82" Type="http://schemas.openxmlformats.org/officeDocument/2006/relationships/hyperlink" Target="https://www.scopus.com/inward/record.uri?eid=2-s2.0-105020899419&amp;partnerID=40&amp;md5=36b34b1c1ceada18a6d9accab9207f21" TargetMode="External"/><Relationship Id="rId81" Type="http://schemas.openxmlformats.org/officeDocument/2006/relationships/hyperlink" Target="https://www.scopus.com/inward/record.uri?eid=2-s2.0-105016195595&amp;doi=10.1109%2FICSE-SEIP66354.2025.00033&amp;partnerID=40&amp;md5=9475e46bedccee4239bb37446802bfa1"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scopus.com/inward/record.uri?eid=2-s2.0-105008497705&amp;doi=10.1109%2FICSE-Companion66252.2025.00063&amp;partnerID=40&amp;md5=6c380a791773db788c35f98a8c576f7e" TargetMode="External"/><Relationship Id="rId9" Type="http://schemas.openxmlformats.org/officeDocument/2006/relationships/hyperlink" Target="https://www.scopus.com/inward/record.uri?eid=2-s2.0-85204649289&amp;partnerID=40&amp;md5=009bdddac34bf0bd211193d3c625ec8b" TargetMode="External"/><Relationship Id="rId5" Type="http://schemas.openxmlformats.org/officeDocument/2006/relationships/hyperlink" Target="https://www.scopus.com/inward/record.uri?eid=2-s2.0-85197252257&amp;doi=10.1145%2F3643916.3644434&amp;partnerID=40&amp;md5=c0b47ac58bc73d1f66a1f607fdfc846d" TargetMode="External"/><Relationship Id="rId6" Type="http://schemas.openxmlformats.org/officeDocument/2006/relationships/hyperlink" Target="https://www.scopus.com/inward/record.uri?eid=2-s2.0-85185289753&amp;doi=10.1016%2Fj.jksuci.2023.101865&amp;partnerID=40&amp;md5=5772ab2dcd994da9a9b1bf65b45e9577" TargetMode="External"/><Relationship Id="rId7" Type="http://schemas.openxmlformats.org/officeDocument/2006/relationships/hyperlink" Target="https://www.scopus.com/inward/record.uri?eid=2-s2.0-105022520546&amp;doi=10.1109%2FASYU67174.2025.11208435&amp;partnerID=40&amp;md5=69e3d3c8a5fd07c300431a62de71ff08" TargetMode="External"/><Relationship Id="rId8" Type="http://schemas.openxmlformats.org/officeDocument/2006/relationships/hyperlink" Target="https://www.scopus.com/inward/record.uri?eid=2-s2.0-85215110322&amp;doi=10.2118%2F222032-MS&amp;partnerID=40&amp;md5=1f6b72b83cd8ca02f5cd107755eb0cc2" TargetMode="External"/><Relationship Id="rId73" Type="http://schemas.openxmlformats.org/officeDocument/2006/relationships/hyperlink" Target="https://www.scopus.com/inward/record.uri?eid=2-s2.0-105023693949&amp;doi=10.1109%2FQRS-C65679.2025.00108&amp;partnerID=40&amp;md5=299ac4f1d173cbfc5ea3f791e773faa1" TargetMode="External"/><Relationship Id="rId72" Type="http://schemas.openxmlformats.org/officeDocument/2006/relationships/hyperlink" Target="https://www.scopus.com/inward/record.uri?eid=2-s2.0-105020797916&amp;partnerID=40&amp;md5=e750fb1b532c0c3332dc344a41a39fbf" TargetMode="External"/><Relationship Id="rId75" Type="http://schemas.openxmlformats.org/officeDocument/2006/relationships/hyperlink" Target="https://www.scopus.com/inward/record.uri?eid=2-s2.0-105011365779&amp;doi=10.1109%2FForge66646.2025.00010&amp;partnerID=40&amp;md5=63b075ee87625bfba0de9676999c9fd7" TargetMode="External"/><Relationship Id="rId74" Type="http://schemas.openxmlformats.org/officeDocument/2006/relationships/hyperlink" Target="https://www.scopus.com/inward/record.uri?eid=2-s2.0-85204939991&amp;doi=10.1109%2FColCACI63187.2024.10666552&amp;partnerID=40&amp;md5=b041d0aa153d5d00e88ce5792dc709ce" TargetMode="External"/><Relationship Id="rId77" Type="http://schemas.openxmlformats.org/officeDocument/2006/relationships/hyperlink" Target="https://www.scopus.com/inward/record.uri?eid=2-s2.0-105011257903&amp;doi=10.1109%2FCAI64502.2025.00115&amp;partnerID=40&amp;md5=5ab3d8e7dc6ea6e323fd295b6f2cbc7f" TargetMode="External"/><Relationship Id="rId76" Type="http://schemas.openxmlformats.org/officeDocument/2006/relationships/hyperlink" Target="https://www.scopus.com/inward/record.uri?eid=2-s2.0-105025130125&amp;doi=10.1007%2Fs11280-025-01395-3&amp;partnerID=40&amp;md5=668a015103ca37081993bb9cbd4dac3d" TargetMode="External"/><Relationship Id="rId79" Type="http://schemas.openxmlformats.org/officeDocument/2006/relationships/hyperlink" Target="https://www.scopus.com/inward/record.uri?eid=2-s2.0-85218343043&amp;doi=10.1109%2FAIBThings63359.2024.10863720&amp;partnerID=40&amp;md5=9a58cac9fb08502320a80ce5a997ebe8" TargetMode="External"/><Relationship Id="rId78" Type="http://schemas.openxmlformats.org/officeDocument/2006/relationships/hyperlink" Target="https://www.scopus.com/inward/record.uri?eid=2-s2.0-105018801145&amp;doi=10.1109%2FQRS65678.2025.00028&amp;partnerID=40&amp;md5=41f42f78078cfce1e03e880523168453" TargetMode="External"/><Relationship Id="rId71" Type="http://schemas.openxmlformats.org/officeDocument/2006/relationships/hyperlink" Target="https://www.scopus.com/inward/record.uri?eid=2-s2.0-105002787218&amp;doi=10.1007%2F978-3-031-85478-1_10&amp;partnerID=40&amp;md5=04a5d63e3336679c058cbc56c31ff603" TargetMode="External"/><Relationship Id="rId70" Type="http://schemas.openxmlformats.org/officeDocument/2006/relationships/hyperlink" Target="https://www.scopus.com/inward/record.uri?eid=2-s2.0-105031453566&amp;doi=10.1109%2FUEMCON67449.2025.11267548&amp;partnerID=40&amp;md5=89d1bbfb2d2d121e261b1838c1d2fb77" TargetMode="External"/><Relationship Id="rId62" Type="http://schemas.openxmlformats.org/officeDocument/2006/relationships/hyperlink" Target="https://www.scopus.com/inward/record.uri?eid=2-s2.0-105007519090&amp;doi=10.1109%2FICST62969.2025.10989038&amp;partnerID=40&amp;md5=a9c1278607d06e5157ef49503bf355f4" TargetMode="External"/><Relationship Id="rId61" Type="http://schemas.openxmlformats.org/officeDocument/2006/relationships/hyperlink" Target="https://www.scopus.com/inward/record.uri?eid=2-s2.0-85192517174&amp;doi=10.1109%2Fic-ETITE58242.2024.10493791&amp;partnerID=40&amp;md5=2895e7c93a125a804b235250444899d5" TargetMode="External"/><Relationship Id="rId64" Type="http://schemas.openxmlformats.org/officeDocument/2006/relationships/hyperlink" Target="https://www.scopus.com/inward/record.uri?eid=2-s2.0-105030053211&amp;doi=10.1016%2Fj.jss.2026.112816&amp;partnerID=40&amp;md5=f48502dca381f6c8315003167a8427f7" TargetMode="External"/><Relationship Id="rId63" Type="http://schemas.openxmlformats.org/officeDocument/2006/relationships/hyperlink" Target="https://www.scopus.com/inward/record.uri?eid=2-s2.0-105013799928&amp;doi=10.1109%2FTSE.2025.3595283&amp;partnerID=40&amp;md5=447458a0be0cd632a438fcef1127aa7b" TargetMode="External"/><Relationship Id="rId66" Type="http://schemas.openxmlformats.org/officeDocument/2006/relationships/hyperlink" Target="https://www.scopus.com/inward/record.uri?eid=2-s2.0-85203837506&amp;doi=10.1145%2F3643787.3648037&amp;partnerID=40&amp;md5=282c2902e8b115828d2c26febf7a54b7" TargetMode="External"/><Relationship Id="rId65" Type="http://schemas.openxmlformats.org/officeDocument/2006/relationships/hyperlink" Target="https://www.scopus.com/inward/record.uri?eid=2-s2.0-85186085829&amp;doi=10.1109%2FACCESS.2024.3368915&amp;partnerID=40&amp;md5=5ee7547929cb3bab99179f011d044192" TargetMode="External"/><Relationship Id="rId68" Type="http://schemas.openxmlformats.org/officeDocument/2006/relationships/hyperlink" Target="https://www.scopus.com/inward/record.uri?eid=2-s2.0-85199208369&amp;doi=10.1109%2FAINIT61980.2024.10581784&amp;partnerID=40&amp;md5=42ea575a2dca874593c1a546573ee47e" TargetMode="External"/><Relationship Id="rId67" Type="http://schemas.openxmlformats.org/officeDocument/2006/relationships/hyperlink" Target="https://www.scopus.com/inward/record.uri?eid=2-s2.0-85205001127&amp;doi=10.1109%2FIJCNN60899.2024.10650776&amp;partnerID=40&amp;md5=6913bb308da65acd9175d3c1ce1d6042" TargetMode="External"/><Relationship Id="rId60" Type="http://schemas.openxmlformats.org/officeDocument/2006/relationships/hyperlink" Target="https://www.scopus.com/inward/record.uri?eid=2-s2.0-105020018601&amp;doi=10.1109%2FRE63999.2025.00047&amp;partnerID=40&amp;md5=dc40fe22e38756b6cbe729de04c39900" TargetMode="External"/><Relationship Id="rId69" Type="http://schemas.openxmlformats.org/officeDocument/2006/relationships/hyperlink" Target="https://www.scopus.com/inward/record.uri?eid=2-s2.0-85204938381&amp;doi=10.1145%2F3625549.3658689&amp;partnerID=40&amp;md5=b25fd10ec8b5bb3bd562262929d4a6bd" TargetMode="External"/><Relationship Id="rId51" Type="http://schemas.openxmlformats.org/officeDocument/2006/relationships/hyperlink" Target="https://www.scopus.com/inward/record.uri?eid=2-s2.0-105011846847&amp;doi=10.1142%2FS0218194025500317&amp;partnerID=40&amp;md5=aaa14b671b62dbb34abfffeeb7083674" TargetMode="External"/><Relationship Id="rId50" Type="http://schemas.openxmlformats.org/officeDocument/2006/relationships/hyperlink" Target="https://www.scopus.com/inward/record.uri?eid=2-s2.0-105017990183&amp;doi=10.1007%2Fs12194-025-00968-1&amp;partnerID=40&amp;md5=4813030e73c06a7825c8a74b3fd56503" TargetMode="External"/><Relationship Id="rId53" Type="http://schemas.openxmlformats.org/officeDocument/2006/relationships/hyperlink" Target="https://www.scopus.com/inward/record.uri?eid=2-s2.0-105027571923&amp;partnerID=40&amp;md5=167274f63b1a13492ffd1b3c236c6144" TargetMode="External"/><Relationship Id="rId52" Type="http://schemas.openxmlformats.org/officeDocument/2006/relationships/hyperlink" Target="https://www.scopus.com/inward/record.uri?eid=2-s2.0-105027110761&amp;doi=10.1109%2FCSCN67557.2025.11230702&amp;partnerID=40&amp;md5=064619388032946526f065e1b3651aeb" TargetMode="External"/><Relationship Id="rId55" Type="http://schemas.openxmlformats.org/officeDocument/2006/relationships/hyperlink" Target="https://www.scopus.com/inward/record.uri?eid=2-s2.0-85203182652&amp;doi=10.1145%2F3650212.3680384&amp;partnerID=40&amp;md5=310c02174e2875183e70cc48042048fa" TargetMode="External"/><Relationship Id="rId54" Type="http://schemas.openxmlformats.org/officeDocument/2006/relationships/hyperlink" Target="https://www.scopus.com/inward/record.uri?eid=2-s2.0-105007164941&amp;doi=10.1016%2Fj.procs.2025.04.641&amp;partnerID=40&amp;md5=eadc44fa47adb6dfb6e2ca453c1ca2c8" TargetMode="External"/><Relationship Id="rId57" Type="http://schemas.openxmlformats.org/officeDocument/2006/relationships/hyperlink" Target="https://www.scopus.com/inward/record.uri?eid=2-s2.0-105001923777&amp;doi=10.1109%2FIIPEM62726.2024.10925748&amp;partnerID=40&amp;md5=27f0f5b60c0254f52785f65e043f28d1" TargetMode="External"/><Relationship Id="rId56" Type="http://schemas.openxmlformats.org/officeDocument/2006/relationships/hyperlink" Target="https://www.scopus.com/inward/record.uri?eid=2-s2.0-105009458802&amp;doi=10.1109%2FSCSE65633.2025.11031000&amp;partnerID=40&amp;md5=6821c073d6b096a167e8f5e5f29f00f5" TargetMode="External"/><Relationship Id="rId59" Type="http://schemas.openxmlformats.org/officeDocument/2006/relationships/hyperlink" Target="https://www.scopus.com/inward/record.uri?eid=2-s2.0-105032708076&amp;doi=10.1109%2FESEM64174.2025.00058&amp;partnerID=40&amp;md5=cd5cbb9dc611df7f61cddd50c7c0e81e" TargetMode="External"/><Relationship Id="rId58" Type="http://schemas.openxmlformats.org/officeDocument/2006/relationships/hyperlink" Target="https://www.scopus.com/inward/record.uri?eid=2-s2.0-105017853015&amp;doi=10.1109%2FIRI66576.2025.00014&amp;partnerID=40&amp;md5=3f7a1cd5b29cef70da74530dae5b73b5"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atrium.lib.uoguelph.ca/server/api/core/bitstreams/2fdd09f8-3587-4285-963d-661b1b9e94f0/content" TargetMode="External"/><Relationship Id="rId42" Type="http://schemas.openxmlformats.org/officeDocument/2006/relationships/hyperlink" Target="https://ieeexplore.ieee.org/document/11216442" TargetMode="External"/><Relationship Id="rId41" Type="http://schemas.openxmlformats.org/officeDocument/2006/relationships/hyperlink" Target="https://www.scopus.com/inward/record.uri?eid=2-s2.0-105023693949&amp;doi=10.1109%2FQRS-C65679.2025.00108&amp;partnerID=40&amp;md5=299ac4f1d173cbfc5ea3f791e773faa1" TargetMode="External"/><Relationship Id="rId44" Type="http://schemas.openxmlformats.org/officeDocument/2006/relationships/hyperlink" Target="https://ieeexplore.ieee.org/document/11052799" TargetMode="External"/><Relationship Id="rId43" Type="http://schemas.openxmlformats.org/officeDocument/2006/relationships/hyperlink" Target="https://www.scopus.com/inward/record.uri?eid=2-s2.0-105011365779&amp;doi=10.1109%2FForge66646.2025.00010&amp;partnerID=40&amp;md5=63b075ee87625bfba0de9676999c9fd7" TargetMode="External"/><Relationship Id="rId46" Type="http://schemas.openxmlformats.org/officeDocument/2006/relationships/hyperlink" Target="https://dl.acm.org/doi/abs/10.1007/s11280-025-01395-3" TargetMode="External"/><Relationship Id="rId45" Type="http://schemas.openxmlformats.org/officeDocument/2006/relationships/hyperlink" Target="https://www.scopus.com/inward/record.uri?eid=2-s2.0-105025130125&amp;doi=10.1007%2Fs11280-025-01395-3&amp;partnerID=40&amp;md5=668a015103ca37081993bb9cbd4dac3d" TargetMode="External"/><Relationship Id="rId48" Type="http://schemas.openxmlformats.org/officeDocument/2006/relationships/hyperlink" Target="https://ieeexplore.ieee.org/document/11173455" TargetMode="External"/><Relationship Id="rId47" Type="http://schemas.openxmlformats.org/officeDocument/2006/relationships/hyperlink" Target="https://www.scopus.com/inward/record.uri?eid=2-s2.0-105018801145&amp;doi=10.1109%2FQRS65678.2025.00028&amp;partnerID=40&amp;md5=41f42f78078cfce1e03e880523168453" TargetMode="External"/><Relationship Id="rId49" Type="http://schemas.openxmlformats.org/officeDocument/2006/relationships/hyperlink" Target="https://www.scopus.com/inward/record.uri?eid=2-s2.0-105016195595&amp;doi=10.1109%2FICSE-SEIP66354.2025.00033&amp;partnerID=40&amp;md5=9475e46bedccee4239bb37446802bfa1" TargetMode="External"/><Relationship Id="rId31" Type="http://schemas.openxmlformats.org/officeDocument/2006/relationships/hyperlink" Target="https://www.scopus.com/inward/record.uri?eid=2-s2.0-105013799928&amp;doi=10.1109%2FTSE.2025.3595283&amp;partnerID=40&amp;md5=447458a0be0cd632a438fcef1127aa7b" TargetMode="External"/><Relationship Id="rId30" Type="http://schemas.openxmlformats.org/officeDocument/2006/relationships/hyperlink" Target="https://arxiv.org/pdf/2506.03946" TargetMode="External"/><Relationship Id="rId33" Type="http://schemas.openxmlformats.org/officeDocument/2006/relationships/hyperlink" Target="https://www.scopus.com/inward/record.uri?eid=2-s2.0-85186085829&amp;doi=10.1109%2FACCESS.2024.3368915&amp;partnerID=40&amp;md5=5ee7547929cb3bab99179f011d044192" TargetMode="External"/><Relationship Id="rId32" Type="http://schemas.openxmlformats.org/officeDocument/2006/relationships/hyperlink" Target="https://arxiv.org/pdf/2412.01333" TargetMode="External"/><Relationship Id="rId35" Type="http://schemas.openxmlformats.org/officeDocument/2006/relationships/hyperlink" Target="https://www.scopus.com/inward/record.uri?eid=2-s2.0-85205001127&amp;doi=10.1109%2FIJCNN60899.2024.10650776&amp;partnerID=40&amp;md5=6913bb308da65acd9175d3c1ce1d6042" TargetMode="External"/><Relationship Id="rId34" Type="http://schemas.openxmlformats.org/officeDocument/2006/relationships/hyperlink" Target="https://ieeexplore.ieee.org/stamp/stamp.jsp?tp=&amp;arnumber=10443461" TargetMode="External"/><Relationship Id="rId37" Type="http://schemas.openxmlformats.org/officeDocument/2006/relationships/hyperlink" Target="https://www.scopus.com/inward/record.uri?eid=2-s2.0-85199208369&amp;doi=10.1109%2FAINIT61980.2024.10581784&amp;partnerID=40&amp;md5=42ea575a2dca874593c1a546573ee47e" TargetMode="External"/><Relationship Id="rId36" Type="http://schemas.openxmlformats.org/officeDocument/2006/relationships/hyperlink" Target="https://ieeexplore.ieee.org/document/10650776" TargetMode="External"/><Relationship Id="rId39" Type="http://schemas.openxmlformats.org/officeDocument/2006/relationships/hyperlink" Target="https://www.scopus.com/inward/record.uri?eid=2-s2.0-105031453566&amp;doi=10.1109%2FUEMCON67449.2025.11267548&amp;partnerID=40&amp;md5=89d1bbfb2d2d121e261b1838c1d2fb77" TargetMode="External"/><Relationship Id="rId38" Type="http://schemas.openxmlformats.org/officeDocument/2006/relationships/hyperlink" Target="https://ieeexplore.ieee.org/document/10581784" TargetMode="External"/><Relationship Id="rId20" Type="http://schemas.openxmlformats.org/officeDocument/2006/relationships/hyperlink" Target="https://onlinelibrary.wiley.com/doi/epdf/10.1002/smr.70032" TargetMode="External"/><Relationship Id="rId22" Type="http://schemas.openxmlformats.org/officeDocument/2006/relationships/hyperlink" Target="https://arxiv.org/pdf/2504.21803" TargetMode="External"/><Relationship Id="rId21" Type="http://schemas.openxmlformats.org/officeDocument/2006/relationships/hyperlink" Target="https://www.scopus.com/inward/record.uri?eid=2-s2.0-105021466479&amp;doi=10.1007%2Fs10664-025-10748-5&amp;partnerID=40&amp;md5=9f553458646d01449833be1ac2d730e2" TargetMode="External"/><Relationship Id="rId24" Type="http://schemas.openxmlformats.org/officeDocument/2006/relationships/hyperlink" Target="https://arxiv.org/pdf/2404.09836" TargetMode="External"/><Relationship Id="rId23" Type="http://schemas.openxmlformats.org/officeDocument/2006/relationships/hyperlink" Target="https://www.scopus.com/inward/record.uri?eid=2-s2.0-85215506058&amp;doi=10.1109%2FICSME58944.2024.00012&amp;partnerID=40&amp;md5=2a11da6b4bd68c3ecbffedf0353d7dd1" TargetMode="External"/><Relationship Id="rId26" Type="http://schemas.openxmlformats.org/officeDocument/2006/relationships/hyperlink" Target="https://arxiv.org/pdf/2311.03058" TargetMode="External"/><Relationship Id="rId25" Type="http://schemas.openxmlformats.org/officeDocument/2006/relationships/hyperlink" Target="https://www.scopus.com/inward/record.uri?eid=2-s2.0-85182397320&amp;doi=10.1109%2FICTAI59109.2023.00135&amp;partnerID=40&amp;md5=62a16b349f94a0a898ce098d472a1cf9" TargetMode="External"/><Relationship Id="rId28" Type="http://schemas.openxmlformats.org/officeDocument/2006/relationships/hyperlink" Target="https://www.worldscientific.com/doi/10.1142/S0218194025500317?srsltid=AfmBOorvPVungczxbm8EUuYmrDhvry-8KA5jGcnuZAbaW86WsZK1PyGP" TargetMode="External"/><Relationship Id="rId27" Type="http://schemas.openxmlformats.org/officeDocument/2006/relationships/hyperlink" Target="https://www.scopus.com/inward/record.uri?eid=2-s2.0-105011846847&amp;doi=10.1142%2FS0218194025500317&amp;partnerID=40&amp;md5=aaa14b671b62dbb34abfffeeb7083674" TargetMode="External"/><Relationship Id="rId29" Type="http://schemas.openxmlformats.org/officeDocument/2006/relationships/hyperlink" Target="https://www.scopus.com/inward/record.uri?eid=2-s2.0-105020018601&amp;doi=10.1109%2FRE63999.2025.00047&amp;partnerID=40&amp;md5=dc40fe22e38756b6cbe729de04c39900" TargetMode="External"/><Relationship Id="rId11" Type="http://schemas.openxmlformats.org/officeDocument/2006/relationships/hyperlink" Target="https://www.scopus.com/inward/record.uri?eid=2-s2.0-105009159639&amp;doi=10.1109%2FLLM4Code66737.2025.00023&amp;partnerID=40&amp;md5=ca3a733a35d3c5de5dfda64b3437ded6" TargetMode="External"/><Relationship Id="rId10" Type="http://schemas.openxmlformats.org/officeDocument/2006/relationships/hyperlink" Target="https://pure.tue.nl/ws/portalfiles/portal/338429598/component_summarization_ICoDSE_23_1_.pdf" TargetMode="External"/><Relationship Id="rId13" Type="http://schemas.openxmlformats.org/officeDocument/2006/relationships/hyperlink" Target="https://www.scopus.com/inward/record.uri?eid=2-s2.0-85207845559&amp;doi=10.1109%2FVL%2FHCC60511.2024.00014&amp;partnerID=40&amp;md5=7f2e6af3e62e59f2daab475687c17b02" TargetMode="External"/><Relationship Id="rId12" Type="http://schemas.openxmlformats.org/officeDocument/2006/relationships/hyperlink" Target="https://arxiv.org/pdf/2501.07857v1" TargetMode="External"/><Relationship Id="rId15" Type="http://schemas.openxmlformats.org/officeDocument/2006/relationships/hyperlink" Target="https://www.scopus.com/inward/record.uri?eid=2-s2.0-85174402797&amp;doi=10.1109%2FRE57278.2023.00025&amp;partnerID=40&amp;md5=23fe4ec4b79f151b9b95ed1b739cc7f5" TargetMode="External"/><Relationship Id="rId14" Type="http://schemas.openxmlformats.org/officeDocument/2006/relationships/hyperlink" Target="https://ieeexplore.ieee.org/document/10714552" TargetMode="External"/><Relationship Id="rId17" Type="http://schemas.openxmlformats.org/officeDocument/2006/relationships/hyperlink" Target="https://www.scopus.com/inward/record.uri?eid=2-s2.0-85218501405&amp;partnerID=40&amp;md5=38731bb3ad35228ace9d0c068d8bacea" TargetMode="External"/><Relationship Id="rId16" Type="http://schemas.openxmlformats.org/officeDocument/2006/relationships/hyperlink" Target="https://ieeexplore.ieee.org/document/10260954" TargetMode="External"/><Relationship Id="rId19" Type="http://schemas.openxmlformats.org/officeDocument/2006/relationships/hyperlink" Target="https://www.scopus.com/inward/record.uri?eid=2-s2.0-105012459072&amp;doi=10.1002%2Fsmr.70032&amp;partnerID=40&amp;md5=d6839a6c1be81e59714b13cac009ba3d" TargetMode="External"/><Relationship Id="rId18" Type="http://schemas.openxmlformats.org/officeDocument/2006/relationships/hyperlink" Target="https://aclanthology.org/2025.coling-main.204.pdf" TargetMode="External"/><Relationship Id="rId84" Type="http://schemas.openxmlformats.org/officeDocument/2006/relationships/hyperlink" Target="https://ieeexplore.ieee.org/document/11323380" TargetMode="External"/><Relationship Id="rId83" Type="http://schemas.openxmlformats.org/officeDocument/2006/relationships/hyperlink" Target="https://www.scopus.com/inward/record.uri?eid=2-s2.0-105032661980&amp;doi=10.1109%2FESEM64174.2025.00042&amp;partnerID=40&amp;md5=cc2761a5a8bcac9b78f65f242339a5c4" TargetMode="External"/><Relationship Id="rId85" Type="http://schemas.openxmlformats.org/officeDocument/2006/relationships/drawing" Target="../drawings/drawing4.xml"/><Relationship Id="rId80" Type="http://schemas.openxmlformats.org/officeDocument/2006/relationships/hyperlink" Target="https://dl.acm.org/doi/10.1007/978-3-032-04549-2_24" TargetMode="External"/><Relationship Id="rId82" Type="http://schemas.openxmlformats.org/officeDocument/2006/relationships/hyperlink" Target="https://dl.acm.org/doi/epdf/10.1145/3661167.3661210" TargetMode="External"/><Relationship Id="rId81" Type="http://schemas.openxmlformats.org/officeDocument/2006/relationships/hyperlink" Target="https://www.scopus.com/inward/record.uri?eid=2-s2.0-85197463544&amp;doi=10.1145%2F3661167.3661210&amp;partnerID=40&amp;md5=64825fbab3e63e9e5f51f489321353c0" TargetMode="External"/><Relationship Id="rId1" Type="http://schemas.openxmlformats.org/officeDocument/2006/relationships/hyperlink" Target="https://www.scopus.com/inward/record.uri?eid=2-s2.0-85197252257&amp;doi=10.1145%2F3643916.3644434&amp;partnerID=40&amp;md5=c0b47ac58bc73d1f66a1f607fdfc846d" TargetMode="External"/><Relationship Id="rId2" Type="http://schemas.openxmlformats.org/officeDocument/2006/relationships/hyperlink" Target="https://arxiv.org/pdf/2402.14182" TargetMode="External"/><Relationship Id="rId3" Type="http://schemas.openxmlformats.org/officeDocument/2006/relationships/hyperlink" Target="https://www.scopus.com/inward/record.uri?eid=2-s2.0-85218021441&amp;doi=10.1145%2F3649409.3691092&amp;partnerID=40&amp;md5=e4cc00971c1b1324f7bf6a23d4f5fc40" TargetMode="External"/><Relationship Id="rId4" Type="http://schemas.openxmlformats.org/officeDocument/2006/relationships/hyperlink" Target="https://arxiv.org/pdf/2505.17710v1" TargetMode="External"/><Relationship Id="rId9" Type="http://schemas.openxmlformats.org/officeDocument/2006/relationships/hyperlink" Target="https://www.scopus.com/inward/record.uri?eid=2-s2.0-85177443935&amp;doi=10.1109%2FICoDSE59534.2023.10292037&amp;partnerID=40&amp;md5=d723bdf7855c1d5d5df15008dae2b64a" TargetMode="External"/><Relationship Id="rId5" Type="http://schemas.openxmlformats.org/officeDocument/2006/relationships/hyperlink" Target="https://www.scopus.com/inward/record.uri?eid=2-s2.0-105017655020&amp;doi=10.1109%2FSERA65747.2025.11154515&amp;partnerID=40&amp;md5=11a15358fbc93a83299d013a25506537" TargetMode="External"/><Relationship Id="rId6" Type="http://schemas.openxmlformats.org/officeDocument/2006/relationships/hyperlink" Target="https://ieeexplore.ieee.org/document/11154515" TargetMode="External"/><Relationship Id="rId7" Type="http://schemas.openxmlformats.org/officeDocument/2006/relationships/hyperlink" Target="https://www.scopus.com/inward/record.uri?eid=2-s2.0-85197778722&amp;doi=10.1016%2Fj.jss.2024.112149&amp;partnerID=40&amp;md5=8ace59c5b450bdf490afabaa558508c3" TargetMode="External"/><Relationship Id="rId8" Type="http://schemas.openxmlformats.org/officeDocument/2006/relationships/hyperlink" Target="https://www.sciencedirect.com/science/article/pii/S0164121224001948" TargetMode="External"/><Relationship Id="rId73" Type="http://schemas.openxmlformats.org/officeDocument/2006/relationships/hyperlink" Target="https://www.scopus.com/inward/record.uri?eid=2-s2.0-85192955028&amp;doi=10.1109%2FACCESS.2024.3397326&amp;partnerID=40&amp;md5=2108918423436b984f96abcd3f7b9b33" TargetMode="External"/><Relationship Id="rId72" Type="http://schemas.openxmlformats.org/officeDocument/2006/relationships/hyperlink" Target="https://azaidman.github.io/publications/djajadiICPC2025.pdf" TargetMode="External"/><Relationship Id="rId75" Type="http://schemas.openxmlformats.org/officeDocument/2006/relationships/hyperlink" Target="https://www.scopus.com/inward/record.uri?eid=2-s2.0-105008497998&amp;doi=10.1145%2F3715669.3725868&amp;partnerID=40&amp;md5=2695714e6f53648945890a9ac53e3c8c" TargetMode="External"/><Relationship Id="rId74" Type="http://schemas.openxmlformats.org/officeDocument/2006/relationships/hyperlink" Target="https://ieeexplore.ieee.org/stamp/stamp.jsp?arnumber=10521511" TargetMode="External"/><Relationship Id="rId77" Type="http://schemas.openxmlformats.org/officeDocument/2006/relationships/hyperlink" Target="https://www.scopus.com/inward/record.uri?eid=2-s2.0-105015769039&amp;doi=10.1109%2FETCC65847.2025.11108633&amp;partnerID=40&amp;md5=a6d75e1caa81dfcda44cc5a97baa6c98" TargetMode="External"/><Relationship Id="rId76" Type="http://schemas.openxmlformats.org/officeDocument/2006/relationships/hyperlink" Target="https://dl.acm.org/doi/epdf/10.1145/3715669.3725868" TargetMode="External"/><Relationship Id="rId79" Type="http://schemas.openxmlformats.org/officeDocument/2006/relationships/hyperlink" Target="https://www.scopus.com/inward/record.uri?eid=2-s2.0-105016672342&amp;doi=10.1007%2F978-3-032-04549-2_24&amp;partnerID=40&amp;md5=1e4ff20cf3185d1ddeb4302dc98de330" TargetMode="External"/><Relationship Id="rId78" Type="http://schemas.openxmlformats.org/officeDocument/2006/relationships/hyperlink" Target="https://ieeexplore.ieee.org/document/11108633" TargetMode="External"/><Relationship Id="rId71" Type="http://schemas.openxmlformats.org/officeDocument/2006/relationships/hyperlink" Target="https://www.scopus.com/inward/record.uri?eid=2-s2.0-105009061368&amp;doi=10.1109%2FICPC66645.2025.00040&amp;partnerID=40&amp;md5=215558fef773bd53d6066b7ad0b24159" TargetMode="External"/><Relationship Id="rId70" Type="http://schemas.openxmlformats.org/officeDocument/2006/relationships/hyperlink" Target="https://arxiv.org/pdf/2509.04139" TargetMode="External"/><Relationship Id="rId62" Type="http://schemas.openxmlformats.org/officeDocument/2006/relationships/hyperlink" Target="https://ieeexplore.ieee.org/document/11003343" TargetMode="External"/><Relationship Id="rId61" Type="http://schemas.openxmlformats.org/officeDocument/2006/relationships/hyperlink" Target="https://www.scopus.com/inward/record.uri?eid=2-s2.0-105007550068&amp;doi=10.1109%2FKST65016.2025.11003343&amp;partnerID=40&amp;md5=cfd48689ffdfac3ff2b1aa375446b15b" TargetMode="External"/><Relationship Id="rId64" Type="http://schemas.openxmlformats.org/officeDocument/2006/relationships/hyperlink" Target="https://dl.acm.org/doi/epdf/10.1145/3773365.3773375" TargetMode="External"/><Relationship Id="rId63" Type="http://schemas.openxmlformats.org/officeDocument/2006/relationships/hyperlink" Target="https://www.scopus.com/inward/record.uri?eid=2-s2.0-105026340206&amp;doi=10.1145%2F3773365.3773375&amp;partnerID=40&amp;md5=a20692ee221c7e5f0339a5e8c1b65cc5" TargetMode="External"/><Relationship Id="rId66" Type="http://schemas.openxmlformats.org/officeDocument/2006/relationships/hyperlink" Target="https://arxiv.org/pdf/2408.04344" TargetMode="External"/><Relationship Id="rId65" Type="http://schemas.openxmlformats.org/officeDocument/2006/relationships/hyperlink" Target="https://www.scopus.com/inward/record.uri?eid=2-s2.0-85212408097&amp;doi=10.1145%2F3691620.3695016&amp;partnerID=40&amp;md5=465d5ec191bc8b20df41e158863c271e" TargetMode="External"/><Relationship Id="rId68" Type="http://schemas.openxmlformats.org/officeDocument/2006/relationships/hyperlink" Target="http://linyun.info/publications/fse25a.pdf" TargetMode="External"/><Relationship Id="rId67" Type="http://schemas.openxmlformats.org/officeDocument/2006/relationships/hyperlink" Target="https://www.scopus.com/inward/record.uri?eid=2-s2.0-105013965108&amp;doi=10.1145%2F3696630.3728557&amp;partnerID=40&amp;md5=bae0456855ff48b6bcac567b9542cb55" TargetMode="External"/><Relationship Id="rId60" Type="http://schemas.openxmlformats.org/officeDocument/2006/relationships/hyperlink" Target="https://arxiv.org/pdf/2503.04506" TargetMode="External"/><Relationship Id="rId69" Type="http://schemas.openxmlformats.org/officeDocument/2006/relationships/hyperlink" Target="https://www.scopus.com/inward/record.uri?eid=2-s2.0-105030481681&amp;doi=10.1109%2FAPSIPAASC65261.2025.11249099&amp;partnerID=40&amp;md5=481639e1be57e0002dc780c32984ca00" TargetMode="External"/><Relationship Id="rId51" Type="http://schemas.openxmlformats.org/officeDocument/2006/relationships/hyperlink" Target="https://www.scopus.com/inward/record.uri?eid=2-s2.0-105027165929&amp;doi=10.1007%2Fs10515-025-00588-4&amp;partnerID=40&amp;md5=3c96bfb655eafea7b3770af734b2c748" TargetMode="External"/><Relationship Id="rId50" Type="http://schemas.openxmlformats.org/officeDocument/2006/relationships/hyperlink" Target="https://arxiv.org/pdf/2410.09012" TargetMode="External"/><Relationship Id="rId53" Type="http://schemas.openxmlformats.org/officeDocument/2006/relationships/hyperlink" Target="https://www.scopus.com/inward/record.uri?eid=2-s2.0-105027988340&amp;doi=10.1145%2F3731449&amp;partnerID=40&amp;md5=403c36ed6cae44e24ec86d95571275fd" TargetMode="External"/><Relationship Id="rId52" Type="http://schemas.openxmlformats.org/officeDocument/2006/relationships/hyperlink" Target="https://dl.acm.org/doi/10.1007/s10515-025-00588-4" TargetMode="External"/><Relationship Id="rId55" Type="http://schemas.openxmlformats.org/officeDocument/2006/relationships/hyperlink" Target="https://www.scopus.com/inward/record.uri?eid=2-s2.0-105016202532&amp;doi=10.1109%2FCOMPSAC65507.2025.00157&amp;partnerID=40&amp;md5=d8f89ce13feba968cc7560cda21fe301" TargetMode="External"/><Relationship Id="rId54" Type="http://schemas.openxmlformats.org/officeDocument/2006/relationships/hyperlink" Target="https://arxiv.org/pdf/2403.18403" TargetMode="External"/><Relationship Id="rId57" Type="http://schemas.openxmlformats.org/officeDocument/2006/relationships/hyperlink" Target="https://www.scopus.com/inward/record.uri?eid=2-s2.0-85215507252&amp;doi=10.1109%2FICSME58944.2024.00073&amp;partnerID=40&amp;md5=7b0a1bf20daa381d914cc7c434256dfa" TargetMode="External"/><Relationship Id="rId56" Type="http://schemas.openxmlformats.org/officeDocument/2006/relationships/hyperlink" Target="https://ieeexplore.ieee.org/document/11126841" TargetMode="External"/><Relationship Id="rId59" Type="http://schemas.openxmlformats.org/officeDocument/2006/relationships/hyperlink" Target="https://www.scopus.com/inward/record.uri?eid=2-s2.0-105014435609&amp;doi=10.1007%2F978-3-032-00071-2_10&amp;partnerID=40&amp;md5=d2f62cb84c4ee6e22e5182e3a09501a2" TargetMode="External"/><Relationship Id="rId58" Type="http://schemas.openxmlformats.org/officeDocument/2006/relationships/hyperlink" Target="https://arxiv.org/pdf/2408.09735"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www.scopus.com/inward/record.uri?eid=2-s2.0-85192955028&amp;doi=10.1109%2FACCESS.2024.3397326&amp;partnerID=40&amp;md5=2108918423436b984f96abcd3f7b9b33" TargetMode="External"/><Relationship Id="rId42" Type="http://schemas.openxmlformats.org/officeDocument/2006/relationships/hyperlink" Target="https://www.scopus.com/inward/record.uri?eid=2-s2.0-105015769039&amp;doi=10.1109%2FETCC65847.2025.11108633&amp;partnerID=40&amp;md5=a6d75e1caa81dfcda44cc5a97baa6c98" TargetMode="External"/><Relationship Id="rId41" Type="http://schemas.openxmlformats.org/officeDocument/2006/relationships/hyperlink" Target="https://www.scopus.com/inward/record.uri?eid=2-s2.0-105008497998&amp;doi=10.1145%2F3715669.3725868&amp;partnerID=40&amp;md5=2695714e6f53648945890a9ac53e3c8c" TargetMode="External"/><Relationship Id="rId44" Type="http://schemas.openxmlformats.org/officeDocument/2006/relationships/hyperlink" Target="https://www.scopus.com/inward/record.uri?eid=2-s2.0-105032661980&amp;doi=10.1109%2FESEM64174.2025.00042&amp;partnerID=40&amp;md5=cc2761a5a8bcac9b78f65f242339a5c4" TargetMode="External"/><Relationship Id="rId43" Type="http://schemas.openxmlformats.org/officeDocument/2006/relationships/hyperlink" Target="https://www.scopus.com/inward/record.uri?eid=2-s2.0-85197463544&amp;doi=10.1145%2F3661167.3661210&amp;partnerID=40&amp;md5=64825fbab3e63e9e5f51f489321353c0" TargetMode="External"/><Relationship Id="rId46" Type="http://schemas.openxmlformats.org/officeDocument/2006/relationships/vmlDrawing" Target="../drawings/vmlDrawing2.vml"/><Relationship Id="rId45" Type="http://schemas.openxmlformats.org/officeDocument/2006/relationships/drawing" Target="../drawings/drawing5.xml"/><Relationship Id="rId31" Type="http://schemas.openxmlformats.org/officeDocument/2006/relationships/hyperlink" Target="https://www.scopus.com/inward/record.uri?eid=2-s2.0-105016202532&amp;doi=10.1109%2FCOMPSAC65507.2025.00157&amp;partnerID=40&amp;md5=d8f89ce13feba968cc7560cda21fe301" TargetMode="External"/><Relationship Id="rId30" Type="http://schemas.openxmlformats.org/officeDocument/2006/relationships/hyperlink" Target="https://www.scopus.com/inward/record.uri?eid=2-s2.0-105027988340&amp;doi=10.1145%2F3731449&amp;partnerID=40&amp;md5=403c36ed6cae44e24ec86d95571275fd" TargetMode="External"/><Relationship Id="rId33" Type="http://schemas.openxmlformats.org/officeDocument/2006/relationships/hyperlink" Target="https://www.scopus.com/inward/record.uri?eid=2-s2.0-105014435609&amp;doi=10.1007%2F978-3-032-00071-2_10&amp;partnerID=40&amp;md5=d2f62cb84c4ee6e22e5182e3a09501a2" TargetMode="External"/><Relationship Id="rId32" Type="http://schemas.openxmlformats.org/officeDocument/2006/relationships/hyperlink" Target="https://www.scopus.com/inward/record.uri?eid=2-s2.0-85215507252&amp;doi=10.1109%2FICSME58944.2024.00073&amp;partnerID=40&amp;md5=7b0a1bf20daa381d914cc7c434256dfa" TargetMode="External"/><Relationship Id="rId35" Type="http://schemas.openxmlformats.org/officeDocument/2006/relationships/hyperlink" Target="https://www.scopus.com/inward/record.uri?eid=2-s2.0-105026340206&amp;doi=10.1145%2F3773365.3773375&amp;partnerID=40&amp;md5=a20692ee221c7e5f0339a5e8c1b65cc5" TargetMode="External"/><Relationship Id="rId34" Type="http://schemas.openxmlformats.org/officeDocument/2006/relationships/hyperlink" Target="https://www.scopus.com/inward/record.uri?eid=2-s2.0-105007550068&amp;doi=10.1109%2FKST65016.2025.11003343&amp;partnerID=40&amp;md5=cfd48689ffdfac3ff2b1aa375446b15b" TargetMode="External"/><Relationship Id="rId37" Type="http://schemas.openxmlformats.org/officeDocument/2006/relationships/hyperlink" Target="https://www.scopus.com/inward/record.uri?eid=2-s2.0-105013965108&amp;doi=10.1145%2F3696630.3728557&amp;partnerID=40&amp;md5=bae0456855ff48b6bcac567b9542cb55" TargetMode="External"/><Relationship Id="rId36" Type="http://schemas.openxmlformats.org/officeDocument/2006/relationships/hyperlink" Target="https://www.scopus.com/inward/record.uri?eid=2-s2.0-85212408097&amp;doi=10.1145%2F3691620.3695016&amp;partnerID=40&amp;md5=465d5ec191bc8b20df41e158863c271e" TargetMode="External"/><Relationship Id="rId39" Type="http://schemas.openxmlformats.org/officeDocument/2006/relationships/hyperlink" Target="https://www.scopus.com/inward/record.uri?eid=2-s2.0-105009061368&amp;doi=10.1109%2FICPC66645.2025.00040&amp;partnerID=40&amp;md5=215558fef773bd53d6066b7ad0b24159" TargetMode="External"/><Relationship Id="rId38" Type="http://schemas.openxmlformats.org/officeDocument/2006/relationships/hyperlink" Target="https://www.scopus.com/inward/record.uri?eid=2-s2.0-105030481681&amp;doi=10.1109%2FAPSIPAASC65261.2025.11249099&amp;partnerID=40&amp;md5=481639e1be57e0002dc780c32984ca00" TargetMode="External"/><Relationship Id="rId20" Type="http://schemas.openxmlformats.org/officeDocument/2006/relationships/hyperlink" Target="https://www.scopus.com/inward/record.uri?eid=2-s2.0-85186085829&amp;doi=10.1109%2FACCESS.2024.3368915&amp;partnerID=40&amp;md5=5ee7547929cb3bab99179f011d044192" TargetMode="External"/><Relationship Id="rId22" Type="http://schemas.openxmlformats.org/officeDocument/2006/relationships/hyperlink" Target="https://www.scopus.com/inward/record.uri?eid=2-s2.0-85199208369&amp;doi=10.1109%2FAINIT61980.2024.10581784&amp;partnerID=40&amp;md5=42ea575a2dca874593c1a546573ee47e" TargetMode="External"/><Relationship Id="rId21" Type="http://schemas.openxmlformats.org/officeDocument/2006/relationships/hyperlink" Target="https://www.scopus.com/inward/record.uri?eid=2-s2.0-85205001127&amp;doi=10.1109%2FIJCNN60899.2024.10650776&amp;partnerID=40&amp;md5=6913bb308da65acd9175d3c1ce1d6042" TargetMode="External"/><Relationship Id="rId24" Type="http://schemas.openxmlformats.org/officeDocument/2006/relationships/hyperlink" Target="https://www.scopus.com/inward/record.uri?eid=2-s2.0-105023693949&amp;doi=10.1109%2FQRS-C65679.2025.00108&amp;partnerID=40&amp;md5=299ac4f1d173cbfc5ea3f791e773faa1" TargetMode="External"/><Relationship Id="rId23" Type="http://schemas.openxmlformats.org/officeDocument/2006/relationships/hyperlink" Target="https://www.scopus.com/inward/record.uri?eid=2-s2.0-105031453566&amp;doi=10.1109%2FUEMCON67449.2025.11267548&amp;partnerID=40&amp;md5=89d1bbfb2d2d121e261b1838c1d2fb77" TargetMode="External"/><Relationship Id="rId26" Type="http://schemas.openxmlformats.org/officeDocument/2006/relationships/hyperlink" Target="https://www.scopus.com/inward/record.uri?eid=2-s2.0-105025130125&amp;doi=10.1007%2Fs11280-025-01395-3&amp;partnerID=40&amp;md5=668a015103ca37081993bb9cbd4dac3d" TargetMode="External"/><Relationship Id="rId25" Type="http://schemas.openxmlformats.org/officeDocument/2006/relationships/hyperlink" Target="https://www.scopus.com/inward/record.uri?eid=2-s2.0-105011365779&amp;doi=10.1109%2FForge66646.2025.00010&amp;partnerID=40&amp;md5=63b075ee87625bfba0de9676999c9fd7" TargetMode="External"/><Relationship Id="rId28" Type="http://schemas.openxmlformats.org/officeDocument/2006/relationships/hyperlink" Target="https://www.scopus.com/inward/record.uri?eid=2-s2.0-105016195595&amp;doi=10.1109%2FICSE-SEIP66354.2025.00033&amp;partnerID=40&amp;md5=9475e46bedccee4239bb37446802bfa1" TargetMode="External"/><Relationship Id="rId27" Type="http://schemas.openxmlformats.org/officeDocument/2006/relationships/hyperlink" Target="https://www.scopus.com/inward/record.uri?eid=2-s2.0-105018801145&amp;doi=10.1109%2FQRS65678.2025.00028&amp;partnerID=40&amp;md5=41f42f78078cfce1e03e880523168453" TargetMode="External"/><Relationship Id="rId29" Type="http://schemas.openxmlformats.org/officeDocument/2006/relationships/hyperlink" Target="https://www.scopus.com/inward/record.uri?eid=2-s2.0-105027165929&amp;doi=10.1007%2Fs10515-025-00588-4&amp;partnerID=40&amp;md5=3c96bfb655eafea7b3770af734b2c748" TargetMode="External"/><Relationship Id="rId11" Type="http://schemas.openxmlformats.org/officeDocument/2006/relationships/hyperlink" Target="https://www.scopus.com/inward/record.uri?eid=2-s2.0-85174402797&amp;doi=10.1109%2FRE57278.2023.00025&amp;partnerID=40&amp;md5=23fe4ec4b79f151b9b95ed1b739cc7f5" TargetMode="External"/><Relationship Id="rId10" Type="http://schemas.openxmlformats.org/officeDocument/2006/relationships/hyperlink" Target="https://www.scopus.com/inward/record.uri?eid=2-s2.0-85207845559&amp;doi=10.1109%2FVL%2FHCC60511.2024.00014&amp;partnerID=40&amp;md5=7f2e6af3e62e59f2daab475687c17b02" TargetMode="External"/><Relationship Id="rId13" Type="http://schemas.openxmlformats.org/officeDocument/2006/relationships/hyperlink" Target="https://www.scopus.com/inward/record.uri?eid=2-s2.0-105012459072&amp;doi=10.1002%2Fsmr.70032&amp;partnerID=40&amp;md5=d6839a6c1be81e59714b13cac009ba3d" TargetMode="External"/><Relationship Id="rId12" Type="http://schemas.openxmlformats.org/officeDocument/2006/relationships/hyperlink" Target="https://www.scopus.com/inward/record.uri?eid=2-s2.0-85218501405&amp;partnerID=40&amp;md5=38731bb3ad35228ace9d0c068d8bacea" TargetMode="External"/><Relationship Id="rId15" Type="http://schemas.openxmlformats.org/officeDocument/2006/relationships/hyperlink" Target="https://www.scopus.com/inward/record.uri?eid=2-s2.0-85215506058&amp;doi=10.1109%2FICSME58944.2024.00012&amp;partnerID=40&amp;md5=2a11da6b4bd68c3ecbffedf0353d7dd1" TargetMode="External"/><Relationship Id="rId14" Type="http://schemas.openxmlformats.org/officeDocument/2006/relationships/hyperlink" Target="https://www.scopus.com/inward/record.uri?eid=2-s2.0-105021466479&amp;doi=10.1007%2Fs10664-025-10748-5&amp;partnerID=40&amp;md5=9f553458646d01449833be1ac2d730e2" TargetMode="External"/><Relationship Id="rId17" Type="http://schemas.openxmlformats.org/officeDocument/2006/relationships/hyperlink" Target="https://www.scopus.com/inward/record.uri?eid=2-s2.0-105011846847&amp;doi=10.1142%2FS0218194025500317&amp;partnerID=40&amp;md5=aaa14b671b62dbb34abfffeeb7083674" TargetMode="External"/><Relationship Id="rId16" Type="http://schemas.openxmlformats.org/officeDocument/2006/relationships/hyperlink" Target="https://www.scopus.com/inward/record.uri?eid=2-s2.0-85182397320&amp;doi=10.1109%2FICTAI59109.2023.00135&amp;partnerID=40&amp;md5=62a16b349f94a0a898ce098d472a1cf9" TargetMode="External"/><Relationship Id="rId19" Type="http://schemas.openxmlformats.org/officeDocument/2006/relationships/hyperlink" Target="https://www.scopus.com/inward/record.uri?eid=2-s2.0-105013799928&amp;doi=10.1109%2FTSE.2025.3595283&amp;partnerID=40&amp;md5=447458a0be0cd632a438fcef1127aa7b" TargetMode="External"/><Relationship Id="rId18" Type="http://schemas.openxmlformats.org/officeDocument/2006/relationships/hyperlink" Target="https://www.scopus.com/inward/record.uri?eid=2-s2.0-105020018601&amp;doi=10.1109%2FRE63999.2025.00047&amp;partnerID=40&amp;md5=dc40fe22e38756b6cbe729de04c39900"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www.scopus.com/inward/record.uri?eid=2-s2.0-85197252257&amp;doi=10.1145%2F3643916.3644434&amp;partnerID=40&amp;md5=c0b47ac58bc73d1f66a1f607fdfc846d" TargetMode="External"/><Relationship Id="rId9" Type="http://schemas.openxmlformats.org/officeDocument/2006/relationships/hyperlink" Target="https://www.scopus.com/inward/record.uri?eid=2-s2.0-105009159639&amp;doi=10.1109%2FLLM4Code66737.2025.00023&amp;partnerID=40&amp;md5=ca3a733a35d3c5de5dfda64b3437ded6" TargetMode="External"/><Relationship Id="rId5" Type="http://schemas.openxmlformats.org/officeDocument/2006/relationships/hyperlink" Target="https://www.scopus.com/inward/record.uri?eid=2-s2.0-85218021441&amp;doi=10.1145%2F3649409.3691092&amp;partnerID=40&amp;md5=e4cc00971c1b1324f7bf6a23d4f5fc40" TargetMode="External"/><Relationship Id="rId6" Type="http://schemas.openxmlformats.org/officeDocument/2006/relationships/hyperlink" Target="https://www.scopus.com/inward/record.uri?eid=2-s2.0-105017655020&amp;doi=10.1109%2FSERA65747.2025.11154515&amp;partnerID=40&amp;md5=11a15358fbc93a83299d013a25506537" TargetMode="External"/><Relationship Id="rId7" Type="http://schemas.openxmlformats.org/officeDocument/2006/relationships/hyperlink" Target="https://www.scopus.com/inward/record.uri?eid=2-s2.0-85197778722&amp;doi=10.1016%2Fj.jss.2024.112149&amp;partnerID=40&amp;md5=8ace59c5b450bdf490afabaa558508c3" TargetMode="External"/><Relationship Id="rId8" Type="http://schemas.openxmlformats.org/officeDocument/2006/relationships/hyperlink" Target="https://www.scopus.com/inward/record.uri?eid=2-s2.0-85177443935&amp;doi=10.1109%2FICoDSE59534.2023.10292037&amp;partnerID=40&amp;md5=d723bdf7855c1d5d5df15008dae2b64a" TargetMode="External"/></Relationships>
</file>

<file path=xl/worksheets/_rels/sheet6.xml.rels><?xml version="1.0" encoding="UTF-8" standalone="yes"?><Relationships xmlns="http://schemas.openxmlformats.org/package/2006/relationships"><Relationship Id="rId31" Type="http://schemas.openxmlformats.org/officeDocument/2006/relationships/hyperlink" Target="https://www.scopus.com/inward/record.uri?eid=2-s2.0-105009061368&amp;doi=10.1109%2FICPC66645.2025.00040&amp;partnerID=40&amp;md5=215558fef773bd53d6066b7ad0b24159" TargetMode="External"/><Relationship Id="rId30" Type="http://schemas.openxmlformats.org/officeDocument/2006/relationships/hyperlink" Target="https://www.scopus.com/inward/record.uri?eid=2-s2.0-105030481681&amp;doi=10.1109%2FAPSIPAASC65261.2025.11249099&amp;partnerID=40&amp;md5=481639e1be57e0002dc780c32984ca00" TargetMode="External"/><Relationship Id="rId33" Type="http://schemas.openxmlformats.org/officeDocument/2006/relationships/hyperlink" Target="https://www.scopus.com/inward/record.uri?eid=2-s2.0-105015769039&amp;doi=10.1109%2FETCC65847.2025.11108633&amp;partnerID=40&amp;md5=a6d75e1caa81dfcda44cc5a97baa6c98" TargetMode="External"/><Relationship Id="rId32" Type="http://schemas.openxmlformats.org/officeDocument/2006/relationships/hyperlink" Target="https://www.scopus.com/inward/record.uri?eid=2-s2.0-85192955028&amp;doi=10.1109%2FACCESS.2024.3397326&amp;partnerID=40&amp;md5=2108918423436b984f96abcd3f7b9b33" TargetMode="External"/><Relationship Id="rId35" Type="http://schemas.openxmlformats.org/officeDocument/2006/relationships/drawing" Target="../drawings/drawing6.xml"/><Relationship Id="rId34" Type="http://schemas.openxmlformats.org/officeDocument/2006/relationships/hyperlink" Target="https://www.scopus.com/inward/record.uri?eid=2-s2.0-85197463544&amp;doi=10.1145%2F3661167.3661210&amp;partnerID=40&amp;md5=64825fbab3e63e9e5f51f489321353c0" TargetMode="External"/><Relationship Id="rId20" Type="http://schemas.openxmlformats.org/officeDocument/2006/relationships/hyperlink" Target="https://www.scopus.com/inward/record.uri?eid=2-s2.0-105025130125&amp;doi=10.1007%2Fs11280-025-01395-3&amp;partnerID=40&amp;md5=668a015103ca37081993bb9cbd4dac3d" TargetMode="External"/><Relationship Id="rId22" Type="http://schemas.openxmlformats.org/officeDocument/2006/relationships/hyperlink" Target="https://www.scopus.com/inward/record.uri?eid=2-s2.0-105027165929&amp;doi=10.1007%2Fs10515-025-00588-4&amp;partnerID=40&amp;md5=3c96bfb655eafea7b3770af734b2c748" TargetMode="External"/><Relationship Id="rId21" Type="http://schemas.openxmlformats.org/officeDocument/2006/relationships/hyperlink" Target="https://www.scopus.com/inward/record.uri?eid=2-s2.0-105018801145&amp;doi=10.1109%2FQRS65678.2025.00028&amp;partnerID=40&amp;md5=41f42f78078cfce1e03e880523168453" TargetMode="External"/><Relationship Id="rId24" Type="http://schemas.openxmlformats.org/officeDocument/2006/relationships/hyperlink" Target="https://www.scopus.com/inward/record.uri?eid=2-s2.0-105016202532&amp;doi=10.1109%2FCOMPSAC65507.2025.00157&amp;partnerID=40&amp;md5=d8f89ce13feba968cc7560cda21fe301" TargetMode="External"/><Relationship Id="rId23" Type="http://schemas.openxmlformats.org/officeDocument/2006/relationships/hyperlink" Target="https://www.scopus.com/inward/record.uri?eid=2-s2.0-105027988340&amp;doi=10.1145%2F3731449&amp;partnerID=40&amp;md5=403c36ed6cae44e24ec86d95571275fd" TargetMode="External"/><Relationship Id="rId26" Type="http://schemas.openxmlformats.org/officeDocument/2006/relationships/hyperlink" Target="https://www.scopus.com/inward/record.uri?eid=2-s2.0-105014435609&amp;doi=10.1007%2F978-3-032-00071-2_10&amp;partnerID=40&amp;md5=d2f62cb84c4ee6e22e5182e3a09501a2" TargetMode="External"/><Relationship Id="rId25" Type="http://schemas.openxmlformats.org/officeDocument/2006/relationships/hyperlink" Target="https://www.scopus.com/inward/record.uri?eid=2-s2.0-85215507252&amp;doi=10.1109%2FICSME58944.2024.00073&amp;partnerID=40&amp;md5=7b0a1bf20daa381d914cc7c434256dfa" TargetMode="External"/><Relationship Id="rId28" Type="http://schemas.openxmlformats.org/officeDocument/2006/relationships/hyperlink" Target="https://www.scopus.com/inward/record.uri?eid=2-s2.0-85212408097&amp;doi=10.1145%2F3691620.3695016&amp;partnerID=40&amp;md5=465d5ec191bc8b20df41e158863c271e" TargetMode="External"/><Relationship Id="rId27" Type="http://schemas.openxmlformats.org/officeDocument/2006/relationships/hyperlink" Target="https://www.scopus.com/inward/record.uri?eid=2-s2.0-105007550068&amp;doi=10.1109%2FKST65016.2025.11003343&amp;partnerID=40&amp;md5=cfd48689ffdfac3ff2b1aa375446b15b" TargetMode="External"/><Relationship Id="rId29" Type="http://schemas.openxmlformats.org/officeDocument/2006/relationships/hyperlink" Target="https://www.scopus.com/inward/record.uri?eid=2-s2.0-105013965108&amp;doi=10.1145%2F3696630.3728557&amp;partnerID=40&amp;md5=bae0456855ff48b6bcac567b9542cb55" TargetMode="External"/><Relationship Id="rId11" Type="http://schemas.openxmlformats.org/officeDocument/2006/relationships/hyperlink" Target="https://www.scopus.com/inward/record.uri?eid=2-s2.0-105021466479&amp;doi=10.1007%2Fs10664-025-10748-5&amp;partnerID=40&amp;md5=9f553458646d01449833be1ac2d730e2" TargetMode="External"/><Relationship Id="rId10" Type="http://schemas.openxmlformats.org/officeDocument/2006/relationships/hyperlink" Target="https://www.scopus.com/inward/record.uri?eid=2-s2.0-105012459072&amp;doi=10.1002%2Fsmr.70032&amp;partnerID=40&amp;md5=d6839a6c1be81e59714b13cac009ba3d" TargetMode="External"/><Relationship Id="rId13" Type="http://schemas.openxmlformats.org/officeDocument/2006/relationships/hyperlink" Target="https://www.scopus.com/inward/record.uri?eid=2-s2.0-85182397320&amp;doi=10.1109%2FICTAI59109.2023.00135&amp;partnerID=40&amp;md5=62a16b349f94a0a898ce098d472a1cf9" TargetMode="External"/><Relationship Id="rId12" Type="http://schemas.openxmlformats.org/officeDocument/2006/relationships/hyperlink" Target="https://www.scopus.com/inward/record.uri?eid=2-s2.0-85215506058&amp;doi=10.1109%2FICSME58944.2024.00012&amp;partnerID=40&amp;md5=2a11da6b4bd68c3ecbffedf0353d7dd1" TargetMode="External"/><Relationship Id="rId15" Type="http://schemas.openxmlformats.org/officeDocument/2006/relationships/hyperlink" Target="https://www.scopus.com/inward/record.uri?eid=2-s2.0-105020018601&amp;doi=10.1109%2FRE63999.2025.00047&amp;partnerID=40&amp;md5=dc40fe22e38756b6cbe729de04c39900" TargetMode="External"/><Relationship Id="rId14" Type="http://schemas.openxmlformats.org/officeDocument/2006/relationships/hyperlink" Target="https://www.scopus.com/inward/record.uri?eid=2-s2.0-105011846847&amp;doi=10.1142%2FS0218194025500317&amp;partnerID=40&amp;md5=aaa14b671b62dbb34abfffeeb7083674" TargetMode="External"/><Relationship Id="rId17" Type="http://schemas.openxmlformats.org/officeDocument/2006/relationships/hyperlink" Target="https://www.scopus.com/inward/record.uri?eid=2-s2.0-85205001127&amp;doi=10.1109%2FIJCNN60899.2024.10650776&amp;partnerID=40&amp;md5=6913bb308da65acd9175d3c1ce1d6042" TargetMode="External"/><Relationship Id="rId16" Type="http://schemas.openxmlformats.org/officeDocument/2006/relationships/hyperlink" Target="https://www.scopus.com/inward/record.uri?eid=2-s2.0-85186085829&amp;doi=10.1109%2FACCESS.2024.3368915&amp;partnerID=40&amp;md5=5ee7547929cb3bab99179f011d044192" TargetMode="External"/><Relationship Id="rId19" Type="http://schemas.openxmlformats.org/officeDocument/2006/relationships/hyperlink" Target="https://www.scopus.com/inward/record.uri?eid=2-s2.0-105023693949&amp;doi=10.1109%2FQRS-C65679.2025.00108&amp;partnerID=40&amp;md5=299ac4f1d173cbfc5ea3f791e773faa1" TargetMode="External"/><Relationship Id="rId18" Type="http://schemas.openxmlformats.org/officeDocument/2006/relationships/hyperlink" Target="https://www.scopus.com/inward/record.uri?eid=2-s2.0-105031453566&amp;doi=10.1109%2FUEMCON67449.2025.11267548&amp;partnerID=40&amp;md5=89d1bbfb2d2d121e261b1838c1d2fb77" TargetMode="External"/><Relationship Id="rId1" Type="http://schemas.openxmlformats.org/officeDocument/2006/relationships/hyperlink" Target="https://www.scopus.com/inward/record.uri?eid=2-s2.0-85197252257&amp;doi=10.1145%2F3643916.3644434&amp;partnerID=40&amp;md5=c0b47ac58bc73d1f66a1f607fdfc846d" TargetMode="External"/><Relationship Id="rId2" Type="http://schemas.openxmlformats.org/officeDocument/2006/relationships/hyperlink" Target="https://www.scopus.com/inward/record.uri?eid=2-s2.0-85218021441&amp;doi=10.1145%2F3649409.3691092&amp;partnerID=40&amp;md5=e4cc00971c1b1324f7bf6a23d4f5fc40" TargetMode="External"/><Relationship Id="rId3" Type="http://schemas.openxmlformats.org/officeDocument/2006/relationships/hyperlink" Target="https://www.scopus.com/inward/record.uri?eid=2-s2.0-105017655020&amp;doi=10.1109%2FSERA65747.2025.11154515&amp;partnerID=40&amp;md5=11a15358fbc93a83299d013a25506537" TargetMode="External"/><Relationship Id="rId4" Type="http://schemas.openxmlformats.org/officeDocument/2006/relationships/hyperlink" Target="https://www.scopus.com/inward/record.uri?eid=2-s2.0-85197778722&amp;doi=10.1016%2Fj.jss.2024.112149&amp;partnerID=40&amp;md5=8ace59c5b450bdf490afabaa558508c3" TargetMode="External"/><Relationship Id="rId9" Type="http://schemas.openxmlformats.org/officeDocument/2006/relationships/hyperlink" Target="https://www.scopus.com/inward/record.uri?eid=2-s2.0-85218501405&amp;partnerID=40&amp;md5=38731bb3ad35228ace9d0c068d8bacea" TargetMode="External"/><Relationship Id="rId5" Type="http://schemas.openxmlformats.org/officeDocument/2006/relationships/hyperlink" Target="https://www.scopus.com/inward/record.uri?eid=2-s2.0-85177443935&amp;doi=10.1109%2FICoDSE59534.2023.10292037&amp;partnerID=40&amp;md5=d723bdf7855c1d5d5df15008dae2b64a" TargetMode="External"/><Relationship Id="rId6" Type="http://schemas.openxmlformats.org/officeDocument/2006/relationships/hyperlink" Target="https://www.scopus.com/inward/record.uri?eid=2-s2.0-105009159639&amp;doi=10.1109%2FLLM4Code66737.2025.00023&amp;partnerID=40&amp;md5=ca3a733a35d3c5de5dfda64b3437ded6" TargetMode="External"/><Relationship Id="rId7" Type="http://schemas.openxmlformats.org/officeDocument/2006/relationships/hyperlink" Target="https://www.scopus.com/inward/record.uri?eid=2-s2.0-85207845559&amp;doi=10.1109%2FVL%2FHCC60511.2024.00014&amp;partnerID=40&amp;md5=7f2e6af3e62e59f2daab475687c17b02" TargetMode="External"/><Relationship Id="rId8" Type="http://schemas.openxmlformats.org/officeDocument/2006/relationships/hyperlink" Target="https://www.scopus.com/inward/record.uri?eid=2-s2.0-85174402797&amp;doi=10.1109%2FRE57278.2023.00025&amp;partnerID=40&amp;md5=23fe4ec4b79f151b9b95ed1b739cc7f5"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www.scopus.com/inward/record.uri?eid=2-s2.0-105028870218&amp;doi=10.3390%2Fai7010035&amp;partnerID=40&amp;md5=1c9704c92fac138d4e01ab80cc0c8f48" TargetMode="External"/><Relationship Id="rId42" Type="http://schemas.openxmlformats.org/officeDocument/2006/relationships/hyperlink" Target="https://www.scopus.com/inward/record.uri?eid=2-s2.0-105031569736&amp;doi=10.1145%2F3735553&amp;partnerID=40&amp;md5=e0321a06cd901559f191dbc5a6169d98" TargetMode="External"/><Relationship Id="rId41" Type="http://schemas.openxmlformats.org/officeDocument/2006/relationships/hyperlink" Target="https://www.scopus.com/inward/record.uri?eid=2-s2.0-105016998019&amp;doi=10.1016%2Fj.jss.2025.112607&amp;partnerID=40&amp;md5=67a414792676477879b975d439529a35" TargetMode="External"/><Relationship Id="rId44" Type="http://schemas.openxmlformats.org/officeDocument/2006/relationships/hyperlink" Target="https://www.scopus.com/inward/record.uri?eid=2-s2.0-105010316207&amp;doi=10.1109%2FICSE55347.2025.00034&amp;partnerID=40&amp;md5=8af2e18eee850e3130ccc2b82247a8fa" TargetMode="External"/><Relationship Id="rId43" Type="http://schemas.openxmlformats.org/officeDocument/2006/relationships/hyperlink" Target="https://www.scopus.com/inward/record.uri?eid=2-s2.0-105029737628&amp;doi=10.13052%2Fjmm1550-4646.2165&amp;partnerID=40&amp;md5=d691dae4931969be25ec3cb2793d86c9" TargetMode="External"/><Relationship Id="rId46" Type="http://schemas.openxmlformats.org/officeDocument/2006/relationships/hyperlink" Target="https://www.scopus.com/inward/record.uri?eid=2-s2.0-105017771840&amp;doi=10.1145%2F3716368.3735285&amp;partnerID=40&amp;md5=d451c1f2b622fec1105e463d0607383e" TargetMode="External"/><Relationship Id="rId45" Type="http://schemas.openxmlformats.org/officeDocument/2006/relationships/hyperlink" Target="https://www.scopus.com/inward/record.uri?eid=2-s2.0-85207845559&amp;doi=10.1109%2FVL%2FHCC60511.2024.00014&amp;partnerID=40&amp;md5=7f2e6af3e62e59f2daab475687c17b02" TargetMode="External"/><Relationship Id="rId107" Type="http://schemas.openxmlformats.org/officeDocument/2006/relationships/hyperlink" Target="https://www.scopus.com/inward/record.uri?eid=2-s2.0-105022457586&amp;doi=10.1109%2FICSME64153.2025.00065&amp;partnerID=40&amp;md5=e5b380d870300b1a08e18db755340f45" TargetMode="External"/><Relationship Id="rId106" Type="http://schemas.openxmlformats.org/officeDocument/2006/relationships/hyperlink" Target="https://www.scopus.com/inward/record.uri?eid=2-s2.0-85212967328&amp;doi=10.1007%2Fs10489-024-06197-0&amp;partnerID=40&amp;md5=90f862884cbc00d3398315309d9faa48" TargetMode="External"/><Relationship Id="rId105" Type="http://schemas.openxmlformats.org/officeDocument/2006/relationships/hyperlink" Target="https://www.scopus.com/inward/record.uri?eid=2-s2.0-105028029273&amp;doi=10.1145%2F3725529&amp;partnerID=40&amp;md5=3654e5dbed5292fc94ebde571be015b3" TargetMode="External"/><Relationship Id="rId104" Type="http://schemas.openxmlformats.org/officeDocument/2006/relationships/hyperlink" Target="https://www.scopus.com/inward/record.uri?eid=2-s2.0-85197463544&amp;doi=10.1145%2F3661167.3661210&amp;partnerID=40&amp;md5=64825fbab3e63e9e5f51f489321353c0" TargetMode="External"/><Relationship Id="rId109" Type="http://schemas.openxmlformats.org/officeDocument/2006/relationships/hyperlink" Target="https://www.scopus.com/inward/record.uri?eid=2-s2.0-105027142824&amp;doi=10.1145%2F3756681.3756997&amp;partnerID=40&amp;md5=7bb709b6c77a6e0ec1e2e98a6a433542" TargetMode="External"/><Relationship Id="rId108" Type="http://schemas.openxmlformats.org/officeDocument/2006/relationships/hyperlink" Target="https://www.scopus.com/inward/record.uri?eid=2-s2.0-105021819553&amp;doi=10.1007%2F978-3-032-07992-3_19&amp;partnerID=40&amp;md5=a156198a0980b9d125f85ac1955dc85f" TargetMode="External"/><Relationship Id="rId48" Type="http://schemas.openxmlformats.org/officeDocument/2006/relationships/hyperlink" Target="https://www.scopus.com/inward/record.uri?eid=2-s2.0-105029122229&amp;doi=10.1109%2FACCESS.2026.3658308&amp;partnerID=40&amp;md5=9f87b46c75d17c88bab9674f4c1a5414" TargetMode="External"/><Relationship Id="rId47" Type="http://schemas.openxmlformats.org/officeDocument/2006/relationships/hyperlink" Target="https://www.scopus.com/inward/record.uri?eid=2-s2.0-105019668292&amp;doi=10.1109%2FACCESS.2025.3623944&amp;partnerID=40&amp;md5=3e874c6ed353a9cd2f02cf257ea3d645" TargetMode="External"/><Relationship Id="rId49" Type="http://schemas.openxmlformats.org/officeDocument/2006/relationships/hyperlink" Target="https://www.scopus.com/inward/record.uri?eid=2-s2.0-105016111940&amp;doi=10.1109%2FCSR64739.2025.11130137&amp;partnerID=40&amp;md5=8a026586292ab5328165856b239cdc92" TargetMode="External"/><Relationship Id="rId103" Type="http://schemas.openxmlformats.org/officeDocument/2006/relationships/hyperlink" Target="https://www.scopus.com/inward/record.uri?eid=2-s2.0-105027190682&amp;doi=10.1145%2F3756681.3756995&amp;partnerID=40&amp;md5=1ea12dac4eb5ceaf1167abf98bc94004" TargetMode="External"/><Relationship Id="rId102" Type="http://schemas.openxmlformats.org/officeDocument/2006/relationships/hyperlink" Target="https://www.scopus.com/inward/record.uri?eid=2-s2.0-105024328848&amp;doi=10.1016%2Fj.infsof.2025.107960&amp;partnerID=40&amp;md5=94e38666ed840e4685efd940e65ab33e" TargetMode="External"/><Relationship Id="rId101" Type="http://schemas.openxmlformats.org/officeDocument/2006/relationships/hyperlink" Target="https://www.scopus.com/inward/record.uri?eid=2-s2.0-105028573867&amp;doi=10.3390%2Finfo17010073&amp;partnerID=40&amp;md5=92b1eee6bfa89d30a55b1673b6d633ae" TargetMode="External"/><Relationship Id="rId100" Type="http://schemas.openxmlformats.org/officeDocument/2006/relationships/hyperlink" Target="https://www.scopus.com/inward/record.uri?eid=2-s2.0-105021033721&amp;doi=10.1016%2Fj.infsof.2025.107943&amp;partnerID=40&amp;md5=f930b99b358e8e173534f37fac4d9252" TargetMode="External"/><Relationship Id="rId31" Type="http://schemas.openxmlformats.org/officeDocument/2006/relationships/hyperlink" Target="https://www.scopus.com/inward/record.uri?eid=2-s2.0-105009159639&amp;doi=10.1109%2FLLM4Code66737.2025.00023&amp;partnerID=40&amp;md5=ca3a733a35d3c5de5dfda64b3437ded6" TargetMode="External"/><Relationship Id="rId30" Type="http://schemas.openxmlformats.org/officeDocument/2006/relationships/hyperlink" Target="https://www.scopus.com/inward/record.uri?eid=2-s2.0-105025433270&amp;doi=10.1109%2FTSE.2025.3644183&amp;partnerID=40&amp;md5=86741d632cede97945f3c631b036bf07" TargetMode="External"/><Relationship Id="rId33" Type="http://schemas.openxmlformats.org/officeDocument/2006/relationships/hyperlink" Target="https://www.scopus.com/inward/record.uri?eid=2-s2.0-105007968289&amp;doi=10.5220%2F0013346600003928&amp;partnerID=40&amp;md5=878ff33eb28e4a2e1eba477ddf37a6ef" TargetMode="External"/><Relationship Id="rId32" Type="http://schemas.openxmlformats.org/officeDocument/2006/relationships/hyperlink" Target="https://www.scopus.com/inward/record.uri?eid=2-s2.0-105033228856&amp;doi=10.1109%2FCASCON66301.2025.00080&amp;partnerID=40&amp;md5=9b4f0e3fc39fffa6bc1f09e94e1cd95c" TargetMode="External"/><Relationship Id="rId35" Type="http://schemas.openxmlformats.org/officeDocument/2006/relationships/hyperlink" Target="https://www.scopus.com/inward/record.uri?eid=2-s2.0-85177443935&amp;doi=10.1109%2FICoDSE59534.2023.10292037&amp;partnerID=40&amp;md5=d723bdf7855c1d5d5df15008dae2b64a" TargetMode="External"/><Relationship Id="rId34" Type="http://schemas.openxmlformats.org/officeDocument/2006/relationships/hyperlink" Target="https://www.scopus.com/inward/record.uri?eid=2-s2.0-105013956509&amp;doi=10.1145%2F3696630.3728555&amp;partnerID=40&amp;md5=43974540bfe33cacf214b1127e8db069" TargetMode="External"/><Relationship Id="rId37" Type="http://schemas.openxmlformats.org/officeDocument/2006/relationships/hyperlink" Target="https://www.scopus.com/inward/record.uri?eid=2-s2.0-85203695772&amp;doi=10.1145%2F3637528.3671452&amp;partnerID=40&amp;md5=fc12de2370734bff9def6340f3d29a54" TargetMode="External"/><Relationship Id="rId36" Type="http://schemas.openxmlformats.org/officeDocument/2006/relationships/hyperlink" Target="https://www.scopus.com/inward/record.uri?eid=2-s2.0-85219627332&amp;doi=10.1007%2Fs10515-025-00491-y&amp;partnerID=40&amp;md5=36f953eb222bf6259616fcfb460bbfd3" TargetMode="External"/><Relationship Id="rId39" Type="http://schemas.openxmlformats.org/officeDocument/2006/relationships/hyperlink" Target="https://www.scopus.com/inward/record.uri?eid=2-s2.0-85202597161&amp;doi=10.1007%2F978-3-031-69577-3_9&amp;partnerID=40&amp;md5=7d5ab0a8cb57fe9d23f491703bfc9183" TargetMode="External"/><Relationship Id="rId38" Type="http://schemas.openxmlformats.org/officeDocument/2006/relationships/hyperlink" Target="https://www.scopus.com/inward/record.uri?eid=2-s2.0-105009159639&amp;doi=10.1109%2FLLM4Code66737.2025.00023&amp;partnerID=40&amp;md5=ca3a733a35d3c5de5dfda64b3437ded6" TargetMode="External"/><Relationship Id="rId20" Type="http://schemas.openxmlformats.org/officeDocument/2006/relationships/hyperlink" Target="https://www.scopus.com/inward/record.uri?eid=2-s2.0-85197778722&amp;doi=10.1016%2Fj.jss.2024.112149&amp;partnerID=40&amp;md5=8ace59c5b450bdf490afabaa558508c3" TargetMode="External"/><Relationship Id="rId22" Type="http://schemas.openxmlformats.org/officeDocument/2006/relationships/hyperlink" Target="https://www.scopus.com/inward/record.uri?eid=2-s2.0-105012761961&amp;doi=10.1109%2FSIML65326.2025.11081156&amp;partnerID=40&amp;md5=fa93319fd5a67eee2d9f0e5937fb9267" TargetMode="External"/><Relationship Id="rId21" Type="http://schemas.openxmlformats.org/officeDocument/2006/relationships/hyperlink" Target="https://www.scopus.com/inward/record.uri?eid=2-s2.0-105012740279&amp;doi=10.1016%2Fj.jss.2025.112580&amp;partnerID=40&amp;md5=9e727f587da639a9b2d055a362cc42c7" TargetMode="External"/><Relationship Id="rId24" Type="http://schemas.openxmlformats.org/officeDocument/2006/relationships/hyperlink" Target="https://www.scopus.com/inward/record.uri?eid=2-s2.0-105008328970&amp;doi=10.1007%2Fs10270-025-01299-w&amp;partnerID=40&amp;md5=1aea9f3b70901727e70a708b32ce57bc" TargetMode="External"/><Relationship Id="rId23" Type="http://schemas.openxmlformats.org/officeDocument/2006/relationships/hyperlink" Target="https://www.scopus.com/inward/record.uri?eid=2-s2.0-105031575499&amp;doi=10.1145%2F3742475&amp;partnerID=40&amp;md5=cdb41bf75fd5713e0236a5a7e44f7a4b" TargetMode="External"/><Relationship Id="rId129" Type="http://schemas.openxmlformats.org/officeDocument/2006/relationships/hyperlink" Target="https://www.scopus.com/pages/publications/105007411861?origin=resultslist" TargetMode="External"/><Relationship Id="rId128" Type="http://schemas.openxmlformats.org/officeDocument/2006/relationships/hyperlink" Target="https://www.scopus.com/pages/publications/85203104651?origin=resultslist" TargetMode="External"/><Relationship Id="rId127" Type="http://schemas.openxmlformats.org/officeDocument/2006/relationships/hyperlink" Target="https://www.scopus.com/pages/publications/85218347470?origin=resultslist" TargetMode="External"/><Relationship Id="rId126" Type="http://schemas.openxmlformats.org/officeDocument/2006/relationships/hyperlink" Target="https://www.scopus.com/pages/publications/85202732343?origin=resultslist" TargetMode="External"/><Relationship Id="rId26" Type="http://schemas.openxmlformats.org/officeDocument/2006/relationships/hyperlink" Target="https://www.scopus.com/inward/record.uri?eid=2-s2.0-105009515397&amp;doi=10.1016%2Fj.infsof.2025.107820&amp;partnerID=40&amp;md5=ebe2348efdff51780fc2f0896a726c9a" TargetMode="External"/><Relationship Id="rId121" Type="http://schemas.openxmlformats.org/officeDocument/2006/relationships/hyperlink" Target="https://www.scopus.com/inward/record.uri?eid=2-s2.0-105009209194&amp;doi=10.1007%2Fs11704-025-50480-3&amp;partnerID=40&amp;md5=13957c858c9e2dd9b56963b78e1f8d01" TargetMode="External"/><Relationship Id="rId25" Type="http://schemas.openxmlformats.org/officeDocument/2006/relationships/hyperlink" Target="https://www.scopus.com/inward/record.uri?eid=2-s2.0-105027142824&amp;doi=10.1145%2F3756681.3756997&amp;partnerID=40&amp;md5=7bb709b6c77a6e0ec1e2e98a6a433542" TargetMode="External"/><Relationship Id="rId120" Type="http://schemas.openxmlformats.org/officeDocument/2006/relationships/hyperlink" Target="https://www.scopus.com/inward/record.uri?eid=2-s2.0-105027126023&amp;doi=10.1145%2F3756681.3756938&amp;partnerID=40&amp;md5=7baff16520a538c71eff1c12f673975e" TargetMode="External"/><Relationship Id="rId28" Type="http://schemas.openxmlformats.org/officeDocument/2006/relationships/hyperlink" Target="https://www.scopus.com/inward/record.uri?eid=2-s2.0-105028573867&amp;doi=10.3390%2Finfo17010073&amp;partnerID=40&amp;md5=92b1eee6bfa89d30a55b1673b6d633ae" TargetMode="External"/><Relationship Id="rId27" Type="http://schemas.openxmlformats.org/officeDocument/2006/relationships/hyperlink" Target="https://www.scopus.com/inward/record.uri?eid=2-s2.0-105021117903&amp;doi=10.1016%2Fj.teler.2025.100265&amp;partnerID=40&amp;md5=df717446d33d2e5fac74a86afb7e5855" TargetMode="External"/><Relationship Id="rId125" Type="http://schemas.openxmlformats.org/officeDocument/2006/relationships/hyperlink" Target="https://www.scopus.com/pages/publications/105016158974?origin=resultslist" TargetMode="External"/><Relationship Id="rId29" Type="http://schemas.openxmlformats.org/officeDocument/2006/relationships/hyperlink" Target="https://www.scopus.com/inward/record.uri?eid=2-s2.0-105004364254&amp;doi=10.1108%2FJAL-12-2024-0357&amp;partnerID=40&amp;md5=d84d134bd1e2d89f1fc97881b370e1b5" TargetMode="External"/><Relationship Id="rId124" Type="http://schemas.openxmlformats.org/officeDocument/2006/relationships/hyperlink" Target="https://www.scopus.com/pages/publications/105020022528?origin=resultslist" TargetMode="External"/><Relationship Id="rId123" Type="http://schemas.openxmlformats.org/officeDocument/2006/relationships/hyperlink" Target="https://www.scopus.com/inward/record.uri?eid=2-s2.0-105021232312&amp;doi=10.1016%2Fj.neucom.2025.131928&amp;partnerID=40&amp;md5=8f98dcfe0b5a118fc43562bbb262db2c" TargetMode="External"/><Relationship Id="rId122" Type="http://schemas.openxmlformats.org/officeDocument/2006/relationships/hyperlink" Target="https://www.scopus.com/inward/record.uri?eid=2-s2.0-105007968289&amp;doi=10.5220%2F0013346600003928&amp;partnerID=40&amp;md5=878ff33eb28e4a2e1eba477ddf37a6ef" TargetMode="External"/><Relationship Id="rId95" Type="http://schemas.openxmlformats.org/officeDocument/2006/relationships/hyperlink" Target="https://www.scopus.com/inward/record.uri?eid=2-s2.0-105015588555&amp;doi=10.1007%2F978-3-032-00942-5_1&amp;partnerID=40&amp;md5=79c7938cd188683dd8bb929540318f85" TargetMode="External"/><Relationship Id="rId94" Type="http://schemas.openxmlformats.org/officeDocument/2006/relationships/hyperlink" Target="https://www.scopus.com/inward/record.uri?eid=2-s2.0-105010605005&amp;doi=10.1145%2F3724363.3729101&amp;partnerID=40&amp;md5=ef31adbf3c6b0e66d609605ba161914c" TargetMode="External"/><Relationship Id="rId97" Type="http://schemas.openxmlformats.org/officeDocument/2006/relationships/hyperlink" Target="https://www.scopus.com/inward/record.uri?eid=2-s2.0-105027182820&amp;doi=10.1145%2F3756681.3756994&amp;partnerID=40&amp;md5=dcd3f9e0f5a2d77bbf1afa932fae39c2" TargetMode="External"/><Relationship Id="rId96" Type="http://schemas.openxmlformats.org/officeDocument/2006/relationships/hyperlink" Target="https://www.scopus.com/inward/record.uri?eid=2-s2.0-85192955028&amp;doi=10.1109%2FACCESS.2024.3397326&amp;partnerID=40&amp;md5=2108918423436b984f96abcd3f7b9b33" TargetMode="External"/><Relationship Id="rId11" Type="http://schemas.openxmlformats.org/officeDocument/2006/relationships/hyperlink" Target="https://www.scopus.com/inward/record.uri?eid=2-s2.0-105008497210&amp;doi=10.1109%2FICSE-Companion66252.2025.00038&amp;partnerID=40&amp;md5=53f58fff61cd7728a21eb07fdd1aa201" TargetMode="External"/><Relationship Id="rId99" Type="http://schemas.openxmlformats.org/officeDocument/2006/relationships/hyperlink" Target="https://www.scopus.com/inward/record.uri?eid=2-s2.0-105016796150&amp;doi=10.1007%2Fs10515-025-00553-1&amp;partnerID=40&amp;md5=0ed86833fdc05ec9dab7af02bc36e431" TargetMode="External"/><Relationship Id="rId10" Type="http://schemas.openxmlformats.org/officeDocument/2006/relationships/hyperlink" Target="https://www.scopus.com/inward/record.uri?eid=2-s2.0-85211896085&amp;doi=10.3390%2Fapp142311462&amp;partnerID=40&amp;md5=c7f92678d8fc9363415795462cc8400b" TargetMode="External"/><Relationship Id="rId98" Type="http://schemas.openxmlformats.org/officeDocument/2006/relationships/hyperlink" Target="https://www.scopus.com/inward/record.uri?eid=2-s2.0-86000739074&amp;doi=10.1109%2FACCESS.2025.3544637&amp;partnerID=40&amp;md5=21a8d5b72c4204d335c4e96294d16711" TargetMode="External"/><Relationship Id="rId13" Type="http://schemas.openxmlformats.org/officeDocument/2006/relationships/hyperlink" Target="https://www.scopus.com/inward/record.uri?eid=2-s2.0-105027177220&amp;doi=10.18653%2Fv1%2F2025.naacl-industry.14&amp;partnerID=40&amp;md5=721e2535bb2622a1fede3d08ce5b7789" TargetMode="External"/><Relationship Id="rId12" Type="http://schemas.openxmlformats.org/officeDocument/2006/relationships/hyperlink" Target="https://www.scopus.com/inward/record.uri?eid=2-s2.0-105027269978&amp;doi=10.1007%2F978-3-032-00815-2_2&amp;partnerID=40&amp;md5=bc6539a47f706231edd9f8e823f87a23" TargetMode="External"/><Relationship Id="rId91" Type="http://schemas.openxmlformats.org/officeDocument/2006/relationships/hyperlink" Target="https://www.scopus.com/inward/record.uri?eid=2-s2.0-105021598776&amp;doi=10.1145%2F3759425.3763393&amp;partnerID=40&amp;md5=127d8b1f09acca16c426400536e91411" TargetMode="External"/><Relationship Id="rId90" Type="http://schemas.openxmlformats.org/officeDocument/2006/relationships/hyperlink" Target="https://www.scopus.com/inward/record.uri?eid=2-s2.0-105017784312&amp;doi=10.1016%2Fj.cose.2025.104691&amp;partnerID=40&amp;md5=e90a925e8646a3befc2993b43bf96270" TargetMode="External"/><Relationship Id="rId93" Type="http://schemas.openxmlformats.org/officeDocument/2006/relationships/hyperlink" Target="https://www.scopus.com/inward/record.uri?eid=2-s2.0-105009061368&amp;doi=10.1109%2FICPC66645.2025.00040&amp;partnerID=40&amp;md5=215558fef773bd53d6066b7ad0b24159" TargetMode="External"/><Relationship Id="rId92" Type="http://schemas.openxmlformats.org/officeDocument/2006/relationships/hyperlink" Target="https://www.scopus.com/inward/record.uri?eid=2-s2.0-105028573867&amp;doi=10.3390%2Finfo17010073&amp;partnerID=40&amp;md5=92b1eee6bfa89d30a55b1673b6d633ae" TargetMode="External"/><Relationship Id="rId118" Type="http://schemas.openxmlformats.org/officeDocument/2006/relationships/hyperlink" Target="https://www.scopus.com/inward/record.uri?eid=2-s2.0-105013968794&amp;doi=10.1145%2F3696630.3731473&amp;partnerID=40&amp;md5=2de7f3bcf6d3d31180886577fd4e7e26" TargetMode="External"/><Relationship Id="rId117" Type="http://schemas.openxmlformats.org/officeDocument/2006/relationships/hyperlink" Target="https://www.scopus.com/inward/record.uri?eid=2-s2.0-105014347218&amp;doi=10.1007%2F978-3-032-01241-8_13&amp;partnerID=40&amp;md5=73dec90a2ac12dea1fea4b32e724fa93" TargetMode="External"/><Relationship Id="rId116" Type="http://schemas.openxmlformats.org/officeDocument/2006/relationships/hyperlink" Target="https://www.scopus.com/inward/record.uri?eid=2-s2.0-105021512571&amp;doi=10.1109%2FACCESS.2025.3631952&amp;partnerID=40&amp;md5=5f2502e376c6ae94672ee01cf1d6e17c" TargetMode="External"/><Relationship Id="rId115" Type="http://schemas.openxmlformats.org/officeDocument/2006/relationships/hyperlink" Target="https://www.scopus.com/inward/record.uri?eid=2-s2.0-105027106554&amp;doi=10.1145%2F3756681.3756987&amp;partnerID=40&amp;md5=4d6c0b76aa3c7850b42ce4fe14ae9a93" TargetMode="External"/><Relationship Id="rId119" Type="http://schemas.openxmlformats.org/officeDocument/2006/relationships/hyperlink" Target="https://www.scopus.com/inward/record.uri?eid=2-s2.0-105031574659&amp;doi=10.1145%2F3733599&amp;partnerID=40&amp;md5=2c1a409a152fc051de18736778613ac9" TargetMode="External"/><Relationship Id="rId15" Type="http://schemas.openxmlformats.org/officeDocument/2006/relationships/hyperlink" Target="https://www.scopus.com/inward/record.uri?eid=2-s2.0-85206089164&amp;doi=10.1007%2Fs10664-024-10553-6&amp;partnerID=40&amp;md5=c7e42903f3bcef0083d3240c220ae832" TargetMode="External"/><Relationship Id="rId110" Type="http://schemas.openxmlformats.org/officeDocument/2006/relationships/hyperlink" Target="https://www.scopus.com/inward/record.uri?eid=2-s2.0-105028573867&amp;doi=10.3390%2Finfo17010073&amp;partnerID=40&amp;md5=92b1eee6bfa89d30a55b1673b6d633ae" TargetMode="External"/><Relationship Id="rId14" Type="http://schemas.openxmlformats.org/officeDocument/2006/relationships/hyperlink" Target="https://www.scopus.com/inward/record.uri?eid=2-s2.0-105007514044&amp;doi=10.1145%2F3708525&amp;partnerID=40&amp;md5=3887b2707eba934f0f1a1f3b7111cba0" TargetMode="External"/><Relationship Id="rId17" Type="http://schemas.openxmlformats.org/officeDocument/2006/relationships/hyperlink" Target="https://www.scopus.com/inward/record.uri?eid=2-s2.0-105009125913&amp;doi=10.1109%2FICPC66645.2025.00028&amp;partnerID=40&amp;md5=a961c1b0c4162167c5558bd0cf106feb" TargetMode="External"/><Relationship Id="rId16" Type="http://schemas.openxmlformats.org/officeDocument/2006/relationships/hyperlink" Target="https://www.scopus.com/inward/record.uri?eid=2-s2.0-105015658232&amp;partnerID=40&amp;md5=4b9f09b333962a378e10654c6db87ad1" TargetMode="External"/><Relationship Id="rId19" Type="http://schemas.openxmlformats.org/officeDocument/2006/relationships/hyperlink" Target="https://www.scopus.com/inward/record.uri?eid=2-s2.0-105013966120&amp;doi=10.1145%2F3696630.3728510&amp;partnerID=40&amp;md5=7ccb4cc7ec151d48faa10d880883e878" TargetMode="External"/><Relationship Id="rId114" Type="http://schemas.openxmlformats.org/officeDocument/2006/relationships/hyperlink" Target="https://www.scopus.com/inward/record.uri?eid=2-s2.0-105012375777&amp;doi=10.1145%2F3709358&amp;partnerID=40&amp;md5=738c84c86a2161d668b99dad09df4861" TargetMode="External"/><Relationship Id="rId18" Type="http://schemas.openxmlformats.org/officeDocument/2006/relationships/hyperlink" Target="https://www.scopus.com/inward/record.uri?eid=2-s2.0-105026939081&amp;doi=10.1145%2F3756681.3757042&amp;partnerID=40&amp;md5=4ed61629f5809eb5188affd17e966286" TargetMode="External"/><Relationship Id="rId113" Type="http://schemas.openxmlformats.org/officeDocument/2006/relationships/hyperlink" Target="https://www.scopus.com/inward/record.uri?eid=2-s2.0-85206089164&amp;doi=10.1007%2Fs10664-024-10553-6&amp;partnerID=40&amp;md5=c7e42903f3bcef0083d3240c220ae832" TargetMode="External"/><Relationship Id="rId112" Type="http://schemas.openxmlformats.org/officeDocument/2006/relationships/hyperlink" Target="https://www.scopus.com/inward/record.uri?eid=2-s2.0-105009098949&amp;doi=10.1109%2FICPC66645.2025.00052&amp;partnerID=40&amp;md5=7dd4daf3d0fd1292c3b1e9aa11b81d3d" TargetMode="External"/><Relationship Id="rId111" Type="http://schemas.openxmlformats.org/officeDocument/2006/relationships/hyperlink" Target="https://www.scopus.com/inward/record.uri?eid=2-s2.0-105027184501&amp;doi=10.1145%2F3756681.3756977&amp;partnerID=40&amp;md5=37a6ef2c016760c96c7d33dc3de2ba61" TargetMode="External"/><Relationship Id="rId84" Type="http://schemas.openxmlformats.org/officeDocument/2006/relationships/hyperlink" Target="https://www.scopus.com/inward/record.uri?eid=2-s2.0-105021592976&amp;doi=10.1109%2FJIOT.2025.3631834&amp;partnerID=40&amp;md5=0afeeab193ea37b76610ef4d3b18b4e8" TargetMode="External"/><Relationship Id="rId83" Type="http://schemas.openxmlformats.org/officeDocument/2006/relationships/hyperlink" Target="https://www.scopus.com/inward/record.uri?eid=2-s2.0-105027988340&amp;doi=10.1145%2F3731449&amp;partnerID=40&amp;md5=403c36ed6cae44e24ec86d95571275fd" TargetMode="External"/><Relationship Id="rId86" Type="http://schemas.openxmlformats.org/officeDocument/2006/relationships/hyperlink" Target="https://www.scopus.com/inward/record.uri?eid=2-s2.0-105023826718&amp;doi=10.1145%2F3719027.3744871&amp;partnerID=40&amp;md5=6460588902ccac0fdcc596daca43072d" TargetMode="External"/><Relationship Id="rId85" Type="http://schemas.openxmlformats.org/officeDocument/2006/relationships/hyperlink" Target="https://www.scopus.com/inward/record.uri?eid=2-s2.0-105032361981&amp;doi=10.1109%2FIPCCC66453.2025.11304644&amp;partnerID=40&amp;md5=0f12d942d5c3dbbb5e6eb4d1960a368c" TargetMode="External"/><Relationship Id="rId88" Type="http://schemas.openxmlformats.org/officeDocument/2006/relationships/hyperlink" Target="https://www.scopus.com/inward/record.uri?eid=2-s2.0-105020951404&amp;doi=10.1016%2Fj.trgeo.2025.101775&amp;partnerID=40&amp;md5=eeddeabae206ea4358e325d46021e4f6" TargetMode="External"/><Relationship Id="rId87" Type="http://schemas.openxmlformats.org/officeDocument/2006/relationships/hyperlink" Target="https://www.scopus.com/inward/record.uri?eid=2-s2.0-105007550068&amp;doi=10.1109%2FKST65016.2025.11003343&amp;partnerID=40&amp;md5=cfd48689ffdfac3ff2b1aa375446b15b" TargetMode="External"/><Relationship Id="rId89" Type="http://schemas.openxmlformats.org/officeDocument/2006/relationships/hyperlink" Target="https://www.scopus.com/inward/record.uri?eid=2-s2.0-85212408097&amp;doi=10.1145%2F3691620.3695016&amp;partnerID=40&amp;md5=465d5ec191bc8b20df41e158863c271e" TargetMode="External"/><Relationship Id="rId80" Type="http://schemas.openxmlformats.org/officeDocument/2006/relationships/hyperlink" Target="https://www.scopus.com/inward/record.uri?eid=2-s2.0-105023500952&amp;doi=10.3390%2Fapp152211931&amp;partnerID=40&amp;md5=7cf7b77cf45f72d1d72a6b90bfa37de3" TargetMode="External"/><Relationship Id="rId82" Type="http://schemas.openxmlformats.org/officeDocument/2006/relationships/hyperlink" Target="https://www.scopus.com/inward/record.uri?eid=2-s2.0-105016194328&amp;doi=10.1109%2FICSE-SEIP66354.2025.00059&amp;partnerID=40&amp;md5=18e4522ab38d1120d5c0cb9153b38e46" TargetMode="External"/><Relationship Id="rId81" Type="http://schemas.openxmlformats.org/officeDocument/2006/relationships/hyperlink" Target="https://www.scopus.com/inward/record.uri?eid=2-s2.0-85205001127&amp;doi=10.1109%2FIJCNN60899.2024.10650776&amp;partnerID=40&amp;md5=6913bb308da65acd9175d3c1ce1d6042"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www.scopus.com/inward/record.uri?eid=2-s2.0-85197252257&amp;doi=10.1145%2F3643916.3644434&amp;partnerID=40&amp;md5=c0b47ac58bc73d1f66a1f607fdfc846d" TargetMode="External"/><Relationship Id="rId9" Type="http://schemas.openxmlformats.org/officeDocument/2006/relationships/hyperlink" Target="https://www.scopus.com/inward/record.uri?eid=2-s2.0-105003771564&amp;doi=10.1016%2Fj.infsof.2025.107758&amp;partnerID=40&amp;md5=6c8da513028589e02692c84cd2f86749" TargetMode="External"/><Relationship Id="rId142" Type="http://schemas.openxmlformats.org/officeDocument/2006/relationships/vmlDrawing" Target="../drawings/vmlDrawing3.vml"/><Relationship Id="rId141" Type="http://schemas.openxmlformats.org/officeDocument/2006/relationships/drawing" Target="../drawings/drawing7.xml"/><Relationship Id="rId140" Type="http://schemas.openxmlformats.org/officeDocument/2006/relationships/hyperlink" Target="https://www.scopus.com/pages/publications/85215511785?origin=resultslist" TargetMode="External"/><Relationship Id="rId5" Type="http://schemas.openxmlformats.org/officeDocument/2006/relationships/hyperlink" Target="https://www.scopus.com/inward/record.uri?eid=2-s2.0-105014775272&amp;doi=10.14500%2Faro.12159&amp;partnerID=40&amp;md5=ff80062e723fd7ba80fce86ef30e6bc4" TargetMode="External"/><Relationship Id="rId6" Type="http://schemas.openxmlformats.org/officeDocument/2006/relationships/hyperlink" Target="https://www.scopus.com/inward/record.uri?eid=2-s2.0-105008497998&amp;doi=10.1145%2F3715669.3725868&amp;partnerID=40&amp;md5=2695714e6f53648945890a9ac53e3c8c" TargetMode="External"/><Relationship Id="rId7" Type="http://schemas.openxmlformats.org/officeDocument/2006/relationships/hyperlink" Target="https://www.scopus.com/inward/record.uri?eid=2-s2.0-85219553333&amp;doi=10.1145%2F3689187.3709607&amp;partnerID=40&amp;md5=122fcb4fbafebff4d02a0d0c771e4be3" TargetMode="External"/><Relationship Id="rId8" Type="http://schemas.openxmlformats.org/officeDocument/2006/relationships/hyperlink" Target="https://www.scopus.com/inward/record.uri?eid=2-s2.0-105022241452&amp;doi=10.1109%2FJSTSP.2025.3633593&amp;partnerID=40&amp;md5=ff3918a8cb9af5c5ce919bf635b000e2" TargetMode="External"/><Relationship Id="rId73" Type="http://schemas.openxmlformats.org/officeDocument/2006/relationships/hyperlink" Target="https://www.scopus.com/inward/record.uri?eid=2-s2.0-105010325514&amp;doi=10.1109%2FICSE55347.2025.00138&amp;partnerID=40&amp;md5=b0af340443e68e4146e8fed8cf8ea3c1" TargetMode="External"/><Relationship Id="rId72" Type="http://schemas.openxmlformats.org/officeDocument/2006/relationships/hyperlink" Target="https://www.scopus.com/inward/record.uri?eid=2-s2.0-105020950343&amp;doi=10.1109%2FREW66121.2025.00014&amp;partnerID=40&amp;md5=042e09eea0d799fc1751a9ebae7b4db9" TargetMode="External"/><Relationship Id="rId75" Type="http://schemas.openxmlformats.org/officeDocument/2006/relationships/hyperlink" Target="https://www.scopus.com/inward/record.uri?eid=2-s2.0-85192955028&amp;doi=10.1109%2FACCESS.2024.3397326&amp;partnerID=40&amp;md5=2108918423436b984f96abcd3f7b9b33" TargetMode="External"/><Relationship Id="rId74" Type="http://schemas.openxmlformats.org/officeDocument/2006/relationships/hyperlink" Target="https://www.scopus.com/inward/record.uri?eid=2-s2.0-85186085829&amp;doi=10.1109%2FACCESS.2024.3368915&amp;partnerID=40&amp;md5=5ee7547929cb3bab99179f011d044192" TargetMode="External"/><Relationship Id="rId77" Type="http://schemas.openxmlformats.org/officeDocument/2006/relationships/hyperlink" Target="https://www.scopus.com/inward/record.uri?eid=2-s2.0-105016633414&amp;doi=10.1109%2FMIPRO65660.2025.11131797&amp;partnerID=40&amp;md5=c5fd3b9ffbab9398d3791cce33a43c8c" TargetMode="External"/><Relationship Id="rId76" Type="http://schemas.openxmlformats.org/officeDocument/2006/relationships/hyperlink" Target="https://www.scopus.com/inward/record.uri?eid=2-s2.0-105024899531&amp;doi=10.3390%2Fapp152312545&amp;partnerID=40&amp;md5=2af4d0eb35360b292f766a33d869246b" TargetMode="External"/><Relationship Id="rId79" Type="http://schemas.openxmlformats.org/officeDocument/2006/relationships/hyperlink" Target="https://www.scopus.com/inward/record.uri?eid=2-s2.0-105024328848&amp;doi=10.1016%2Fj.infsof.2025.107960&amp;partnerID=40&amp;md5=94e38666ed840e4685efd940e65ab33e" TargetMode="External"/><Relationship Id="rId78" Type="http://schemas.openxmlformats.org/officeDocument/2006/relationships/hyperlink" Target="https://www.scopus.com/inward/record.uri?eid=2-s2.0-105016796150&amp;doi=10.1007%2Fs10515-025-00553-1&amp;partnerID=40&amp;md5=0ed86833fdc05ec9dab7af02bc36e431" TargetMode="External"/><Relationship Id="rId71" Type="http://schemas.openxmlformats.org/officeDocument/2006/relationships/hyperlink" Target="https://www.scopus.com/inward/record.uri?eid=2-s2.0-85212402351&amp;doi=10.1145%2F3691620.3695591&amp;partnerID=40&amp;md5=76b7839039d3338b0a455cef112dd35b" TargetMode="External"/><Relationship Id="rId70" Type="http://schemas.openxmlformats.org/officeDocument/2006/relationships/hyperlink" Target="https://www.scopus.com/inward/record.uri?eid=2-s2.0-85215942625&amp;doi=10.1109%2FICECCME62383.2024.10796376&amp;partnerID=40&amp;md5=67a3f526ede5b738d8d8b41ac7dd363e" TargetMode="External"/><Relationship Id="rId139" Type="http://schemas.openxmlformats.org/officeDocument/2006/relationships/hyperlink" Target="https://www.scopus.com/pages/publications/105004044722?origin=resultslist" TargetMode="External"/><Relationship Id="rId138" Type="http://schemas.openxmlformats.org/officeDocument/2006/relationships/hyperlink" Target="https://www.scopus.com/pages/publications/105032661980?origin=resultslist" TargetMode="External"/><Relationship Id="rId137" Type="http://schemas.openxmlformats.org/officeDocument/2006/relationships/hyperlink" Target="https://www.scopus.com/pages/publications/105034727290?origin=resultslist" TargetMode="External"/><Relationship Id="rId132" Type="http://schemas.openxmlformats.org/officeDocument/2006/relationships/hyperlink" Target="https://www.scopus.com/pages/publications/85195041962?origin=resultslist" TargetMode="External"/><Relationship Id="rId131" Type="http://schemas.openxmlformats.org/officeDocument/2006/relationships/hyperlink" Target="https://www.scopus.com/pages/publications/105004611444?origin=resultslist" TargetMode="External"/><Relationship Id="rId130" Type="http://schemas.openxmlformats.org/officeDocument/2006/relationships/hyperlink" Target="https://www.scopus.com/pages/publications/85195950792?origin=resultslist" TargetMode="External"/><Relationship Id="rId136" Type="http://schemas.openxmlformats.org/officeDocument/2006/relationships/hyperlink" Target="https://www.scopus.com/pages/publications/85218632450?origin=resultslist" TargetMode="External"/><Relationship Id="rId135" Type="http://schemas.openxmlformats.org/officeDocument/2006/relationships/hyperlink" Target="https://www.scopus.com/pages/publications/105034930734?origin=resultslist" TargetMode="External"/><Relationship Id="rId134" Type="http://schemas.openxmlformats.org/officeDocument/2006/relationships/hyperlink" Target="https://www.scopus.com/pages/publications/105033893310?origin=resultslist" TargetMode="External"/><Relationship Id="rId133" Type="http://schemas.openxmlformats.org/officeDocument/2006/relationships/hyperlink" Target="https://www.scopus.com/pages/publications/105000655240?origin=resultslist" TargetMode="External"/><Relationship Id="rId62" Type="http://schemas.openxmlformats.org/officeDocument/2006/relationships/hyperlink" Target="https://www.scopus.com/inward/record.uri?eid=2-s2.0-85182397320&amp;doi=10.1109%2FICTAI59109.2023.00135&amp;partnerID=40&amp;md5=62a16b349f94a0a898ce098d472a1cf9" TargetMode="External"/><Relationship Id="rId61" Type="http://schemas.openxmlformats.org/officeDocument/2006/relationships/hyperlink" Target="https://www.scopus.com/inward/record.uri?eid=2-s2.0-105030084644&amp;doi=10.1109%2FJIOT.2026.3662325&amp;partnerID=40&amp;md5=129b8767d9847d85b59614a50d7edbb9" TargetMode="External"/><Relationship Id="rId64" Type="http://schemas.openxmlformats.org/officeDocument/2006/relationships/hyperlink" Target="https://www.scopus.com/inward/record.uri?eid=2-s2.0-85203106901&amp;doi=10.1109%2FREW61692.2024.00009&amp;partnerID=40&amp;md5=695093c03c9cf5bd48956ef14c3c4403" TargetMode="External"/><Relationship Id="rId63" Type="http://schemas.openxmlformats.org/officeDocument/2006/relationships/hyperlink" Target="https://www.scopus.com/inward/record.uri?eid=2-s2.0-105017709899&amp;doi=10.1007%2Fs00521-025-11611-w&amp;partnerID=40&amp;md5=be895967f3d7ef25a3d6ac8aee52a13f" TargetMode="External"/><Relationship Id="rId66" Type="http://schemas.openxmlformats.org/officeDocument/2006/relationships/hyperlink" Target="https://www.scopus.com/inward/record.uri?eid=2-s2.0-105031892109&amp;doi=10.1109%2FICTAI66417.2025.00049&amp;partnerID=40&amp;md5=8492120f6b1df578f3dfab8096437365" TargetMode="External"/><Relationship Id="rId65" Type="http://schemas.openxmlformats.org/officeDocument/2006/relationships/hyperlink" Target="https://www.scopus.com/inward/record.uri?eid=2-s2.0-105004607802&amp;doi=10.1007%2F978-3-031-73143-3_10&amp;partnerID=40&amp;md5=2e2c65222e1135aa446588fe0da79dbc" TargetMode="External"/><Relationship Id="rId68" Type="http://schemas.openxmlformats.org/officeDocument/2006/relationships/hyperlink" Target="https://www.scopus.com/inward/record.uri?eid=2-s2.0-85214322083&amp;doi=10.1016%2Fj.patter.2024.101118&amp;partnerID=40&amp;md5=85f88aa4c573945dcd747fd3aecfb04a" TargetMode="External"/><Relationship Id="rId67" Type="http://schemas.openxmlformats.org/officeDocument/2006/relationships/hyperlink" Target="https://www.scopus.com/inward/record.uri?eid=2-s2.0-105003088481&amp;doi=10.1109%2FACCESS.2025.3556313&amp;partnerID=40&amp;md5=d03dee9ee63959df32b2c2775ab9bc2c" TargetMode="External"/><Relationship Id="rId60" Type="http://schemas.openxmlformats.org/officeDocument/2006/relationships/hyperlink" Target="https://www.scopus.com/inward/record.uri?eid=2-s2.0-105023659344&amp;doi=10.1145%2F3755881.3755977&amp;partnerID=40&amp;md5=babcff2cb79a648d1702be3e8c4b985e" TargetMode="External"/><Relationship Id="rId69" Type="http://schemas.openxmlformats.org/officeDocument/2006/relationships/hyperlink" Target="https://www.scopus.com/inward/record.uri?eid=2-s2.0-105006492184&amp;partnerID=40&amp;md5=1947a754590410799d7814a2a80e9793" TargetMode="External"/><Relationship Id="rId51" Type="http://schemas.openxmlformats.org/officeDocument/2006/relationships/hyperlink" Target="https://www.scopus.com/inward/record.uri?eid=2-s2.0-105023673001&amp;doi=10.1145%2F3755881.3755897&amp;partnerID=40&amp;md5=c31d2fbf41a687d8f44b04629adb8dee" TargetMode="External"/><Relationship Id="rId50" Type="http://schemas.openxmlformats.org/officeDocument/2006/relationships/hyperlink" Target="https://www.scopus.com/inward/record.uri?eid=2-s2.0-85218501405&amp;partnerID=40&amp;md5=38731bb3ad35228ace9d0c068d8bacea" TargetMode="External"/><Relationship Id="rId53" Type="http://schemas.openxmlformats.org/officeDocument/2006/relationships/hyperlink" Target="https://www.scopus.com/inward/record.uri?eid=2-s2.0-105011846847&amp;doi=10.1142%2FS0218194025500317&amp;partnerID=40&amp;md5=aaa14b671b62dbb34abfffeeb7083674" TargetMode="External"/><Relationship Id="rId52" Type="http://schemas.openxmlformats.org/officeDocument/2006/relationships/hyperlink" Target="https://www.scopus.com/inward/record.uri?eid=2-s2.0-105030335860&amp;doi=10.1109%2FSpeD67700.2025.11252151&amp;partnerID=40&amp;md5=7c2b1f8b4607d6ffc26f9aef88e77fe8" TargetMode="External"/><Relationship Id="rId55" Type="http://schemas.openxmlformats.org/officeDocument/2006/relationships/hyperlink" Target="https://www.scopus.com/inward/record.uri?eid=2-s2.0-85215506058&amp;doi=10.1109%2FICSME58944.2024.00012&amp;partnerID=40&amp;md5=2a11da6b4bd68c3ecbffedf0353d7dd1" TargetMode="External"/><Relationship Id="rId54" Type="http://schemas.openxmlformats.org/officeDocument/2006/relationships/hyperlink" Target="https://www.scopus.com/inward/record.uri?eid=2-s2.0-105024062977&amp;doi=10.1145%2F3746027.3755425&amp;partnerID=40&amp;md5=df02531d327d53cfb4bbdfbbab92bbbb" TargetMode="External"/><Relationship Id="rId57" Type="http://schemas.openxmlformats.org/officeDocument/2006/relationships/hyperlink" Target="https://www.scopus.com/inward/record.uri?eid=2-s2.0-105021466479&amp;doi=10.1007%2Fs10664-025-10748-5&amp;partnerID=40&amp;md5=9f553458646d01449833be1ac2d730e2" TargetMode="External"/><Relationship Id="rId56" Type="http://schemas.openxmlformats.org/officeDocument/2006/relationships/hyperlink" Target="https://www.scopus.com/inward/record.uri?eid=2-s2.0-105024473283&amp;doi=10.3233%2FFAIA251283&amp;partnerID=40&amp;md5=8fcea70fcfd64206df564e56ee0da353" TargetMode="External"/><Relationship Id="rId59" Type="http://schemas.openxmlformats.org/officeDocument/2006/relationships/hyperlink" Target="https://www.scopus.com/inward/record.uri?eid=2-s2.0-105021649909&amp;doi=10.1145%2F3759425.3763397&amp;partnerID=40&amp;md5=2645d8eee42bc6115755451d9a637876" TargetMode="External"/><Relationship Id="rId58" Type="http://schemas.openxmlformats.org/officeDocument/2006/relationships/hyperlink" Target="https://www.scopus.com/inward/record.uri?eid=2-s2.0-105020090881&amp;doi=10.32604%2Fcmc.2025.070195&amp;partnerID=40&amp;md5=fa8eb7b20dd5cb84496dce7f158efc9b" TargetMode="External"/></Relationships>
</file>

<file path=xl/worksheets/_rels/sheet8.xml.rels><?xml version="1.0" encoding="UTF-8" standalone="yes"?><Relationships xmlns="http://schemas.openxmlformats.org/package/2006/relationships"><Relationship Id="rId11" Type="http://schemas.openxmlformats.org/officeDocument/2006/relationships/hyperlink" Target="https://www.scopus.com/inward/record.uri?eid=2-s2.0-105016796150&amp;doi=10.1007%2Fs10515-025-00553-1&amp;partnerID=40&amp;md5=0ed86833fdc05ec9dab7af02bc36e431" TargetMode="External"/><Relationship Id="rId10" Type="http://schemas.openxmlformats.org/officeDocument/2006/relationships/hyperlink" Target="https://ieeexplore.ieee.org/document/11252151" TargetMode="External"/><Relationship Id="rId13" Type="http://schemas.openxmlformats.org/officeDocument/2006/relationships/hyperlink" Target="https://www.scopus.com/inward/record.uri?eid=2-s2.0-105009098949&amp;doi=10.1109%2FICPC66645.2025.00052&amp;partnerID=40&amp;md5=7dd4daf3d0fd1292c3b1e9aa11b81d3d" TargetMode="External"/><Relationship Id="rId12" Type="http://schemas.openxmlformats.org/officeDocument/2006/relationships/hyperlink" Target="https://dl.acm.org/doi/abs/10.1007/s10515-025-00553-1" TargetMode="External"/><Relationship Id="rId15" Type="http://schemas.openxmlformats.org/officeDocument/2006/relationships/hyperlink" Target="https://www.scopus.com/inward/record.uri?eid=2-s2.0-105021232312&amp;doi=10.1016%2Fj.neucom.2025.131928&amp;partnerID=40&amp;md5=8f98dcfe0b5a118fc43562bbb262db2c" TargetMode="External"/><Relationship Id="rId14" Type="http://schemas.openxmlformats.org/officeDocument/2006/relationships/hyperlink" Target="https://dl.acm.org/doi/abs/10.1109/ICPC66645.2025.00052" TargetMode="External"/><Relationship Id="rId17" Type="http://schemas.openxmlformats.org/officeDocument/2006/relationships/drawing" Target="../drawings/drawing8.xml"/><Relationship Id="rId16" Type="http://schemas.openxmlformats.org/officeDocument/2006/relationships/hyperlink" Target="https://arxiv.org/pdf/2403.02901v2" TargetMode="External"/><Relationship Id="rId1" Type="http://schemas.openxmlformats.org/officeDocument/2006/relationships/hyperlink" Target="https://www.scopus.com/inward/record.uri?eid=2-s2.0-85206089164&amp;doi=10.1007%2Fs10664-024-10553-6&amp;partnerID=40&amp;md5=c7e42903f3bcef0083d3240c220ae832" TargetMode="External"/><Relationship Id="rId2" Type="http://schemas.openxmlformats.org/officeDocument/2006/relationships/hyperlink" Target="https://dl.acm.org/doi/abs/10.1007/s10664-024-10553-6" TargetMode="External"/><Relationship Id="rId3" Type="http://schemas.openxmlformats.org/officeDocument/2006/relationships/hyperlink" Target="https://www.scopus.com/inward/record.uri?eid=2-s2.0-105013966120&amp;doi=10.1145%2F3696630.3728510&amp;partnerID=40&amp;md5=7ccb4cc7ec151d48faa10d880883e878" TargetMode="External"/><Relationship Id="rId4" Type="http://schemas.openxmlformats.org/officeDocument/2006/relationships/hyperlink" Target="https://arxiv.org/pdf/2503.14936" TargetMode="External"/><Relationship Id="rId9" Type="http://schemas.openxmlformats.org/officeDocument/2006/relationships/hyperlink" Target="https://www.scopus.com/inward/record.uri?eid=2-s2.0-105030335860&amp;doi=10.1109%2FSpeD67700.2025.11252151&amp;partnerID=40&amp;md5=7c2b1f8b4607d6ffc26f9aef88e77fe8" TargetMode="External"/><Relationship Id="rId5" Type="http://schemas.openxmlformats.org/officeDocument/2006/relationships/hyperlink" Target="https://www.scopus.com/inward/record.uri?eid=2-s2.0-105012740279&amp;doi=10.1016%2Fj.jss.2025.112580&amp;partnerID=40&amp;md5=9e727f587da639a9b2d055a362cc42c7" TargetMode="External"/><Relationship Id="rId6" Type="http://schemas.openxmlformats.org/officeDocument/2006/relationships/hyperlink" Target="https://arxiv.org/pdf/2408.09006" TargetMode="External"/><Relationship Id="rId7" Type="http://schemas.openxmlformats.org/officeDocument/2006/relationships/hyperlink" Target="https://www.scopus.com/inward/record.uri?eid=2-s2.0-105010316207&amp;doi=10.1109%2FICSE55347.2025.00034&amp;partnerID=40&amp;md5=8af2e18eee850e3130ccc2b82247a8fa" TargetMode="External"/><Relationship Id="rId8" Type="http://schemas.openxmlformats.org/officeDocument/2006/relationships/hyperlink" Target="https://arxiv.org/pdf/2407.07959" TargetMode="External"/></Relationships>
</file>

<file path=xl/worksheets/_rels/sheet9.xml.rels><?xml version="1.0" encoding="UTF-8" standalone="yes"?><Relationships xmlns="http://schemas.openxmlformats.org/package/2006/relationships"><Relationship Id="rId31" Type="http://schemas.openxmlformats.org/officeDocument/2006/relationships/hyperlink" Target="https://www.scopus.com/inward/record.uri?eid=2-s2.0-105009061368&amp;doi=10.1109%2FICPC66645.2025.00040&amp;partnerID=40&amp;md5=215558fef773bd53d6066b7ad0b24159" TargetMode="External"/><Relationship Id="rId30" Type="http://schemas.openxmlformats.org/officeDocument/2006/relationships/hyperlink" Target="https://www.scopus.com/inward/record.uri?eid=2-s2.0-105030481681&amp;doi=10.1109%2FAPSIPAASC65261.2025.11249099&amp;partnerID=40&amp;md5=481639e1be57e0002dc780c32984ca00" TargetMode="External"/><Relationship Id="rId33" Type="http://schemas.openxmlformats.org/officeDocument/2006/relationships/hyperlink" Target="https://www.scopus.com/inward/record.uri?eid=2-s2.0-105015769039&amp;doi=10.1109%2FETCC65847.2025.11108633&amp;partnerID=40&amp;md5=a6d75e1caa81dfcda44cc5a97baa6c98" TargetMode="External"/><Relationship Id="rId32" Type="http://schemas.openxmlformats.org/officeDocument/2006/relationships/hyperlink" Target="https://www.scopus.com/inward/record.uri?eid=2-s2.0-85192955028&amp;doi=10.1109%2FACCESS.2024.3397326&amp;partnerID=40&amp;md5=2108918423436b984f96abcd3f7b9b33" TargetMode="External"/><Relationship Id="rId35" Type="http://schemas.openxmlformats.org/officeDocument/2006/relationships/drawing" Target="../drawings/drawing9.xml"/><Relationship Id="rId34" Type="http://schemas.openxmlformats.org/officeDocument/2006/relationships/hyperlink" Target="https://www.scopus.com/inward/record.uri?eid=2-s2.0-85197463544&amp;doi=10.1145%2F3661167.3661210&amp;partnerID=40&amp;md5=64825fbab3e63e9e5f51f489321353c0" TargetMode="External"/><Relationship Id="rId20" Type="http://schemas.openxmlformats.org/officeDocument/2006/relationships/hyperlink" Target="https://www.scopus.com/inward/record.uri?eid=2-s2.0-105025130125&amp;doi=10.1007%2Fs11280-025-01395-3&amp;partnerID=40&amp;md5=668a015103ca37081993bb9cbd4dac3d" TargetMode="External"/><Relationship Id="rId22" Type="http://schemas.openxmlformats.org/officeDocument/2006/relationships/hyperlink" Target="https://www.scopus.com/inward/record.uri?eid=2-s2.0-105027165929&amp;doi=10.1007%2Fs10515-025-00588-4&amp;partnerID=40&amp;md5=3c96bfb655eafea7b3770af734b2c748" TargetMode="External"/><Relationship Id="rId21" Type="http://schemas.openxmlformats.org/officeDocument/2006/relationships/hyperlink" Target="https://www.scopus.com/inward/record.uri?eid=2-s2.0-105018801145&amp;doi=10.1109%2FQRS65678.2025.00028&amp;partnerID=40&amp;md5=41f42f78078cfce1e03e880523168453" TargetMode="External"/><Relationship Id="rId24" Type="http://schemas.openxmlformats.org/officeDocument/2006/relationships/hyperlink" Target="https://www.scopus.com/inward/record.uri?eid=2-s2.0-105016202532&amp;doi=10.1109%2FCOMPSAC65507.2025.00157&amp;partnerID=40&amp;md5=d8f89ce13feba968cc7560cda21fe301" TargetMode="External"/><Relationship Id="rId23" Type="http://schemas.openxmlformats.org/officeDocument/2006/relationships/hyperlink" Target="https://www.scopus.com/inward/record.uri?eid=2-s2.0-105027988340&amp;doi=10.1145%2F3731449&amp;partnerID=40&amp;md5=403c36ed6cae44e24ec86d95571275fd" TargetMode="External"/><Relationship Id="rId26" Type="http://schemas.openxmlformats.org/officeDocument/2006/relationships/hyperlink" Target="https://www.scopus.com/inward/record.uri?eid=2-s2.0-105014435609&amp;doi=10.1007%2F978-3-032-00071-2_10&amp;partnerID=40&amp;md5=d2f62cb84c4ee6e22e5182e3a09501a2" TargetMode="External"/><Relationship Id="rId25" Type="http://schemas.openxmlformats.org/officeDocument/2006/relationships/hyperlink" Target="https://www.scopus.com/inward/record.uri?eid=2-s2.0-85215507252&amp;doi=10.1109%2FICSME58944.2024.00073&amp;partnerID=40&amp;md5=7b0a1bf20daa381d914cc7c434256dfa" TargetMode="External"/><Relationship Id="rId28" Type="http://schemas.openxmlformats.org/officeDocument/2006/relationships/hyperlink" Target="https://www.scopus.com/inward/record.uri?eid=2-s2.0-85212408097&amp;doi=10.1145%2F3691620.3695016&amp;partnerID=40&amp;md5=465d5ec191bc8b20df41e158863c271e" TargetMode="External"/><Relationship Id="rId27" Type="http://schemas.openxmlformats.org/officeDocument/2006/relationships/hyperlink" Target="https://www.scopus.com/inward/record.uri?eid=2-s2.0-105007550068&amp;doi=10.1109%2FKST65016.2025.11003343&amp;partnerID=40&amp;md5=cfd48689ffdfac3ff2b1aa375446b15b" TargetMode="External"/><Relationship Id="rId29" Type="http://schemas.openxmlformats.org/officeDocument/2006/relationships/hyperlink" Target="https://www.scopus.com/inward/record.uri?eid=2-s2.0-105013965108&amp;doi=10.1145%2F3696630.3728557&amp;partnerID=40&amp;md5=bae0456855ff48b6bcac567b9542cb55" TargetMode="External"/><Relationship Id="rId11" Type="http://schemas.openxmlformats.org/officeDocument/2006/relationships/hyperlink" Target="https://www.scopus.com/inward/record.uri?eid=2-s2.0-105021466479&amp;doi=10.1007%2Fs10664-025-10748-5&amp;partnerID=40&amp;md5=9f553458646d01449833be1ac2d730e2" TargetMode="External"/><Relationship Id="rId10" Type="http://schemas.openxmlformats.org/officeDocument/2006/relationships/hyperlink" Target="https://www.scopus.com/inward/record.uri?eid=2-s2.0-105012459072&amp;doi=10.1002%2Fsmr.70032&amp;partnerID=40&amp;md5=d6839a6c1be81e59714b13cac009ba3d" TargetMode="External"/><Relationship Id="rId13" Type="http://schemas.openxmlformats.org/officeDocument/2006/relationships/hyperlink" Target="https://www.scopus.com/inward/record.uri?eid=2-s2.0-85182397320&amp;doi=10.1109%2FICTAI59109.2023.00135&amp;partnerID=40&amp;md5=62a16b349f94a0a898ce098d472a1cf9" TargetMode="External"/><Relationship Id="rId12" Type="http://schemas.openxmlformats.org/officeDocument/2006/relationships/hyperlink" Target="https://www.scopus.com/inward/record.uri?eid=2-s2.0-85215506058&amp;doi=10.1109%2FICSME58944.2024.00012&amp;partnerID=40&amp;md5=2a11da6b4bd68c3ecbffedf0353d7dd1" TargetMode="External"/><Relationship Id="rId15" Type="http://schemas.openxmlformats.org/officeDocument/2006/relationships/hyperlink" Target="https://www.scopus.com/inward/record.uri?eid=2-s2.0-105020018601&amp;doi=10.1109%2FRE63999.2025.00047&amp;partnerID=40&amp;md5=dc40fe22e38756b6cbe729de04c39900" TargetMode="External"/><Relationship Id="rId14" Type="http://schemas.openxmlformats.org/officeDocument/2006/relationships/hyperlink" Target="https://www.scopus.com/inward/record.uri?eid=2-s2.0-105011846847&amp;doi=10.1142%2FS0218194025500317&amp;partnerID=40&amp;md5=aaa14b671b62dbb34abfffeeb7083674" TargetMode="External"/><Relationship Id="rId17" Type="http://schemas.openxmlformats.org/officeDocument/2006/relationships/hyperlink" Target="https://www.scopus.com/inward/record.uri?eid=2-s2.0-85205001127&amp;doi=10.1109%2FIJCNN60899.2024.10650776&amp;partnerID=40&amp;md5=6913bb308da65acd9175d3c1ce1d6042" TargetMode="External"/><Relationship Id="rId16" Type="http://schemas.openxmlformats.org/officeDocument/2006/relationships/hyperlink" Target="https://www.scopus.com/inward/record.uri?eid=2-s2.0-85186085829&amp;doi=10.1109%2FACCESS.2024.3368915&amp;partnerID=40&amp;md5=5ee7547929cb3bab99179f011d044192" TargetMode="External"/><Relationship Id="rId19" Type="http://schemas.openxmlformats.org/officeDocument/2006/relationships/hyperlink" Target="https://www.scopus.com/inward/record.uri?eid=2-s2.0-105023693949&amp;doi=10.1109%2FQRS-C65679.2025.00108&amp;partnerID=40&amp;md5=299ac4f1d173cbfc5ea3f791e773faa1" TargetMode="External"/><Relationship Id="rId18" Type="http://schemas.openxmlformats.org/officeDocument/2006/relationships/hyperlink" Target="https://www.scopus.com/inward/record.uri?eid=2-s2.0-105031453566&amp;doi=10.1109%2FUEMCON67449.2025.11267548&amp;partnerID=40&amp;md5=89d1bbfb2d2d121e261b1838c1d2fb77" TargetMode="External"/><Relationship Id="rId1" Type="http://schemas.openxmlformats.org/officeDocument/2006/relationships/hyperlink" Target="https://www.scopus.com/inward/record.uri?eid=2-s2.0-85197252257&amp;doi=10.1145%2F3643916.3644434&amp;partnerID=40&amp;md5=c0b47ac58bc73d1f66a1f607fdfc846d" TargetMode="External"/><Relationship Id="rId2" Type="http://schemas.openxmlformats.org/officeDocument/2006/relationships/hyperlink" Target="https://www.scopus.com/inward/record.uri?eid=2-s2.0-85218021441&amp;doi=10.1145%2F3649409.3691092&amp;partnerID=40&amp;md5=e4cc00971c1b1324f7bf6a23d4f5fc40" TargetMode="External"/><Relationship Id="rId3" Type="http://schemas.openxmlformats.org/officeDocument/2006/relationships/hyperlink" Target="https://www.scopus.com/inward/record.uri?eid=2-s2.0-105017655020&amp;doi=10.1109%2FSERA65747.2025.11154515&amp;partnerID=40&amp;md5=11a15358fbc93a83299d013a25506537" TargetMode="External"/><Relationship Id="rId4" Type="http://schemas.openxmlformats.org/officeDocument/2006/relationships/hyperlink" Target="https://www.scopus.com/inward/record.uri?eid=2-s2.0-85197778722&amp;doi=10.1016%2Fj.jss.2024.112149&amp;partnerID=40&amp;md5=8ace59c5b450bdf490afabaa558508c3" TargetMode="External"/><Relationship Id="rId9" Type="http://schemas.openxmlformats.org/officeDocument/2006/relationships/hyperlink" Target="https://www.scopus.com/inward/record.uri?eid=2-s2.0-85218501405&amp;partnerID=40&amp;md5=38731bb3ad35228ace9d0c068d8bacea" TargetMode="External"/><Relationship Id="rId5" Type="http://schemas.openxmlformats.org/officeDocument/2006/relationships/hyperlink" Target="https://www.scopus.com/inward/record.uri?eid=2-s2.0-85177443935&amp;doi=10.1109%2FICoDSE59534.2023.10292037&amp;partnerID=40&amp;md5=d723bdf7855c1d5d5df15008dae2b64a" TargetMode="External"/><Relationship Id="rId6" Type="http://schemas.openxmlformats.org/officeDocument/2006/relationships/hyperlink" Target="https://www.scopus.com/inward/record.uri?eid=2-s2.0-105009159639&amp;doi=10.1109%2FLLM4Code66737.2025.00023&amp;partnerID=40&amp;md5=ca3a733a35d3c5de5dfda64b3437ded6" TargetMode="External"/><Relationship Id="rId7" Type="http://schemas.openxmlformats.org/officeDocument/2006/relationships/hyperlink" Target="https://www.scopus.com/inward/record.uri?eid=2-s2.0-85207845559&amp;doi=10.1109%2FVL%2FHCC60511.2024.00014&amp;partnerID=40&amp;md5=7f2e6af3e62e59f2daab475687c17b02" TargetMode="External"/><Relationship Id="rId8" Type="http://schemas.openxmlformats.org/officeDocument/2006/relationships/hyperlink" Target="https://www.scopus.com/inward/record.uri?eid=2-s2.0-85174402797&amp;doi=10.1109%2FRE57278.2023.00025&amp;partnerID=40&amp;md5=23fe4ec4b79f151b9b95ed1b739cc7f5"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s>
  <sheetData>
    <row r="1">
      <c r="A1" s="1" t="s">
        <v>0</v>
      </c>
      <c r="B1" s="2" t="s">
        <v>1</v>
      </c>
    </row>
    <row r="2">
      <c r="A2" s="1" t="s">
        <v>2</v>
      </c>
      <c r="B2" s="3">
        <v>46108.0</v>
      </c>
    </row>
    <row r="3">
      <c r="A3" s="1" t="s">
        <v>3</v>
      </c>
      <c r="B3" s="2" t="s">
        <v>4</v>
      </c>
    </row>
    <row r="4">
      <c r="A4" s="1" t="s">
        <v>5</v>
      </c>
      <c r="B4" s="2">
        <v>119.0</v>
      </c>
    </row>
    <row r="6">
      <c r="A6" s="1" t="s">
        <v>6</v>
      </c>
    </row>
    <row r="7">
      <c r="A7" s="2" t="s">
        <v>7</v>
      </c>
    </row>
    <row r="8">
      <c r="A8" s="2" t="s">
        <v>8</v>
      </c>
    </row>
    <row r="9">
      <c r="A9" s="2" t="s">
        <v>9</v>
      </c>
    </row>
    <row r="12">
      <c r="A12" s="1" t="s">
        <v>10</v>
      </c>
    </row>
    <row r="13">
      <c r="A13" s="2" t="s">
        <v>11</v>
      </c>
    </row>
    <row r="14">
      <c r="A14" s="2" t="s">
        <v>12</v>
      </c>
    </row>
    <row r="15">
      <c r="A15" s="2" t="s">
        <v>13</v>
      </c>
    </row>
    <row r="16">
      <c r="A16" s="2" t="s">
        <v>14</v>
      </c>
    </row>
    <row r="17">
      <c r="A17" s="2" t="s">
        <v>15</v>
      </c>
    </row>
    <row r="19">
      <c r="A19" s="1" t="s">
        <v>16</v>
      </c>
    </row>
    <row r="20">
      <c r="A20" s="2" t="s">
        <v>17</v>
      </c>
    </row>
    <row r="21">
      <c r="A21" s="2" t="s">
        <v>18</v>
      </c>
    </row>
    <row r="24">
      <c r="A24" s="1"/>
    </row>
    <row r="31">
      <c r="A31" s="1"/>
    </row>
    <row r="38">
      <c r="A38"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s>
  <sheetData>
    <row r="1">
      <c r="A1" s="4" t="s">
        <v>19</v>
      </c>
      <c r="B1" s="5" t="s">
        <v>20</v>
      </c>
      <c r="C1" s="5" t="s">
        <v>21</v>
      </c>
      <c r="D1" s="5" t="s">
        <v>22</v>
      </c>
      <c r="E1" s="5" t="s">
        <v>23</v>
      </c>
      <c r="F1" s="5" t="s">
        <v>24</v>
      </c>
      <c r="G1" s="5" t="s">
        <v>25</v>
      </c>
      <c r="H1" s="5" t="s">
        <v>26</v>
      </c>
      <c r="I1" s="5" t="s">
        <v>27</v>
      </c>
      <c r="J1" s="5" t="s">
        <v>28</v>
      </c>
      <c r="K1" s="5" t="s">
        <v>29</v>
      </c>
      <c r="L1" s="5" t="s">
        <v>30</v>
      </c>
      <c r="M1" s="5" t="s">
        <v>31</v>
      </c>
      <c r="N1" s="5" t="s">
        <v>32</v>
      </c>
      <c r="O1" s="5" t="s">
        <v>33</v>
      </c>
      <c r="P1" s="5" t="s">
        <v>34</v>
      </c>
      <c r="Q1" s="5" t="s">
        <v>35</v>
      </c>
      <c r="R1" s="5" t="s">
        <v>36</v>
      </c>
      <c r="S1" s="5" t="s">
        <v>37</v>
      </c>
      <c r="T1" s="5" t="s">
        <v>38</v>
      </c>
      <c r="U1" s="5" t="s">
        <v>39</v>
      </c>
      <c r="V1" s="5" t="s">
        <v>40</v>
      </c>
      <c r="W1" s="5" t="s">
        <v>41</v>
      </c>
      <c r="X1" s="5" t="s">
        <v>42</v>
      </c>
      <c r="Y1" s="5" t="s">
        <v>43</v>
      </c>
      <c r="Z1" s="5" t="s">
        <v>44</v>
      </c>
      <c r="AA1" s="5" t="s">
        <v>45</v>
      </c>
      <c r="AB1" s="5" t="s">
        <v>46</v>
      </c>
      <c r="AC1" s="5" t="s">
        <v>47</v>
      </c>
      <c r="AD1" s="5" t="s">
        <v>48</v>
      </c>
      <c r="AE1" s="5" t="s">
        <v>49</v>
      </c>
      <c r="AF1" s="5" t="s">
        <v>50</v>
      </c>
      <c r="AG1" s="5" t="s">
        <v>51</v>
      </c>
      <c r="AH1" s="5" t="s">
        <v>52</v>
      </c>
      <c r="AI1" s="5" t="s">
        <v>53</v>
      </c>
      <c r="AJ1" s="5" t="s">
        <v>54</v>
      </c>
      <c r="AK1" s="5" t="s">
        <v>55</v>
      </c>
      <c r="AL1" s="5" t="s">
        <v>56</v>
      </c>
      <c r="AM1" s="5" t="s">
        <v>57</v>
      </c>
      <c r="AN1" s="5" t="s">
        <v>58</v>
      </c>
      <c r="AO1" s="5" t="s">
        <v>59</v>
      </c>
      <c r="AP1" s="5" t="s">
        <v>60</v>
      </c>
      <c r="AQ1" s="5" t="s">
        <v>61</v>
      </c>
      <c r="AR1" s="5" t="s">
        <v>62</v>
      </c>
      <c r="AS1" s="5" t="s">
        <v>63</v>
      </c>
      <c r="AT1" s="5" t="s">
        <v>64</v>
      </c>
    </row>
    <row r="2">
      <c r="A2" s="6">
        <f t="array" ref="A2:A120">SEQUENCE(119,1,1,1)</f>
        <v>1</v>
      </c>
      <c r="B2" s="7" t="s">
        <v>65</v>
      </c>
      <c r="C2" s="7" t="s">
        <v>66</v>
      </c>
      <c r="D2" s="8">
        <v>5.85766295E10</v>
      </c>
      <c r="E2" s="7" t="s">
        <v>67</v>
      </c>
      <c r="F2" s="8">
        <v>2025.0</v>
      </c>
      <c r="G2" s="7" t="s">
        <v>68</v>
      </c>
      <c r="H2" s="7"/>
      <c r="I2" s="7"/>
      <c r="J2" s="7"/>
      <c r="K2" s="8">
        <v>208.0</v>
      </c>
      <c r="L2" s="8">
        <v>210.0</v>
      </c>
      <c r="M2" s="8">
        <v>0.0</v>
      </c>
      <c r="N2" s="7" t="s">
        <v>69</v>
      </c>
      <c r="O2" s="9" t="s">
        <v>70</v>
      </c>
      <c r="P2" s="7" t="s">
        <v>71</v>
      </c>
      <c r="Q2" s="7" t="s">
        <v>72</v>
      </c>
      <c r="R2" s="7" t="s">
        <v>73</v>
      </c>
      <c r="S2" s="7" t="s">
        <v>74</v>
      </c>
      <c r="T2" s="7" t="s">
        <v>75</v>
      </c>
      <c r="U2" s="7"/>
      <c r="V2" s="7"/>
      <c r="W2" s="7"/>
      <c r="X2" s="7"/>
      <c r="Y2" s="7"/>
      <c r="Z2" s="7"/>
      <c r="AA2" s="7" t="s">
        <v>76</v>
      </c>
      <c r="AB2" s="7" t="s">
        <v>77</v>
      </c>
      <c r="AC2" s="7"/>
      <c r="AD2" s="7" t="s">
        <v>78</v>
      </c>
      <c r="AE2" s="7"/>
      <c r="AF2" s="7" t="s">
        <v>79</v>
      </c>
      <c r="AG2" s="7" t="s">
        <v>80</v>
      </c>
      <c r="AH2" s="7" t="s">
        <v>81</v>
      </c>
      <c r="AI2" s="8">
        <v>209532.0</v>
      </c>
      <c r="AJ2" s="8">
        <v>2705257.0</v>
      </c>
      <c r="AK2" s="7" t="s">
        <v>82</v>
      </c>
      <c r="AL2" s="7" t="s">
        <v>83</v>
      </c>
      <c r="AM2" s="7"/>
      <c r="AN2" s="7" t="s">
        <v>84</v>
      </c>
      <c r="AO2" s="7" t="s">
        <v>85</v>
      </c>
      <c r="AP2" s="7" t="s">
        <v>86</v>
      </c>
      <c r="AQ2" s="7" t="s">
        <v>87</v>
      </c>
      <c r="AR2" s="7"/>
      <c r="AS2" s="7" t="s">
        <v>4</v>
      </c>
      <c r="AT2" s="10" t="s">
        <v>88</v>
      </c>
    </row>
    <row r="3">
      <c r="A3" s="6">
        <v>2.0</v>
      </c>
      <c r="B3" s="7" t="s">
        <v>89</v>
      </c>
      <c r="C3" s="7" t="s">
        <v>90</v>
      </c>
      <c r="D3" s="7" t="s">
        <v>91</v>
      </c>
      <c r="E3" s="7" t="s">
        <v>92</v>
      </c>
      <c r="F3" s="8">
        <v>2024.0</v>
      </c>
      <c r="G3" s="7" t="s">
        <v>93</v>
      </c>
      <c r="H3" s="7"/>
      <c r="I3" s="7"/>
      <c r="J3" s="7"/>
      <c r="K3" s="8">
        <v>47.0</v>
      </c>
      <c r="L3" s="8">
        <v>51.0</v>
      </c>
      <c r="M3" s="8">
        <v>15.0</v>
      </c>
      <c r="N3" s="7" t="s">
        <v>94</v>
      </c>
      <c r="O3" s="9" t="s">
        <v>95</v>
      </c>
      <c r="P3" s="7" t="s">
        <v>96</v>
      </c>
      <c r="Q3" s="7" t="s">
        <v>97</v>
      </c>
      <c r="R3" s="7" t="s">
        <v>98</v>
      </c>
      <c r="S3" s="7" t="s">
        <v>99</v>
      </c>
      <c r="T3" s="7" t="s">
        <v>100</v>
      </c>
      <c r="U3" s="7"/>
      <c r="V3" s="7"/>
      <c r="W3" s="7"/>
      <c r="X3" s="7"/>
      <c r="Y3" s="7" t="s">
        <v>101</v>
      </c>
      <c r="Z3" s="7" t="s">
        <v>102</v>
      </c>
      <c r="AA3" s="7" t="s">
        <v>103</v>
      </c>
      <c r="AB3" s="7" t="s">
        <v>104</v>
      </c>
      <c r="AC3" s="7"/>
      <c r="AD3" s="7" t="s">
        <v>78</v>
      </c>
      <c r="AE3" s="7" t="s">
        <v>105</v>
      </c>
      <c r="AF3" s="7" t="s">
        <v>106</v>
      </c>
      <c r="AG3" s="7" t="s">
        <v>107</v>
      </c>
      <c r="AH3" s="7" t="s">
        <v>108</v>
      </c>
      <c r="AI3" s="8">
        <v>200337.0</v>
      </c>
      <c r="AJ3" s="8">
        <v>2.6437147E7</v>
      </c>
      <c r="AK3" s="7" t="s">
        <v>109</v>
      </c>
      <c r="AL3" s="7"/>
      <c r="AM3" s="7"/>
      <c r="AN3" s="7" t="s">
        <v>84</v>
      </c>
      <c r="AO3" s="7" t="s">
        <v>110</v>
      </c>
      <c r="AP3" s="7" t="s">
        <v>86</v>
      </c>
      <c r="AQ3" s="7" t="s">
        <v>87</v>
      </c>
      <c r="AR3" s="7" t="s">
        <v>111</v>
      </c>
      <c r="AS3" s="7" t="s">
        <v>4</v>
      </c>
      <c r="AT3" s="10" t="s">
        <v>112</v>
      </c>
    </row>
    <row r="4">
      <c r="A4" s="6">
        <v>3.0</v>
      </c>
      <c r="B4" s="7" t="s">
        <v>113</v>
      </c>
      <c r="C4" s="7" t="s">
        <v>114</v>
      </c>
      <c r="D4" s="7" t="s">
        <v>115</v>
      </c>
      <c r="E4" s="7" t="s">
        <v>116</v>
      </c>
      <c r="F4" s="8">
        <v>2024.0</v>
      </c>
      <c r="G4" s="7" t="s">
        <v>117</v>
      </c>
      <c r="H4" s="8">
        <v>36.0</v>
      </c>
      <c r="I4" s="8">
        <v>2.0</v>
      </c>
      <c r="J4" s="8">
        <v>101865.0</v>
      </c>
      <c r="K4" s="7"/>
      <c r="L4" s="7"/>
      <c r="M4" s="8">
        <v>10.0</v>
      </c>
      <c r="N4" s="7" t="s">
        <v>118</v>
      </c>
      <c r="O4" s="9" t="s">
        <v>119</v>
      </c>
      <c r="P4" s="7" t="s">
        <v>120</v>
      </c>
      <c r="Q4" s="7" t="s">
        <v>121</v>
      </c>
      <c r="R4" s="7" t="s">
        <v>122</v>
      </c>
      <c r="S4" s="7" t="s">
        <v>123</v>
      </c>
      <c r="T4" s="7"/>
      <c r="U4" s="7"/>
      <c r="V4" s="7"/>
      <c r="W4" s="7"/>
      <c r="X4" s="7"/>
      <c r="Y4" s="7"/>
      <c r="Z4" s="7"/>
      <c r="AA4" s="7" t="s">
        <v>124</v>
      </c>
      <c r="AB4" s="7" t="s">
        <v>125</v>
      </c>
      <c r="AC4" s="7"/>
      <c r="AD4" s="7" t="s">
        <v>126</v>
      </c>
      <c r="AE4" s="7"/>
      <c r="AF4" s="7"/>
      <c r="AG4" s="7"/>
      <c r="AH4" s="7"/>
      <c r="AI4" s="7"/>
      <c r="AJ4" s="8">
        <v>1.3191578E7</v>
      </c>
      <c r="AK4" s="7"/>
      <c r="AL4" s="7"/>
      <c r="AM4" s="7"/>
      <c r="AN4" s="7" t="s">
        <v>84</v>
      </c>
      <c r="AO4" s="7" t="s">
        <v>127</v>
      </c>
      <c r="AP4" s="7" t="s">
        <v>128</v>
      </c>
      <c r="AQ4" s="7" t="s">
        <v>87</v>
      </c>
      <c r="AR4" s="7" t="s">
        <v>129</v>
      </c>
      <c r="AS4" s="7" t="s">
        <v>4</v>
      </c>
      <c r="AT4" s="10" t="s">
        <v>130</v>
      </c>
    </row>
    <row r="5">
      <c r="A5" s="6">
        <v>4.0</v>
      </c>
      <c r="B5" s="7" t="s">
        <v>131</v>
      </c>
      <c r="C5" s="7" t="s">
        <v>132</v>
      </c>
      <c r="D5" s="7" t="s">
        <v>133</v>
      </c>
      <c r="E5" s="7" t="s">
        <v>134</v>
      </c>
      <c r="F5" s="8">
        <v>2025.0</v>
      </c>
      <c r="G5" s="7" t="s">
        <v>135</v>
      </c>
      <c r="H5" s="7"/>
      <c r="I5" s="7"/>
      <c r="J5" s="7"/>
      <c r="K5" s="7"/>
      <c r="L5" s="7"/>
      <c r="M5" s="8">
        <v>0.0</v>
      </c>
      <c r="N5" s="7" t="s">
        <v>136</v>
      </c>
      <c r="O5" s="9" t="s">
        <v>137</v>
      </c>
      <c r="P5" s="7" t="s">
        <v>138</v>
      </c>
      <c r="Q5" s="7" t="s">
        <v>139</v>
      </c>
      <c r="R5" s="7" t="s">
        <v>140</v>
      </c>
      <c r="S5" s="7" t="s">
        <v>141</v>
      </c>
      <c r="T5" s="7" t="s">
        <v>142</v>
      </c>
      <c r="U5" s="7"/>
      <c r="V5" s="7"/>
      <c r="W5" s="7"/>
      <c r="X5" s="7"/>
      <c r="Y5" s="7"/>
      <c r="Z5" s="7"/>
      <c r="AA5" s="7" t="s">
        <v>143</v>
      </c>
      <c r="AB5" s="7"/>
      <c r="AC5" s="7"/>
      <c r="AD5" s="7" t="s">
        <v>144</v>
      </c>
      <c r="AE5" s="7"/>
      <c r="AF5" s="7" t="s">
        <v>135</v>
      </c>
      <c r="AG5" s="7" t="s">
        <v>145</v>
      </c>
      <c r="AH5" s="7" t="s">
        <v>146</v>
      </c>
      <c r="AI5" s="8">
        <v>214381.0</v>
      </c>
      <c r="AJ5" s="7"/>
      <c r="AK5" s="7" t="s">
        <v>147</v>
      </c>
      <c r="AL5" s="7"/>
      <c r="AM5" s="7"/>
      <c r="AN5" s="7" t="s">
        <v>84</v>
      </c>
      <c r="AO5" s="7" t="s">
        <v>148</v>
      </c>
      <c r="AP5" s="7" t="s">
        <v>86</v>
      </c>
      <c r="AQ5" s="7" t="s">
        <v>87</v>
      </c>
      <c r="AR5" s="7"/>
      <c r="AS5" s="7" t="s">
        <v>4</v>
      </c>
      <c r="AT5" s="10" t="s">
        <v>149</v>
      </c>
    </row>
    <row r="6">
      <c r="A6" s="6">
        <v>5.0</v>
      </c>
      <c r="B6" s="7" t="s">
        <v>150</v>
      </c>
      <c r="C6" s="7" t="s">
        <v>151</v>
      </c>
      <c r="D6" s="7" t="s">
        <v>152</v>
      </c>
      <c r="E6" s="7" t="s">
        <v>153</v>
      </c>
      <c r="F6" s="8">
        <v>2024.0</v>
      </c>
      <c r="G6" s="7" t="s">
        <v>154</v>
      </c>
      <c r="H6" s="7"/>
      <c r="I6" s="7"/>
      <c r="J6" s="7"/>
      <c r="K6" s="7"/>
      <c r="L6" s="7"/>
      <c r="M6" s="8">
        <v>2.0</v>
      </c>
      <c r="N6" s="7" t="s">
        <v>155</v>
      </c>
      <c r="O6" s="9" t="s">
        <v>156</v>
      </c>
      <c r="P6" s="7" t="s">
        <v>157</v>
      </c>
      <c r="Q6" s="7" t="s">
        <v>158</v>
      </c>
      <c r="R6" s="7" t="s">
        <v>159</v>
      </c>
      <c r="S6" s="7"/>
      <c r="T6" s="7" t="s">
        <v>160</v>
      </c>
      <c r="U6" s="7"/>
      <c r="V6" s="7"/>
      <c r="W6" s="7"/>
      <c r="X6" s="7"/>
      <c r="Y6" s="7"/>
      <c r="Z6" s="7"/>
      <c r="AA6" s="7" t="s">
        <v>161</v>
      </c>
      <c r="AB6" s="7"/>
      <c r="AC6" s="7"/>
      <c r="AD6" s="7" t="s">
        <v>162</v>
      </c>
      <c r="AE6" s="7"/>
      <c r="AF6" s="7" t="s">
        <v>163</v>
      </c>
      <c r="AG6" s="7" t="s">
        <v>164</v>
      </c>
      <c r="AH6" s="7" t="s">
        <v>165</v>
      </c>
      <c r="AI6" s="8">
        <v>205060.0</v>
      </c>
      <c r="AJ6" s="7"/>
      <c r="AK6" s="7" t="s">
        <v>166</v>
      </c>
      <c r="AL6" s="7"/>
      <c r="AM6" s="7"/>
      <c r="AN6" s="7" t="s">
        <v>84</v>
      </c>
      <c r="AO6" s="7" t="s">
        <v>167</v>
      </c>
      <c r="AP6" s="7" t="s">
        <v>86</v>
      </c>
      <c r="AQ6" s="7" t="s">
        <v>87</v>
      </c>
      <c r="AR6" s="7"/>
      <c r="AS6" s="7" t="s">
        <v>4</v>
      </c>
      <c r="AT6" s="10" t="s">
        <v>168</v>
      </c>
    </row>
    <row r="7">
      <c r="A7" s="6">
        <v>6.0</v>
      </c>
      <c r="B7" s="7"/>
      <c r="C7" s="7"/>
      <c r="D7" s="7"/>
      <c r="E7" s="7" t="s">
        <v>169</v>
      </c>
      <c r="F7" s="8">
        <v>2024.0</v>
      </c>
      <c r="G7" s="7" t="s">
        <v>170</v>
      </c>
      <c r="H7" s="7" t="s">
        <v>171</v>
      </c>
      <c r="I7" s="7"/>
      <c r="J7" s="7"/>
      <c r="K7" s="7"/>
      <c r="L7" s="7"/>
      <c r="M7" s="8">
        <v>0.0</v>
      </c>
      <c r="N7" s="7"/>
      <c r="O7" s="9" t="s">
        <v>172</v>
      </c>
      <c r="P7" s="7"/>
      <c r="Q7" s="7"/>
      <c r="R7" s="7" t="s">
        <v>173</v>
      </c>
      <c r="S7" s="7"/>
      <c r="T7" s="7"/>
      <c r="U7" s="7"/>
      <c r="V7" s="7"/>
      <c r="W7" s="7"/>
      <c r="X7" s="7"/>
      <c r="Y7" s="7"/>
      <c r="Z7" s="7"/>
      <c r="AA7" s="7"/>
      <c r="AB7" s="7"/>
      <c r="AC7" s="7" t="s">
        <v>174</v>
      </c>
      <c r="AD7" s="7" t="s">
        <v>175</v>
      </c>
      <c r="AE7" s="7"/>
      <c r="AF7" s="7" t="s">
        <v>169</v>
      </c>
      <c r="AG7" s="7" t="s">
        <v>176</v>
      </c>
      <c r="AH7" s="7" t="s">
        <v>177</v>
      </c>
      <c r="AI7" s="8">
        <v>318739.0</v>
      </c>
      <c r="AJ7" s="8">
        <v>1.8650929E7</v>
      </c>
      <c r="AK7" s="7" t="s">
        <v>178</v>
      </c>
      <c r="AL7" s="7"/>
      <c r="AM7" s="7"/>
      <c r="AN7" s="7" t="s">
        <v>84</v>
      </c>
      <c r="AO7" s="7" t="s">
        <v>179</v>
      </c>
      <c r="AP7" s="7" t="s">
        <v>180</v>
      </c>
      <c r="AQ7" s="7" t="s">
        <v>87</v>
      </c>
      <c r="AR7" s="7"/>
      <c r="AS7" s="7" t="s">
        <v>4</v>
      </c>
      <c r="AT7" s="10" t="s">
        <v>181</v>
      </c>
    </row>
    <row r="8">
      <c r="A8" s="6">
        <v>7.0</v>
      </c>
      <c r="B8" s="7" t="s">
        <v>182</v>
      </c>
      <c r="C8" s="7" t="s">
        <v>183</v>
      </c>
      <c r="D8" s="7" t="s">
        <v>184</v>
      </c>
      <c r="E8" s="7" t="s">
        <v>185</v>
      </c>
      <c r="F8" s="8">
        <v>2024.0</v>
      </c>
      <c r="G8" s="7" t="s">
        <v>186</v>
      </c>
      <c r="H8" s="7"/>
      <c r="I8" s="7"/>
      <c r="J8" s="7"/>
      <c r="K8" s="8">
        <v>844.0</v>
      </c>
      <c r="L8" s="8">
        <v>856.0</v>
      </c>
      <c r="M8" s="8">
        <v>4.0</v>
      </c>
      <c r="N8" s="7" t="s">
        <v>187</v>
      </c>
      <c r="O8" s="9" t="s">
        <v>188</v>
      </c>
      <c r="P8" s="7" t="s">
        <v>189</v>
      </c>
      <c r="Q8" s="7" t="s">
        <v>190</v>
      </c>
      <c r="R8" s="7" t="s">
        <v>191</v>
      </c>
      <c r="S8" s="7" t="s">
        <v>192</v>
      </c>
      <c r="T8" s="7" t="s">
        <v>193</v>
      </c>
      <c r="U8" s="7"/>
      <c r="V8" s="7"/>
      <c r="W8" s="7"/>
      <c r="X8" s="7"/>
      <c r="Y8" s="7" t="s">
        <v>194</v>
      </c>
      <c r="Z8" s="7" t="s">
        <v>195</v>
      </c>
      <c r="AA8" s="7" t="s">
        <v>196</v>
      </c>
      <c r="AB8" s="7" t="s">
        <v>197</v>
      </c>
      <c r="AC8" s="7"/>
      <c r="AD8" s="7" t="s">
        <v>198</v>
      </c>
      <c r="AE8" s="7" t="s">
        <v>199</v>
      </c>
      <c r="AF8" s="7" t="s">
        <v>200</v>
      </c>
      <c r="AG8" s="7" t="s">
        <v>201</v>
      </c>
      <c r="AH8" s="7" t="s">
        <v>202</v>
      </c>
      <c r="AI8" s="8">
        <v>204421.0</v>
      </c>
      <c r="AJ8" s="7"/>
      <c r="AK8" s="7" t="s">
        <v>203</v>
      </c>
      <c r="AL8" s="7"/>
      <c r="AM8" s="7"/>
      <c r="AN8" s="7" t="s">
        <v>84</v>
      </c>
      <c r="AO8" s="7" t="s">
        <v>204</v>
      </c>
      <c r="AP8" s="7" t="s">
        <v>86</v>
      </c>
      <c r="AQ8" s="7" t="s">
        <v>87</v>
      </c>
      <c r="AR8" s="7" t="s">
        <v>205</v>
      </c>
      <c r="AS8" s="7" t="s">
        <v>4</v>
      </c>
      <c r="AT8" s="10" t="s">
        <v>206</v>
      </c>
    </row>
    <row r="9">
      <c r="A9" s="6">
        <v>8.0</v>
      </c>
      <c r="B9" s="7" t="s">
        <v>207</v>
      </c>
      <c r="C9" s="7" t="s">
        <v>208</v>
      </c>
      <c r="D9" s="7" t="s">
        <v>209</v>
      </c>
      <c r="E9" s="7" t="s">
        <v>210</v>
      </c>
      <c r="F9" s="8">
        <v>2025.0</v>
      </c>
      <c r="G9" s="7" t="s">
        <v>211</v>
      </c>
      <c r="H9" s="7"/>
      <c r="I9" s="7"/>
      <c r="J9" s="7"/>
      <c r="K9" s="8">
        <v>1368.0</v>
      </c>
      <c r="L9" s="8">
        <v>1375.0</v>
      </c>
      <c r="M9" s="8">
        <v>0.0</v>
      </c>
      <c r="N9" s="7" t="s">
        <v>212</v>
      </c>
      <c r="O9" s="9" t="s">
        <v>213</v>
      </c>
      <c r="P9" s="7" t="s">
        <v>214</v>
      </c>
      <c r="Q9" s="7" t="s">
        <v>215</v>
      </c>
      <c r="R9" s="7" t="s">
        <v>216</v>
      </c>
      <c r="S9" s="7" t="s">
        <v>217</v>
      </c>
      <c r="T9" s="7" t="s">
        <v>218</v>
      </c>
      <c r="U9" s="7"/>
      <c r="V9" s="7"/>
      <c r="W9" s="7"/>
      <c r="X9" s="7"/>
      <c r="Y9" s="7"/>
      <c r="Z9" s="7"/>
      <c r="AA9" s="7" t="s">
        <v>219</v>
      </c>
      <c r="AB9" s="7" t="s">
        <v>220</v>
      </c>
      <c r="AC9" s="7" t="s">
        <v>221</v>
      </c>
      <c r="AD9" s="7" t="s">
        <v>222</v>
      </c>
      <c r="AE9" s="7" t="s">
        <v>223</v>
      </c>
      <c r="AF9" s="7" t="s">
        <v>224</v>
      </c>
      <c r="AG9" s="7" t="s">
        <v>225</v>
      </c>
      <c r="AH9" s="7" t="s">
        <v>226</v>
      </c>
      <c r="AI9" s="8">
        <v>211130.0</v>
      </c>
      <c r="AJ9" s="8">
        <v>1.5397521E7</v>
      </c>
      <c r="AK9" s="7" t="s">
        <v>227</v>
      </c>
      <c r="AL9" s="7"/>
      <c r="AM9" s="7"/>
      <c r="AN9" s="7" t="s">
        <v>84</v>
      </c>
      <c r="AO9" s="7" t="s">
        <v>228</v>
      </c>
      <c r="AP9" s="7" t="s">
        <v>86</v>
      </c>
      <c r="AQ9" s="7" t="s">
        <v>87</v>
      </c>
      <c r="AR9" s="7" t="s">
        <v>205</v>
      </c>
      <c r="AS9" s="7" t="s">
        <v>4</v>
      </c>
      <c r="AT9" s="10" t="s">
        <v>229</v>
      </c>
    </row>
    <row r="10">
      <c r="A10" s="6">
        <v>9.0</v>
      </c>
      <c r="B10" s="7" t="s">
        <v>230</v>
      </c>
      <c r="C10" s="7" t="s">
        <v>231</v>
      </c>
      <c r="D10" s="7" t="s">
        <v>232</v>
      </c>
      <c r="E10" s="7" t="s">
        <v>233</v>
      </c>
      <c r="F10" s="8">
        <v>2024.0</v>
      </c>
      <c r="G10" s="7" t="s">
        <v>234</v>
      </c>
      <c r="H10" s="7"/>
      <c r="I10" s="7"/>
      <c r="J10" s="7"/>
      <c r="K10" s="8">
        <v>307.0</v>
      </c>
      <c r="L10" s="8">
        <v>308.0</v>
      </c>
      <c r="M10" s="8">
        <v>0.0</v>
      </c>
      <c r="N10" s="7" t="s">
        <v>235</v>
      </c>
      <c r="O10" s="9" t="s">
        <v>236</v>
      </c>
      <c r="P10" s="7" t="s">
        <v>237</v>
      </c>
      <c r="Q10" s="7" t="s">
        <v>238</v>
      </c>
      <c r="R10" s="7" t="s">
        <v>239</v>
      </c>
      <c r="S10" s="7"/>
      <c r="T10" s="7" t="s">
        <v>240</v>
      </c>
      <c r="U10" s="7"/>
      <c r="V10" s="7"/>
      <c r="W10" s="7"/>
      <c r="X10" s="7"/>
      <c r="Y10" s="7"/>
      <c r="Z10" s="7"/>
      <c r="AA10" s="7" t="s">
        <v>241</v>
      </c>
      <c r="AB10" s="7"/>
      <c r="AC10" s="7"/>
      <c r="AD10" s="7" t="s">
        <v>198</v>
      </c>
      <c r="AE10" s="7" t="s">
        <v>242</v>
      </c>
      <c r="AF10" s="7" t="s">
        <v>243</v>
      </c>
      <c r="AG10" s="7" t="s">
        <v>244</v>
      </c>
      <c r="AH10" s="7" t="s">
        <v>245</v>
      </c>
      <c r="AI10" s="8">
        <v>206485.0</v>
      </c>
      <c r="AJ10" s="7"/>
      <c r="AK10" s="7" t="s">
        <v>246</v>
      </c>
      <c r="AL10" s="7"/>
      <c r="AM10" s="7"/>
      <c r="AN10" s="7" t="s">
        <v>84</v>
      </c>
      <c r="AO10" s="7" t="s">
        <v>247</v>
      </c>
      <c r="AP10" s="7" t="s">
        <v>86</v>
      </c>
      <c r="AQ10" s="7" t="s">
        <v>87</v>
      </c>
      <c r="AR10" s="7"/>
      <c r="AS10" s="7" t="s">
        <v>4</v>
      </c>
      <c r="AT10" s="10" t="s">
        <v>248</v>
      </c>
    </row>
    <row r="11">
      <c r="A11" s="6">
        <v>10.0</v>
      </c>
      <c r="B11" s="7" t="s">
        <v>249</v>
      </c>
      <c r="C11" s="7" t="s">
        <v>250</v>
      </c>
      <c r="D11" s="8">
        <v>5.97347611E10</v>
      </c>
      <c r="E11" s="7" t="s">
        <v>251</v>
      </c>
      <c r="F11" s="8">
        <v>2024.0</v>
      </c>
      <c r="G11" s="7" t="s">
        <v>252</v>
      </c>
      <c r="H11" s="7"/>
      <c r="I11" s="7"/>
      <c r="J11" s="7"/>
      <c r="K11" s="8">
        <v>1.0</v>
      </c>
      <c r="L11" s="8">
        <v>380.0</v>
      </c>
      <c r="M11" s="8">
        <v>2.0</v>
      </c>
      <c r="N11" s="7" t="s">
        <v>253</v>
      </c>
      <c r="O11" s="9" t="s">
        <v>254</v>
      </c>
      <c r="P11" s="7" t="s">
        <v>255</v>
      </c>
      <c r="Q11" s="7" t="s">
        <v>256</v>
      </c>
      <c r="R11" s="7" t="s">
        <v>257</v>
      </c>
      <c r="S11" s="7" t="s">
        <v>258</v>
      </c>
      <c r="T11" s="7" t="s">
        <v>259</v>
      </c>
      <c r="U11" s="7"/>
      <c r="V11" s="7"/>
      <c r="W11" s="7"/>
      <c r="X11" s="7"/>
      <c r="Y11" s="7"/>
      <c r="Z11" s="7"/>
      <c r="AA11" s="7" t="s">
        <v>260</v>
      </c>
      <c r="AB11" s="7" t="s">
        <v>261</v>
      </c>
      <c r="AC11" s="7"/>
      <c r="AD11" s="7" t="s">
        <v>262</v>
      </c>
      <c r="AE11" s="7"/>
      <c r="AF11" s="7"/>
      <c r="AG11" s="7"/>
      <c r="AH11" s="7"/>
      <c r="AI11" s="7"/>
      <c r="AJ11" s="7"/>
      <c r="AK11" s="7" t="s">
        <v>263</v>
      </c>
      <c r="AL11" s="7"/>
      <c r="AM11" s="7"/>
      <c r="AN11" s="7" t="s">
        <v>84</v>
      </c>
      <c r="AO11" s="7" t="s">
        <v>264</v>
      </c>
      <c r="AP11" s="7" t="s">
        <v>265</v>
      </c>
      <c r="AQ11" s="7" t="s">
        <v>87</v>
      </c>
      <c r="AR11" s="7" t="s">
        <v>266</v>
      </c>
      <c r="AS11" s="7" t="s">
        <v>4</v>
      </c>
      <c r="AT11" s="10" t="s">
        <v>267</v>
      </c>
    </row>
    <row r="12">
      <c r="A12" s="6">
        <v>11.0</v>
      </c>
      <c r="B12" s="7" t="s">
        <v>268</v>
      </c>
      <c r="C12" s="7" t="s">
        <v>269</v>
      </c>
      <c r="D12" s="7" t="s">
        <v>270</v>
      </c>
      <c r="E12" s="7" t="s">
        <v>271</v>
      </c>
      <c r="F12" s="8">
        <v>2025.0</v>
      </c>
      <c r="G12" s="7" t="s">
        <v>272</v>
      </c>
      <c r="H12" s="7"/>
      <c r="I12" s="7"/>
      <c r="J12" s="7"/>
      <c r="K12" s="8">
        <v>126.0</v>
      </c>
      <c r="L12" s="8">
        <v>133.0</v>
      </c>
      <c r="M12" s="8">
        <v>0.0</v>
      </c>
      <c r="N12" s="7" t="s">
        <v>273</v>
      </c>
      <c r="O12" s="9" t="s">
        <v>274</v>
      </c>
      <c r="P12" s="7" t="s">
        <v>275</v>
      </c>
      <c r="Q12" s="7" t="s">
        <v>276</v>
      </c>
      <c r="R12" s="7" t="s">
        <v>277</v>
      </c>
      <c r="S12" s="7" t="s">
        <v>278</v>
      </c>
      <c r="T12" s="7" t="s">
        <v>279</v>
      </c>
      <c r="U12" s="7"/>
      <c r="V12" s="7"/>
      <c r="W12" s="7"/>
      <c r="X12" s="7"/>
      <c r="Y12" s="7" t="s">
        <v>280</v>
      </c>
      <c r="Z12" s="7" t="s">
        <v>281</v>
      </c>
      <c r="AA12" s="7" t="s">
        <v>282</v>
      </c>
      <c r="AB12" s="7" t="s">
        <v>283</v>
      </c>
      <c r="AC12" s="7" t="s">
        <v>284</v>
      </c>
      <c r="AD12" s="7" t="s">
        <v>144</v>
      </c>
      <c r="AE12" s="7" t="s">
        <v>285</v>
      </c>
      <c r="AF12" s="7" t="s">
        <v>286</v>
      </c>
      <c r="AG12" s="7" t="s">
        <v>287</v>
      </c>
      <c r="AH12" s="7" t="s">
        <v>288</v>
      </c>
      <c r="AI12" s="8">
        <v>212793.0</v>
      </c>
      <c r="AJ12" s="7"/>
      <c r="AK12" s="7" t="s">
        <v>289</v>
      </c>
      <c r="AL12" s="7"/>
      <c r="AM12" s="7"/>
      <c r="AN12" s="7" t="s">
        <v>84</v>
      </c>
      <c r="AO12" s="7" t="s">
        <v>290</v>
      </c>
      <c r="AP12" s="7" t="s">
        <v>86</v>
      </c>
      <c r="AQ12" s="7" t="s">
        <v>87</v>
      </c>
      <c r="AR12" s="7"/>
      <c r="AS12" s="7" t="s">
        <v>4</v>
      </c>
      <c r="AT12" s="10" t="s">
        <v>291</v>
      </c>
    </row>
    <row r="13">
      <c r="A13" s="6">
        <v>12.0</v>
      </c>
      <c r="B13" s="7" t="s">
        <v>292</v>
      </c>
      <c r="C13" s="7" t="s">
        <v>293</v>
      </c>
      <c r="D13" s="7" t="s">
        <v>294</v>
      </c>
      <c r="E13" s="7" t="s">
        <v>295</v>
      </c>
      <c r="F13" s="8">
        <v>2024.0</v>
      </c>
      <c r="G13" s="7" t="s">
        <v>296</v>
      </c>
      <c r="H13" s="8">
        <v>16.0</v>
      </c>
      <c r="I13" s="8">
        <v>7.0</v>
      </c>
      <c r="J13" s="7"/>
      <c r="K13" s="8">
        <v>1703.0</v>
      </c>
      <c r="L13" s="8">
        <v>1713.0</v>
      </c>
      <c r="M13" s="8">
        <v>1.0</v>
      </c>
      <c r="N13" s="7" t="s">
        <v>297</v>
      </c>
      <c r="O13" s="9" t="s">
        <v>298</v>
      </c>
      <c r="P13" s="7" t="s">
        <v>299</v>
      </c>
      <c r="Q13" s="7" t="s">
        <v>300</v>
      </c>
      <c r="R13" s="7" t="s">
        <v>301</v>
      </c>
      <c r="S13" s="7" t="s">
        <v>302</v>
      </c>
      <c r="T13" s="7"/>
      <c r="U13" s="7"/>
      <c r="V13" s="7"/>
      <c r="W13" s="7"/>
      <c r="X13" s="7"/>
      <c r="Y13" s="7"/>
      <c r="Z13" s="7"/>
      <c r="AA13" s="7" t="s">
        <v>303</v>
      </c>
      <c r="AB13" s="7"/>
      <c r="AC13" s="7"/>
      <c r="AD13" s="7" t="s">
        <v>304</v>
      </c>
      <c r="AE13" s="7"/>
      <c r="AF13" s="7"/>
      <c r="AG13" s="7"/>
      <c r="AH13" s="7"/>
      <c r="AI13" s="7"/>
      <c r="AJ13" s="8">
        <v>2.0767633E7</v>
      </c>
      <c r="AK13" s="7"/>
      <c r="AL13" s="7"/>
      <c r="AM13" s="7"/>
      <c r="AN13" s="7" t="s">
        <v>84</v>
      </c>
      <c r="AO13" s="7" t="s">
        <v>305</v>
      </c>
      <c r="AP13" s="7" t="s">
        <v>128</v>
      </c>
      <c r="AQ13" s="7" t="s">
        <v>87</v>
      </c>
      <c r="AR13" s="7" t="s">
        <v>205</v>
      </c>
      <c r="AS13" s="7" t="s">
        <v>4</v>
      </c>
      <c r="AT13" s="10" t="s">
        <v>306</v>
      </c>
    </row>
    <row r="14">
      <c r="A14" s="6">
        <v>13.0</v>
      </c>
      <c r="B14" s="7" t="s">
        <v>307</v>
      </c>
      <c r="C14" s="7" t="s">
        <v>308</v>
      </c>
      <c r="D14" s="7" t="s">
        <v>309</v>
      </c>
      <c r="E14" s="7" t="s">
        <v>310</v>
      </c>
      <c r="F14" s="8">
        <v>2024.0</v>
      </c>
      <c r="G14" s="7" t="s">
        <v>311</v>
      </c>
      <c r="H14" s="8">
        <v>216.0</v>
      </c>
      <c r="I14" s="7"/>
      <c r="J14" s="8">
        <v>112149.0</v>
      </c>
      <c r="K14" s="7"/>
      <c r="L14" s="7"/>
      <c r="M14" s="8">
        <v>13.0</v>
      </c>
      <c r="N14" s="7" t="s">
        <v>312</v>
      </c>
      <c r="O14" s="9" t="s">
        <v>313</v>
      </c>
      <c r="P14" s="7" t="s">
        <v>314</v>
      </c>
      <c r="Q14" s="7" t="s">
        <v>315</v>
      </c>
      <c r="R14" s="7" t="s">
        <v>316</v>
      </c>
      <c r="S14" s="7" t="s">
        <v>317</v>
      </c>
      <c r="T14" s="7" t="s">
        <v>318</v>
      </c>
      <c r="U14" s="7"/>
      <c r="V14" s="7"/>
      <c r="W14" s="7"/>
      <c r="X14" s="7"/>
      <c r="Y14" s="7" t="s">
        <v>319</v>
      </c>
      <c r="Z14" s="7" t="s">
        <v>320</v>
      </c>
      <c r="AA14" s="7" t="s">
        <v>321</v>
      </c>
      <c r="AB14" s="7" t="s">
        <v>322</v>
      </c>
      <c r="AC14" s="7"/>
      <c r="AD14" s="7" t="s">
        <v>323</v>
      </c>
      <c r="AE14" s="7"/>
      <c r="AF14" s="7"/>
      <c r="AG14" s="7"/>
      <c r="AH14" s="7"/>
      <c r="AI14" s="7"/>
      <c r="AJ14" s="8">
        <v>1641212.0</v>
      </c>
      <c r="AK14" s="7"/>
      <c r="AL14" s="7" t="s">
        <v>324</v>
      </c>
      <c r="AM14" s="7"/>
      <c r="AN14" s="7" t="s">
        <v>84</v>
      </c>
      <c r="AO14" s="7" t="s">
        <v>325</v>
      </c>
      <c r="AP14" s="7" t="s">
        <v>128</v>
      </c>
      <c r="AQ14" s="7" t="s">
        <v>87</v>
      </c>
      <c r="AR14" s="7"/>
      <c r="AS14" s="7" t="s">
        <v>4</v>
      </c>
      <c r="AT14" s="10" t="s">
        <v>326</v>
      </c>
    </row>
    <row r="15">
      <c r="A15" s="6">
        <v>14.0</v>
      </c>
      <c r="B15" s="7" t="s">
        <v>327</v>
      </c>
      <c r="C15" s="7" t="s">
        <v>328</v>
      </c>
      <c r="D15" s="7" t="s">
        <v>329</v>
      </c>
      <c r="E15" s="7" t="s">
        <v>330</v>
      </c>
      <c r="F15" s="8">
        <v>2023.0</v>
      </c>
      <c r="G15" s="7" t="s">
        <v>331</v>
      </c>
      <c r="H15" s="7"/>
      <c r="I15" s="7"/>
      <c r="J15" s="7"/>
      <c r="K15" s="8">
        <v>224.0</v>
      </c>
      <c r="L15" s="8">
        <v>236.0</v>
      </c>
      <c r="M15" s="8">
        <v>20.0</v>
      </c>
      <c r="N15" s="7" t="s">
        <v>332</v>
      </c>
      <c r="O15" s="9" t="s">
        <v>333</v>
      </c>
      <c r="P15" s="7" t="s">
        <v>334</v>
      </c>
      <c r="Q15" s="7" t="s">
        <v>335</v>
      </c>
      <c r="R15" s="7" t="s">
        <v>336</v>
      </c>
      <c r="S15" s="7" t="s">
        <v>337</v>
      </c>
      <c r="T15" s="7" t="s">
        <v>338</v>
      </c>
      <c r="U15" s="7"/>
      <c r="V15" s="7"/>
      <c r="W15" s="7"/>
      <c r="X15" s="7"/>
      <c r="Y15" s="7"/>
      <c r="Z15" s="7"/>
      <c r="AA15" s="7" t="s">
        <v>339</v>
      </c>
      <c r="AB15" s="7"/>
      <c r="AC15" s="7" t="s">
        <v>340</v>
      </c>
      <c r="AD15" s="7" t="s">
        <v>198</v>
      </c>
      <c r="AE15" s="7" t="s">
        <v>341</v>
      </c>
      <c r="AF15" s="7" t="s">
        <v>342</v>
      </c>
      <c r="AG15" s="7" t="s">
        <v>343</v>
      </c>
      <c r="AH15" s="7" t="s">
        <v>344</v>
      </c>
      <c r="AI15" s="8">
        <v>195093.0</v>
      </c>
      <c r="AJ15" s="7"/>
      <c r="AK15" s="7" t="s">
        <v>345</v>
      </c>
      <c r="AL15" s="7"/>
      <c r="AM15" s="7"/>
      <c r="AN15" s="7" t="s">
        <v>84</v>
      </c>
      <c r="AO15" s="7" t="s">
        <v>346</v>
      </c>
      <c r="AP15" s="7" t="s">
        <v>86</v>
      </c>
      <c r="AQ15" s="7" t="s">
        <v>87</v>
      </c>
      <c r="AR15" s="7" t="s">
        <v>205</v>
      </c>
      <c r="AS15" s="7" t="s">
        <v>4</v>
      </c>
      <c r="AT15" s="10" t="s">
        <v>347</v>
      </c>
    </row>
    <row r="16">
      <c r="A16" s="6">
        <v>15.0</v>
      </c>
      <c r="B16" s="7"/>
      <c r="C16" s="7"/>
      <c r="D16" s="7"/>
      <c r="E16" s="7" t="s">
        <v>348</v>
      </c>
      <c r="F16" s="8">
        <v>2025.0</v>
      </c>
      <c r="G16" s="7" t="s">
        <v>349</v>
      </c>
      <c r="H16" s="7" t="s">
        <v>350</v>
      </c>
      <c r="I16" s="7"/>
      <c r="J16" s="7"/>
      <c r="K16" s="7"/>
      <c r="L16" s="7"/>
      <c r="M16" s="8">
        <v>0.0</v>
      </c>
      <c r="N16" s="7"/>
      <c r="O16" s="9" t="s">
        <v>351</v>
      </c>
      <c r="P16" s="7"/>
      <c r="Q16" s="7"/>
      <c r="R16" s="7" t="s">
        <v>352</v>
      </c>
      <c r="S16" s="7"/>
      <c r="T16" s="7"/>
      <c r="U16" s="7"/>
      <c r="V16" s="7"/>
      <c r="W16" s="7"/>
      <c r="X16" s="7"/>
      <c r="Y16" s="7"/>
      <c r="Z16" s="7"/>
      <c r="AA16" s="7"/>
      <c r="AB16" s="7"/>
      <c r="AC16" s="7" t="s">
        <v>353</v>
      </c>
      <c r="AD16" s="7" t="s">
        <v>175</v>
      </c>
      <c r="AE16" s="7"/>
      <c r="AF16" s="7" t="s">
        <v>348</v>
      </c>
      <c r="AG16" s="7" t="s">
        <v>354</v>
      </c>
      <c r="AH16" s="7" t="s">
        <v>355</v>
      </c>
      <c r="AI16" s="8">
        <v>326019.0</v>
      </c>
      <c r="AJ16" s="8">
        <v>3029743.0</v>
      </c>
      <c r="AK16" s="7" t="s">
        <v>356</v>
      </c>
      <c r="AL16" s="7"/>
      <c r="AM16" s="7"/>
      <c r="AN16" s="7" t="s">
        <v>84</v>
      </c>
      <c r="AO16" s="7" t="s">
        <v>357</v>
      </c>
      <c r="AP16" s="7" t="s">
        <v>180</v>
      </c>
      <c r="AQ16" s="7" t="s">
        <v>87</v>
      </c>
      <c r="AR16" s="7"/>
      <c r="AS16" s="7" t="s">
        <v>4</v>
      </c>
      <c r="AT16" s="10" t="s">
        <v>358</v>
      </c>
    </row>
    <row r="17">
      <c r="A17" s="6">
        <v>16.0</v>
      </c>
      <c r="B17" s="7" t="s">
        <v>359</v>
      </c>
      <c r="C17" s="7" t="s">
        <v>360</v>
      </c>
      <c r="D17" s="7" t="s">
        <v>361</v>
      </c>
      <c r="E17" s="7" t="s">
        <v>362</v>
      </c>
      <c r="F17" s="8">
        <v>2025.0</v>
      </c>
      <c r="G17" s="7" t="s">
        <v>363</v>
      </c>
      <c r="H17" s="8">
        <v>13.0</v>
      </c>
      <c r="I17" s="7"/>
      <c r="J17" s="7"/>
      <c r="K17" s="8">
        <v>18253.0</v>
      </c>
      <c r="L17" s="8">
        <v>18276.0</v>
      </c>
      <c r="M17" s="8">
        <v>48.0</v>
      </c>
      <c r="N17" s="7" t="s">
        <v>364</v>
      </c>
      <c r="O17" s="9" t="s">
        <v>365</v>
      </c>
      <c r="P17" s="7" t="s">
        <v>366</v>
      </c>
      <c r="Q17" s="7" t="s">
        <v>367</v>
      </c>
      <c r="R17" s="7" t="s">
        <v>368</v>
      </c>
      <c r="S17" s="7" t="s">
        <v>369</v>
      </c>
      <c r="T17" s="7" t="s">
        <v>370</v>
      </c>
      <c r="U17" s="7"/>
      <c r="V17" s="7"/>
      <c r="W17" s="7"/>
      <c r="X17" s="7"/>
      <c r="Y17" s="7" t="s">
        <v>371</v>
      </c>
      <c r="Z17" s="7" t="s">
        <v>372</v>
      </c>
      <c r="AA17" s="7" t="s">
        <v>373</v>
      </c>
      <c r="AB17" s="7" t="s">
        <v>374</v>
      </c>
      <c r="AC17" s="7"/>
      <c r="AD17" s="7" t="s">
        <v>144</v>
      </c>
      <c r="AE17" s="7"/>
      <c r="AF17" s="7"/>
      <c r="AG17" s="7"/>
      <c r="AH17" s="7"/>
      <c r="AI17" s="7"/>
      <c r="AJ17" s="8">
        <v>2.1693536E7</v>
      </c>
      <c r="AK17" s="7"/>
      <c r="AL17" s="7"/>
      <c r="AM17" s="7"/>
      <c r="AN17" s="7" t="s">
        <v>84</v>
      </c>
      <c r="AO17" s="7" t="s">
        <v>363</v>
      </c>
      <c r="AP17" s="7" t="s">
        <v>128</v>
      </c>
      <c r="AQ17" s="7" t="s">
        <v>87</v>
      </c>
      <c r="AR17" s="7" t="s">
        <v>111</v>
      </c>
      <c r="AS17" s="7" t="s">
        <v>4</v>
      </c>
      <c r="AT17" s="10" t="s">
        <v>375</v>
      </c>
    </row>
    <row r="18">
      <c r="A18" s="6">
        <v>17.0</v>
      </c>
      <c r="B18" s="7" t="s">
        <v>376</v>
      </c>
      <c r="C18" s="7" t="s">
        <v>377</v>
      </c>
      <c r="D18" s="7" t="s">
        <v>378</v>
      </c>
      <c r="E18" s="7" t="s">
        <v>379</v>
      </c>
      <c r="F18" s="8">
        <v>2023.0</v>
      </c>
      <c r="G18" s="7" t="s">
        <v>380</v>
      </c>
      <c r="H18" s="7"/>
      <c r="I18" s="7"/>
      <c r="J18" s="7"/>
      <c r="K18" s="8">
        <v>7.0</v>
      </c>
      <c r="L18" s="8">
        <v>12.0</v>
      </c>
      <c r="M18" s="8">
        <v>9.0</v>
      </c>
      <c r="N18" s="7" t="s">
        <v>381</v>
      </c>
      <c r="O18" s="9" t="s">
        <v>382</v>
      </c>
      <c r="P18" s="7" t="s">
        <v>383</v>
      </c>
      <c r="Q18" s="7" t="s">
        <v>384</v>
      </c>
      <c r="R18" s="7" t="s">
        <v>385</v>
      </c>
      <c r="S18" s="7" t="s">
        <v>386</v>
      </c>
      <c r="T18" s="7" t="s">
        <v>387</v>
      </c>
      <c r="U18" s="7"/>
      <c r="V18" s="7"/>
      <c r="W18" s="7"/>
      <c r="X18" s="7"/>
      <c r="Y18" s="7"/>
      <c r="Z18" s="7"/>
      <c r="AA18" s="7" t="s">
        <v>388</v>
      </c>
      <c r="AB18" s="7" t="s">
        <v>389</v>
      </c>
      <c r="AC18" s="7"/>
      <c r="AD18" s="7" t="s">
        <v>144</v>
      </c>
      <c r="AE18" s="7"/>
      <c r="AF18" s="7" t="s">
        <v>390</v>
      </c>
      <c r="AG18" s="7" t="s">
        <v>391</v>
      </c>
      <c r="AH18" s="7" t="s">
        <v>392</v>
      </c>
      <c r="AI18" s="8">
        <v>193997.0</v>
      </c>
      <c r="AJ18" s="7"/>
      <c r="AK18" s="7" t="s">
        <v>393</v>
      </c>
      <c r="AL18" s="7"/>
      <c r="AM18" s="7"/>
      <c r="AN18" s="7" t="s">
        <v>84</v>
      </c>
      <c r="AO18" s="7" t="s">
        <v>394</v>
      </c>
      <c r="AP18" s="7" t="s">
        <v>86</v>
      </c>
      <c r="AQ18" s="7" t="s">
        <v>87</v>
      </c>
      <c r="AR18" s="7" t="s">
        <v>395</v>
      </c>
      <c r="AS18" s="7" t="s">
        <v>4</v>
      </c>
      <c r="AT18" s="10" t="s">
        <v>396</v>
      </c>
    </row>
    <row r="19">
      <c r="A19" s="6">
        <v>18.0</v>
      </c>
      <c r="B19" s="7" t="s">
        <v>397</v>
      </c>
      <c r="C19" s="7" t="s">
        <v>398</v>
      </c>
      <c r="D19" s="7" t="s">
        <v>399</v>
      </c>
      <c r="E19" s="7" t="s">
        <v>400</v>
      </c>
      <c r="F19" s="8">
        <v>2025.0</v>
      </c>
      <c r="G19" s="7" t="s">
        <v>401</v>
      </c>
      <c r="H19" s="7"/>
      <c r="I19" s="7"/>
      <c r="J19" s="7"/>
      <c r="K19" s="8">
        <v>145.0</v>
      </c>
      <c r="L19" s="8">
        <v>152.0</v>
      </c>
      <c r="M19" s="8">
        <v>0.0</v>
      </c>
      <c r="N19" s="7" t="s">
        <v>402</v>
      </c>
      <c r="O19" s="9" t="s">
        <v>403</v>
      </c>
      <c r="P19" s="7" t="s">
        <v>404</v>
      </c>
      <c r="Q19" s="7" t="s">
        <v>405</v>
      </c>
      <c r="R19" s="7" t="s">
        <v>406</v>
      </c>
      <c r="S19" s="7" t="s">
        <v>407</v>
      </c>
      <c r="T19" s="7" t="s">
        <v>408</v>
      </c>
      <c r="U19" s="7"/>
      <c r="V19" s="7"/>
      <c r="W19" s="7"/>
      <c r="X19" s="7"/>
      <c r="Y19" s="7"/>
      <c r="Z19" s="7"/>
      <c r="AA19" s="7" t="s">
        <v>409</v>
      </c>
      <c r="AB19" s="7" t="s">
        <v>410</v>
      </c>
      <c r="AC19" s="7"/>
      <c r="AD19" s="7" t="s">
        <v>144</v>
      </c>
      <c r="AE19" s="7"/>
      <c r="AF19" s="7" t="s">
        <v>411</v>
      </c>
      <c r="AG19" s="7" t="s">
        <v>412</v>
      </c>
      <c r="AH19" s="7" t="s">
        <v>81</v>
      </c>
      <c r="AI19" s="8">
        <v>209562.0</v>
      </c>
      <c r="AJ19" s="7"/>
      <c r="AK19" s="7" t="s">
        <v>413</v>
      </c>
      <c r="AL19" s="7"/>
      <c r="AM19" s="7"/>
      <c r="AN19" s="7" t="s">
        <v>84</v>
      </c>
      <c r="AO19" s="7" t="s">
        <v>414</v>
      </c>
      <c r="AP19" s="7" t="s">
        <v>86</v>
      </c>
      <c r="AQ19" s="7" t="s">
        <v>87</v>
      </c>
      <c r="AR19" s="7"/>
      <c r="AS19" s="7" t="s">
        <v>4</v>
      </c>
      <c r="AT19" s="10" t="s">
        <v>415</v>
      </c>
    </row>
    <row r="20">
      <c r="A20" s="6">
        <v>19.0</v>
      </c>
      <c r="B20" s="7" t="s">
        <v>416</v>
      </c>
      <c r="C20" s="7" t="s">
        <v>417</v>
      </c>
      <c r="D20" s="7" t="s">
        <v>418</v>
      </c>
      <c r="E20" s="7" t="s">
        <v>419</v>
      </c>
      <c r="F20" s="8">
        <v>2026.0</v>
      </c>
      <c r="G20" s="7" t="s">
        <v>420</v>
      </c>
      <c r="H20" s="7"/>
      <c r="I20" s="7"/>
      <c r="J20" s="8">
        <v>106295.0</v>
      </c>
      <c r="K20" s="7"/>
      <c r="L20" s="7"/>
      <c r="M20" s="8">
        <v>0.0</v>
      </c>
      <c r="N20" s="7" t="s">
        <v>421</v>
      </c>
      <c r="O20" s="9" t="s">
        <v>422</v>
      </c>
      <c r="P20" s="7" t="s">
        <v>423</v>
      </c>
      <c r="Q20" s="7" t="s">
        <v>424</v>
      </c>
      <c r="R20" s="7" t="s">
        <v>425</v>
      </c>
      <c r="S20" s="7" t="s">
        <v>426</v>
      </c>
      <c r="T20" s="7" t="s">
        <v>427</v>
      </c>
      <c r="U20" s="7"/>
      <c r="V20" s="7"/>
      <c r="W20" s="7"/>
      <c r="X20" s="7"/>
      <c r="Y20" s="7"/>
      <c r="Z20" s="7"/>
      <c r="AA20" s="7" t="s">
        <v>428</v>
      </c>
      <c r="AB20" s="7" t="s">
        <v>429</v>
      </c>
      <c r="AC20" s="7"/>
      <c r="AD20" s="7" t="s">
        <v>430</v>
      </c>
      <c r="AE20" s="7"/>
      <c r="AF20" s="7"/>
      <c r="AG20" s="7"/>
      <c r="AH20" s="7"/>
      <c r="AI20" s="7"/>
      <c r="AJ20" s="8">
        <v>1491970.0</v>
      </c>
      <c r="AK20" s="7"/>
      <c r="AL20" s="7" t="s">
        <v>431</v>
      </c>
      <c r="AM20" s="7"/>
      <c r="AN20" s="7" t="s">
        <v>84</v>
      </c>
      <c r="AO20" s="7" t="s">
        <v>432</v>
      </c>
      <c r="AP20" s="7" t="s">
        <v>433</v>
      </c>
      <c r="AQ20" s="7" t="s">
        <v>434</v>
      </c>
      <c r="AR20" s="7"/>
      <c r="AS20" s="7" t="s">
        <v>4</v>
      </c>
      <c r="AT20" s="10" t="s">
        <v>435</v>
      </c>
    </row>
    <row r="21">
      <c r="A21" s="6">
        <v>20.0</v>
      </c>
      <c r="B21" s="7" t="s">
        <v>436</v>
      </c>
      <c r="C21" s="7" t="s">
        <v>437</v>
      </c>
      <c r="D21" s="7" t="s">
        <v>438</v>
      </c>
      <c r="E21" s="7" t="s">
        <v>439</v>
      </c>
      <c r="F21" s="8">
        <v>2024.0</v>
      </c>
      <c r="G21" s="7" t="s">
        <v>440</v>
      </c>
      <c r="H21" s="8">
        <v>1.0</v>
      </c>
      <c r="I21" s="7"/>
      <c r="J21" s="7"/>
      <c r="K21" s="8">
        <v>11047.0</v>
      </c>
      <c r="L21" s="8">
        <v>11073.0</v>
      </c>
      <c r="M21" s="8">
        <v>13.0</v>
      </c>
      <c r="N21" s="7" t="s">
        <v>441</v>
      </c>
      <c r="O21" s="9" t="s">
        <v>442</v>
      </c>
      <c r="P21" s="7" t="s">
        <v>443</v>
      </c>
      <c r="Q21" s="7" t="s">
        <v>444</v>
      </c>
      <c r="R21" s="7" t="s">
        <v>445</v>
      </c>
      <c r="S21" s="7"/>
      <c r="T21" s="7" t="s">
        <v>446</v>
      </c>
      <c r="U21" s="7"/>
      <c r="V21" s="7"/>
      <c r="W21" s="7"/>
      <c r="X21" s="7"/>
      <c r="Y21" s="7" t="s">
        <v>447</v>
      </c>
      <c r="Z21" s="7" t="s">
        <v>448</v>
      </c>
      <c r="AA21" s="7" t="s">
        <v>449</v>
      </c>
      <c r="AB21" s="7"/>
      <c r="AC21" s="7" t="s">
        <v>450</v>
      </c>
      <c r="AD21" s="7" t="s">
        <v>451</v>
      </c>
      <c r="AE21" s="7" t="s">
        <v>452</v>
      </c>
      <c r="AF21" s="7" t="s">
        <v>453</v>
      </c>
      <c r="AG21" s="7" t="s">
        <v>454</v>
      </c>
      <c r="AH21" s="7" t="s">
        <v>455</v>
      </c>
      <c r="AI21" s="8">
        <v>202222.0</v>
      </c>
      <c r="AJ21" s="7" t="s">
        <v>456</v>
      </c>
      <c r="AK21" s="7" t="s">
        <v>457</v>
      </c>
      <c r="AL21" s="7"/>
      <c r="AM21" s="7"/>
      <c r="AN21" s="7" t="s">
        <v>84</v>
      </c>
      <c r="AO21" s="7" t="s">
        <v>458</v>
      </c>
      <c r="AP21" s="7" t="s">
        <v>86</v>
      </c>
      <c r="AQ21" s="7" t="s">
        <v>87</v>
      </c>
      <c r="AR21" s="7" t="s">
        <v>205</v>
      </c>
      <c r="AS21" s="7" t="s">
        <v>4</v>
      </c>
      <c r="AT21" s="10" t="s">
        <v>459</v>
      </c>
    </row>
    <row r="22">
      <c r="A22" s="6">
        <v>21.0</v>
      </c>
      <c r="B22" s="7" t="s">
        <v>460</v>
      </c>
      <c r="C22" s="7" t="s">
        <v>461</v>
      </c>
      <c r="D22" s="7" t="s">
        <v>462</v>
      </c>
      <c r="E22" s="7" t="s">
        <v>463</v>
      </c>
      <c r="F22" s="8">
        <v>2024.0</v>
      </c>
      <c r="G22" s="7" t="s">
        <v>464</v>
      </c>
      <c r="H22" s="7"/>
      <c r="I22" s="7"/>
      <c r="J22" s="7"/>
      <c r="K22" s="8">
        <v>33.0</v>
      </c>
      <c r="L22" s="8">
        <v>39.0</v>
      </c>
      <c r="M22" s="8">
        <v>4.0</v>
      </c>
      <c r="N22" s="7" t="s">
        <v>465</v>
      </c>
      <c r="O22" s="9" t="s">
        <v>466</v>
      </c>
      <c r="P22" s="7" t="s">
        <v>467</v>
      </c>
      <c r="Q22" s="7" t="s">
        <v>468</v>
      </c>
      <c r="R22" s="7" t="s">
        <v>469</v>
      </c>
      <c r="S22" s="7" t="s">
        <v>470</v>
      </c>
      <c r="T22" s="7" t="s">
        <v>471</v>
      </c>
      <c r="U22" s="7"/>
      <c r="V22" s="7"/>
      <c r="W22" s="7"/>
      <c r="X22" s="7"/>
      <c r="Y22" s="7"/>
      <c r="Z22" s="7"/>
      <c r="AA22" s="7" t="s">
        <v>472</v>
      </c>
      <c r="AB22" s="7" t="s">
        <v>473</v>
      </c>
      <c r="AC22" s="7"/>
      <c r="AD22" s="7" t="s">
        <v>78</v>
      </c>
      <c r="AE22" s="7" t="s">
        <v>474</v>
      </c>
      <c r="AF22" s="7" t="s">
        <v>475</v>
      </c>
      <c r="AG22" s="7" t="s">
        <v>476</v>
      </c>
      <c r="AH22" s="7" t="s">
        <v>477</v>
      </c>
      <c r="AI22" s="8">
        <v>203444.0</v>
      </c>
      <c r="AJ22" s="8">
        <v>1.9436092E7</v>
      </c>
      <c r="AK22" s="7" t="s">
        <v>478</v>
      </c>
      <c r="AL22" s="7"/>
      <c r="AM22" s="7"/>
      <c r="AN22" s="7" t="s">
        <v>84</v>
      </c>
      <c r="AO22" s="7" t="s">
        <v>479</v>
      </c>
      <c r="AP22" s="7" t="s">
        <v>86</v>
      </c>
      <c r="AQ22" s="7" t="s">
        <v>87</v>
      </c>
      <c r="AR22" s="7"/>
      <c r="AS22" s="7" t="s">
        <v>4</v>
      </c>
      <c r="AT22" s="10" t="s">
        <v>480</v>
      </c>
    </row>
    <row r="23">
      <c r="A23" s="6">
        <v>22.0</v>
      </c>
      <c r="B23" s="7" t="s">
        <v>481</v>
      </c>
      <c r="C23" s="7" t="s">
        <v>482</v>
      </c>
      <c r="D23" s="7" t="s">
        <v>483</v>
      </c>
      <c r="E23" s="7" t="s">
        <v>484</v>
      </c>
      <c r="F23" s="8">
        <v>2024.0</v>
      </c>
      <c r="G23" s="7" t="s">
        <v>484</v>
      </c>
      <c r="H23" s="7"/>
      <c r="I23" s="7"/>
      <c r="J23" s="7"/>
      <c r="K23" s="8">
        <v>1.0</v>
      </c>
      <c r="L23" s="8">
        <v>198.0</v>
      </c>
      <c r="M23" s="8">
        <v>1.0</v>
      </c>
      <c r="N23" s="7"/>
      <c r="O23" s="9" t="s">
        <v>485</v>
      </c>
      <c r="P23" s="7" t="s">
        <v>486</v>
      </c>
      <c r="Q23" s="7" t="s">
        <v>487</v>
      </c>
      <c r="R23" s="7" t="s">
        <v>488</v>
      </c>
      <c r="S23" s="7"/>
      <c r="T23" s="7" t="s">
        <v>489</v>
      </c>
      <c r="U23" s="7"/>
      <c r="V23" s="7"/>
      <c r="W23" s="7"/>
      <c r="X23" s="7"/>
      <c r="Y23" s="7"/>
      <c r="Z23" s="7"/>
      <c r="AA23" s="7"/>
      <c r="AB23" s="7"/>
      <c r="AC23" s="7"/>
      <c r="AD23" s="7" t="s">
        <v>490</v>
      </c>
      <c r="AE23" s="7"/>
      <c r="AF23" s="7"/>
      <c r="AG23" s="7"/>
      <c r="AH23" s="7"/>
      <c r="AI23" s="7"/>
      <c r="AJ23" s="7"/>
      <c r="AK23" s="7" t="s">
        <v>491</v>
      </c>
      <c r="AL23" s="7"/>
      <c r="AM23" s="7"/>
      <c r="AN23" s="7" t="s">
        <v>84</v>
      </c>
      <c r="AO23" s="7" t="s">
        <v>484</v>
      </c>
      <c r="AP23" s="7" t="s">
        <v>265</v>
      </c>
      <c r="AQ23" s="7" t="s">
        <v>87</v>
      </c>
      <c r="AR23" s="7"/>
      <c r="AS23" s="7" t="s">
        <v>4</v>
      </c>
      <c r="AT23" s="10" t="s">
        <v>492</v>
      </c>
    </row>
    <row r="24">
      <c r="A24" s="6">
        <v>23.0</v>
      </c>
      <c r="B24" s="7" t="s">
        <v>493</v>
      </c>
      <c r="C24" s="7" t="s">
        <v>494</v>
      </c>
      <c r="D24" s="7" t="s">
        <v>495</v>
      </c>
      <c r="E24" s="7" t="s">
        <v>496</v>
      </c>
      <c r="F24" s="8">
        <v>2025.0</v>
      </c>
      <c r="G24" s="7" t="s">
        <v>497</v>
      </c>
      <c r="H24" s="8">
        <v>13.0</v>
      </c>
      <c r="I24" s="8">
        <v>1.0</v>
      </c>
      <c r="J24" s="8">
        <v>75.0</v>
      </c>
      <c r="K24" s="7"/>
      <c r="L24" s="7"/>
      <c r="M24" s="8">
        <v>0.0</v>
      </c>
      <c r="N24" s="7" t="s">
        <v>498</v>
      </c>
      <c r="O24" s="9" t="s">
        <v>499</v>
      </c>
      <c r="P24" s="7" t="s">
        <v>500</v>
      </c>
      <c r="Q24" s="7" t="s">
        <v>501</v>
      </c>
      <c r="R24" s="7" t="s">
        <v>502</v>
      </c>
      <c r="S24" s="7" t="s">
        <v>503</v>
      </c>
      <c r="T24" s="7" t="s">
        <v>504</v>
      </c>
      <c r="U24" s="7"/>
      <c r="V24" s="7"/>
      <c r="W24" s="7" t="s">
        <v>505</v>
      </c>
      <c r="X24" s="7" t="s">
        <v>506</v>
      </c>
      <c r="Y24" s="7"/>
      <c r="Z24" s="7"/>
      <c r="AA24" s="7" t="s">
        <v>507</v>
      </c>
      <c r="AB24" s="7" t="s">
        <v>508</v>
      </c>
      <c r="AC24" s="7"/>
      <c r="AD24" s="7" t="s">
        <v>509</v>
      </c>
      <c r="AE24" s="7"/>
      <c r="AF24" s="7"/>
      <c r="AG24" s="7"/>
      <c r="AH24" s="7"/>
      <c r="AI24" s="7"/>
      <c r="AJ24" s="8">
        <v>2.0472501E7</v>
      </c>
      <c r="AK24" s="7"/>
      <c r="AL24" s="7"/>
      <c r="AM24" s="7"/>
      <c r="AN24" s="7" t="s">
        <v>84</v>
      </c>
      <c r="AO24" s="7" t="s">
        <v>510</v>
      </c>
      <c r="AP24" s="7" t="s">
        <v>128</v>
      </c>
      <c r="AQ24" s="7" t="s">
        <v>87</v>
      </c>
      <c r="AR24" s="7" t="s">
        <v>129</v>
      </c>
      <c r="AS24" s="7" t="s">
        <v>4</v>
      </c>
      <c r="AT24" s="10" t="s">
        <v>511</v>
      </c>
    </row>
    <row r="25">
      <c r="A25" s="6">
        <v>24.0</v>
      </c>
      <c r="B25" s="7" t="s">
        <v>512</v>
      </c>
      <c r="C25" s="7" t="s">
        <v>513</v>
      </c>
      <c r="D25" s="7" t="s">
        <v>514</v>
      </c>
      <c r="E25" s="7" t="s">
        <v>515</v>
      </c>
      <c r="F25" s="8">
        <v>2025.0</v>
      </c>
      <c r="G25" s="7" t="s">
        <v>516</v>
      </c>
      <c r="H25" s="8">
        <v>254.0</v>
      </c>
      <c r="I25" s="7"/>
      <c r="J25" s="7"/>
      <c r="K25" s="8">
        <v>69.0</v>
      </c>
      <c r="L25" s="8">
        <v>79.0</v>
      </c>
      <c r="M25" s="8">
        <v>1.0</v>
      </c>
      <c r="N25" s="7" t="s">
        <v>517</v>
      </c>
      <c r="O25" s="9" t="s">
        <v>518</v>
      </c>
      <c r="P25" s="7" t="s">
        <v>519</v>
      </c>
      <c r="Q25" s="7" t="s">
        <v>520</v>
      </c>
      <c r="R25" s="7" t="s">
        <v>521</v>
      </c>
      <c r="S25" s="7"/>
      <c r="T25" s="7" t="s">
        <v>522</v>
      </c>
      <c r="U25" s="7"/>
      <c r="V25" s="7"/>
      <c r="W25" s="7"/>
      <c r="X25" s="7"/>
      <c r="Y25" s="7"/>
      <c r="Z25" s="7"/>
      <c r="AA25" s="7" t="s">
        <v>523</v>
      </c>
      <c r="AB25" s="7" t="s">
        <v>524</v>
      </c>
      <c r="AC25" s="7"/>
      <c r="AD25" s="7" t="s">
        <v>175</v>
      </c>
      <c r="AE25" s="7"/>
      <c r="AF25" s="7"/>
      <c r="AG25" s="7"/>
      <c r="AH25" s="7"/>
      <c r="AI25" s="7"/>
      <c r="AJ25" s="8">
        <v>2.3674512E7</v>
      </c>
      <c r="AK25" s="7"/>
      <c r="AL25" s="7"/>
      <c r="AM25" s="7"/>
      <c r="AN25" s="7" t="s">
        <v>84</v>
      </c>
      <c r="AO25" s="7" t="s">
        <v>525</v>
      </c>
      <c r="AP25" s="7" t="s">
        <v>526</v>
      </c>
      <c r="AQ25" s="7" t="s">
        <v>87</v>
      </c>
      <c r="AR25" s="7"/>
      <c r="AS25" s="7" t="s">
        <v>4</v>
      </c>
      <c r="AT25" s="10" t="s">
        <v>527</v>
      </c>
    </row>
    <row r="26">
      <c r="A26" s="6">
        <v>25.0</v>
      </c>
      <c r="B26" s="7" t="s">
        <v>528</v>
      </c>
      <c r="C26" s="7" t="s">
        <v>529</v>
      </c>
      <c r="D26" s="7" t="s">
        <v>530</v>
      </c>
      <c r="E26" s="7" t="s">
        <v>531</v>
      </c>
      <c r="F26" s="8">
        <v>2023.0</v>
      </c>
      <c r="G26" s="7" t="s">
        <v>532</v>
      </c>
      <c r="H26" s="7" t="s">
        <v>533</v>
      </c>
      <c r="I26" s="7"/>
      <c r="J26" s="7"/>
      <c r="K26" s="8">
        <v>169.0</v>
      </c>
      <c r="L26" s="8">
        <v>179.0</v>
      </c>
      <c r="M26" s="8">
        <v>14.0</v>
      </c>
      <c r="N26" s="7" t="s">
        <v>534</v>
      </c>
      <c r="O26" s="9" t="s">
        <v>535</v>
      </c>
      <c r="P26" s="7" t="s">
        <v>536</v>
      </c>
      <c r="Q26" s="7" t="s">
        <v>537</v>
      </c>
      <c r="R26" s="7" t="s">
        <v>538</v>
      </c>
      <c r="S26" s="7" t="s">
        <v>539</v>
      </c>
      <c r="T26" s="7" t="s">
        <v>540</v>
      </c>
      <c r="U26" s="7"/>
      <c r="V26" s="7"/>
      <c r="W26" s="7"/>
      <c r="X26" s="7"/>
      <c r="Y26" s="7"/>
      <c r="Z26" s="7"/>
      <c r="AA26" s="7" t="s">
        <v>541</v>
      </c>
      <c r="AB26" s="7"/>
      <c r="AC26" s="7" t="s">
        <v>542</v>
      </c>
      <c r="AD26" s="7" t="s">
        <v>78</v>
      </c>
      <c r="AE26" s="7"/>
      <c r="AF26" s="7" t="s">
        <v>543</v>
      </c>
      <c r="AG26" s="7" t="s">
        <v>544</v>
      </c>
      <c r="AH26" s="7" t="s">
        <v>545</v>
      </c>
      <c r="AI26" s="8">
        <v>193106.0</v>
      </c>
      <c r="AJ26" s="7" t="s">
        <v>546</v>
      </c>
      <c r="AK26" s="7" t="s">
        <v>547</v>
      </c>
      <c r="AL26" s="7"/>
      <c r="AM26" s="7"/>
      <c r="AN26" s="7" t="s">
        <v>84</v>
      </c>
      <c r="AO26" s="7" t="s">
        <v>548</v>
      </c>
      <c r="AP26" s="7" t="s">
        <v>86</v>
      </c>
      <c r="AQ26" s="7" t="s">
        <v>87</v>
      </c>
      <c r="AR26" s="7"/>
      <c r="AS26" s="7" t="s">
        <v>4</v>
      </c>
      <c r="AT26" s="10" t="s">
        <v>549</v>
      </c>
    </row>
    <row r="27">
      <c r="A27" s="6">
        <v>26.0</v>
      </c>
      <c r="B27" s="7" t="s">
        <v>550</v>
      </c>
      <c r="C27" s="7" t="s">
        <v>551</v>
      </c>
      <c r="D27" s="7" t="s">
        <v>552</v>
      </c>
      <c r="E27" s="7" t="s">
        <v>553</v>
      </c>
      <c r="F27" s="8">
        <v>2024.0</v>
      </c>
      <c r="G27" s="7" t="s">
        <v>554</v>
      </c>
      <c r="H27" s="8">
        <v>45.0</v>
      </c>
      <c r="I27" s="8">
        <v>2.0</v>
      </c>
      <c r="J27" s="7"/>
      <c r="K27" s="8">
        <v>187.0</v>
      </c>
      <c r="L27" s="8">
        <v>199.0</v>
      </c>
      <c r="M27" s="8">
        <v>18.0</v>
      </c>
      <c r="N27" s="7" t="s">
        <v>555</v>
      </c>
      <c r="O27" s="9" t="s">
        <v>556</v>
      </c>
      <c r="P27" s="7" t="s">
        <v>557</v>
      </c>
      <c r="Q27" s="7" t="s">
        <v>558</v>
      </c>
      <c r="R27" s="7" t="s">
        <v>559</v>
      </c>
      <c r="S27" s="7"/>
      <c r="T27" s="7" t="s">
        <v>560</v>
      </c>
      <c r="U27" s="7"/>
      <c r="V27" s="7"/>
      <c r="W27" s="7"/>
      <c r="X27" s="7"/>
      <c r="Y27" s="7"/>
      <c r="Z27" s="7"/>
      <c r="AA27" s="7" t="s">
        <v>561</v>
      </c>
      <c r="AB27" s="7" t="s">
        <v>562</v>
      </c>
      <c r="AC27" s="7"/>
      <c r="AD27" s="7" t="s">
        <v>563</v>
      </c>
      <c r="AE27" s="7"/>
      <c r="AF27" s="7"/>
      <c r="AG27" s="7"/>
      <c r="AH27" s="7"/>
      <c r="AI27" s="7"/>
      <c r="AJ27" s="8">
        <v>7384602.0</v>
      </c>
      <c r="AK27" s="7"/>
      <c r="AL27" s="7" t="s">
        <v>564</v>
      </c>
      <c r="AM27" s="7"/>
      <c r="AN27" s="7" t="s">
        <v>84</v>
      </c>
      <c r="AO27" s="7" t="s">
        <v>565</v>
      </c>
      <c r="AP27" s="7" t="s">
        <v>128</v>
      </c>
      <c r="AQ27" s="7" t="s">
        <v>87</v>
      </c>
      <c r="AR27" s="7" t="s">
        <v>566</v>
      </c>
      <c r="AS27" s="7" t="s">
        <v>4</v>
      </c>
      <c r="AT27" s="10" t="s">
        <v>567</v>
      </c>
    </row>
    <row r="28">
      <c r="A28" s="6">
        <v>27.0</v>
      </c>
      <c r="B28" s="7" t="s">
        <v>568</v>
      </c>
      <c r="C28" s="7" t="s">
        <v>569</v>
      </c>
      <c r="D28" s="7" t="s">
        <v>570</v>
      </c>
      <c r="E28" s="7" t="s">
        <v>571</v>
      </c>
      <c r="F28" s="8">
        <v>2025.0</v>
      </c>
      <c r="G28" s="7" t="s">
        <v>572</v>
      </c>
      <c r="H28" s="8">
        <v>17.0</v>
      </c>
      <c r="I28" s="8">
        <v>1.0</v>
      </c>
      <c r="J28" s="8">
        <v>67.0</v>
      </c>
      <c r="K28" s="7"/>
      <c r="L28" s="7"/>
      <c r="M28" s="8">
        <v>0.0</v>
      </c>
      <c r="N28" s="7" t="s">
        <v>573</v>
      </c>
      <c r="O28" s="9" t="s">
        <v>574</v>
      </c>
      <c r="P28" s="7" t="s">
        <v>575</v>
      </c>
      <c r="Q28" s="7" t="s">
        <v>576</v>
      </c>
      <c r="R28" s="7" t="s">
        <v>577</v>
      </c>
      <c r="S28" s="7" t="s">
        <v>578</v>
      </c>
      <c r="T28" s="7" t="s">
        <v>579</v>
      </c>
      <c r="U28" s="7"/>
      <c r="V28" s="7"/>
      <c r="W28" s="7"/>
      <c r="X28" s="7"/>
      <c r="Y28" s="7" t="s">
        <v>580</v>
      </c>
      <c r="Z28" s="7" t="s">
        <v>581</v>
      </c>
      <c r="AA28" s="7" t="s">
        <v>582</v>
      </c>
      <c r="AB28" s="7" t="s">
        <v>583</v>
      </c>
      <c r="AC28" s="7"/>
      <c r="AD28" s="7" t="s">
        <v>584</v>
      </c>
      <c r="AE28" s="7"/>
      <c r="AF28" s="7"/>
      <c r="AG28" s="7"/>
      <c r="AH28" s="7"/>
      <c r="AI28" s="7"/>
      <c r="AJ28" s="7" t="s">
        <v>585</v>
      </c>
      <c r="AK28" s="7"/>
      <c r="AL28" s="7"/>
      <c r="AM28" s="8">
        <v>4.0481598E7</v>
      </c>
      <c r="AN28" s="7" t="s">
        <v>84</v>
      </c>
      <c r="AO28" s="7" t="s">
        <v>586</v>
      </c>
      <c r="AP28" s="7" t="s">
        <v>128</v>
      </c>
      <c r="AQ28" s="7" t="s">
        <v>87</v>
      </c>
      <c r="AR28" s="7" t="s">
        <v>111</v>
      </c>
      <c r="AS28" s="7" t="s">
        <v>4</v>
      </c>
      <c r="AT28" s="10" t="s">
        <v>587</v>
      </c>
    </row>
    <row r="29">
      <c r="A29" s="6">
        <v>28.0</v>
      </c>
      <c r="B29" s="7" t="s">
        <v>588</v>
      </c>
      <c r="C29" s="7" t="s">
        <v>589</v>
      </c>
      <c r="D29" s="7" t="s">
        <v>590</v>
      </c>
      <c r="E29" s="7" t="s">
        <v>591</v>
      </c>
      <c r="F29" s="8">
        <v>2024.0</v>
      </c>
      <c r="G29" s="7" t="s">
        <v>592</v>
      </c>
      <c r="H29" s="8">
        <v>19.0</v>
      </c>
      <c r="I29" s="8">
        <v>7.0</v>
      </c>
      <c r="J29" s="7" t="s">
        <v>593</v>
      </c>
      <c r="K29" s="7"/>
      <c r="L29" s="7"/>
      <c r="M29" s="8">
        <v>4.0</v>
      </c>
      <c r="N29" s="7" t="s">
        <v>594</v>
      </c>
      <c r="O29" s="9" t="s">
        <v>595</v>
      </c>
      <c r="P29" s="7" t="s">
        <v>596</v>
      </c>
      <c r="Q29" s="7" t="s">
        <v>597</v>
      </c>
      <c r="R29" s="7" t="s">
        <v>598</v>
      </c>
      <c r="S29" s="7" t="s">
        <v>599</v>
      </c>
      <c r="T29" s="7" t="s">
        <v>600</v>
      </c>
      <c r="U29" s="7"/>
      <c r="V29" s="7"/>
      <c r="W29" s="7"/>
      <c r="X29" s="7"/>
      <c r="Y29" s="7"/>
      <c r="Z29" s="7"/>
      <c r="AA29" s="7" t="s">
        <v>601</v>
      </c>
      <c r="AB29" s="7" t="s">
        <v>602</v>
      </c>
      <c r="AC29" s="7"/>
      <c r="AD29" s="7" t="s">
        <v>603</v>
      </c>
      <c r="AE29" s="7"/>
      <c r="AF29" s="7"/>
      <c r="AG29" s="7"/>
      <c r="AH29" s="7"/>
      <c r="AI29" s="7"/>
      <c r="AJ29" s="8">
        <v>1.7480221E7</v>
      </c>
      <c r="AK29" s="7"/>
      <c r="AL29" s="7"/>
      <c r="AM29" s="7"/>
      <c r="AN29" s="7" t="s">
        <v>84</v>
      </c>
      <c r="AO29" s="7" t="s">
        <v>604</v>
      </c>
      <c r="AP29" s="7" t="s">
        <v>128</v>
      </c>
      <c r="AQ29" s="7" t="s">
        <v>87</v>
      </c>
      <c r="AR29" s="7" t="s">
        <v>566</v>
      </c>
      <c r="AS29" s="7" t="s">
        <v>4</v>
      </c>
      <c r="AT29" s="10" t="s">
        <v>605</v>
      </c>
    </row>
    <row r="30">
      <c r="A30" s="6">
        <v>29.0</v>
      </c>
      <c r="B30" s="7" t="s">
        <v>606</v>
      </c>
      <c r="C30" s="7" t="s">
        <v>607</v>
      </c>
      <c r="D30" s="7" t="s">
        <v>608</v>
      </c>
      <c r="E30" s="7" t="s">
        <v>609</v>
      </c>
      <c r="F30" s="8">
        <v>2024.0</v>
      </c>
      <c r="G30" s="7" t="s">
        <v>610</v>
      </c>
      <c r="H30" s="7"/>
      <c r="I30" s="7"/>
      <c r="J30" s="7"/>
      <c r="K30" s="8">
        <v>4743.0</v>
      </c>
      <c r="L30" s="8">
        <v>4750.0</v>
      </c>
      <c r="M30" s="8">
        <v>1.0</v>
      </c>
      <c r="N30" s="7" t="s">
        <v>611</v>
      </c>
      <c r="O30" s="9" t="s">
        <v>612</v>
      </c>
      <c r="P30" s="7" t="s">
        <v>613</v>
      </c>
      <c r="Q30" s="7" t="s">
        <v>614</v>
      </c>
      <c r="R30" s="7" t="s">
        <v>615</v>
      </c>
      <c r="S30" s="7" t="s">
        <v>616</v>
      </c>
      <c r="T30" s="7" t="s">
        <v>617</v>
      </c>
      <c r="U30" s="7"/>
      <c r="V30" s="7"/>
      <c r="W30" s="7"/>
      <c r="X30" s="7"/>
      <c r="Y30" s="7"/>
      <c r="Z30" s="7"/>
      <c r="AA30" s="7" t="s">
        <v>618</v>
      </c>
      <c r="AB30" s="7" t="s">
        <v>619</v>
      </c>
      <c r="AC30" s="7" t="s">
        <v>620</v>
      </c>
      <c r="AD30" s="7" t="s">
        <v>144</v>
      </c>
      <c r="AE30" s="7" t="s">
        <v>621</v>
      </c>
      <c r="AF30" s="7" t="s">
        <v>622</v>
      </c>
      <c r="AG30" s="7" t="s">
        <v>623</v>
      </c>
      <c r="AH30" s="7" t="s">
        <v>624</v>
      </c>
      <c r="AI30" s="8">
        <v>206131.0</v>
      </c>
      <c r="AJ30" s="8">
        <v>2.6391589E7</v>
      </c>
      <c r="AK30" s="7" t="s">
        <v>625</v>
      </c>
      <c r="AL30" s="7"/>
      <c r="AM30" s="7"/>
      <c r="AN30" s="7" t="s">
        <v>84</v>
      </c>
      <c r="AO30" s="7" t="s">
        <v>626</v>
      </c>
      <c r="AP30" s="7" t="s">
        <v>86</v>
      </c>
      <c r="AQ30" s="7" t="s">
        <v>87</v>
      </c>
      <c r="AR30" s="7"/>
      <c r="AS30" s="7" t="s">
        <v>4</v>
      </c>
      <c r="AT30" s="10" t="s">
        <v>627</v>
      </c>
    </row>
    <row r="31">
      <c r="A31" s="6">
        <v>30.0</v>
      </c>
      <c r="B31" s="7" t="s">
        <v>628</v>
      </c>
      <c r="C31" s="7" t="s">
        <v>629</v>
      </c>
      <c r="D31" s="7" t="s">
        <v>630</v>
      </c>
      <c r="E31" s="7" t="s">
        <v>631</v>
      </c>
      <c r="F31" s="8">
        <v>2025.0</v>
      </c>
      <c r="G31" s="7" t="s">
        <v>632</v>
      </c>
      <c r="H31" s="7"/>
      <c r="I31" s="7"/>
      <c r="J31" s="7"/>
      <c r="K31" s="8">
        <v>169.0</v>
      </c>
      <c r="L31" s="8">
        <v>180.0</v>
      </c>
      <c r="M31" s="8">
        <v>0.0</v>
      </c>
      <c r="N31" s="7" t="s">
        <v>633</v>
      </c>
      <c r="O31" s="9" t="s">
        <v>634</v>
      </c>
      <c r="P31" s="7" t="s">
        <v>635</v>
      </c>
      <c r="Q31" s="7" t="s">
        <v>636</v>
      </c>
      <c r="R31" s="7" t="s">
        <v>637</v>
      </c>
      <c r="S31" s="7" t="s">
        <v>638</v>
      </c>
      <c r="T31" s="7" t="s">
        <v>639</v>
      </c>
      <c r="U31" s="7"/>
      <c r="V31" s="7"/>
      <c r="W31" s="7"/>
      <c r="X31" s="7"/>
      <c r="Y31" s="7" t="s">
        <v>640</v>
      </c>
      <c r="Z31" s="7" t="s">
        <v>641</v>
      </c>
      <c r="AA31" s="7" t="s">
        <v>642</v>
      </c>
      <c r="AB31" s="7" t="s">
        <v>643</v>
      </c>
      <c r="AC31" s="7" t="s">
        <v>644</v>
      </c>
      <c r="AD31" s="7" t="s">
        <v>198</v>
      </c>
      <c r="AE31" s="7" t="s">
        <v>645</v>
      </c>
      <c r="AF31" s="7" t="s">
        <v>646</v>
      </c>
      <c r="AG31" s="7" t="s">
        <v>647</v>
      </c>
      <c r="AH31" s="7" t="s">
        <v>648</v>
      </c>
      <c r="AI31" s="8">
        <v>216134.0</v>
      </c>
      <c r="AJ31" s="7"/>
      <c r="AK31" s="7" t="s">
        <v>649</v>
      </c>
      <c r="AL31" s="7"/>
      <c r="AM31" s="7"/>
      <c r="AN31" s="7" t="s">
        <v>84</v>
      </c>
      <c r="AO31" s="7" t="s">
        <v>650</v>
      </c>
      <c r="AP31" s="7" t="s">
        <v>86</v>
      </c>
      <c r="AQ31" s="7" t="s">
        <v>87</v>
      </c>
      <c r="AR31" s="7" t="s">
        <v>205</v>
      </c>
      <c r="AS31" s="7" t="s">
        <v>4</v>
      </c>
      <c r="AT31" s="10" t="s">
        <v>651</v>
      </c>
    </row>
    <row r="32">
      <c r="A32" s="6">
        <v>31.0</v>
      </c>
      <c r="B32" s="7" t="s">
        <v>652</v>
      </c>
      <c r="C32" s="7" t="s">
        <v>653</v>
      </c>
      <c r="D32" s="7" t="s">
        <v>654</v>
      </c>
      <c r="E32" s="7" t="s">
        <v>655</v>
      </c>
      <c r="F32" s="8">
        <v>2025.0</v>
      </c>
      <c r="G32" s="7" t="s">
        <v>656</v>
      </c>
      <c r="H32" s="7"/>
      <c r="I32" s="7"/>
      <c r="J32" s="7"/>
      <c r="K32" s="8">
        <v>3043.0</v>
      </c>
      <c r="L32" s="8">
        <v>3056.0</v>
      </c>
      <c r="M32" s="8">
        <v>4.0</v>
      </c>
      <c r="N32" s="7"/>
      <c r="O32" s="9" t="s">
        <v>657</v>
      </c>
      <c r="P32" s="7" t="s">
        <v>658</v>
      </c>
      <c r="Q32" s="7" t="s">
        <v>659</v>
      </c>
      <c r="R32" s="7" t="s">
        <v>660</v>
      </c>
      <c r="S32" s="7"/>
      <c r="T32" s="7" t="s">
        <v>661</v>
      </c>
      <c r="U32" s="7"/>
      <c r="V32" s="7"/>
      <c r="W32" s="7"/>
      <c r="X32" s="7"/>
      <c r="Y32" s="7" t="s">
        <v>662</v>
      </c>
      <c r="Z32" s="7" t="s">
        <v>663</v>
      </c>
      <c r="AA32" s="7" t="s">
        <v>664</v>
      </c>
      <c r="AB32" s="7" t="s">
        <v>665</v>
      </c>
      <c r="AC32" s="7" t="s">
        <v>666</v>
      </c>
      <c r="AD32" s="7" t="s">
        <v>451</v>
      </c>
      <c r="AE32" s="7" t="s">
        <v>667</v>
      </c>
      <c r="AF32" s="7" t="s">
        <v>668</v>
      </c>
      <c r="AG32" s="7" t="s">
        <v>669</v>
      </c>
      <c r="AH32" s="7" t="s">
        <v>165</v>
      </c>
      <c r="AI32" s="8">
        <v>206484.0</v>
      </c>
      <c r="AJ32" s="8">
        <v>2.9512093E7</v>
      </c>
      <c r="AK32" s="7" t="s">
        <v>670</v>
      </c>
      <c r="AL32" s="7"/>
      <c r="AM32" s="7"/>
      <c r="AN32" s="7" t="s">
        <v>84</v>
      </c>
      <c r="AO32" s="7" t="s">
        <v>671</v>
      </c>
      <c r="AP32" s="7" t="s">
        <v>86</v>
      </c>
      <c r="AQ32" s="7" t="s">
        <v>87</v>
      </c>
      <c r="AR32" s="7"/>
      <c r="AS32" s="7" t="s">
        <v>4</v>
      </c>
      <c r="AT32" s="10" t="s">
        <v>672</v>
      </c>
    </row>
    <row r="33">
      <c r="A33" s="6">
        <v>32.0</v>
      </c>
      <c r="B33" s="7"/>
      <c r="C33" s="7"/>
      <c r="D33" s="7"/>
      <c r="E33" s="7" t="s">
        <v>673</v>
      </c>
      <c r="F33" s="8">
        <v>2026.0</v>
      </c>
      <c r="G33" s="7" t="s">
        <v>674</v>
      </c>
      <c r="H33" s="7" t="s">
        <v>675</v>
      </c>
      <c r="I33" s="7"/>
      <c r="J33" s="7"/>
      <c r="K33" s="7"/>
      <c r="L33" s="7"/>
      <c r="M33" s="8">
        <v>0.0</v>
      </c>
      <c r="N33" s="7"/>
      <c r="O33" s="9" t="s">
        <v>676</v>
      </c>
      <c r="P33" s="7"/>
      <c r="Q33" s="7"/>
      <c r="R33" s="7" t="s">
        <v>677</v>
      </c>
      <c r="S33" s="7"/>
      <c r="T33" s="7"/>
      <c r="U33" s="7"/>
      <c r="V33" s="7"/>
      <c r="W33" s="7"/>
      <c r="X33" s="7"/>
      <c r="Y33" s="7"/>
      <c r="Z33" s="7"/>
      <c r="AA33" s="7"/>
      <c r="AB33" s="7"/>
      <c r="AC33" s="7" t="s">
        <v>678</v>
      </c>
      <c r="AD33" s="7" t="s">
        <v>175</v>
      </c>
      <c r="AE33" s="7"/>
      <c r="AF33" s="7" t="s">
        <v>673</v>
      </c>
      <c r="AG33" s="7" t="s">
        <v>679</v>
      </c>
      <c r="AH33" s="7" t="s">
        <v>680</v>
      </c>
      <c r="AI33" s="8">
        <v>335069.0</v>
      </c>
      <c r="AJ33" s="8">
        <v>3029743.0</v>
      </c>
      <c r="AK33" s="7" t="s">
        <v>681</v>
      </c>
      <c r="AL33" s="7"/>
      <c r="AM33" s="7"/>
      <c r="AN33" s="7" t="s">
        <v>84</v>
      </c>
      <c r="AO33" s="7" t="s">
        <v>357</v>
      </c>
      <c r="AP33" s="7" t="s">
        <v>180</v>
      </c>
      <c r="AQ33" s="7" t="s">
        <v>87</v>
      </c>
      <c r="AR33" s="7"/>
      <c r="AS33" s="7" t="s">
        <v>4</v>
      </c>
      <c r="AT33" s="10" t="s">
        <v>682</v>
      </c>
    </row>
    <row r="34">
      <c r="A34" s="6">
        <v>33.0</v>
      </c>
      <c r="B34" s="7" t="s">
        <v>683</v>
      </c>
      <c r="C34" s="7" t="s">
        <v>684</v>
      </c>
      <c r="D34" s="7" t="s">
        <v>685</v>
      </c>
      <c r="E34" s="7" t="s">
        <v>686</v>
      </c>
      <c r="F34" s="8">
        <v>2025.0</v>
      </c>
      <c r="G34" s="7" t="s">
        <v>532</v>
      </c>
      <c r="H34" s="7"/>
      <c r="I34" s="7"/>
      <c r="J34" s="7"/>
      <c r="K34" s="8">
        <v>117.0</v>
      </c>
      <c r="L34" s="8">
        <v>129.0</v>
      </c>
      <c r="M34" s="8">
        <v>2.0</v>
      </c>
      <c r="N34" s="7" t="s">
        <v>687</v>
      </c>
      <c r="O34" s="9" t="s">
        <v>688</v>
      </c>
      <c r="P34" s="7" t="s">
        <v>689</v>
      </c>
      <c r="Q34" s="7" t="s">
        <v>690</v>
      </c>
      <c r="R34" s="7" t="s">
        <v>691</v>
      </c>
      <c r="S34" s="7" t="s">
        <v>692</v>
      </c>
      <c r="T34" s="7" t="s">
        <v>693</v>
      </c>
      <c r="U34" s="7"/>
      <c r="V34" s="7"/>
      <c r="W34" s="7"/>
      <c r="X34" s="7"/>
      <c r="Y34" s="7"/>
      <c r="Z34" s="7"/>
      <c r="AA34" s="7" t="s">
        <v>694</v>
      </c>
      <c r="AB34" s="7" t="s">
        <v>695</v>
      </c>
      <c r="AC34" s="7"/>
      <c r="AD34" s="7" t="s">
        <v>78</v>
      </c>
      <c r="AE34" s="7" t="s">
        <v>696</v>
      </c>
      <c r="AF34" s="7" t="s">
        <v>697</v>
      </c>
      <c r="AG34" s="7" t="s">
        <v>698</v>
      </c>
      <c r="AH34" s="7" t="s">
        <v>699</v>
      </c>
      <c r="AI34" s="8">
        <v>213734.0</v>
      </c>
      <c r="AJ34" s="7" t="s">
        <v>546</v>
      </c>
      <c r="AK34" s="7" t="s">
        <v>700</v>
      </c>
      <c r="AL34" s="7"/>
      <c r="AM34" s="7"/>
      <c r="AN34" s="7" t="s">
        <v>84</v>
      </c>
      <c r="AO34" s="7" t="s">
        <v>548</v>
      </c>
      <c r="AP34" s="7" t="s">
        <v>86</v>
      </c>
      <c r="AQ34" s="7" t="s">
        <v>87</v>
      </c>
      <c r="AR34" s="7"/>
      <c r="AS34" s="7" t="s">
        <v>4</v>
      </c>
      <c r="AT34" s="10" t="s">
        <v>701</v>
      </c>
    </row>
    <row r="35">
      <c r="A35" s="6">
        <v>34.0</v>
      </c>
      <c r="B35" s="7" t="s">
        <v>702</v>
      </c>
      <c r="C35" s="7" t="s">
        <v>703</v>
      </c>
      <c r="D35" s="7" t="s">
        <v>704</v>
      </c>
      <c r="E35" s="7" t="s">
        <v>705</v>
      </c>
      <c r="F35" s="8">
        <v>2024.0</v>
      </c>
      <c r="G35" s="7" t="s">
        <v>706</v>
      </c>
      <c r="H35" s="8">
        <v>145.0</v>
      </c>
      <c r="I35" s="7"/>
      <c r="J35" s="8">
        <v>103997.0</v>
      </c>
      <c r="K35" s="7"/>
      <c r="L35" s="7"/>
      <c r="M35" s="8">
        <v>8.0</v>
      </c>
      <c r="N35" s="7" t="s">
        <v>707</v>
      </c>
      <c r="O35" s="9" t="s">
        <v>708</v>
      </c>
      <c r="P35" s="7" t="s">
        <v>709</v>
      </c>
      <c r="Q35" s="7" t="s">
        <v>710</v>
      </c>
      <c r="R35" s="7" t="s">
        <v>711</v>
      </c>
      <c r="S35" s="7" t="s">
        <v>712</v>
      </c>
      <c r="T35" s="7" t="s">
        <v>713</v>
      </c>
      <c r="U35" s="7"/>
      <c r="V35" s="7"/>
      <c r="W35" s="7"/>
      <c r="X35" s="7"/>
      <c r="Y35" s="7"/>
      <c r="Z35" s="7"/>
      <c r="AA35" s="7" t="s">
        <v>714</v>
      </c>
      <c r="AB35" s="7" t="s">
        <v>715</v>
      </c>
      <c r="AC35" s="7"/>
      <c r="AD35" s="7" t="s">
        <v>430</v>
      </c>
      <c r="AE35" s="7"/>
      <c r="AF35" s="7"/>
      <c r="AG35" s="7"/>
      <c r="AH35" s="7"/>
      <c r="AI35" s="7"/>
      <c r="AJ35" s="8">
        <v>1674048.0</v>
      </c>
      <c r="AK35" s="7"/>
      <c r="AL35" s="7" t="s">
        <v>716</v>
      </c>
      <c r="AM35" s="7"/>
      <c r="AN35" s="7" t="s">
        <v>84</v>
      </c>
      <c r="AO35" s="7" t="s">
        <v>717</v>
      </c>
      <c r="AP35" s="7" t="s">
        <v>128</v>
      </c>
      <c r="AQ35" s="7" t="s">
        <v>87</v>
      </c>
      <c r="AR35" s="7" t="s">
        <v>395</v>
      </c>
      <c r="AS35" s="7" t="s">
        <v>4</v>
      </c>
      <c r="AT35" s="10" t="s">
        <v>718</v>
      </c>
    </row>
    <row r="36">
      <c r="A36" s="6">
        <v>35.0</v>
      </c>
      <c r="B36" s="7" t="s">
        <v>719</v>
      </c>
      <c r="C36" s="7" t="s">
        <v>720</v>
      </c>
      <c r="D36" s="7" t="s">
        <v>721</v>
      </c>
      <c r="E36" s="7" t="s">
        <v>722</v>
      </c>
      <c r="F36" s="8">
        <v>2024.0</v>
      </c>
      <c r="G36" s="7" t="s">
        <v>68</v>
      </c>
      <c r="H36" s="7"/>
      <c r="I36" s="7"/>
      <c r="J36" s="7"/>
      <c r="K36" s="8">
        <v>102.0</v>
      </c>
      <c r="L36" s="8">
        <v>106.0</v>
      </c>
      <c r="M36" s="8">
        <v>59.0</v>
      </c>
      <c r="N36" s="7" t="s">
        <v>723</v>
      </c>
      <c r="O36" s="9" t="s">
        <v>724</v>
      </c>
      <c r="P36" s="7" t="s">
        <v>725</v>
      </c>
      <c r="Q36" s="7" t="s">
        <v>726</v>
      </c>
      <c r="R36" s="7" t="s">
        <v>727</v>
      </c>
      <c r="S36" s="7"/>
      <c r="T36" s="7" t="s">
        <v>728</v>
      </c>
      <c r="U36" s="7"/>
      <c r="V36" s="7"/>
      <c r="W36" s="7"/>
      <c r="X36" s="7"/>
      <c r="Y36" s="7"/>
      <c r="Z36" s="7"/>
      <c r="AA36" s="7" t="s">
        <v>729</v>
      </c>
      <c r="AB36" s="7"/>
      <c r="AC36" s="7"/>
      <c r="AD36" s="7" t="s">
        <v>78</v>
      </c>
      <c r="AE36" s="7" t="s">
        <v>730</v>
      </c>
      <c r="AF36" s="7" t="s">
        <v>731</v>
      </c>
      <c r="AG36" s="7" t="s">
        <v>732</v>
      </c>
      <c r="AH36" s="7" t="s">
        <v>108</v>
      </c>
      <c r="AI36" s="8">
        <v>199802.0</v>
      </c>
      <c r="AJ36" s="8">
        <v>2705257.0</v>
      </c>
      <c r="AK36" s="7" t="s">
        <v>733</v>
      </c>
      <c r="AL36" s="7" t="s">
        <v>83</v>
      </c>
      <c r="AM36" s="7"/>
      <c r="AN36" s="7" t="s">
        <v>84</v>
      </c>
      <c r="AO36" s="7" t="s">
        <v>85</v>
      </c>
      <c r="AP36" s="7" t="s">
        <v>86</v>
      </c>
      <c r="AQ36" s="7" t="s">
        <v>87</v>
      </c>
      <c r="AR36" s="7" t="s">
        <v>205</v>
      </c>
      <c r="AS36" s="7" t="s">
        <v>4</v>
      </c>
      <c r="AT36" s="10" t="s">
        <v>734</v>
      </c>
    </row>
    <row r="37">
      <c r="A37" s="6">
        <v>36.0</v>
      </c>
      <c r="B37" s="7" t="s">
        <v>735</v>
      </c>
      <c r="C37" s="7" t="s">
        <v>736</v>
      </c>
      <c r="D37" s="7" t="s">
        <v>737</v>
      </c>
      <c r="E37" s="7" t="s">
        <v>738</v>
      </c>
      <c r="F37" s="8">
        <v>2025.0</v>
      </c>
      <c r="G37" s="7" t="s">
        <v>739</v>
      </c>
      <c r="H37" s="8">
        <v>37.0</v>
      </c>
      <c r="I37" s="8">
        <v>8.0</v>
      </c>
      <c r="J37" s="7" t="s">
        <v>740</v>
      </c>
      <c r="K37" s="7"/>
      <c r="L37" s="7"/>
      <c r="M37" s="8">
        <v>0.0</v>
      </c>
      <c r="N37" s="7" t="s">
        <v>741</v>
      </c>
      <c r="O37" s="9" t="s">
        <v>742</v>
      </c>
      <c r="P37" s="7" t="s">
        <v>743</v>
      </c>
      <c r="Q37" s="7" t="s">
        <v>744</v>
      </c>
      <c r="R37" s="7" t="s">
        <v>745</v>
      </c>
      <c r="S37" s="7" t="s">
        <v>746</v>
      </c>
      <c r="T37" s="7" t="s">
        <v>747</v>
      </c>
      <c r="U37" s="7"/>
      <c r="V37" s="7"/>
      <c r="W37" s="7"/>
      <c r="X37" s="7"/>
      <c r="Y37" s="7" t="s">
        <v>748</v>
      </c>
      <c r="Z37" s="7" t="s">
        <v>749</v>
      </c>
      <c r="AA37" s="7" t="s">
        <v>750</v>
      </c>
      <c r="AB37" s="7" t="s">
        <v>751</v>
      </c>
      <c r="AC37" s="7"/>
      <c r="AD37" s="7" t="s">
        <v>752</v>
      </c>
      <c r="AE37" s="7"/>
      <c r="AF37" s="7"/>
      <c r="AG37" s="7"/>
      <c r="AH37" s="7"/>
      <c r="AI37" s="7"/>
      <c r="AJ37" s="8">
        <v>2.0477481E7</v>
      </c>
      <c r="AK37" s="7"/>
      <c r="AL37" s="7"/>
      <c r="AM37" s="7"/>
      <c r="AN37" s="7" t="s">
        <v>84</v>
      </c>
      <c r="AO37" s="7" t="s">
        <v>753</v>
      </c>
      <c r="AP37" s="7" t="s">
        <v>128</v>
      </c>
      <c r="AQ37" s="7" t="s">
        <v>87</v>
      </c>
      <c r="AR37" s="7"/>
      <c r="AS37" s="7" t="s">
        <v>4</v>
      </c>
      <c r="AT37" s="10" t="s">
        <v>754</v>
      </c>
    </row>
    <row r="38">
      <c r="A38" s="6">
        <v>37.0</v>
      </c>
      <c r="B38" s="7" t="s">
        <v>755</v>
      </c>
      <c r="C38" s="7" t="s">
        <v>756</v>
      </c>
      <c r="D38" s="7" t="s">
        <v>757</v>
      </c>
      <c r="E38" s="7" t="s">
        <v>758</v>
      </c>
      <c r="F38" s="8">
        <v>2026.0</v>
      </c>
      <c r="G38" s="7" t="s">
        <v>759</v>
      </c>
      <c r="H38" s="7" t="s">
        <v>760</v>
      </c>
      <c r="I38" s="7"/>
      <c r="J38" s="7"/>
      <c r="K38" s="8">
        <v>245.0</v>
      </c>
      <c r="L38" s="8">
        <v>267.0</v>
      </c>
      <c r="M38" s="8">
        <v>0.0</v>
      </c>
      <c r="N38" s="7" t="s">
        <v>761</v>
      </c>
      <c r="O38" s="9" t="s">
        <v>762</v>
      </c>
      <c r="P38" s="7" t="s">
        <v>763</v>
      </c>
      <c r="Q38" s="7" t="s">
        <v>764</v>
      </c>
      <c r="R38" s="7" t="s">
        <v>765</v>
      </c>
      <c r="S38" s="7" t="s">
        <v>766</v>
      </c>
      <c r="T38" s="7" t="s">
        <v>767</v>
      </c>
      <c r="U38" s="7"/>
      <c r="V38" s="7"/>
      <c r="W38" s="7"/>
      <c r="X38" s="7"/>
      <c r="Y38" s="7"/>
      <c r="Z38" s="7"/>
      <c r="AA38" s="7" t="s">
        <v>768</v>
      </c>
      <c r="AB38" s="7" t="s">
        <v>769</v>
      </c>
      <c r="AC38" s="7" t="s">
        <v>770</v>
      </c>
      <c r="AD38" s="7" t="s">
        <v>175</v>
      </c>
      <c r="AE38" s="7"/>
      <c r="AF38" s="7" t="s">
        <v>771</v>
      </c>
      <c r="AG38" s="7" t="s">
        <v>772</v>
      </c>
      <c r="AH38" s="7" t="s">
        <v>773</v>
      </c>
      <c r="AI38" s="8">
        <v>341289.0</v>
      </c>
      <c r="AJ38" s="8">
        <v>2.367337E7</v>
      </c>
      <c r="AK38" s="7" t="s">
        <v>774</v>
      </c>
      <c r="AL38" s="7"/>
      <c r="AM38" s="7"/>
      <c r="AN38" s="7" t="s">
        <v>84</v>
      </c>
      <c r="AO38" s="7" t="s">
        <v>775</v>
      </c>
      <c r="AP38" s="7" t="s">
        <v>86</v>
      </c>
      <c r="AQ38" s="7" t="s">
        <v>87</v>
      </c>
      <c r="AR38" s="7" t="s">
        <v>266</v>
      </c>
      <c r="AS38" s="7" t="s">
        <v>4</v>
      </c>
      <c r="AT38" s="10" t="s">
        <v>776</v>
      </c>
    </row>
    <row r="39">
      <c r="A39" s="6">
        <v>38.0</v>
      </c>
      <c r="B39" s="7" t="s">
        <v>777</v>
      </c>
      <c r="C39" s="7" t="s">
        <v>778</v>
      </c>
      <c r="D39" s="7" t="s">
        <v>779</v>
      </c>
      <c r="E39" s="7" t="s">
        <v>780</v>
      </c>
      <c r="F39" s="8">
        <v>2026.0</v>
      </c>
      <c r="G39" s="7" t="s">
        <v>781</v>
      </c>
      <c r="H39" s="8">
        <v>31.0</v>
      </c>
      <c r="I39" s="8">
        <v>1.0</v>
      </c>
      <c r="J39" s="8">
        <v>14.0</v>
      </c>
      <c r="K39" s="7"/>
      <c r="L39" s="7"/>
      <c r="M39" s="8">
        <v>0.0</v>
      </c>
      <c r="N39" s="7" t="s">
        <v>782</v>
      </c>
      <c r="O39" s="9" t="s">
        <v>783</v>
      </c>
      <c r="P39" s="7" t="s">
        <v>784</v>
      </c>
      <c r="Q39" s="7" t="s">
        <v>785</v>
      </c>
      <c r="R39" s="7" t="s">
        <v>786</v>
      </c>
      <c r="S39" s="7" t="s">
        <v>787</v>
      </c>
      <c r="T39" s="7" t="s">
        <v>788</v>
      </c>
      <c r="U39" s="7"/>
      <c r="V39" s="7"/>
      <c r="W39" s="7"/>
      <c r="X39" s="7"/>
      <c r="Y39" s="7" t="s">
        <v>789</v>
      </c>
      <c r="Z39" s="7" t="s">
        <v>790</v>
      </c>
      <c r="AA39" s="7" t="s">
        <v>791</v>
      </c>
      <c r="AB39" s="7" t="s">
        <v>792</v>
      </c>
      <c r="AC39" s="7"/>
      <c r="AD39" s="7" t="s">
        <v>509</v>
      </c>
      <c r="AE39" s="7"/>
      <c r="AF39" s="7"/>
      <c r="AG39" s="7"/>
      <c r="AH39" s="7"/>
      <c r="AI39" s="7"/>
      <c r="AJ39" s="8">
        <v>1.3823256E7</v>
      </c>
      <c r="AK39" s="7"/>
      <c r="AL39" s="7" t="s">
        <v>793</v>
      </c>
      <c r="AM39" s="7"/>
      <c r="AN39" s="7" t="s">
        <v>84</v>
      </c>
      <c r="AO39" s="7" t="s">
        <v>794</v>
      </c>
      <c r="AP39" s="7" t="s">
        <v>128</v>
      </c>
      <c r="AQ39" s="7" t="s">
        <v>87</v>
      </c>
      <c r="AR39" s="7"/>
      <c r="AS39" s="7" t="s">
        <v>4</v>
      </c>
      <c r="AT39" s="10" t="s">
        <v>795</v>
      </c>
    </row>
    <row r="40">
      <c r="A40" s="6">
        <v>39.0</v>
      </c>
      <c r="B40" s="7" t="s">
        <v>796</v>
      </c>
      <c r="C40" s="7" t="s">
        <v>797</v>
      </c>
      <c r="D40" s="7" t="s">
        <v>798</v>
      </c>
      <c r="E40" s="7" t="s">
        <v>799</v>
      </c>
      <c r="F40" s="8">
        <v>2024.0</v>
      </c>
      <c r="G40" s="7" t="s">
        <v>68</v>
      </c>
      <c r="H40" s="7"/>
      <c r="I40" s="7"/>
      <c r="J40" s="7"/>
      <c r="K40" s="8">
        <v>255.0</v>
      </c>
      <c r="L40" s="8">
        <v>257.0</v>
      </c>
      <c r="M40" s="8">
        <v>2.0</v>
      </c>
      <c r="N40" s="7" t="s">
        <v>800</v>
      </c>
      <c r="O40" s="9" t="s">
        <v>801</v>
      </c>
      <c r="P40" s="7" t="s">
        <v>802</v>
      </c>
      <c r="Q40" s="7" t="s">
        <v>803</v>
      </c>
      <c r="R40" s="7" t="s">
        <v>804</v>
      </c>
      <c r="S40" s="7"/>
      <c r="T40" s="7" t="s">
        <v>805</v>
      </c>
      <c r="U40" s="7"/>
      <c r="V40" s="7"/>
      <c r="W40" s="7"/>
      <c r="X40" s="7"/>
      <c r="Y40" s="7" t="s">
        <v>806</v>
      </c>
      <c r="Z40" s="7" t="s">
        <v>807</v>
      </c>
      <c r="AA40" s="7" t="s">
        <v>808</v>
      </c>
      <c r="AB40" s="7" t="s">
        <v>809</v>
      </c>
      <c r="AC40" s="7"/>
      <c r="AD40" s="7" t="s">
        <v>78</v>
      </c>
      <c r="AE40" s="7" t="s">
        <v>810</v>
      </c>
      <c r="AF40" s="7" t="s">
        <v>811</v>
      </c>
      <c r="AG40" s="7" t="s">
        <v>732</v>
      </c>
      <c r="AH40" s="7" t="s">
        <v>108</v>
      </c>
      <c r="AI40" s="8">
        <v>199803.0</v>
      </c>
      <c r="AJ40" s="8">
        <v>2705257.0</v>
      </c>
      <c r="AK40" s="7" t="s">
        <v>812</v>
      </c>
      <c r="AL40" s="7" t="s">
        <v>83</v>
      </c>
      <c r="AM40" s="7"/>
      <c r="AN40" s="7" t="s">
        <v>84</v>
      </c>
      <c r="AO40" s="7" t="s">
        <v>85</v>
      </c>
      <c r="AP40" s="7" t="s">
        <v>86</v>
      </c>
      <c r="AQ40" s="7" t="s">
        <v>87</v>
      </c>
      <c r="AR40" s="7" t="s">
        <v>205</v>
      </c>
      <c r="AS40" s="7" t="s">
        <v>4</v>
      </c>
      <c r="AT40" s="10" t="s">
        <v>813</v>
      </c>
    </row>
    <row r="41">
      <c r="A41" s="6">
        <v>40.0</v>
      </c>
      <c r="B41" s="7" t="s">
        <v>814</v>
      </c>
      <c r="C41" s="7" t="s">
        <v>815</v>
      </c>
      <c r="D41" s="7" t="s">
        <v>816</v>
      </c>
      <c r="E41" s="7" t="s">
        <v>817</v>
      </c>
      <c r="F41" s="8">
        <v>2026.0</v>
      </c>
      <c r="G41" s="7" t="s">
        <v>781</v>
      </c>
      <c r="H41" s="8">
        <v>31.0</v>
      </c>
      <c r="I41" s="8">
        <v>3.0</v>
      </c>
      <c r="J41" s="8">
        <v>53.0</v>
      </c>
      <c r="K41" s="7"/>
      <c r="L41" s="7"/>
      <c r="M41" s="8">
        <v>0.0</v>
      </c>
      <c r="N41" s="7" t="s">
        <v>818</v>
      </c>
      <c r="O41" s="9" t="s">
        <v>819</v>
      </c>
      <c r="P41" s="7" t="s">
        <v>820</v>
      </c>
      <c r="Q41" s="7" t="s">
        <v>821</v>
      </c>
      <c r="R41" s="7" t="s">
        <v>822</v>
      </c>
      <c r="S41" s="7" t="s">
        <v>823</v>
      </c>
      <c r="T41" s="7" t="s">
        <v>824</v>
      </c>
      <c r="U41" s="7"/>
      <c r="V41" s="7"/>
      <c r="W41" s="7"/>
      <c r="X41" s="7"/>
      <c r="Y41" s="7"/>
      <c r="Z41" s="7"/>
      <c r="AA41" s="7" t="s">
        <v>825</v>
      </c>
      <c r="AB41" s="7" t="s">
        <v>826</v>
      </c>
      <c r="AC41" s="7"/>
      <c r="AD41" s="7" t="s">
        <v>509</v>
      </c>
      <c r="AE41" s="7"/>
      <c r="AF41" s="7"/>
      <c r="AG41" s="7"/>
      <c r="AH41" s="7"/>
      <c r="AI41" s="7"/>
      <c r="AJ41" s="8">
        <v>1.3823256E7</v>
      </c>
      <c r="AK41" s="7"/>
      <c r="AL41" s="7" t="s">
        <v>793</v>
      </c>
      <c r="AM41" s="7"/>
      <c r="AN41" s="7" t="s">
        <v>84</v>
      </c>
      <c r="AO41" s="7" t="s">
        <v>794</v>
      </c>
      <c r="AP41" s="7" t="s">
        <v>128</v>
      </c>
      <c r="AQ41" s="7" t="s">
        <v>87</v>
      </c>
      <c r="AR41" s="7"/>
      <c r="AS41" s="7" t="s">
        <v>4</v>
      </c>
      <c r="AT41" s="10" t="s">
        <v>827</v>
      </c>
    </row>
    <row r="42">
      <c r="A42" s="6">
        <v>41.0</v>
      </c>
      <c r="B42" s="7" t="s">
        <v>828</v>
      </c>
      <c r="C42" s="7" t="s">
        <v>829</v>
      </c>
      <c r="D42" s="7" t="s">
        <v>830</v>
      </c>
      <c r="E42" s="7" t="s">
        <v>831</v>
      </c>
      <c r="F42" s="8">
        <v>2026.0</v>
      </c>
      <c r="G42" s="7" t="s">
        <v>832</v>
      </c>
      <c r="H42" s="8">
        <v>29.0</v>
      </c>
      <c r="I42" s="8">
        <v>2.0</v>
      </c>
      <c r="J42" s="8">
        <v>17.0</v>
      </c>
      <c r="K42" s="7"/>
      <c r="L42" s="7"/>
      <c r="M42" s="8">
        <v>0.0</v>
      </c>
      <c r="N42" s="7" t="s">
        <v>833</v>
      </c>
      <c r="O42" s="9" t="s">
        <v>834</v>
      </c>
      <c r="P42" s="7" t="s">
        <v>835</v>
      </c>
      <c r="Q42" s="7" t="s">
        <v>836</v>
      </c>
      <c r="R42" s="7" t="s">
        <v>837</v>
      </c>
      <c r="S42" s="7" t="s">
        <v>838</v>
      </c>
      <c r="T42" s="7" t="s">
        <v>839</v>
      </c>
      <c r="U42" s="7"/>
      <c r="V42" s="7"/>
      <c r="W42" s="7"/>
      <c r="X42" s="7"/>
      <c r="Y42" s="7" t="s">
        <v>840</v>
      </c>
      <c r="Z42" s="7" t="s">
        <v>841</v>
      </c>
      <c r="AA42" s="7" t="s">
        <v>842</v>
      </c>
      <c r="AB42" s="7" t="s">
        <v>843</v>
      </c>
      <c r="AC42" s="7"/>
      <c r="AD42" s="7" t="s">
        <v>509</v>
      </c>
      <c r="AE42" s="7"/>
      <c r="AF42" s="7"/>
      <c r="AG42" s="7"/>
      <c r="AH42" s="7"/>
      <c r="AI42" s="7"/>
      <c r="AJ42" s="7" t="s">
        <v>844</v>
      </c>
      <c r="AK42" s="7"/>
      <c r="AL42" s="7"/>
      <c r="AM42" s="7"/>
      <c r="AN42" s="7" t="s">
        <v>84</v>
      </c>
      <c r="AO42" s="7" t="s">
        <v>832</v>
      </c>
      <c r="AP42" s="7" t="s">
        <v>128</v>
      </c>
      <c r="AQ42" s="7" t="s">
        <v>87</v>
      </c>
      <c r="AR42" s="7" t="s">
        <v>566</v>
      </c>
      <c r="AS42" s="7" t="s">
        <v>4</v>
      </c>
      <c r="AT42" s="10" t="s">
        <v>845</v>
      </c>
    </row>
    <row r="43">
      <c r="A43" s="6">
        <v>42.0</v>
      </c>
      <c r="B43" s="7" t="s">
        <v>846</v>
      </c>
      <c r="C43" s="7" t="s">
        <v>847</v>
      </c>
      <c r="D43" s="8">
        <v>5.97978204E10</v>
      </c>
      <c r="E43" s="7" t="s">
        <v>848</v>
      </c>
      <c r="F43" s="8">
        <v>2025.0</v>
      </c>
      <c r="G43" s="7" t="s">
        <v>464</v>
      </c>
      <c r="H43" s="7"/>
      <c r="I43" s="7"/>
      <c r="J43" s="7"/>
      <c r="K43" s="8">
        <v>413.0</v>
      </c>
      <c r="L43" s="8">
        <v>414.0</v>
      </c>
      <c r="M43" s="8">
        <v>0.0</v>
      </c>
      <c r="N43" s="7" t="s">
        <v>849</v>
      </c>
      <c r="O43" s="9" t="s">
        <v>850</v>
      </c>
      <c r="P43" s="7" t="s">
        <v>851</v>
      </c>
      <c r="Q43" s="7" t="s">
        <v>852</v>
      </c>
      <c r="R43" s="7" t="s">
        <v>853</v>
      </c>
      <c r="S43" s="7" t="s">
        <v>854</v>
      </c>
      <c r="T43" s="7" t="s">
        <v>855</v>
      </c>
      <c r="U43" s="7"/>
      <c r="V43" s="7"/>
      <c r="W43" s="7"/>
      <c r="X43" s="7"/>
      <c r="Y43" s="7"/>
      <c r="Z43" s="7"/>
      <c r="AA43" s="7" t="s">
        <v>856</v>
      </c>
      <c r="AB43" s="7" t="s">
        <v>857</v>
      </c>
      <c r="AC43" s="7"/>
      <c r="AD43" s="7" t="s">
        <v>78</v>
      </c>
      <c r="AE43" s="7" t="s">
        <v>858</v>
      </c>
      <c r="AF43" s="7" t="s">
        <v>859</v>
      </c>
      <c r="AG43" s="7" t="s">
        <v>860</v>
      </c>
      <c r="AH43" s="7" t="s">
        <v>861</v>
      </c>
      <c r="AI43" s="8">
        <v>218851.0</v>
      </c>
      <c r="AJ43" s="8">
        <v>1.9436092E7</v>
      </c>
      <c r="AK43" s="7" t="s">
        <v>862</v>
      </c>
      <c r="AL43" s="7"/>
      <c r="AM43" s="7"/>
      <c r="AN43" s="7" t="s">
        <v>84</v>
      </c>
      <c r="AO43" s="7" t="s">
        <v>479</v>
      </c>
      <c r="AP43" s="7" t="s">
        <v>86</v>
      </c>
      <c r="AQ43" s="7" t="s">
        <v>87</v>
      </c>
      <c r="AR43" s="7"/>
      <c r="AS43" s="7" t="s">
        <v>4</v>
      </c>
      <c r="AT43" s="10" t="s">
        <v>863</v>
      </c>
    </row>
    <row r="44">
      <c r="A44" s="6">
        <v>43.0</v>
      </c>
      <c r="B44" s="7" t="s">
        <v>864</v>
      </c>
      <c r="C44" s="7" t="s">
        <v>865</v>
      </c>
      <c r="D44" s="7" t="s">
        <v>866</v>
      </c>
      <c r="E44" s="7" t="s">
        <v>867</v>
      </c>
      <c r="F44" s="8">
        <v>2026.0</v>
      </c>
      <c r="G44" s="7" t="s">
        <v>868</v>
      </c>
      <c r="H44" s="7"/>
      <c r="I44" s="7"/>
      <c r="J44" s="7"/>
      <c r="K44" s="8">
        <v>201.0</v>
      </c>
      <c r="L44" s="8">
        <v>218.0</v>
      </c>
      <c r="M44" s="8">
        <v>0.0</v>
      </c>
      <c r="N44" s="7" t="s">
        <v>869</v>
      </c>
      <c r="O44" s="9" t="s">
        <v>870</v>
      </c>
      <c r="P44" s="7" t="s">
        <v>871</v>
      </c>
      <c r="Q44" s="7" t="s">
        <v>872</v>
      </c>
      <c r="R44" s="7" t="s">
        <v>873</v>
      </c>
      <c r="S44" s="7"/>
      <c r="T44" s="7" t="s">
        <v>874</v>
      </c>
      <c r="U44" s="7"/>
      <c r="V44" s="7"/>
      <c r="W44" s="7"/>
      <c r="X44" s="7"/>
      <c r="Y44" s="7"/>
      <c r="Z44" s="7"/>
      <c r="AA44" s="7" t="s">
        <v>875</v>
      </c>
      <c r="AB44" s="7"/>
      <c r="AC44" s="7"/>
      <c r="AD44" s="7" t="s">
        <v>876</v>
      </c>
      <c r="AE44" s="7"/>
      <c r="AF44" s="7"/>
      <c r="AG44" s="7"/>
      <c r="AH44" s="7"/>
      <c r="AI44" s="7"/>
      <c r="AJ44" s="7"/>
      <c r="AK44" s="7" t="s">
        <v>877</v>
      </c>
      <c r="AL44" s="7"/>
      <c r="AM44" s="7"/>
      <c r="AN44" s="7" t="s">
        <v>84</v>
      </c>
      <c r="AO44" s="7" t="s">
        <v>878</v>
      </c>
      <c r="AP44" s="7" t="s">
        <v>526</v>
      </c>
      <c r="AQ44" s="7" t="s">
        <v>87</v>
      </c>
      <c r="AR44" s="7"/>
      <c r="AS44" s="7" t="s">
        <v>4</v>
      </c>
      <c r="AT44" s="10" t="s">
        <v>879</v>
      </c>
    </row>
    <row r="45">
      <c r="A45" s="6">
        <v>44.0</v>
      </c>
      <c r="B45" s="7" t="s">
        <v>880</v>
      </c>
      <c r="C45" s="7" t="s">
        <v>881</v>
      </c>
      <c r="D45" s="7" t="s">
        <v>882</v>
      </c>
      <c r="E45" s="7" t="s">
        <v>883</v>
      </c>
      <c r="F45" s="8">
        <v>2024.0</v>
      </c>
      <c r="G45" s="7" t="s">
        <v>884</v>
      </c>
      <c r="H45" s="7"/>
      <c r="I45" s="7"/>
      <c r="J45" s="7"/>
      <c r="K45" s="8">
        <v>1.0</v>
      </c>
      <c r="L45" s="8">
        <v>12.0</v>
      </c>
      <c r="M45" s="8">
        <v>6.0</v>
      </c>
      <c r="N45" s="7" t="s">
        <v>885</v>
      </c>
      <c r="O45" s="9" t="s">
        <v>886</v>
      </c>
      <c r="P45" s="7" t="s">
        <v>887</v>
      </c>
      <c r="Q45" s="7" t="s">
        <v>888</v>
      </c>
      <c r="R45" s="7" t="s">
        <v>889</v>
      </c>
      <c r="S45" s="7" t="s">
        <v>890</v>
      </c>
      <c r="T45" s="7" t="s">
        <v>891</v>
      </c>
      <c r="U45" s="7"/>
      <c r="V45" s="7"/>
      <c r="W45" s="7"/>
      <c r="X45" s="7"/>
      <c r="Y45" s="7" t="s">
        <v>892</v>
      </c>
      <c r="Z45" s="7" t="s">
        <v>893</v>
      </c>
      <c r="AA45" s="7" t="s">
        <v>894</v>
      </c>
      <c r="AB45" s="7" t="s">
        <v>895</v>
      </c>
      <c r="AC45" s="7"/>
      <c r="AD45" s="7" t="s">
        <v>144</v>
      </c>
      <c r="AE45" s="7" t="s">
        <v>896</v>
      </c>
      <c r="AF45" s="7" t="s">
        <v>897</v>
      </c>
      <c r="AG45" s="7" t="s">
        <v>898</v>
      </c>
      <c r="AH45" s="7" t="s">
        <v>899</v>
      </c>
      <c r="AI45" s="8">
        <v>205391.0</v>
      </c>
      <c r="AJ45" s="7"/>
      <c r="AK45" s="7" t="s">
        <v>900</v>
      </c>
      <c r="AL45" s="7"/>
      <c r="AM45" s="7"/>
      <c r="AN45" s="7" t="s">
        <v>84</v>
      </c>
      <c r="AO45" s="7" t="s">
        <v>901</v>
      </c>
      <c r="AP45" s="7" t="s">
        <v>86</v>
      </c>
      <c r="AQ45" s="7" t="s">
        <v>87</v>
      </c>
      <c r="AR45" s="7"/>
      <c r="AS45" s="7" t="s">
        <v>4</v>
      </c>
      <c r="AT45" s="10" t="s">
        <v>902</v>
      </c>
    </row>
    <row r="46">
      <c r="A46" s="6">
        <v>45.0</v>
      </c>
      <c r="B46" s="7" t="s">
        <v>903</v>
      </c>
      <c r="C46" s="7" t="s">
        <v>904</v>
      </c>
      <c r="D46" s="7" t="s">
        <v>905</v>
      </c>
      <c r="E46" s="7" t="s">
        <v>906</v>
      </c>
      <c r="F46" s="8">
        <v>2025.0</v>
      </c>
      <c r="G46" s="7" t="s">
        <v>907</v>
      </c>
      <c r="H46" s="8">
        <v>33.0</v>
      </c>
      <c r="I46" s="7"/>
      <c r="J46" s="7"/>
      <c r="K46" s="8">
        <v>487.0</v>
      </c>
      <c r="L46" s="8">
        <v>493.0</v>
      </c>
      <c r="M46" s="8">
        <v>0.0</v>
      </c>
      <c r="N46" s="7" t="s">
        <v>908</v>
      </c>
      <c r="O46" s="9" t="s">
        <v>909</v>
      </c>
      <c r="P46" s="7" t="s">
        <v>910</v>
      </c>
      <c r="Q46" s="7" t="s">
        <v>911</v>
      </c>
      <c r="R46" s="7" t="s">
        <v>912</v>
      </c>
      <c r="S46" s="7" t="s">
        <v>913</v>
      </c>
      <c r="T46" s="7"/>
      <c r="U46" s="7"/>
      <c r="V46" s="7"/>
      <c r="W46" s="7"/>
      <c r="X46" s="7"/>
      <c r="Y46" s="7" t="s">
        <v>914</v>
      </c>
      <c r="Z46" s="7" t="s">
        <v>915</v>
      </c>
      <c r="AA46" s="7" t="s">
        <v>916</v>
      </c>
      <c r="AB46" s="7"/>
      <c r="AC46" s="7"/>
      <c r="AD46" s="7" t="s">
        <v>917</v>
      </c>
      <c r="AE46" s="7"/>
      <c r="AF46" s="7"/>
      <c r="AG46" s="7"/>
      <c r="AH46" s="7"/>
      <c r="AI46" s="7"/>
      <c r="AJ46" s="8">
        <v>1.8826652E7</v>
      </c>
      <c r="AK46" s="7"/>
      <c r="AL46" s="7"/>
      <c r="AM46" s="7"/>
      <c r="AN46" s="7" t="s">
        <v>84</v>
      </c>
      <c r="AO46" s="7" t="s">
        <v>918</v>
      </c>
      <c r="AP46" s="7" t="s">
        <v>128</v>
      </c>
      <c r="AQ46" s="7" t="s">
        <v>87</v>
      </c>
      <c r="AR46" s="7" t="s">
        <v>205</v>
      </c>
      <c r="AS46" s="7" t="s">
        <v>4</v>
      </c>
      <c r="AT46" s="10" t="s">
        <v>919</v>
      </c>
    </row>
    <row r="47">
      <c r="A47" s="6">
        <v>46.0</v>
      </c>
      <c r="B47" s="7" t="s">
        <v>920</v>
      </c>
      <c r="C47" s="7" t="s">
        <v>921</v>
      </c>
      <c r="D47" s="7" t="s">
        <v>922</v>
      </c>
      <c r="E47" s="7" t="s">
        <v>923</v>
      </c>
      <c r="F47" s="8">
        <v>2023.0</v>
      </c>
      <c r="G47" s="7" t="s">
        <v>924</v>
      </c>
      <c r="H47" s="7"/>
      <c r="I47" s="7"/>
      <c r="J47" s="7"/>
      <c r="K47" s="8">
        <v>898.0</v>
      </c>
      <c r="L47" s="8">
        <v>904.0</v>
      </c>
      <c r="M47" s="8">
        <v>11.0</v>
      </c>
      <c r="N47" s="7" t="s">
        <v>925</v>
      </c>
      <c r="O47" s="9" t="s">
        <v>926</v>
      </c>
      <c r="P47" s="7" t="s">
        <v>927</v>
      </c>
      <c r="Q47" s="7" t="s">
        <v>928</v>
      </c>
      <c r="R47" s="7" t="s">
        <v>929</v>
      </c>
      <c r="S47" s="7" t="s">
        <v>930</v>
      </c>
      <c r="T47" s="7" t="s">
        <v>931</v>
      </c>
      <c r="U47" s="7"/>
      <c r="V47" s="7"/>
      <c r="W47" s="7"/>
      <c r="X47" s="7"/>
      <c r="Y47" s="7"/>
      <c r="Z47" s="7"/>
      <c r="AA47" s="7" t="s">
        <v>932</v>
      </c>
      <c r="AB47" s="7" t="s">
        <v>933</v>
      </c>
      <c r="AC47" s="7"/>
      <c r="AD47" s="7" t="s">
        <v>78</v>
      </c>
      <c r="AE47" s="7" t="s">
        <v>934</v>
      </c>
      <c r="AF47" s="7" t="s">
        <v>935</v>
      </c>
      <c r="AG47" s="7" t="s">
        <v>936</v>
      </c>
      <c r="AH47" s="7" t="s">
        <v>937</v>
      </c>
      <c r="AI47" s="8">
        <v>195714.0</v>
      </c>
      <c r="AJ47" s="8">
        <v>1.0823409E7</v>
      </c>
      <c r="AK47" s="7" t="s">
        <v>938</v>
      </c>
      <c r="AL47" s="7" t="s">
        <v>939</v>
      </c>
      <c r="AM47" s="7"/>
      <c r="AN47" s="7" t="s">
        <v>84</v>
      </c>
      <c r="AO47" s="7" t="s">
        <v>940</v>
      </c>
      <c r="AP47" s="7" t="s">
        <v>86</v>
      </c>
      <c r="AQ47" s="7" t="s">
        <v>87</v>
      </c>
      <c r="AR47" s="7" t="s">
        <v>395</v>
      </c>
      <c r="AS47" s="7" t="s">
        <v>4</v>
      </c>
      <c r="AT47" s="10" t="s">
        <v>941</v>
      </c>
    </row>
    <row r="48">
      <c r="A48" s="6">
        <v>47.0</v>
      </c>
      <c r="B48" s="7" t="s">
        <v>942</v>
      </c>
      <c r="C48" s="7" t="s">
        <v>943</v>
      </c>
      <c r="D48" s="8">
        <v>7.402781246E9</v>
      </c>
      <c r="E48" s="7" t="s">
        <v>944</v>
      </c>
      <c r="F48" s="8">
        <v>2025.0</v>
      </c>
      <c r="G48" s="7" t="s">
        <v>945</v>
      </c>
      <c r="H48" s="8">
        <v>18.0</v>
      </c>
      <c r="I48" s="8">
        <v>4.0</v>
      </c>
      <c r="J48" s="7"/>
      <c r="K48" s="8">
        <v>937.0</v>
      </c>
      <c r="L48" s="8">
        <v>948.0</v>
      </c>
      <c r="M48" s="8">
        <v>1.0</v>
      </c>
      <c r="N48" s="7" t="s">
        <v>946</v>
      </c>
      <c r="O48" s="9" t="s">
        <v>947</v>
      </c>
      <c r="P48" s="7" t="s">
        <v>948</v>
      </c>
      <c r="Q48" s="7" t="s">
        <v>949</v>
      </c>
      <c r="R48" s="7" t="s">
        <v>950</v>
      </c>
      <c r="S48" s="7" t="s">
        <v>951</v>
      </c>
      <c r="T48" s="7" t="s">
        <v>952</v>
      </c>
      <c r="U48" s="7"/>
      <c r="V48" s="7"/>
      <c r="W48" s="7"/>
      <c r="X48" s="7"/>
      <c r="Y48" s="7" t="s">
        <v>953</v>
      </c>
      <c r="Z48" s="7" t="s">
        <v>954</v>
      </c>
      <c r="AA48" s="7" t="s">
        <v>955</v>
      </c>
      <c r="AB48" s="7" t="s">
        <v>956</v>
      </c>
      <c r="AC48" s="7"/>
      <c r="AD48" s="7" t="s">
        <v>509</v>
      </c>
      <c r="AE48" s="7"/>
      <c r="AF48" s="7"/>
      <c r="AG48" s="7"/>
      <c r="AH48" s="7"/>
      <c r="AI48" s="7"/>
      <c r="AJ48" s="8">
        <v>1.8650333E7</v>
      </c>
      <c r="AK48" s="7"/>
      <c r="AL48" s="7"/>
      <c r="AM48" s="8">
        <v>4.1051729E7</v>
      </c>
      <c r="AN48" s="7" t="s">
        <v>84</v>
      </c>
      <c r="AO48" s="7" t="s">
        <v>957</v>
      </c>
      <c r="AP48" s="7" t="s">
        <v>433</v>
      </c>
      <c r="AQ48" s="7" t="s">
        <v>87</v>
      </c>
      <c r="AR48" s="7" t="s">
        <v>129</v>
      </c>
      <c r="AS48" s="7" t="s">
        <v>4</v>
      </c>
      <c r="AT48" s="10" t="s">
        <v>958</v>
      </c>
    </row>
    <row r="49">
      <c r="A49" s="6">
        <v>48.0</v>
      </c>
      <c r="B49" s="7" t="s">
        <v>959</v>
      </c>
      <c r="C49" s="7" t="s">
        <v>960</v>
      </c>
      <c r="D49" s="7" t="s">
        <v>961</v>
      </c>
      <c r="E49" s="7" t="s">
        <v>962</v>
      </c>
      <c r="F49" s="8">
        <v>2025.0</v>
      </c>
      <c r="G49" s="7" t="s">
        <v>963</v>
      </c>
      <c r="H49" s="8">
        <v>35.0</v>
      </c>
      <c r="I49" s="8">
        <v>8.0</v>
      </c>
      <c r="J49" s="7"/>
      <c r="K49" s="8">
        <v>1121.0</v>
      </c>
      <c r="L49" s="8">
        <v>1147.0</v>
      </c>
      <c r="M49" s="8">
        <v>0.0</v>
      </c>
      <c r="N49" s="7" t="s">
        <v>964</v>
      </c>
      <c r="O49" s="9" t="s">
        <v>965</v>
      </c>
      <c r="P49" s="7" t="s">
        <v>966</v>
      </c>
      <c r="Q49" s="7" t="s">
        <v>967</v>
      </c>
      <c r="R49" s="7" t="s">
        <v>968</v>
      </c>
      <c r="S49" s="7" t="s">
        <v>969</v>
      </c>
      <c r="T49" s="7" t="s">
        <v>970</v>
      </c>
      <c r="U49" s="7"/>
      <c r="V49" s="7"/>
      <c r="W49" s="7"/>
      <c r="X49" s="7"/>
      <c r="Y49" s="7" t="s">
        <v>971</v>
      </c>
      <c r="Z49" s="7" t="s">
        <v>972</v>
      </c>
      <c r="AA49" s="7" t="s">
        <v>973</v>
      </c>
      <c r="AB49" s="7" t="s">
        <v>974</v>
      </c>
      <c r="AC49" s="7"/>
      <c r="AD49" s="7" t="s">
        <v>975</v>
      </c>
      <c r="AE49" s="7"/>
      <c r="AF49" s="7"/>
      <c r="AG49" s="7"/>
      <c r="AH49" s="7"/>
      <c r="AI49" s="7"/>
      <c r="AJ49" s="8">
        <v>2181940.0</v>
      </c>
      <c r="AK49" s="7"/>
      <c r="AL49" s="7" t="s">
        <v>976</v>
      </c>
      <c r="AM49" s="7"/>
      <c r="AN49" s="7" t="s">
        <v>84</v>
      </c>
      <c r="AO49" s="7" t="s">
        <v>977</v>
      </c>
      <c r="AP49" s="7" t="s">
        <v>128</v>
      </c>
      <c r="AQ49" s="7" t="s">
        <v>87</v>
      </c>
      <c r="AR49" s="7"/>
      <c r="AS49" s="7" t="s">
        <v>4</v>
      </c>
      <c r="AT49" s="10" t="s">
        <v>978</v>
      </c>
    </row>
    <row r="50">
      <c r="A50" s="6">
        <v>49.0</v>
      </c>
      <c r="B50" s="7" t="s">
        <v>979</v>
      </c>
      <c r="C50" s="7" t="s">
        <v>980</v>
      </c>
      <c r="D50" s="7" t="s">
        <v>981</v>
      </c>
      <c r="E50" s="7" t="s">
        <v>982</v>
      </c>
      <c r="F50" s="8">
        <v>2025.0</v>
      </c>
      <c r="G50" s="7" t="s">
        <v>983</v>
      </c>
      <c r="H50" s="7"/>
      <c r="I50" s="7"/>
      <c r="J50" s="7"/>
      <c r="K50" s="7"/>
      <c r="L50" s="7"/>
      <c r="M50" s="8">
        <v>0.0</v>
      </c>
      <c r="N50" s="7" t="s">
        <v>984</v>
      </c>
      <c r="O50" s="9" t="s">
        <v>985</v>
      </c>
      <c r="P50" s="7" t="s">
        <v>986</v>
      </c>
      <c r="Q50" s="7" t="s">
        <v>987</v>
      </c>
      <c r="R50" s="7" t="s">
        <v>988</v>
      </c>
      <c r="S50" s="7" t="s">
        <v>989</v>
      </c>
      <c r="T50" s="7" t="s">
        <v>990</v>
      </c>
      <c r="U50" s="7"/>
      <c r="V50" s="7"/>
      <c r="W50" s="7"/>
      <c r="X50" s="7"/>
      <c r="Y50" s="7" t="s">
        <v>991</v>
      </c>
      <c r="Z50" s="7" t="s">
        <v>992</v>
      </c>
      <c r="AA50" s="7" t="s">
        <v>993</v>
      </c>
      <c r="AB50" s="7" t="s">
        <v>994</v>
      </c>
      <c r="AC50" s="7"/>
      <c r="AD50" s="7" t="s">
        <v>144</v>
      </c>
      <c r="AE50" s="7" t="s">
        <v>995</v>
      </c>
      <c r="AF50" s="7" t="s">
        <v>983</v>
      </c>
      <c r="AG50" s="7" t="s">
        <v>996</v>
      </c>
      <c r="AH50" s="7" t="s">
        <v>997</v>
      </c>
      <c r="AI50" s="8">
        <v>216161.0</v>
      </c>
      <c r="AJ50" s="7"/>
      <c r="AK50" s="7" t="s">
        <v>998</v>
      </c>
      <c r="AL50" s="7"/>
      <c r="AM50" s="7"/>
      <c r="AN50" s="7" t="s">
        <v>84</v>
      </c>
      <c r="AO50" s="7" t="s">
        <v>999</v>
      </c>
      <c r="AP50" s="7" t="s">
        <v>86</v>
      </c>
      <c r="AQ50" s="7" t="s">
        <v>87</v>
      </c>
      <c r="AR50" s="7"/>
      <c r="AS50" s="7" t="s">
        <v>4</v>
      </c>
      <c r="AT50" s="10" t="s">
        <v>1000</v>
      </c>
    </row>
    <row r="51">
      <c r="A51" s="6">
        <v>50.0</v>
      </c>
      <c r="B51" s="7"/>
      <c r="C51" s="7"/>
      <c r="D51" s="7"/>
      <c r="E51" s="7" t="s">
        <v>1001</v>
      </c>
      <c r="F51" s="8">
        <v>2026.0</v>
      </c>
      <c r="G51" s="7" t="s">
        <v>759</v>
      </c>
      <c r="H51" s="7" t="s">
        <v>1002</v>
      </c>
      <c r="I51" s="7"/>
      <c r="J51" s="7"/>
      <c r="K51" s="7"/>
      <c r="L51" s="7"/>
      <c r="M51" s="8">
        <v>0.0</v>
      </c>
      <c r="N51" s="7"/>
      <c r="O51" s="9" t="s">
        <v>1003</v>
      </c>
      <c r="P51" s="7"/>
      <c r="Q51" s="7"/>
      <c r="R51" s="7" t="s">
        <v>1004</v>
      </c>
      <c r="S51" s="7"/>
      <c r="T51" s="7"/>
      <c r="U51" s="7"/>
      <c r="V51" s="7"/>
      <c r="W51" s="7"/>
      <c r="X51" s="7"/>
      <c r="Y51" s="7"/>
      <c r="Z51" s="7"/>
      <c r="AA51" s="7"/>
      <c r="AB51" s="7"/>
      <c r="AC51" s="7" t="s">
        <v>1005</v>
      </c>
      <c r="AD51" s="7" t="s">
        <v>175</v>
      </c>
      <c r="AE51" s="7"/>
      <c r="AF51" s="7" t="s">
        <v>1001</v>
      </c>
      <c r="AG51" s="7" t="s">
        <v>1006</v>
      </c>
      <c r="AH51" s="7" t="s">
        <v>1007</v>
      </c>
      <c r="AI51" s="8">
        <v>345349.0</v>
      </c>
      <c r="AJ51" s="8">
        <v>2.367337E7</v>
      </c>
      <c r="AK51" s="7" t="s">
        <v>1008</v>
      </c>
      <c r="AL51" s="7"/>
      <c r="AM51" s="7"/>
      <c r="AN51" s="7" t="s">
        <v>84</v>
      </c>
      <c r="AO51" s="7" t="s">
        <v>775</v>
      </c>
      <c r="AP51" s="7" t="s">
        <v>180</v>
      </c>
      <c r="AQ51" s="7" t="s">
        <v>87</v>
      </c>
      <c r="AR51" s="7"/>
      <c r="AS51" s="7" t="s">
        <v>4</v>
      </c>
      <c r="AT51" s="10" t="s">
        <v>1009</v>
      </c>
    </row>
    <row r="52">
      <c r="A52" s="6">
        <v>51.0</v>
      </c>
      <c r="B52" s="7" t="s">
        <v>1010</v>
      </c>
      <c r="C52" s="7" t="s">
        <v>1011</v>
      </c>
      <c r="D52" s="7" t="s">
        <v>1012</v>
      </c>
      <c r="E52" s="7" t="s">
        <v>1013</v>
      </c>
      <c r="F52" s="8">
        <v>2025.0</v>
      </c>
      <c r="G52" s="7" t="s">
        <v>1014</v>
      </c>
      <c r="H52" s="8">
        <v>258.0</v>
      </c>
      <c r="I52" s="7"/>
      <c r="J52" s="7"/>
      <c r="K52" s="8">
        <v>3892.0</v>
      </c>
      <c r="L52" s="8">
        <v>3899.0</v>
      </c>
      <c r="M52" s="8">
        <v>1.0</v>
      </c>
      <c r="N52" s="7" t="s">
        <v>1015</v>
      </c>
      <c r="O52" s="9" t="s">
        <v>1016</v>
      </c>
      <c r="P52" s="7" t="s">
        <v>1017</v>
      </c>
      <c r="Q52" s="7" t="s">
        <v>1018</v>
      </c>
      <c r="R52" s="7" t="s">
        <v>1019</v>
      </c>
      <c r="S52" s="7" t="s">
        <v>1020</v>
      </c>
      <c r="T52" s="7" t="s">
        <v>1021</v>
      </c>
      <c r="U52" s="7"/>
      <c r="V52" s="7"/>
      <c r="W52" s="7"/>
      <c r="X52" s="7"/>
      <c r="Y52" s="7" t="s">
        <v>1022</v>
      </c>
      <c r="Z52" s="7" t="s">
        <v>1023</v>
      </c>
      <c r="AA52" s="7" t="s">
        <v>1024</v>
      </c>
      <c r="AB52" s="7" t="s">
        <v>1025</v>
      </c>
      <c r="AC52" s="7" t="s">
        <v>1026</v>
      </c>
      <c r="AD52" s="7" t="s">
        <v>1027</v>
      </c>
      <c r="AE52" s="7" t="s">
        <v>1028</v>
      </c>
      <c r="AF52" s="7" t="s">
        <v>1029</v>
      </c>
      <c r="AG52" s="7" t="s">
        <v>1030</v>
      </c>
      <c r="AH52" s="7" t="s">
        <v>1031</v>
      </c>
      <c r="AI52" s="8">
        <v>208782.0</v>
      </c>
      <c r="AJ52" s="8">
        <v>1.8770509E7</v>
      </c>
      <c r="AK52" s="7"/>
      <c r="AL52" s="7"/>
      <c r="AM52" s="7"/>
      <c r="AN52" s="7" t="s">
        <v>84</v>
      </c>
      <c r="AO52" s="7" t="s">
        <v>1032</v>
      </c>
      <c r="AP52" s="7" t="s">
        <v>86</v>
      </c>
      <c r="AQ52" s="7" t="s">
        <v>87</v>
      </c>
      <c r="AR52" s="7" t="s">
        <v>205</v>
      </c>
      <c r="AS52" s="7" t="s">
        <v>4</v>
      </c>
      <c r="AT52" s="10" t="s">
        <v>1033</v>
      </c>
    </row>
    <row r="53">
      <c r="A53" s="6">
        <v>52.0</v>
      </c>
      <c r="B53" s="7" t="s">
        <v>1034</v>
      </c>
      <c r="C53" s="7" t="s">
        <v>1035</v>
      </c>
      <c r="D53" s="7" t="s">
        <v>1036</v>
      </c>
      <c r="E53" s="7" t="s">
        <v>1037</v>
      </c>
      <c r="F53" s="8">
        <v>2024.0</v>
      </c>
      <c r="G53" s="7" t="s">
        <v>1038</v>
      </c>
      <c r="H53" s="7"/>
      <c r="I53" s="7"/>
      <c r="J53" s="7"/>
      <c r="K53" s="8">
        <v>1592.0</v>
      </c>
      <c r="L53" s="8">
        <v>1604.0</v>
      </c>
      <c r="M53" s="8">
        <v>55.0</v>
      </c>
      <c r="N53" s="7" t="s">
        <v>1039</v>
      </c>
      <c r="O53" s="9" t="s">
        <v>1040</v>
      </c>
      <c r="P53" s="7" t="s">
        <v>1041</v>
      </c>
      <c r="Q53" s="7" t="s">
        <v>1042</v>
      </c>
      <c r="R53" s="7" t="s">
        <v>1043</v>
      </c>
      <c r="S53" s="7" t="s">
        <v>1044</v>
      </c>
      <c r="T53" s="7" t="s">
        <v>1045</v>
      </c>
      <c r="U53" s="7"/>
      <c r="V53" s="7"/>
      <c r="W53" s="7"/>
      <c r="X53" s="7"/>
      <c r="Y53" s="7" t="s">
        <v>1046</v>
      </c>
      <c r="Z53" s="7" t="s">
        <v>1047</v>
      </c>
      <c r="AA53" s="7" t="s">
        <v>1048</v>
      </c>
      <c r="AB53" s="7" t="s">
        <v>1049</v>
      </c>
      <c r="AC53" s="7" t="s">
        <v>1050</v>
      </c>
      <c r="AD53" s="7" t="s">
        <v>198</v>
      </c>
      <c r="AE53" s="7" t="s">
        <v>1051</v>
      </c>
      <c r="AF53" s="7" t="s">
        <v>1052</v>
      </c>
      <c r="AG53" s="7" t="s">
        <v>1053</v>
      </c>
      <c r="AH53" s="7" t="s">
        <v>1054</v>
      </c>
      <c r="AI53" s="8">
        <v>202635.0</v>
      </c>
      <c r="AJ53" s="7"/>
      <c r="AK53" s="7" t="s">
        <v>1055</v>
      </c>
      <c r="AL53" s="7"/>
      <c r="AM53" s="7"/>
      <c r="AN53" s="7" t="s">
        <v>84</v>
      </c>
      <c r="AO53" s="7" t="s">
        <v>1056</v>
      </c>
      <c r="AP53" s="7" t="s">
        <v>86</v>
      </c>
      <c r="AQ53" s="7" t="s">
        <v>87</v>
      </c>
      <c r="AR53" s="7" t="s">
        <v>205</v>
      </c>
      <c r="AS53" s="7" t="s">
        <v>4</v>
      </c>
      <c r="AT53" s="10" t="s">
        <v>1057</v>
      </c>
    </row>
    <row r="54">
      <c r="A54" s="6">
        <v>53.0</v>
      </c>
      <c r="B54" s="7" t="s">
        <v>1058</v>
      </c>
      <c r="C54" s="7" t="s">
        <v>1059</v>
      </c>
      <c r="D54" s="7" t="s">
        <v>1060</v>
      </c>
      <c r="E54" s="7" t="s">
        <v>1061</v>
      </c>
      <c r="F54" s="8">
        <v>2025.0</v>
      </c>
      <c r="G54" s="7" t="s">
        <v>1062</v>
      </c>
      <c r="H54" s="7"/>
      <c r="I54" s="7"/>
      <c r="J54" s="7"/>
      <c r="K54" s="7"/>
      <c r="L54" s="7"/>
      <c r="M54" s="8">
        <v>0.0</v>
      </c>
      <c r="N54" s="7" t="s">
        <v>1063</v>
      </c>
      <c r="O54" s="9" t="s">
        <v>1064</v>
      </c>
      <c r="P54" s="7" t="s">
        <v>1065</v>
      </c>
      <c r="Q54" s="7" t="s">
        <v>1066</v>
      </c>
      <c r="R54" s="7" t="s">
        <v>1067</v>
      </c>
      <c r="S54" s="7" t="s">
        <v>1068</v>
      </c>
      <c r="T54" s="7" t="s">
        <v>1069</v>
      </c>
      <c r="U54" s="7"/>
      <c r="V54" s="7"/>
      <c r="W54" s="7"/>
      <c r="X54" s="7"/>
      <c r="Y54" s="7"/>
      <c r="Z54" s="7"/>
      <c r="AA54" s="7" t="s">
        <v>1070</v>
      </c>
      <c r="AB54" s="7" t="s">
        <v>1071</v>
      </c>
      <c r="AC54" s="7" t="s">
        <v>1072</v>
      </c>
      <c r="AD54" s="7" t="s">
        <v>144</v>
      </c>
      <c r="AE54" s="7"/>
      <c r="AF54" s="7" t="s">
        <v>1073</v>
      </c>
      <c r="AG54" s="7" t="s">
        <v>1074</v>
      </c>
      <c r="AH54" s="7" t="s">
        <v>1075</v>
      </c>
      <c r="AI54" s="8">
        <v>209602.0</v>
      </c>
      <c r="AJ54" s="7"/>
      <c r="AK54" s="7" t="s">
        <v>1076</v>
      </c>
      <c r="AL54" s="7"/>
      <c r="AM54" s="7"/>
      <c r="AN54" s="7" t="s">
        <v>84</v>
      </c>
      <c r="AO54" s="7" t="s">
        <v>1077</v>
      </c>
      <c r="AP54" s="7" t="s">
        <v>86</v>
      </c>
      <c r="AQ54" s="7" t="s">
        <v>87</v>
      </c>
      <c r="AR54" s="7"/>
      <c r="AS54" s="7" t="s">
        <v>4</v>
      </c>
      <c r="AT54" s="10" t="s">
        <v>1078</v>
      </c>
    </row>
    <row r="55">
      <c r="A55" s="6">
        <v>54.0</v>
      </c>
      <c r="B55" s="7" t="s">
        <v>1079</v>
      </c>
      <c r="C55" s="7" t="s">
        <v>1080</v>
      </c>
      <c r="D55" s="7" t="s">
        <v>1081</v>
      </c>
      <c r="E55" s="7" t="s">
        <v>1082</v>
      </c>
      <c r="F55" s="8">
        <v>2024.0</v>
      </c>
      <c r="G55" s="7" t="s">
        <v>1083</v>
      </c>
      <c r="H55" s="7"/>
      <c r="I55" s="7"/>
      <c r="J55" s="7"/>
      <c r="K55" s="7"/>
      <c r="L55" s="7"/>
      <c r="M55" s="8">
        <v>1.0</v>
      </c>
      <c r="N55" s="7" t="s">
        <v>1084</v>
      </c>
      <c r="O55" s="9" t="s">
        <v>1085</v>
      </c>
      <c r="P55" s="7" t="s">
        <v>1086</v>
      </c>
      <c r="Q55" s="7" t="s">
        <v>1087</v>
      </c>
      <c r="R55" s="7" t="s">
        <v>1088</v>
      </c>
      <c r="S55" s="7" t="s">
        <v>1089</v>
      </c>
      <c r="T55" s="7" t="s">
        <v>1090</v>
      </c>
      <c r="U55" s="7"/>
      <c r="V55" s="7"/>
      <c r="W55" s="7"/>
      <c r="X55" s="7"/>
      <c r="Y55" s="7"/>
      <c r="Z55" s="7"/>
      <c r="AA55" s="7" t="s">
        <v>1091</v>
      </c>
      <c r="AB55" s="7" t="s">
        <v>1092</v>
      </c>
      <c r="AC55" s="7"/>
      <c r="AD55" s="7" t="s">
        <v>144</v>
      </c>
      <c r="AE55" s="7"/>
      <c r="AF55" s="7" t="s">
        <v>1093</v>
      </c>
      <c r="AG55" s="7" t="s">
        <v>1094</v>
      </c>
      <c r="AH55" s="7" t="s">
        <v>1095</v>
      </c>
      <c r="AI55" s="8">
        <v>207744.0</v>
      </c>
      <c r="AJ55" s="7"/>
      <c r="AK55" s="7" t="s">
        <v>1096</v>
      </c>
      <c r="AL55" s="7"/>
      <c r="AM55" s="7"/>
      <c r="AN55" s="7" t="s">
        <v>84</v>
      </c>
      <c r="AO55" s="7" t="s">
        <v>1097</v>
      </c>
      <c r="AP55" s="7" t="s">
        <v>86</v>
      </c>
      <c r="AQ55" s="7" t="s">
        <v>87</v>
      </c>
      <c r="AR55" s="7"/>
      <c r="AS55" s="7" t="s">
        <v>4</v>
      </c>
      <c r="AT55" s="10" t="s">
        <v>1098</v>
      </c>
    </row>
    <row r="56">
      <c r="A56" s="6">
        <v>55.0</v>
      </c>
      <c r="B56" s="7" t="s">
        <v>1099</v>
      </c>
      <c r="C56" s="7" t="s">
        <v>1100</v>
      </c>
      <c r="D56" s="7" t="s">
        <v>1101</v>
      </c>
      <c r="E56" s="7" t="s">
        <v>1102</v>
      </c>
      <c r="F56" s="8">
        <v>2025.0</v>
      </c>
      <c r="G56" s="7" t="s">
        <v>1103</v>
      </c>
      <c r="H56" s="7"/>
      <c r="I56" s="7"/>
      <c r="J56" s="7"/>
      <c r="K56" s="8">
        <v>31.0</v>
      </c>
      <c r="L56" s="8">
        <v>36.0</v>
      </c>
      <c r="M56" s="8">
        <v>0.0</v>
      </c>
      <c r="N56" s="7" t="s">
        <v>1104</v>
      </c>
      <c r="O56" s="9" t="s">
        <v>1105</v>
      </c>
      <c r="P56" s="7" t="s">
        <v>1106</v>
      </c>
      <c r="Q56" s="7" t="s">
        <v>1107</v>
      </c>
      <c r="R56" s="7" t="s">
        <v>1108</v>
      </c>
      <c r="S56" s="7" t="s">
        <v>1109</v>
      </c>
      <c r="T56" s="7" t="s">
        <v>1110</v>
      </c>
      <c r="U56" s="7"/>
      <c r="V56" s="7"/>
      <c r="W56" s="7"/>
      <c r="X56" s="7"/>
      <c r="Y56" s="7"/>
      <c r="Z56" s="7"/>
      <c r="AA56" s="7" t="s">
        <v>1111</v>
      </c>
      <c r="AB56" s="7"/>
      <c r="AC56" s="7"/>
      <c r="AD56" s="7" t="s">
        <v>144</v>
      </c>
      <c r="AE56" s="7" t="s">
        <v>1112</v>
      </c>
      <c r="AF56" s="7" t="s">
        <v>1113</v>
      </c>
      <c r="AG56" s="7" t="s">
        <v>1114</v>
      </c>
      <c r="AH56" s="7" t="s">
        <v>1115</v>
      </c>
      <c r="AI56" s="8">
        <v>212660.0</v>
      </c>
      <c r="AJ56" s="7"/>
      <c r="AK56" s="7" t="s">
        <v>1116</v>
      </c>
      <c r="AL56" s="7"/>
      <c r="AM56" s="7"/>
      <c r="AN56" s="7" t="s">
        <v>84</v>
      </c>
      <c r="AO56" s="7" t="s">
        <v>1117</v>
      </c>
      <c r="AP56" s="7" t="s">
        <v>86</v>
      </c>
      <c r="AQ56" s="7" t="s">
        <v>87</v>
      </c>
      <c r="AR56" s="7" t="s">
        <v>395</v>
      </c>
      <c r="AS56" s="7" t="s">
        <v>4</v>
      </c>
      <c r="AT56" s="10" t="s">
        <v>1118</v>
      </c>
    </row>
    <row r="57">
      <c r="A57" s="6">
        <v>56.0</v>
      </c>
      <c r="B57" s="7" t="s">
        <v>1119</v>
      </c>
      <c r="C57" s="7" t="s">
        <v>1120</v>
      </c>
      <c r="D57" s="7" t="s">
        <v>1121</v>
      </c>
      <c r="E57" s="7" t="s">
        <v>1122</v>
      </c>
      <c r="F57" s="8">
        <v>2025.0</v>
      </c>
      <c r="G57" s="7" t="s">
        <v>1123</v>
      </c>
      <c r="H57" s="7"/>
      <c r="I57" s="7"/>
      <c r="J57" s="7"/>
      <c r="K57" s="8">
        <v>324.0</v>
      </c>
      <c r="L57" s="8">
        <v>330.0</v>
      </c>
      <c r="M57" s="8">
        <v>0.0</v>
      </c>
      <c r="N57" s="7" t="s">
        <v>1124</v>
      </c>
      <c r="O57" s="9" t="s">
        <v>1125</v>
      </c>
      <c r="P57" s="7" t="s">
        <v>1126</v>
      </c>
      <c r="Q57" s="7" t="s">
        <v>1127</v>
      </c>
      <c r="R57" s="7" t="s">
        <v>1128</v>
      </c>
      <c r="S57" s="7" t="s">
        <v>1129</v>
      </c>
      <c r="T57" s="7" t="s">
        <v>1130</v>
      </c>
      <c r="U57" s="7"/>
      <c r="V57" s="7"/>
      <c r="W57" s="7"/>
      <c r="X57" s="7"/>
      <c r="Y57" s="7"/>
      <c r="Z57" s="7"/>
      <c r="AA57" s="7" t="s">
        <v>1131</v>
      </c>
      <c r="AB57" s="7"/>
      <c r="AC57" s="7"/>
      <c r="AD57" s="7" t="s">
        <v>78</v>
      </c>
      <c r="AE57" s="7"/>
      <c r="AF57" s="7" t="s">
        <v>1132</v>
      </c>
      <c r="AG57" s="7" t="s">
        <v>1133</v>
      </c>
      <c r="AH57" s="7" t="s">
        <v>1134</v>
      </c>
      <c r="AI57" s="8">
        <v>219070.0</v>
      </c>
      <c r="AJ57" s="8">
        <v>1.949377E7</v>
      </c>
      <c r="AK57" s="7" t="s">
        <v>1135</v>
      </c>
      <c r="AL57" s="7"/>
      <c r="AM57" s="7"/>
      <c r="AN57" s="7" t="s">
        <v>84</v>
      </c>
      <c r="AO57" s="7" t="s">
        <v>1136</v>
      </c>
      <c r="AP57" s="7" t="s">
        <v>86</v>
      </c>
      <c r="AQ57" s="7" t="s">
        <v>87</v>
      </c>
      <c r="AR57" s="7"/>
      <c r="AS57" s="7" t="s">
        <v>4</v>
      </c>
      <c r="AT57" s="10" t="s">
        <v>1137</v>
      </c>
    </row>
    <row r="58">
      <c r="A58" s="6">
        <v>57.0</v>
      </c>
      <c r="B58" s="7" t="s">
        <v>1138</v>
      </c>
      <c r="C58" s="7" t="s">
        <v>1139</v>
      </c>
      <c r="D58" s="7" t="s">
        <v>1140</v>
      </c>
      <c r="E58" s="7" t="s">
        <v>1141</v>
      </c>
      <c r="F58" s="8">
        <v>2025.0</v>
      </c>
      <c r="G58" s="7" t="s">
        <v>532</v>
      </c>
      <c r="H58" s="7"/>
      <c r="I58" s="7"/>
      <c r="J58" s="7"/>
      <c r="K58" s="8">
        <v>405.0</v>
      </c>
      <c r="L58" s="8">
        <v>413.0</v>
      </c>
      <c r="M58" s="8">
        <v>0.0</v>
      </c>
      <c r="N58" s="7" t="s">
        <v>1142</v>
      </c>
      <c r="O58" s="9" t="s">
        <v>1143</v>
      </c>
      <c r="P58" s="7" t="s">
        <v>1144</v>
      </c>
      <c r="Q58" s="7" t="s">
        <v>1145</v>
      </c>
      <c r="R58" s="7" t="s">
        <v>1146</v>
      </c>
      <c r="S58" s="7" t="s">
        <v>1147</v>
      </c>
      <c r="T58" s="7" t="s">
        <v>1148</v>
      </c>
      <c r="U58" s="7"/>
      <c r="V58" s="7"/>
      <c r="W58" s="7"/>
      <c r="X58" s="7"/>
      <c r="Y58" s="7" t="s">
        <v>1149</v>
      </c>
      <c r="Z58" s="7" t="s">
        <v>1150</v>
      </c>
      <c r="AA58" s="7" t="s">
        <v>1151</v>
      </c>
      <c r="AB58" s="7" t="s">
        <v>1152</v>
      </c>
      <c r="AC58" s="7"/>
      <c r="AD58" s="7" t="s">
        <v>78</v>
      </c>
      <c r="AE58" s="7" t="s">
        <v>696</v>
      </c>
      <c r="AF58" s="7" t="s">
        <v>697</v>
      </c>
      <c r="AG58" s="7" t="s">
        <v>698</v>
      </c>
      <c r="AH58" s="7" t="s">
        <v>699</v>
      </c>
      <c r="AI58" s="8">
        <v>213734.0</v>
      </c>
      <c r="AJ58" s="7" t="s">
        <v>546</v>
      </c>
      <c r="AK58" s="7" t="s">
        <v>700</v>
      </c>
      <c r="AL58" s="7"/>
      <c r="AM58" s="7"/>
      <c r="AN58" s="7" t="s">
        <v>84</v>
      </c>
      <c r="AO58" s="7" t="s">
        <v>548</v>
      </c>
      <c r="AP58" s="7" t="s">
        <v>86</v>
      </c>
      <c r="AQ58" s="7" t="s">
        <v>87</v>
      </c>
      <c r="AR58" s="7"/>
      <c r="AS58" s="7" t="s">
        <v>4</v>
      </c>
      <c r="AT58" s="10" t="s">
        <v>1153</v>
      </c>
    </row>
    <row r="59">
      <c r="A59" s="6">
        <v>58.0</v>
      </c>
      <c r="B59" s="7" t="s">
        <v>1154</v>
      </c>
      <c r="C59" s="7" t="s">
        <v>1155</v>
      </c>
      <c r="D59" s="7" t="s">
        <v>1156</v>
      </c>
      <c r="E59" s="7" t="s">
        <v>1157</v>
      </c>
      <c r="F59" s="8">
        <v>2024.0</v>
      </c>
      <c r="G59" s="7" t="s">
        <v>1158</v>
      </c>
      <c r="H59" s="7"/>
      <c r="I59" s="7"/>
      <c r="J59" s="7"/>
      <c r="K59" s="7"/>
      <c r="L59" s="7"/>
      <c r="M59" s="8">
        <v>3.0</v>
      </c>
      <c r="N59" s="7" t="s">
        <v>1159</v>
      </c>
      <c r="O59" s="9" t="s">
        <v>1160</v>
      </c>
      <c r="P59" s="7" t="s">
        <v>1161</v>
      </c>
      <c r="Q59" s="7" t="s">
        <v>1162</v>
      </c>
      <c r="R59" s="7" t="s">
        <v>1163</v>
      </c>
      <c r="S59" s="7" t="s">
        <v>1164</v>
      </c>
      <c r="T59" s="7" t="s">
        <v>1165</v>
      </c>
      <c r="U59" s="7"/>
      <c r="V59" s="7"/>
      <c r="W59" s="7"/>
      <c r="X59" s="7"/>
      <c r="Y59" s="7"/>
      <c r="Z59" s="7"/>
      <c r="AA59" s="7" t="s">
        <v>1166</v>
      </c>
      <c r="AB59" s="7"/>
      <c r="AC59" s="7"/>
      <c r="AD59" s="7" t="s">
        <v>144</v>
      </c>
      <c r="AE59" s="7"/>
      <c r="AF59" s="7" t="s">
        <v>1158</v>
      </c>
      <c r="AG59" s="7" t="s">
        <v>1167</v>
      </c>
      <c r="AH59" s="7" t="s">
        <v>1168</v>
      </c>
      <c r="AI59" s="8">
        <v>198961.0</v>
      </c>
      <c r="AJ59" s="7"/>
      <c r="AK59" s="7" t="s">
        <v>1169</v>
      </c>
      <c r="AL59" s="7"/>
      <c r="AM59" s="7"/>
      <c r="AN59" s="7" t="s">
        <v>84</v>
      </c>
      <c r="AO59" s="7" t="s">
        <v>1170</v>
      </c>
      <c r="AP59" s="7" t="s">
        <v>86</v>
      </c>
      <c r="AQ59" s="7" t="s">
        <v>87</v>
      </c>
      <c r="AR59" s="7"/>
      <c r="AS59" s="7" t="s">
        <v>4</v>
      </c>
      <c r="AT59" s="10" t="s">
        <v>1171</v>
      </c>
    </row>
    <row r="60">
      <c r="A60" s="6">
        <v>59.0</v>
      </c>
      <c r="B60" s="7" t="s">
        <v>1172</v>
      </c>
      <c r="C60" s="7" t="s">
        <v>1173</v>
      </c>
      <c r="D60" s="7" t="s">
        <v>1174</v>
      </c>
      <c r="E60" s="7" t="s">
        <v>1175</v>
      </c>
      <c r="F60" s="8">
        <v>2025.0</v>
      </c>
      <c r="G60" s="7" t="s">
        <v>1176</v>
      </c>
      <c r="H60" s="7"/>
      <c r="I60" s="7"/>
      <c r="J60" s="7"/>
      <c r="K60" s="8">
        <v>487.0</v>
      </c>
      <c r="L60" s="8">
        <v>497.0</v>
      </c>
      <c r="M60" s="8">
        <v>1.0</v>
      </c>
      <c r="N60" s="7" t="s">
        <v>1177</v>
      </c>
      <c r="O60" s="9" t="s">
        <v>1178</v>
      </c>
      <c r="P60" s="7" t="s">
        <v>1179</v>
      </c>
      <c r="Q60" s="7" t="s">
        <v>1180</v>
      </c>
      <c r="R60" s="7" t="s">
        <v>1181</v>
      </c>
      <c r="S60" s="7" t="s">
        <v>1182</v>
      </c>
      <c r="T60" s="7" t="s">
        <v>1183</v>
      </c>
      <c r="U60" s="7"/>
      <c r="V60" s="7"/>
      <c r="W60" s="7"/>
      <c r="X60" s="7"/>
      <c r="Y60" s="7" t="s">
        <v>1184</v>
      </c>
      <c r="Z60" s="7" t="s">
        <v>1185</v>
      </c>
      <c r="AA60" s="7" t="s">
        <v>1186</v>
      </c>
      <c r="AB60" s="7"/>
      <c r="AC60" s="7" t="s">
        <v>1187</v>
      </c>
      <c r="AD60" s="7" t="s">
        <v>144</v>
      </c>
      <c r="AE60" s="7" t="s">
        <v>1188</v>
      </c>
      <c r="AF60" s="7" t="s">
        <v>1189</v>
      </c>
      <c r="AG60" s="7" t="s">
        <v>1190</v>
      </c>
      <c r="AH60" s="7" t="s">
        <v>1191</v>
      </c>
      <c r="AI60" s="8">
        <v>208972.0</v>
      </c>
      <c r="AJ60" s="7"/>
      <c r="AK60" s="7" t="s">
        <v>1192</v>
      </c>
      <c r="AL60" s="7"/>
      <c r="AM60" s="7"/>
      <c r="AN60" s="7" t="s">
        <v>84</v>
      </c>
      <c r="AO60" s="7" t="s">
        <v>1193</v>
      </c>
      <c r="AP60" s="7" t="s">
        <v>86</v>
      </c>
      <c r="AQ60" s="7" t="s">
        <v>87</v>
      </c>
      <c r="AR60" s="7" t="s">
        <v>395</v>
      </c>
      <c r="AS60" s="7" t="s">
        <v>4</v>
      </c>
      <c r="AT60" s="10" t="s">
        <v>1194</v>
      </c>
    </row>
    <row r="61">
      <c r="A61" s="6">
        <v>60.0</v>
      </c>
      <c r="B61" s="7" t="s">
        <v>1195</v>
      </c>
      <c r="C61" s="7" t="s">
        <v>1196</v>
      </c>
      <c r="D61" s="7" t="s">
        <v>1197</v>
      </c>
      <c r="E61" s="7" t="s">
        <v>1198</v>
      </c>
      <c r="F61" s="8">
        <v>2025.0</v>
      </c>
      <c r="G61" s="7" t="s">
        <v>1199</v>
      </c>
      <c r="H61" s="8">
        <v>51.0</v>
      </c>
      <c r="I61" s="8">
        <v>12.0</v>
      </c>
      <c r="J61" s="7"/>
      <c r="K61" s="8">
        <v>3205.0</v>
      </c>
      <c r="L61" s="8">
        <v>3217.0</v>
      </c>
      <c r="M61" s="8">
        <v>1.0</v>
      </c>
      <c r="N61" s="7" t="s">
        <v>1200</v>
      </c>
      <c r="O61" s="9" t="s">
        <v>1201</v>
      </c>
      <c r="P61" s="7" t="s">
        <v>1202</v>
      </c>
      <c r="Q61" s="7" t="s">
        <v>1203</v>
      </c>
      <c r="R61" s="7" t="s">
        <v>1204</v>
      </c>
      <c r="S61" s="7" t="s">
        <v>1205</v>
      </c>
      <c r="T61" s="7" t="s">
        <v>1206</v>
      </c>
      <c r="U61" s="7"/>
      <c r="V61" s="7"/>
      <c r="W61" s="7"/>
      <c r="X61" s="7"/>
      <c r="Y61" s="7" t="s">
        <v>1207</v>
      </c>
      <c r="Z61" s="7" t="s">
        <v>1208</v>
      </c>
      <c r="AA61" s="7" t="s">
        <v>1209</v>
      </c>
      <c r="AB61" s="7" t="s">
        <v>1210</v>
      </c>
      <c r="AC61" s="7"/>
      <c r="AD61" s="7" t="s">
        <v>144</v>
      </c>
      <c r="AE61" s="7"/>
      <c r="AF61" s="7"/>
      <c r="AG61" s="7"/>
      <c r="AH61" s="7"/>
      <c r="AI61" s="7"/>
      <c r="AJ61" s="8">
        <v>985589.0</v>
      </c>
      <c r="AK61" s="7"/>
      <c r="AL61" s="7" t="s">
        <v>1211</v>
      </c>
      <c r="AM61" s="7"/>
      <c r="AN61" s="7" t="s">
        <v>84</v>
      </c>
      <c r="AO61" s="7" t="s">
        <v>1212</v>
      </c>
      <c r="AP61" s="7" t="s">
        <v>128</v>
      </c>
      <c r="AQ61" s="7" t="s">
        <v>87</v>
      </c>
      <c r="AR61" s="7" t="s">
        <v>566</v>
      </c>
      <c r="AS61" s="7" t="s">
        <v>4</v>
      </c>
      <c r="AT61" s="10" t="s">
        <v>1213</v>
      </c>
    </row>
    <row r="62">
      <c r="A62" s="6">
        <v>61.0</v>
      </c>
      <c r="B62" s="7" t="s">
        <v>1214</v>
      </c>
      <c r="C62" s="7" t="s">
        <v>1215</v>
      </c>
      <c r="D62" s="7" t="s">
        <v>1216</v>
      </c>
      <c r="E62" s="7" t="s">
        <v>1217</v>
      </c>
      <c r="F62" s="8">
        <v>2026.0</v>
      </c>
      <c r="G62" s="7" t="s">
        <v>311</v>
      </c>
      <c r="H62" s="8">
        <v>236.0</v>
      </c>
      <c r="I62" s="7"/>
      <c r="J62" s="8">
        <v>112816.0</v>
      </c>
      <c r="K62" s="7"/>
      <c r="L62" s="7"/>
      <c r="M62" s="8">
        <v>0.0</v>
      </c>
      <c r="N62" s="7" t="s">
        <v>1218</v>
      </c>
      <c r="O62" s="9" t="s">
        <v>1219</v>
      </c>
      <c r="P62" s="7" t="s">
        <v>1220</v>
      </c>
      <c r="Q62" s="7" t="s">
        <v>1221</v>
      </c>
      <c r="R62" s="7" t="s">
        <v>1222</v>
      </c>
      <c r="S62" s="7" t="s">
        <v>1223</v>
      </c>
      <c r="T62" s="7" t="s">
        <v>1224</v>
      </c>
      <c r="U62" s="7"/>
      <c r="V62" s="7"/>
      <c r="W62" s="7"/>
      <c r="X62" s="7"/>
      <c r="Y62" s="7" t="s">
        <v>1225</v>
      </c>
      <c r="Z62" s="7" t="s">
        <v>1226</v>
      </c>
      <c r="AA62" s="7" t="s">
        <v>1227</v>
      </c>
      <c r="AB62" s="7" t="s">
        <v>1228</v>
      </c>
      <c r="AC62" s="7"/>
      <c r="AD62" s="7" t="s">
        <v>323</v>
      </c>
      <c r="AE62" s="7"/>
      <c r="AF62" s="7"/>
      <c r="AG62" s="7"/>
      <c r="AH62" s="7"/>
      <c r="AI62" s="7"/>
      <c r="AJ62" s="8">
        <v>1641212.0</v>
      </c>
      <c r="AK62" s="7"/>
      <c r="AL62" s="7" t="s">
        <v>324</v>
      </c>
      <c r="AM62" s="7"/>
      <c r="AN62" s="7" t="s">
        <v>84</v>
      </c>
      <c r="AO62" s="7" t="s">
        <v>325</v>
      </c>
      <c r="AP62" s="7" t="s">
        <v>128</v>
      </c>
      <c r="AQ62" s="7" t="s">
        <v>87</v>
      </c>
      <c r="AR62" s="7"/>
      <c r="AS62" s="7" t="s">
        <v>4</v>
      </c>
      <c r="AT62" s="10" t="s">
        <v>1229</v>
      </c>
    </row>
    <row r="63">
      <c r="A63" s="6">
        <v>62.0</v>
      </c>
      <c r="B63" s="7" t="s">
        <v>1230</v>
      </c>
      <c r="C63" s="7" t="s">
        <v>1231</v>
      </c>
      <c r="D63" s="7" t="s">
        <v>1232</v>
      </c>
      <c r="E63" s="7" t="s">
        <v>1233</v>
      </c>
      <c r="F63" s="8">
        <v>2024.0</v>
      </c>
      <c r="G63" s="7" t="s">
        <v>363</v>
      </c>
      <c r="H63" s="8">
        <v>12.0</v>
      </c>
      <c r="I63" s="7"/>
      <c r="J63" s="7"/>
      <c r="K63" s="8">
        <v>37653.0</v>
      </c>
      <c r="L63" s="8">
        <v>37662.0</v>
      </c>
      <c r="M63" s="8">
        <v>6.0</v>
      </c>
      <c r="N63" s="7" t="s">
        <v>1234</v>
      </c>
      <c r="O63" s="9" t="s">
        <v>1235</v>
      </c>
      <c r="P63" s="7" t="s">
        <v>1236</v>
      </c>
      <c r="Q63" s="7" t="s">
        <v>1237</v>
      </c>
      <c r="R63" s="7" t="s">
        <v>1238</v>
      </c>
      <c r="S63" s="7" t="s">
        <v>1239</v>
      </c>
      <c r="T63" s="7" t="s">
        <v>1240</v>
      </c>
      <c r="U63" s="7"/>
      <c r="V63" s="7"/>
      <c r="W63" s="7"/>
      <c r="X63" s="7"/>
      <c r="Y63" s="7" t="s">
        <v>1241</v>
      </c>
      <c r="Z63" s="7" t="s">
        <v>1242</v>
      </c>
      <c r="AA63" s="7" t="s">
        <v>1243</v>
      </c>
      <c r="AB63" s="7" t="s">
        <v>1244</v>
      </c>
      <c r="AC63" s="7"/>
      <c r="AD63" s="7" t="s">
        <v>144</v>
      </c>
      <c r="AE63" s="7"/>
      <c r="AF63" s="7"/>
      <c r="AG63" s="7"/>
      <c r="AH63" s="7"/>
      <c r="AI63" s="7"/>
      <c r="AJ63" s="8">
        <v>2.1693536E7</v>
      </c>
      <c r="AK63" s="7"/>
      <c r="AL63" s="7"/>
      <c r="AM63" s="7"/>
      <c r="AN63" s="7" t="s">
        <v>84</v>
      </c>
      <c r="AO63" s="7" t="s">
        <v>363</v>
      </c>
      <c r="AP63" s="7" t="s">
        <v>128</v>
      </c>
      <c r="AQ63" s="7" t="s">
        <v>87</v>
      </c>
      <c r="AR63" s="7" t="s">
        <v>111</v>
      </c>
      <c r="AS63" s="7" t="s">
        <v>4</v>
      </c>
      <c r="AT63" s="10" t="s">
        <v>1245</v>
      </c>
    </row>
    <row r="64">
      <c r="A64" s="6">
        <v>63.0</v>
      </c>
      <c r="B64" s="7" t="s">
        <v>1246</v>
      </c>
      <c r="C64" s="7" t="s">
        <v>1247</v>
      </c>
      <c r="D64" s="7" t="s">
        <v>1248</v>
      </c>
      <c r="E64" s="7" t="s">
        <v>1249</v>
      </c>
      <c r="F64" s="8">
        <v>2024.0</v>
      </c>
      <c r="G64" s="7" t="s">
        <v>1250</v>
      </c>
      <c r="H64" s="7"/>
      <c r="I64" s="7"/>
      <c r="J64" s="7"/>
      <c r="K64" s="8">
        <v>17.0</v>
      </c>
      <c r="L64" s="8">
        <v>24.0</v>
      </c>
      <c r="M64" s="8">
        <v>0.0</v>
      </c>
      <c r="N64" s="7" t="s">
        <v>1251</v>
      </c>
      <c r="O64" s="9" t="s">
        <v>1252</v>
      </c>
      <c r="P64" s="7" t="s">
        <v>1253</v>
      </c>
      <c r="Q64" s="7" t="s">
        <v>1254</v>
      </c>
      <c r="R64" s="7" t="s">
        <v>1255</v>
      </c>
      <c r="S64" s="7" t="s">
        <v>1256</v>
      </c>
      <c r="T64" s="7" t="s">
        <v>1257</v>
      </c>
      <c r="U64" s="7"/>
      <c r="V64" s="7"/>
      <c r="W64" s="7"/>
      <c r="X64" s="7"/>
      <c r="Y64" s="7"/>
      <c r="Z64" s="7"/>
      <c r="AA64" s="7" t="s">
        <v>1258</v>
      </c>
      <c r="AB64" s="7" t="s">
        <v>1259</v>
      </c>
      <c r="AC64" s="7"/>
      <c r="AD64" s="7" t="s">
        <v>144</v>
      </c>
      <c r="AE64" s="7" t="s">
        <v>730</v>
      </c>
      <c r="AF64" s="7" t="s">
        <v>1260</v>
      </c>
      <c r="AG64" s="7" t="s">
        <v>1261</v>
      </c>
      <c r="AH64" s="7" t="s">
        <v>108</v>
      </c>
      <c r="AI64" s="8">
        <v>202205.0</v>
      </c>
      <c r="AJ64" s="7"/>
      <c r="AK64" s="7" t="s">
        <v>1262</v>
      </c>
      <c r="AL64" s="7"/>
      <c r="AM64" s="7"/>
      <c r="AN64" s="7" t="s">
        <v>84</v>
      </c>
      <c r="AO64" s="7" t="s">
        <v>1263</v>
      </c>
      <c r="AP64" s="7" t="s">
        <v>86</v>
      </c>
      <c r="AQ64" s="7" t="s">
        <v>87</v>
      </c>
      <c r="AR64" s="7"/>
      <c r="AS64" s="7" t="s">
        <v>4</v>
      </c>
      <c r="AT64" s="10" t="s">
        <v>1264</v>
      </c>
    </row>
    <row r="65">
      <c r="A65" s="6">
        <v>64.0</v>
      </c>
      <c r="B65" s="7" t="s">
        <v>1265</v>
      </c>
      <c r="C65" s="7" t="s">
        <v>1266</v>
      </c>
      <c r="D65" s="7" t="s">
        <v>1267</v>
      </c>
      <c r="E65" s="7" t="s">
        <v>1268</v>
      </c>
      <c r="F65" s="8">
        <v>2024.0</v>
      </c>
      <c r="G65" s="7" t="s">
        <v>1269</v>
      </c>
      <c r="H65" s="7"/>
      <c r="I65" s="7"/>
      <c r="J65" s="7"/>
      <c r="K65" s="7"/>
      <c r="L65" s="7"/>
      <c r="M65" s="8">
        <v>1.0</v>
      </c>
      <c r="N65" s="7" t="s">
        <v>1270</v>
      </c>
      <c r="O65" s="9" t="s">
        <v>1271</v>
      </c>
      <c r="P65" s="7" t="s">
        <v>1272</v>
      </c>
      <c r="Q65" s="7" t="s">
        <v>1273</v>
      </c>
      <c r="R65" s="7" t="s">
        <v>1274</v>
      </c>
      <c r="S65" s="7" t="s">
        <v>1275</v>
      </c>
      <c r="T65" s="7" t="s">
        <v>1276</v>
      </c>
      <c r="U65" s="7"/>
      <c r="V65" s="7"/>
      <c r="W65" s="7"/>
      <c r="X65" s="7"/>
      <c r="Y65" s="7" t="s">
        <v>1277</v>
      </c>
      <c r="Z65" s="7" t="s">
        <v>1278</v>
      </c>
      <c r="AA65" s="7" t="s">
        <v>1279</v>
      </c>
      <c r="AB65" s="7" t="s">
        <v>1280</v>
      </c>
      <c r="AC65" s="7"/>
      <c r="AD65" s="7" t="s">
        <v>144</v>
      </c>
      <c r="AE65" s="7" t="s">
        <v>1281</v>
      </c>
      <c r="AF65" s="7" t="s">
        <v>1282</v>
      </c>
      <c r="AG65" s="7" t="s">
        <v>1283</v>
      </c>
      <c r="AH65" s="7" t="s">
        <v>1284</v>
      </c>
      <c r="AI65" s="8">
        <v>202527.0</v>
      </c>
      <c r="AJ65" s="7"/>
      <c r="AK65" s="7" t="s">
        <v>1285</v>
      </c>
      <c r="AL65" s="7" t="s">
        <v>1286</v>
      </c>
      <c r="AM65" s="7"/>
      <c r="AN65" s="7" t="s">
        <v>84</v>
      </c>
      <c r="AO65" s="7" t="s">
        <v>1287</v>
      </c>
      <c r="AP65" s="7" t="s">
        <v>86</v>
      </c>
      <c r="AQ65" s="7" t="s">
        <v>87</v>
      </c>
      <c r="AR65" s="7"/>
      <c r="AS65" s="7" t="s">
        <v>4</v>
      </c>
      <c r="AT65" s="10" t="s">
        <v>1288</v>
      </c>
    </row>
    <row r="66">
      <c r="A66" s="6">
        <v>65.0</v>
      </c>
      <c r="B66" s="7" t="s">
        <v>1289</v>
      </c>
      <c r="C66" s="7" t="s">
        <v>1290</v>
      </c>
      <c r="D66" s="8">
        <v>5.92246232E10</v>
      </c>
      <c r="E66" s="7" t="s">
        <v>1291</v>
      </c>
      <c r="F66" s="8">
        <v>2024.0</v>
      </c>
      <c r="G66" s="7" t="s">
        <v>1292</v>
      </c>
      <c r="H66" s="7"/>
      <c r="I66" s="7"/>
      <c r="J66" s="7"/>
      <c r="K66" s="8">
        <v>364.0</v>
      </c>
      <c r="L66" s="8">
        <v>367.0</v>
      </c>
      <c r="M66" s="8">
        <v>24.0</v>
      </c>
      <c r="N66" s="7" t="s">
        <v>1293</v>
      </c>
      <c r="O66" s="9" t="s">
        <v>1294</v>
      </c>
      <c r="P66" s="7" t="s">
        <v>1295</v>
      </c>
      <c r="Q66" s="7" t="s">
        <v>1296</v>
      </c>
      <c r="R66" s="7" t="s">
        <v>1297</v>
      </c>
      <c r="S66" s="7" t="s">
        <v>1298</v>
      </c>
      <c r="T66" s="7" t="s">
        <v>1299</v>
      </c>
      <c r="U66" s="7"/>
      <c r="V66" s="7"/>
      <c r="W66" s="7"/>
      <c r="X66" s="7"/>
      <c r="Y66" s="7"/>
      <c r="Z66" s="7"/>
      <c r="AA66" s="7" t="s">
        <v>1300</v>
      </c>
      <c r="AB66" s="7" t="s">
        <v>1301</v>
      </c>
      <c r="AC66" s="7"/>
      <c r="AD66" s="7" t="s">
        <v>144</v>
      </c>
      <c r="AE66" s="7" t="s">
        <v>1302</v>
      </c>
      <c r="AF66" s="7" t="s">
        <v>1303</v>
      </c>
      <c r="AG66" s="7" t="s">
        <v>1304</v>
      </c>
      <c r="AH66" s="7" t="s">
        <v>1305</v>
      </c>
      <c r="AI66" s="8">
        <v>200991.0</v>
      </c>
      <c r="AJ66" s="7"/>
      <c r="AK66" s="7" t="s">
        <v>1306</v>
      </c>
      <c r="AL66" s="7"/>
      <c r="AM66" s="7"/>
      <c r="AN66" s="7" t="s">
        <v>84</v>
      </c>
      <c r="AO66" s="7" t="s">
        <v>1307</v>
      </c>
      <c r="AP66" s="7" t="s">
        <v>86</v>
      </c>
      <c r="AQ66" s="7" t="s">
        <v>87</v>
      </c>
      <c r="AR66" s="7"/>
      <c r="AS66" s="7" t="s">
        <v>4</v>
      </c>
      <c r="AT66" s="10" t="s">
        <v>1308</v>
      </c>
    </row>
    <row r="67">
      <c r="A67" s="6">
        <v>66.0</v>
      </c>
      <c r="B67" s="7" t="s">
        <v>1309</v>
      </c>
      <c r="C67" s="7" t="s">
        <v>1310</v>
      </c>
      <c r="D67" s="7" t="s">
        <v>1311</v>
      </c>
      <c r="E67" s="7" t="s">
        <v>1312</v>
      </c>
      <c r="F67" s="8">
        <v>2024.0</v>
      </c>
      <c r="G67" s="7" t="s">
        <v>1313</v>
      </c>
      <c r="H67" s="7"/>
      <c r="I67" s="7"/>
      <c r="J67" s="7"/>
      <c r="K67" s="8">
        <v>281.0</v>
      </c>
      <c r="L67" s="8">
        <v>294.0</v>
      </c>
      <c r="M67" s="8">
        <v>18.0</v>
      </c>
      <c r="N67" s="7" t="s">
        <v>1314</v>
      </c>
      <c r="O67" s="9" t="s">
        <v>1315</v>
      </c>
      <c r="P67" s="7" t="s">
        <v>1316</v>
      </c>
      <c r="Q67" s="7" t="s">
        <v>1317</v>
      </c>
      <c r="R67" s="7" t="s">
        <v>1318</v>
      </c>
      <c r="S67" s="7" t="s">
        <v>1319</v>
      </c>
      <c r="T67" s="7" t="s">
        <v>1320</v>
      </c>
      <c r="U67" s="7"/>
      <c r="V67" s="7"/>
      <c r="W67" s="7"/>
      <c r="X67" s="7"/>
      <c r="Y67" s="7" t="s">
        <v>1321</v>
      </c>
      <c r="Z67" s="7"/>
      <c r="AA67" s="7" t="s">
        <v>1322</v>
      </c>
      <c r="AB67" s="7"/>
      <c r="AC67" s="7"/>
      <c r="AD67" s="7" t="s">
        <v>198</v>
      </c>
      <c r="AE67" s="7" t="s">
        <v>1323</v>
      </c>
      <c r="AF67" s="7" t="s">
        <v>1324</v>
      </c>
      <c r="AG67" s="7" t="s">
        <v>1325</v>
      </c>
      <c r="AH67" s="7" t="s">
        <v>177</v>
      </c>
      <c r="AI67" s="8">
        <v>202382.0</v>
      </c>
      <c r="AJ67" s="7"/>
      <c r="AK67" s="7" t="s">
        <v>1326</v>
      </c>
      <c r="AL67" s="7"/>
      <c r="AM67" s="7"/>
      <c r="AN67" s="7" t="s">
        <v>84</v>
      </c>
      <c r="AO67" s="7" t="s">
        <v>1327</v>
      </c>
      <c r="AP67" s="7" t="s">
        <v>86</v>
      </c>
      <c r="AQ67" s="7" t="s">
        <v>87</v>
      </c>
      <c r="AR67" s="7"/>
      <c r="AS67" s="7" t="s">
        <v>4</v>
      </c>
      <c r="AT67" s="10" t="s">
        <v>1328</v>
      </c>
    </row>
    <row r="68">
      <c r="A68" s="6">
        <v>67.0</v>
      </c>
      <c r="B68" s="7" t="s">
        <v>1329</v>
      </c>
      <c r="C68" s="7" t="s">
        <v>1330</v>
      </c>
      <c r="D68" s="7" t="s">
        <v>1331</v>
      </c>
      <c r="E68" s="7" t="s">
        <v>1332</v>
      </c>
      <c r="F68" s="8">
        <v>2025.0</v>
      </c>
      <c r="G68" s="7" t="s">
        <v>1333</v>
      </c>
      <c r="H68" s="7"/>
      <c r="I68" s="7"/>
      <c r="J68" s="7"/>
      <c r="K68" s="8">
        <v>326.0</v>
      </c>
      <c r="L68" s="8">
        <v>334.0</v>
      </c>
      <c r="M68" s="8">
        <v>0.0</v>
      </c>
      <c r="N68" s="7" t="s">
        <v>1334</v>
      </c>
      <c r="O68" s="9" t="s">
        <v>1335</v>
      </c>
      <c r="P68" s="7" t="s">
        <v>1336</v>
      </c>
      <c r="Q68" s="7" t="s">
        <v>1337</v>
      </c>
      <c r="R68" s="7" t="s">
        <v>1338</v>
      </c>
      <c r="S68" s="7" t="s">
        <v>1339</v>
      </c>
      <c r="T68" s="7" t="s">
        <v>1340</v>
      </c>
      <c r="U68" s="7"/>
      <c r="V68" s="7"/>
      <c r="W68" s="7"/>
      <c r="X68" s="7"/>
      <c r="Y68" s="7"/>
      <c r="Z68" s="7"/>
      <c r="AA68" s="7" t="s">
        <v>1341</v>
      </c>
      <c r="AB68" s="7"/>
      <c r="AC68" s="7" t="s">
        <v>1342</v>
      </c>
      <c r="AD68" s="7" t="s">
        <v>144</v>
      </c>
      <c r="AE68" s="7" t="s">
        <v>1343</v>
      </c>
      <c r="AF68" s="7" t="s">
        <v>1344</v>
      </c>
      <c r="AG68" s="7" t="s">
        <v>1345</v>
      </c>
      <c r="AH68" s="7" t="s">
        <v>1346</v>
      </c>
      <c r="AI68" s="8">
        <v>217733.0</v>
      </c>
      <c r="AJ68" s="7"/>
      <c r="AK68" s="7" t="s">
        <v>1347</v>
      </c>
      <c r="AL68" s="7"/>
      <c r="AM68" s="7"/>
      <c r="AN68" s="7" t="s">
        <v>84</v>
      </c>
      <c r="AO68" s="7" t="s">
        <v>1348</v>
      </c>
      <c r="AP68" s="7" t="s">
        <v>86</v>
      </c>
      <c r="AQ68" s="7" t="s">
        <v>87</v>
      </c>
      <c r="AR68" s="7"/>
      <c r="AS68" s="7" t="s">
        <v>4</v>
      </c>
      <c r="AT68" s="10" t="s">
        <v>1349</v>
      </c>
    </row>
    <row r="69">
      <c r="A69" s="6">
        <v>68.0</v>
      </c>
      <c r="B69" s="7" t="s">
        <v>1350</v>
      </c>
      <c r="C69" s="7" t="s">
        <v>1351</v>
      </c>
      <c r="D69" s="8">
        <v>5.97397738E10</v>
      </c>
      <c r="E69" s="7" t="s">
        <v>1352</v>
      </c>
      <c r="F69" s="8">
        <v>2025.0</v>
      </c>
      <c r="G69" s="7" t="s">
        <v>1353</v>
      </c>
      <c r="H69" s="7" t="s">
        <v>1354</v>
      </c>
      <c r="I69" s="7"/>
      <c r="J69" s="7"/>
      <c r="K69" s="8">
        <v>171.0</v>
      </c>
      <c r="L69" s="8">
        <v>186.0</v>
      </c>
      <c r="M69" s="8">
        <v>2.0</v>
      </c>
      <c r="N69" s="7" t="s">
        <v>1355</v>
      </c>
      <c r="O69" s="9" t="s">
        <v>1356</v>
      </c>
      <c r="P69" s="7" t="s">
        <v>1357</v>
      </c>
      <c r="Q69" s="7" t="s">
        <v>1358</v>
      </c>
      <c r="R69" s="7" t="s">
        <v>1359</v>
      </c>
      <c r="S69" s="7" t="s">
        <v>1360</v>
      </c>
      <c r="T69" s="7"/>
      <c r="U69" s="7"/>
      <c r="V69" s="7"/>
      <c r="W69" s="7"/>
      <c r="X69" s="7"/>
      <c r="Y69" s="7"/>
      <c r="Z69" s="7"/>
      <c r="AA69" s="7" t="s">
        <v>1361</v>
      </c>
      <c r="AB69" s="7" t="s">
        <v>1362</v>
      </c>
      <c r="AC69" s="7"/>
      <c r="AD69" s="7" t="s">
        <v>1363</v>
      </c>
      <c r="AE69" s="7"/>
      <c r="AF69" s="7"/>
      <c r="AG69" s="7"/>
      <c r="AH69" s="7"/>
      <c r="AI69" s="7"/>
      <c r="AJ69" s="8">
        <v>2.2114548E7</v>
      </c>
      <c r="AK69" s="7"/>
      <c r="AL69" s="7"/>
      <c r="AM69" s="7"/>
      <c r="AN69" s="7" t="s">
        <v>84</v>
      </c>
      <c r="AO69" s="7" t="s">
        <v>1364</v>
      </c>
      <c r="AP69" s="7" t="s">
        <v>526</v>
      </c>
      <c r="AQ69" s="7" t="s">
        <v>87</v>
      </c>
      <c r="AR69" s="7"/>
      <c r="AS69" s="7" t="s">
        <v>4</v>
      </c>
      <c r="AT69" s="10" t="s">
        <v>1365</v>
      </c>
    </row>
    <row r="70">
      <c r="A70" s="6">
        <v>69.0</v>
      </c>
      <c r="B70" s="7" t="s">
        <v>1366</v>
      </c>
      <c r="C70" s="7" t="s">
        <v>1367</v>
      </c>
      <c r="D70" s="7" t="s">
        <v>1368</v>
      </c>
      <c r="E70" s="7" t="s">
        <v>1369</v>
      </c>
      <c r="F70" s="8">
        <v>2025.0</v>
      </c>
      <c r="G70" s="7" t="s">
        <v>1370</v>
      </c>
      <c r="H70" s="8">
        <v>4072.0</v>
      </c>
      <c r="I70" s="7"/>
      <c r="J70" s="7"/>
      <c r="K70" s="8">
        <v>33.0</v>
      </c>
      <c r="L70" s="8">
        <v>46.0</v>
      </c>
      <c r="M70" s="8">
        <v>0.0</v>
      </c>
      <c r="N70" s="7"/>
      <c r="O70" s="9" t="s">
        <v>1371</v>
      </c>
      <c r="P70" s="7" t="s">
        <v>1372</v>
      </c>
      <c r="Q70" s="7" t="s">
        <v>1373</v>
      </c>
      <c r="R70" s="7" t="s">
        <v>1374</v>
      </c>
      <c r="S70" s="7" t="s">
        <v>1375</v>
      </c>
      <c r="T70" s="7" t="s">
        <v>1376</v>
      </c>
      <c r="U70" s="7"/>
      <c r="V70" s="7"/>
      <c r="W70" s="7"/>
      <c r="X70" s="7"/>
      <c r="Y70" s="7"/>
      <c r="Z70" s="7"/>
      <c r="AA70" s="7" t="s">
        <v>1377</v>
      </c>
      <c r="AB70" s="7" t="s">
        <v>1378</v>
      </c>
      <c r="AC70" s="7" t="s">
        <v>1379</v>
      </c>
      <c r="AD70" s="7" t="s">
        <v>1380</v>
      </c>
      <c r="AE70" s="7"/>
      <c r="AF70" s="7" t="s">
        <v>1381</v>
      </c>
      <c r="AG70" s="7" t="s">
        <v>1382</v>
      </c>
      <c r="AH70" s="7" t="s">
        <v>997</v>
      </c>
      <c r="AI70" s="8">
        <v>213912.0</v>
      </c>
      <c r="AJ70" s="8">
        <v>1.6130073E7</v>
      </c>
      <c r="AK70" s="7"/>
      <c r="AL70" s="7"/>
      <c r="AM70" s="7"/>
      <c r="AN70" s="7" t="s">
        <v>84</v>
      </c>
      <c r="AO70" s="7" t="s">
        <v>1383</v>
      </c>
      <c r="AP70" s="7" t="s">
        <v>86</v>
      </c>
      <c r="AQ70" s="7" t="s">
        <v>87</v>
      </c>
      <c r="AR70" s="7"/>
      <c r="AS70" s="7" t="s">
        <v>4</v>
      </c>
      <c r="AT70" s="10" t="s">
        <v>1384</v>
      </c>
    </row>
    <row r="71">
      <c r="A71" s="6">
        <v>70.0</v>
      </c>
      <c r="B71" s="7" t="s">
        <v>1385</v>
      </c>
      <c r="C71" s="7" t="s">
        <v>1386</v>
      </c>
      <c r="D71" s="7" t="s">
        <v>1387</v>
      </c>
      <c r="E71" s="7" t="s">
        <v>1388</v>
      </c>
      <c r="F71" s="8">
        <v>2025.0</v>
      </c>
      <c r="G71" s="7" t="s">
        <v>1389</v>
      </c>
      <c r="H71" s="7"/>
      <c r="I71" s="7"/>
      <c r="J71" s="7"/>
      <c r="K71" s="8">
        <v>786.0</v>
      </c>
      <c r="L71" s="8">
        <v>787.0</v>
      </c>
      <c r="M71" s="8">
        <v>0.0</v>
      </c>
      <c r="N71" s="7" t="s">
        <v>1390</v>
      </c>
      <c r="O71" s="9" t="s">
        <v>1391</v>
      </c>
      <c r="P71" s="7" t="s">
        <v>1392</v>
      </c>
      <c r="Q71" s="7" t="s">
        <v>1393</v>
      </c>
      <c r="R71" s="7" t="s">
        <v>1394</v>
      </c>
      <c r="S71" s="7" t="s">
        <v>1395</v>
      </c>
      <c r="T71" s="7" t="s">
        <v>1396</v>
      </c>
      <c r="U71" s="7"/>
      <c r="V71" s="7"/>
      <c r="W71" s="7"/>
      <c r="X71" s="7"/>
      <c r="Y71" s="7" t="s">
        <v>1397</v>
      </c>
      <c r="Z71" s="7" t="s">
        <v>1398</v>
      </c>
      <c r="AA71" s="7" t="s">
        <v>1399</v>
      </c>
      <c r="AB71" s="7" t="s">
        <v>1400</v>
      </c>
      <c r="AC71" s="7"/>
      <c r="AD71" s="7" t="s">
        <v>144</v>
      </c>
      <c r="AE71" s="7"/>
      <c r="AF71" s="7" t="s">
        <v>1401</v>
      </c>
      <c r="AG71" s="7" t="s">
        <v>1402</v>
      </c>
      <c r="AH71" s="7" t="s">
        <v>1403</v>
      </c>
      <c r="AI71" s="8">
        <v>214555.0</v>
      </c>
      <c r="AJ71" s="7"/>
      <c r="AK71" s="7" t="s">
        <v>1404</v>
      </c>
      <c r="AL71" s="7"/>
      <c r="AM71" s="7"/>
      <c r="AN71" s="7" t="s">
        <v>84</v>
      </c>
      <c r="AO71" s="7" t="s">
        <v>1405</v>
      </c>
      <c r="AP71" s="7" t="s">
        <v>86</v>
      </c>
      <c r="AQ71" s="7" t="s">
        <v>87</v>
      </c>
      <c r="AR71" s="7"/>
      <c r="AS71" s="7" t="s">
        <v>4</v>
      </c>
      <c r="AT71" s="10" t="s">
        <v>1406</v>
      </c>
    </row>
    <row r="72">
      <c r="A72" s="6">
        <v>71.0</v>
      </c>
      <c r="B72" s="7" t="s">
        <v>1407</v>
      </c>
      <c r="C72" s="7" t="s">
        <v>1408</v>
      </c>
      <c r="D72" s="7" t="s">
        <v>1409</v>
      </c>
      <c r="E72" s="7" t="s">
        <v>1410</v>
      </c>
      <c r="F72" s="8">
        <v>2024.0</v>
      </c>
      <c r="G72" s="7" t="s">
        <v>1411</v>
      </c>
      <c r="H72" s="7"/>
      <c r="I72" s="7"/>
      <c r="J72" s="7"/>
      <c r="K72" s="7"/>
      <c r="L72" s="7"/>
      <c r="M72" s="8">
        <v>2.0</v>
      </c>
      <c r="N72" s="7" t="s">
        <v>1412</v>
      </c>
      <c r="O72" s="9" t="s">
        <v>1413</v>
      </c>
      <c r="P72" s="7" t="s">
        <v>1414</v>
      </c>
      <c r="Q72" s="7" t="s">
        <v>1415</v>
      </c>
      <c r="R72" s="7" t="s">
        <v>1416</v>
      </c>
      <c r="S72" s="7" t="s">
        <v>1417</v>
      </c>
      <c r="T72" s="7" t="s">
        <v>1418</v>
      </c>
      <c r="U72" s="7"/>
      <c r="V72" s="7"/>
      <c r="W72" s="7"/>
      <c r="X72" s="7"/>
      <c r="Y72" s="7"/>
      <c r="Z72" s="7"/>
      <c r="AA72" s="7" t="s">
        <v>1419</v>
      </c>
      <c r="AB72" s="7"/>
      <c r="AC72" s="7" t="s">
        <v>1420</v>
      </c>
      <c r="AD72" s="7" t="s">
        <v>144</v>
      </c>
      <c r="AE72" s="7" t="s">
        <v>1421</v>
      </c>
      <c r="AF72" s="7" t="s">
        <v>1422</v>
      </c>
      <c r="AG72" s="7" t="s">
        <v>1423</v>
      </c>
      <c r="AH72" s="7" t="s">
        <v>1424</v>
      </c>
      <c r="AI72" s="8">
        <v>202551.0</v>
      </c>
      <c r="AJ72" s="7"/>
      <c r="AK72" s="7" t="s">
        <v>1425</v>
      </c>
      <c r="AL72" s="7"/>
      <c r="AM72" s="7"/>
      <c r="AN72" s="7" t="s">
        <v>1426</v>
      </c>
      <c r="AO72" s="7" t="s">
        <v>1427</v>
      </c>
      <c r="AP72" s="7" t="s">
        <v>86</v>
      </c>
      <c r="AQ72" s="7" t="s">
        <v>87</v>
      </c>
      <c r="AR72" s="7"/>
      <c r="AS72" s="7" t="s">
        <v>4</v>
      </c>
      <c r="AT72" s="10" t="s">
        <v>1428</v>
      </c>
    </row>
    <row r="73">
      <c r="A73" s="6">
        <v>72.0</v>
      </c>
      <c r="B73" s="7" t="s">
        <v>1429</v>
      </c>
      <c r="C73" s="7" t="s">
        <v>1430</v>
      </c>
      <c r="D73" s="7" t="s">
        <v>1431</v>
      </c>
      <c r="E73" s="7" t="s">
        <v>1432</v>
      </c>
      <c r="F73" s="8">
        <v>2025.0</v>
      </c>
      <c r="G73" s="7" t="s">
        <v>1433</v>
      </c>
      <c r="H73" s="7"/>
      <c r="I73" s="7"/>
      <c r="J73" s="7"/>
      <c r="K73" s="8">
        <v>26.0</v>
      </c>
      <c r="L73" s="8">
        <v>37.0</v>
      </c>
      <c r="M73" s="8">
        <v>0.0</v>
      </c>
      <c r="N73" s="7" t="s">
        <v>1434</v>
      </c>
      <c r="O73" s="9" t="s">
        <v>1435</v>
      </c>
      <c r="P73" s="7" t="s">
        <v>1436</v>
      </c>
      <c r="Q73" s="7" t="s">
        <v>1437</v>
      </c>
      <c r="R73" s="7" t="s">
        <v>1438</v>
      </c>
      <c r="S73" s="7" t="s">
        <v>1439</v>
      </c>
      <c r="T73" s="7" t="s">
        <v>1440</v>
      </c>
      <c r="U73" s="7"/>
      <c r="V73" s="7"/>
      <c r="W73" s="7"/>
      <c r="X73" s="7"/>
      <c r="Y73" s="7" t="s">
        <v>1441</v>
      </c>
      <c r="Z73" s="7" t="s">
        <v>1442</v>
      </c>
      <c r="AA73" s="7" t="s">
        <v>1443</v>
      </c>
      <c r="AB73" s="7" t="s">
        <v>1444</v>
      </c>
      <c r="AC73" s="7"/>
      <c r="AD73" s="7" t="s">
        <v>144</v>
      </c>
      <c r="AE73" s="7"/>
      <c r="AF73" s="7" t="s">
        <v>1445</v>
      </c>
      <c r="AG73" s="7" t="s">
        <v>1446</v>
      </c>
      <c r="AH73" s="7" t="s">
        <v>81</v>
      </c>
      <c r="AI73" s="8">
        <v>210162.0</v>
      </c>
      <c r="AJ73" s="7"/>
      <c r="AK73" s="7" t="s">
        <v>1447</v>
      </c>
      <c r="AL73" s="7"/>
      <c r="AM73" s="7"/>
      <c r="AN73" s="7" t="s">
        <v>84</v>
      </c>
      <c r="AO73" s="7" t="s">
        <v>1448</v>
      </c>
      <c r="AP73" s="7" t="s">
        <v>86</v>
      </c>
      <c r="AQ73" s="7" t="s">
        <v>87</v>
      </c>
      <c r="AR73" s="7"/>
      <c r="AS73" s="7" t="s">
        <v>4</v>
      </c>
      <c r="AT73" s="10" t="s">
        <v>1449</v>
      </c>
    </row>
    <row r="74">
      <c r="A74" s="6">
        <v>73.0</v>
      </c>
      <c r="B74" s="7" t="s">
        <v>1450</v>
      </c>
      <c r="C74" s="7" t="s">
        <v>1451</v>
      </c>
      <c r="D74" s="7" t="s">
        <v>1452</v>
      </c>
      <c r="E74" s="7" t="s">
        <v>1453</v>
      </c>
      <c r="F74" s="8">
        <v>2026.0</v>
      </c>
      <c r="G74" s="7" t="s">
        <v>832</v>
      </c>
      <c r="H74" s="8">
        <v>29.0</v>
      </c>
      <c r="I74" s="8">
        <v>1.0</v>
      </c>
      <c r="J74" s="8">
        <v>7.0</v>
      </c>
      <c r="K74" s="7"/>
      <c r="L74" s="7"/>
      <c r="M74" s="8">
        <v>0.0</v>
      </c>
      <c r="N74" s="7" t="s">
        <v>1454</v>
      </c>
      <c r="O74" s="9" t="s">
        <v>1455</v>
      </c>
      <c r="P74" s="7" t="s">
        <v>1456</v>
      </c>
      <c r="Q74" s="7" t="s">
        <v>1457</v>
      </c>
      <c r="R74" s="7" t="s">
        <v>1458</v>
      </c>
      <c r="S74" s="7" t="s">
        <v>1459</v>
      </c>
      <c r="T74" s="7" t="s">
        <v>1460</v>
      </c>
      <c r="U74" s="7"/>
      <c r="V74" s="7"/>
      <c r="W74" s="7"/>
      <c r="X74" s="7"/>
      <c r="Y74" s="7" t="s">
        <v>1461</v>
      </c>
      <c r="Z74" s="7" t="s">
        <v>1462</v>
      </c>
      <c r="AA74" s="7" t="s">
        <v>1463</v>
      </c>
      <c r="AB74" s="7" t="s">
        <v>1464</v>
      </c>
      <c r="AC74" s="7"/>
      <c r="AD74" s="7" t="s">
        <v>509</v>
      </c>
      <c r="AE74" s="7"/>
      <c r="AF74" s="7"/>
      <c r="AG74" s="7"/>
      <c r="AH74" s="7"/>
      <c r="AI74" s="7"/>
      <c r="AJ74" s="7" t="s">
        <v>844</v>
      </c>
      <c r="AK74" s="7"/>
      <c r="AL74" s="7"/>
      <c r="AM74" s="7"/>
      <c r="AN74" s="7" t="s">
        <v>84</v>
      </c>
      <c r="AO74" s="7" t="s">
        <v>832</v>
      </c>
      <c r="AP74" s="7" t="s">
        <v>128</v>
      </c>
      <c r="AQ74" s="7" t="s">
        <v>87</v>
      </c>
      <c r="AR74" s="7"/>
      <c r="AS74" s="7" t="s">
        <v>4</v>
      </c>
      <c r="AT74" s="10" t="s">
        <v>1465</v>
      </c>
    </row>
    <row r="75">
      <c r="A75" s="6">
        <v>74.0</v>
      </c>
      <c r="B75" s="7" t="s">
        <v>1466</v>
      </c>
      <c r="C75" s="7" t="s">
        <v>1467</v>
      </c>
      <c r="D75" s="7" t="s">
        <v>1468</v>
      </c>
      <c r="E75" s="7" t="s">
        <v>1469</v>
      </c>
      <c r="F75" s="8">
        <v>2025.0</v>
      </c>
      <c r="G75" s="7" t="s">
        <v>1470</v>
      </c>
      <c r="H75" s="7"/>
      <c r="I75" s="7"/>
      <c r="J75" s="7"/>
      <c r="K75" s="8">
        <v>625.0</v>
      </c>
      <c r="L75" s="8">
        <v>630.0</v>
      </c>
      <c r="M75" s="8">
        <v>0.0</v>
      </c>
      <c r="N75" s="7" t="s">
        <v>1471</v>
      </c>
      <c r="O75" s="9" t="s">
        <v>1472</v>
      </c>
      <c r="P75" s="7" t="s">
        <v>1473</v>
      </c>
      <c r="Q75" s="7" t="s">
        <v>1474</v>
      </c>
      <c r="R75" s="7" t="s">
        <v>1475</v>
      </c>
      <c r="S75" s="7" t="s">
        <v>1476</v>
      </c>
      <c r="T75" s="7" t="s">
        <v>1477</v>
      </c>
      <c r="U75" s="7"/>
      <c r="V75" s="7"/>
      <c r="W75" s="7"/>
      <c r="X75" s="7"/>
      <c r="Y75" s="7" t="s">
        <v>1478</v>
      </c>
      <c r="Z75" s="7" t="s">
        <v>1479</v>
      </c>
      <c r="AA75" s="7" t="s">
        <v>1480</v>
      </c>
      <c r="AB75" s="7"/>
      <c r="AC75" s="7"/>
      <c r="AD75" s="7" t="s">
        <v>144</v>
      </c>
      <c r="AE75" s="7" t="s">
        <v>1481</v>
      </c>
      <c r="AF75" s="7" t="s">
        <v>1482</v>
      </c>
      <c r="AG75" s="7" t="s">
        <v>1483</v>
      </c>
      <c r="AH75" s="7" t="s">
        <v>1484</v>
      </c>
      <c r="AI75" s="8">
        <v>210217.0</v>
      </c>
      <c r="AJ75" s="7"/>
      <c r="AK75" s="7" t="s">
        <v>1485</v>
      </c>
      <c r="AL75" s="7"/>
      <c r="AM75" s="7"/>
      <c r="AN75" s="7" t="s">
        <v>84</v>
      </c>
      <c r="AO75" s="7" t="s">
        <v>1486</v>
      </c>
      <c r="AP75" s="7" t="s">
        <v>86</v>
      </c>
      <c r="AQ75" s="7" t="s">
        <v>87</v>
      </c>
      <c r="AR75" s="7"/>
      <c r="AS75" s="7" t="s">
        <v>4</v>
      </c>
      <c r="AT75" s="10" t="s">
        <v>1487</v>
      </c>
    </row>
    <row r="76">
      <c r="A76" s="6">
        <v>75.0</v>
      </c>
      <c r="B76" s="7" t="s">
        <v>1488</v>
      </c>
      <c r="C76" s="7" t="s">
        <v>1489</v>
      </c>
      <c r="D76" s="7" t="s">
        <v>1490</v>
      </c>
      <c r="E76" s="7" t="s">
        <v>1491</v>
      </c>
      <c r="F76" s="8">
        <v>2025.0</v>
      </c>
      <c r="G76" s="7" t="s">
        <v>1492</v>
      </c>
      <c r="H76" s="7"/>
      <c r="I76" s="7"/>
      <c r="J76" s="7"/>
      <c r="K76" s="8">
        <v>176.0</v>
      </c>
      <c r="L76" s="8">
        <v>188.0</v>
      </c>
      <c r="M76" s="8">
        <v>0.0</v>
      </c>
      <c r="N76" s="7" t="s">
        <v>1493</v>
      </c>
      <c r="O76" s="9" t="s">
        <v>1494</v>
      </c>
      <c r="P76" s="7" t="s">
        <v>1495</v>
      </c>
      <c r="Q76" s="7" t="s">
        <v>1496</v>
      </c>
      <c r="R76" s="7" t="s">
        <v>1497</v>
      </c>
      <c r="S76" s="7" t="s">
        <v>1498</v>
      </c>
      <c r="T76" s="7" t="s">
        <v>1499</v>
      </c>
      <c r="U76" s="7"/>
      <c r="V76" s="7"/>
      <c r="W76" s="7"/>
      <c r="X76" s="7"/>
      <c r="Y76" s="7" t="s">
        <v>1500</v>
      </c>
      <c r="Z76" s="7" t="s">
        <v>1501</v>
      </c>
      <c r="AA76" s="7" t="s">
        <v>1502</v>
      </c>
      <c r="AB76" s="7" t="s">
        <v>1503</v>
      </c>
      <c r="AC76" s="7"/>
      <c r="AD76" s="7" t="s">
        <v>1504</v>
      </c>
      <c r="AE76" s="7"/>
      <c r="AF76" s="7" t="s">
        <v>1505</v>
      </c>
      <c r="AG76" s="7" t="s">
        <v>1402</v>
      </c>
      <c r="AH76" s="7" t="s">
        <v>1403</v>
      </c>
      <c r="AI76" s="8">
        <v>213332.0</v>
      </c>
      <c r="AJ76" s="8">
        <v>2.6939177E7</v>
      </c>
      <c r="AK76" s="7" t="s">
        <v>1506</v>
      </c>
      <c r="AL76" s="7"/>
      <c r="AM76" s="7"/>
      <c r="AN76" s="7" t="s">
        <v>84</v>
      </c>
      <c r="AO76" s="7" t="s">
        <v>1507</v>
      </c>
      <c r="AP76" s="7" t="s">
        <v>86</v>
      </c>
      <c r="AQ76" s="7" t="s">
        <v>87</v>
      </c>
      <c r="AR76" s="7"/>
      <c r="AS76" s="7" t="s">
        <v>4</v>
      </c>
      <c r="AT76" s="10" t="s">
        <v>1508</v>
      </c>
    </row>
    <row r="77">
      <c r="A77" s="6">
        <v>76.0</v>
      </c>
      <c r="B77" s="7" t="s">
        <v>1509</v>
      </c>
      <c r="C77" s="7" t="s">
        <v>1510</v>
      </c>
      <c r="D77" s="7" t="s">
        <v>1511</v>
      </c>
      <c r="E77" s="7" t="s">
        <v>1512</v>
      </c>
      <c r="F77" s="8">
        <v>2024.0</v>
      </c>
      <c r="G77" s="7" t="s">
        <v>1513</v>
      </c>
      <c r="H77" s="7"/>
      <c r="I77" s="7"/>
      <c r="J77" s="7"/>
      <c r="K77" s="7"/>
      <c r="L77" s="7"/>
      <c r="M77" s="8">
        <v>2.0</v>
      </c>
      <c r="N77" s="7" t="s">
        <v>1514</v>
      </c>
      <c r="O77" s="9" t="s">
        <v>1515</v>
      </c>
      <c r="P77" s="7" t="s">
        <v>1516</v>
      </c>
      <c r="Q77" s="7" t="s">
        <v>1517</v>
      </c>
      <c r="R77" s="7" t="s">
        <v>1518</v>
      </c>
      <c r="S77" s="7" t="s">
        <v>1519</v>
      </c>
      <c r="T77" s="7" t="s">
        <v>1520</v>
      </c>
      <c r="U77" s="7"/>
      <c r="V77" s="7"/>
      <c r="W77" s="7"/>
      <c r="X77" s="7"/>
      <c r="Y77" s="7"/>
      <c r="Z77" s="7"/>
      <c r="AA77" s="7" t="s">
        <v>1521</v>
      </c>
      <c r="AB77" s="7" t="s">
        <v>1522</v>
      </c>
      <c r="AC77" s="7" t="s">
        <v>1523</v>
      </c>
      <c r="AD77" s="7" t="s">
        <v>144</v>
      </c>
      <c r="AE77" s="7" t="s">
        <v>1524</v>
      </c>
      <c r="AF77" s="7" t="s">
        <v>1525</v>
      </c>
      <c r="AG77" s="7" t="s">
        <v>1526</v>
      </c>
      <c r="AH77" s="7" t="s">
        <v>1527</v>
      </c>
      <c r="AI77" s="8">
        <v>206614.0</v>
      </c>
      <c r="AJ77" s="7"/>
      <c r="AK77" s="7" t="s">
        <v>1528</v>
      </c>
      <c r="AL77" s="7"/>
      <c r="AM77" s="7"/>
      <c r="AN77" s="7" t="s">
        <v>84</v>
      </c>
      <c r="AO77" s="7" t="s">
        <v>1529</v>
      </c>
      <c r="AP77" s="7" t="s">
        <v>86</v>
      </c>
      <c r="AQ77" s="7" t="s">
        <v>87</v>
      </c>
      <c r="AR77" s="7"/>
      <c r="AS77" s="7" t="s">
        <v>4</v>
      </c>
      <c r="AT77" s="10" t="s">
        <v>1530</v>
      </c>
    </row>
    <row r="78">
      <c r="A78" s="6">
        <v>77.0</v>
      </c>
      <c r="B78" s="7"/>
      <c r="C78" s="7"/>
      <c r="D78" s="7"/>
      <c r="E78" s="7" t="s">
        <v>1531</v>
      </c>
      <c r="F78" s="8">
        <v>2023.0</v>
      </c>
      <c r="G78" s="7" t="s">
        <v>170</v>
      </c>
      <c r="H78" s="7" t="s">
        <v>1532</v>
      </c>
      <c r="I78" s="7"/>
      <c r="J78" s="7"/>
      <c r="K78" s="7"/>
      <c r="L78" s="7"/>
      <c r="M78" s="8">
        <v>0.0</v>
      </c>
      <c r="N78" s="7"/>
      <c r="O78" s="9" t="s">
        <v>1533</v>
      </c>
      <c r="P78" s="7"/>
      <c r="Q78" s="7"/>
      <c r="R78" s="7" t="s">
        <v>1534</v>
      </c>
      <c r="S78" s="7"/>
      <c r="T78" s="7"/>
      <c r="U78" s="7"/>
      <c r="V78" s="7"/>
      <c r="W78" s="7"/>
      <c r="X78" s="7"/>
      <c r="Y78" s="7"/>
      <c r="Z78" s="7"/>
      <c r="AA78" s="7"/>
      <c r="AB78" s="7"/>
      <c r="AC78" s="7" t="s">
        <v>1535</v>
      </c>
      <c r="AD78" s="7" t="s">
        <v>175</v>
      </c>
      <c r="AE78" s="7"/>
      <c r="AF78" s="7" t="s">
        <v>1531</v>
      </c>
      <c r="AG78" s="7" t="s">
        <v>1536</v>
      </c>
      <c r="AH78" s="7" t="s">
        <v>1537</v>
      </c>
      <c r="AI78" s="8">
        <v>304429.0</v>
      </c>
      <c r="AJ78" s="8">
        <v>1.8650929E7</v>
      </c>
      <c r="AK78" s="7" t="s">
        <v>1538</v>
      </c>
      <c r="AL78" s="7"/>
      <c r="AM78" s="7"/>
      <c r="AN78" s="7" t="s">
        <v>84</v>
      </c>
      <c r="AO78" s="7" t="s">
        <v>179</v>
      </c>
      <c r="AP78" s="7" t="s">
        <v>180</v>
      </c>
      <c r="AQ78" s="7" t="s">
        <v>87</v>
      </c>
      <c r="AR78" s="7"/>
      <c r="AS78" s="7" t="s">
        <v>4</v>
      </c>
      <c r="AT78" s="10" t="s">
        <v>1539</v>
      </c>
    </row>
    <row r="79">
      <c r="A79" s="6">
        <v>78.0</v>
      </c>
      <c r="B79" s="7" t="s">
        <v>1540</v>
      </c>
      <c r="C79" s="7" t="s">
        <v>1541</v>
      </c>
      <c r="D79" s="7" t="s">
        <v>1542</v>
      </c>
      <c r="E79" s="7" t="s">
        <v>1543</v>
      </c>
      <c r="F79" s="8">
        <v>2025.0</v>
      </c>
      <c r="G79" s="7" t="s">
        <v>1544</v>
      </c>
      <c r="H79" s="7"/>
      <c r="I79" s="8">
        <v>2025.0</v>
      </c>
      <c r="J79" s="7"/>
      <c r="K79" s="8">
        <v>307.0</v>
      </c>
      <c r="L79" s="8">
        <v>318.0</v>
      </c>
      <c r="M79" s="8">
        <v>0.0</v>
      </c>
      <c r="N79" s="7" t="s">
        <v>1545</v>
      </c>
      <c r="O79" s="9" t="s">
        <v>1546</v>
      </c>
      <c r="P79" s="7" t="s">
        <v>1547</v>
      </c>
      <c r="Q79" s="7" t="s">
        <v>1548</v>
      </c>
      <c r="R79" s="7" t="s">
        <v>1549</v>
      </c>
      <c r="S79" s="7" t="s">
        <v>1550</v>
      </c>
      <c r="T79" s="7" t="s">
        <v>1551</v>
      </c>
      <c r="U79" s="7"/>
      <c r="V79" s="7"/>
      <c r="W79" s="7"/>
      <c r="X79" s="7"/>
      <c r="Y79" s="7"/>
      <c r="Z79" s="7"/>
      <c r="AA79" s="7" t="s">
        <v>1552</v>
      </c>
      <c r="AB79" s="7"/>
      <c r="AC79" s="7"/>
      <c r="AD79" s="7" t="s">
        <v>1504</v>
      </c>
      <c r="AE79" s="7"/>
      <c r="AF79" s="7" t="s">
        <v>1553</v>
      </c>
      <c r="AG79" s="7" t="s">
        <v>80</v>
      </c>
      <c r="AH79" s="7" t="s">
        <v>81</v>
      </c>
      <c r="AI79" s="8">
        <v>211644.0</v>
      </c>
      <c r="AJ79" s="8">
        <v>2.832764E7</v>
      </c>
      <c r="AK79" s="7" t="s">
        <v>1554</v>
      </c>
      <c r="AL79" s="7"/>
      <c r="AM79" s="7"/>
      <c r="AN79" s="7" t="s">
        <v>84</v>
      </c>
      <c r="AO79" s="7" t="s">
        <v>1555</v>
      </c>
      <c r="AP79" s="7" t="s">
        <v>86</v>
      </c>
      <c r="AQ79" s="7" t="s">
        <v>87</v>
      </c>
      <c r="AR79" s="7"/>
      <c r="AS79" s="7" t="s">
        <v>4</v>
      </c>
      <c r="AT79" s="10" t="s">
        <v>1556</v>
      </c>
    </row>
    <row r="80">
      <c r="A80" s="6">
        <v>79.0</v>
      </c>
      <c r="B80" s="7" t="s">
        <v>1557</v>
      </c>
      <c r="C80" s="7" t="s">
        <v>1558</v>
      </c>
      <c r="D80" s="8">
        <v>6.01766553E10</v>
      </c>
      <c r="E80" s="7" t="s">
        <v>1559</v>
      </c>
      <c r="F80" s="8">
        <v>2024.0</v>
      </c>
      <c r="G80" s="7" t="s">
        <v>1559</v>
      </c>
      <c r="H80" s="7"/>
      <c r="I80" s="7"/>
      <c r="J80" s="7"/>
      <c r="K80" s="8">
        <v>1.0</v>
      </c>
      <c r="L80" s="8">
        <v>728.0</v>
      </c>
      <c r="M80" s="8">
        <v>6.0</v>
      </c>
      <c r="N80" s="7"/>
      <c r="O80" s="9" t="s">
        <v>1560</v>
      </c>
      <c r="P80" s="7"/>
      <c r="Q80" s="7"/>
      <c r="R80" s="7" t="s">
        <v>1561</v>
      </c>
      <c r="S80" s="7"/>
      <c r="T80" s="7" t="s">
        <v>1562</v>
      </c>
      <c r="U80" s="7"/>
      <c r="V80" s="7"/>
      <c r="W80" s="7"/>
      <c r="X80" s="7"/>
      <c r="Y80" s="7"/>
      <c r="Z80" s="7"/>
      <c r="AA80" s="7" t="s">
        <v>1563</v>
      </c>
      <c r="AB80" s="7"/>
      <c r="AC80" s="7"/>
      <c r="AD80" s="7" t="s">
        <v>490</v>
      </c>
      <c r="AE80" s="7"/>
      <c r="AF80" s="7"/>
      <c r="AG80" s="7"/>
      <c r="AH80" s="7"/>
      <c r="AI80" s="7"/>
      <c r="AJ80" s="7"/>
      <c r="AK80" s="7" t="s">
        <v>1564</v>
      </c>
      <c r="AL80" s="7"/>
      <c r="AM80" s="7"/>
      <c r="AN80" s="7" t="s">
        <v>84</v>
      </c>
      <c r="AO80" s="7" t="s">
        <v>1565</v>
      </c>
      <c r="AP80" s="7" t="s">
        <v>265</v>
      </c>
      <c r="AQ80" s="7" t="s">
        <v>87</v>
      </c>
      <c r="AR80" s="7"/>
      <c r="AS80" s="7" t="s">
        <v>4</v>
      </c>
      <c r="AT80" s="10" t="s">
        <v>1566</v>
      </c>
    </row>
    <row r="81">
      <c r="A81" s="6">
        <v>80.0</v>
      </c>
      <c r="B81" s="7" t="s">
        <v>1567</v>
      </c>
      <c r="C81" s="7" t="s">
        <v>1568</v>
      </c>
      <c r="D81" s="7" t="s">
        <v>1569</v>
      </c>
      <c r="E81" s="7" t="s">
        <v>1570</v>
      </c>
      <c r="F81" s="8">
        <v>2026.0</v>
      </c>
      <c r="G81" s="7" t="s">
        <v>1571</v>
      </c>
      <c r="H81" s="8">
        <v>33.0</v>
      </c>
      <c r="I81" s="8">
        <v>2.0</v>
      </c>
      <c r="J81" s="8">
        <v>43.0</v>
      </c>
      <c r="K81" s="7"/>
      <c r="L81" s="7"/>
      <c r="M81" s="8">
        <v>0.0</v>
      </c>
      <c r="N81" s="7" t="s">
        <v>1572</v>
      </c>
      <c r="O81" s="9" t="s">
        <v>1573</v>
      </c>
      <c r="P81" s="7" t="s">
        <v>1574</v>
      </c>
      <c r="Q81" s="7" t="s">
        <v>1575</v>
      </c>
      <c r="R81" s="7" t="s">
        <v>1576</v>
      </c>
      <c r="S81" s="7" t="s">
        <v>1577</v>
      </c>
      <c r="T81" s="7" t="s">
        <v>1578</v>
      </c>
      <c r="U81" s="7"/>
      <c r="V81" s="7"/>
      <c r="W81" s="7"/>
      <c r="X81" s="7"/>
      <c r="Y81" s="7" t="s">
        <v>1579</v>
      </c>
      <c r="Z81" s="7" t="s">
        <v>1580</v>
      </c>
      <c r="AA81" s="7" t="s">
        <v>1581</v>
      </c>
      <c r="AB81" s="7" t="s">
        <v>1582</v>
      </c>
      <c r="AC81" s="7"/>
      <c r="AD81" s="7" t="s">
        <v>509</v>
      </c>
      <c r="AE81" s="7"/>
      <c r="AF81" s="7"/>
      <c r="AG81" s="7"/>
      <c r="AH81" s="7"/>
      <c r="AI81" s="7"/>
      <c r="AJ81" s="8">
        <v>9288910.0</v>
      </c>
      <c r="AK81" s="7"/>
      <c r="AL81" s="7" t="s">
        <v>1583</v>
      </c>
      <c r="AM81" s="7"/>
      <c r="AN81" s="7" t="s">
        <v>84</v>
      </c>
      <c r="AO81" s="7" t="s">
        <v>1584</v>
      </c>
      <c r="AP81" s="7" t="s">
        <v>128</v>
      </c>
      <c r="AQ81" s="7" t="s">
        <v>87</v>
      </c>
      <c r="AR81" s="7"/>
      <c r="AS81" s="7" t="s">
        <v>4</v>
      </c>
      <c r="AT81" s="10" t="s">
        <v>1585</v>
      </c>
    </row>
    <row r="82">
      <c r="A82" s="6">
        <v>81.0</v>
      </c>
      <c r="B82" s="7" t="s">
        <v>1586</v>
      </c>
      <c r="C82" s="7" t="s">
        <v>1587</v>
      </c>
      <c r="D82" s="7" t="s">
        <v>1588</v>
      </c>
      <c r="E82" s="7" t="s">
        <v>1589</v>
      </c>
      <c r="F82" s="8">
        <v>2025.0</v>
      </c>
      <c r="G82" s="7" t="s">
        <v>1590</v>
      </c>
      <c r="H82" s="8">
        <v>35.0</v>
      </c>
      <c r="I82" s="8">
        <v>1.0</v>
      </c>
      <c r="J82" s="8">
        <v>15.0</v>
      </c>
      <c r="K82" s="7"/>
      <c r="L82" s="7"/>
      <c r="M82" s="8">
        <v>3.0</v>
      </c>
      <c r="N82" s="7" t="s">
        <v>1591</v>
      </c>
      <c r="O82" s="9" t="s">
        <v>1592</v>
      </c>
      <c r="P82" s="7" t="s">
        <v>1593</v>
      </c>
      <c r="Q82" s="7" t="s">
        <v>1594</v>
      </c>
      <c r="R82" s="7" t="s">
        <v>1595</v>
      </c>
      <c r="S82" s="7" t="s">
        <v>1596</v>
      </c>
      <c r="T82" s="7" t="s">
        <v>1597</v>
      </c>
      <c r="U82" s="7"/>
      <c r="V82" s="7"/>
      <c r="W82" s="7"/>
      <c r="X82" s="7"/>
      <c r="Y82" s="7"/>
      <c r="Z82" s="7"/>
      <c r="AA82" s="7" t="s">
        <v>1598</v>
      </c>
      <c r="AB82" s="7" t="s">
        <v>1599</v>
      </c>
      <c r="AC82" s="7"/>
      <c r="AD82" s="7" t="s">
        <v>222</v>
      </c>
      <c r="AE82" s="7"/>
      <c r="AF82" s="7"/>
      <c r="AG82" s="7"/>
      <c r="AH82" s="7"/>
      <c r="AI82" s="7"/>
      <c r="AJ82" s="7" t="s">
        <v>1600</v>
      </c>
      <c r="AK82" s="7"/>
      <c r="AL82" s="7" t="s">
        <v>1601</v>
      </c>
      <c r="AM82" s="7"/>
      <c r="AN82" s="7" t="s">
        <v>84</v>
      </c>
      <c r="AO82" s="7" t="s">
        <v>1602</v>
      </c>
      <c r="AP82" s="7" t="s">
        <v>128</v>
      </c>
      <c r="AQ82" s="7" t="s">
        <v>87</v>
      </c>
      <c r="AR82" s="7"/>
      <c r="AS82" s="7" t="s">
        <v>4</v>
      </c>
      <c r="AT82" s="10" t="s">
        <v>1603</v>
      </c>
    </row>
    <row r="83">
      <c r="A83" s="6">
        <v>82.0</v>
      </c>
      <c r="B83" s="7" t="s">
        <v>1604</v>
      </c>
      <c r="C83" s="7" t="s">
        <v>1605</v>
      </c>
      <c r="D83" s="7" t="s">
        <v>1606</v>
      </c>
      <c r="E83" s="7" t="s">
        <v>1607</v>
      </c>
      <c r="F83" s="8">
        <v>2025.0</v>
      </c>
      <c r="G83" s="7" t="s">
        <v>1608</v>
      </c>
      <c r="H83" s="7"/>
      <c r="I83" s="7"/>
      <c r="J83" s="7"/>
      <c r="K83" s="8">
        <v>1244.0</v>
      </c>
      <c r="L83" s="8">
        <v>1253.0</v>
      </c>
      <c r="M83" s="8">
        <v>0.0</v>
      </c>
      <c r="N83" s="7" t="s">
        <v>1609</v>
      </c>
      <c r="O83" s="9" t="s">
        <v>1610</v>
      </c>
      <c r="P83" s="7" t="s">
        <v>1611</v>
      </c>
      <c r="Q83" s="7" t="s">
        <v>1612</v>
      </c>
      <c r="R83" s="7" t="s">
        <v>1613</v>
      </c>
      <c r="S83" s="7" t="s">
        <v>1614</v>
      </c>
      <c r="T83" s="7" t="s">
        <v>1615</v>
      </c>
      <c r="U83" s="7"/>
      <c r="V83" s="7"/>
      <c r="W83" s="7"/>
      <c r="X83" s="7"/>
      <c r="Y83" s="7"/>
      <c r="Z83" s="7"/>
      <c r="AA83" s="7" t="s">
        <v>1616</v>
      </c>
      <c r="AB83" s="7" t="s">
        <v>1617</v>
      </c>
      <c r="AC83" s="7" t="s">
        <v>1618</v>
      </c>
      <c r="AD83" s="7" t="s">
        <v>144</v>
      </c>
      <c r="AE83" s="7"/>
      <c r="AF83" s="7" t="s">
        <v>1619</v>
      </c>
      <c r="AG83" s="7" t="s">
        <v>1620</v>
      </c>
      <c r="AH83" s="7" t="s">
        <v>1621</v>
      </c>
      <c r="AI83" s="8">
        <v>211715.0</v>
      </c>
      <c r="AJ83" s="7"/>
      <c r="AK83" s="7" t="s">
        <v>1622</v>
      </c>
      <c r="AL83" s="7"/>
      <c r="AM83" s="7"/>
      <c r="AN83" s="7" t="s">
        <v>84</v>
      </c>
      <c r="AO83" s="7" t="s">
        <v>1623</v>
      </c>
      <c r="AP83" s="7" t="s">
        <v>86</v>
      </c>
      <c r="AQ83" s="7" t="s">
        <v>87</v>
      </c>
      <c r="AR83" s="7"/>
      <c r="AS83" s="7" t="s">
        <v>4</v>
      </c>
      <c r="AT83" s="10" t="s">
        <v>1624</v>
      </c>
    </row>
    <row r="84">
      <c r="A84" s="6">
        <v>83.0</v>
      </c>
      <c r="B84" s="7" t="s">
        <v>1625</v>
      </c>
      <c r="C84" s="7" t="s">
        <v>1626</v>
      </c>
      <c r="D84" s="7" t="s">
        <v>1627</v>
      </c>
      <c r="E84" s="7" t="s">
        <v>1628</v>
      </c>
      <c r="F84" s="8">
        <v>2024.0</v>
      </c>
      <c r="G84" s="7" t="s">
        <v>884</v>
      </c>
      <c r="H84" s="7"/>
      <c r="I84" s="7"/>
      <c r="J84" s="7"/>
      <c r="K84" s="8">
        <v>689.0</v>
      </c>
      <c r="L84" s="8">
        <v>700.0</v>
      </c>
      <c r="M84" s="8">
        <v>0.0</v>
      </c>
      <c r="N84" s="7" t="s">
        <v>1629</v>
      </c>
      <c r="O84" s="9" t="s">
        <v>1630</v>
      </c>
      <c r="P84" s="7" t="s">
        <v>1631</v>
      </c>
      <c r="Q84" s="7" t="s">
        <v>1632</v>
      </c>
      <c r="R84" s="7" t="s">
        <v>1633</v>
      </c>
      <c r="S84" s="7" t="s">
        <v>1634</v>
      </c>
      <c r="T84" s="7" t="s">
        <v>1635</v>
      </c>
      <c r="U84" s="7"/>
      <c r="V84" s="7"/>
      <c r="W84" s="7"/>
      <c r="X84" s="7"/>
      <c r="Y84" s="7"/>
      <c r="Z84" s="7"/>
      <c r="AA84" s="7" t="s">
        <v>1636</v>
      </c>
      <c r="AB84" s="7"/>
      <c r="AC84" s="7"/>
      <c r="AD84" s="7" t="s">
        <v>144</v>
      </c>
      <c r="AE84" s="7" t="s">
        <v>896</v>
      </c>
      <c r="AF84" s="7" t="s">
        <v>897</v>
      </c>
      <c r="AG84" s="7" t="s">
        <v>898</v>
      </c>
      <c r="AH84" s="7" t="s">
        <v>899</v>
      </c>
      <c r="AI84" s="8">
        <v>205391.0</v>
      </c>
      <c r="AJ84" s="7"/>
      <c r="AK84" s="7" t="s">
        <v>900</v>
      </c>
      <c r="AL84" s="7"/>
      <c r="AM84" s="7"/>
      <c r="AN84" s="7" t="s">
        <v>84</v>
      </c>
      <c r="AO84" s="7" t="s">
        <v>901</v>
      </c>
      <c r="AP84" s="7" t="s">
        <v>86</v>
      </c>
      <c r="AQ84" s="7" t="s">
        <v>87</v>
      </c>
      <c r="AR84" s="7"/>
      <c r="AS84" s="7" t="s">
        <v>4</v>
      </c>
      <c r="AT84" s="10" t="s">
        <v>1637</v>
      </c>
    </row>
    <row r="85">
      <c r="A85" s="6">
        <v>84.0</v>
      </c>
      <c r="B85" s="7" t="s">
        <v>1638</v>
      </c>
      <c r="C85" s="7" t="s">
        <v>1639</v>
      </c>
      <c r="D85" s="7" t="s">
        <v>1640</v>
      </c>
      <c r="E85" s="7" t="s">
        <v>1641</v>
      </c>
      <c r="F85" s="8">
        <v>2025.0</v>
      </c>
      <c r="G85" s="7" t="s">
        <v>759</v>
      </c>
      <c r="H85" s="7" t="s">
        <v>1642</v>
      </c>
      <c r="I85" s="7"/>
      <c r="J85" s="7"/>
      <c r="K85" s="8">
        <v>161.0</v>
      </c>
      <c r="L85" s="8">
        <v>174.0</v>
      </c>
      <c r="M85" s="8">
        <v>0.0</v>
      </c>
      <c r="N85" s="7" t="s">
        <v>1643</v>
      </c>
      <c r="O85" s="9" t="s">
        <v>1644</v>
      </c>
      <c r="P85" s="7" t="s">
        <v>1645</v>
      </c>
      <c r="Q85" s="7" t="s">
        <v>1646</v>
      </c>
      <c r="R85" s="7" t="s">
        <v>1647</v>
      </c>
      <c r="S85" s="7" t="s">
        <v>1648</v>
      </c>
      <c r="T85" s="7" t="s">
        <v>1649</v>
      </c>
      <c r="U85" s="7"/>
      <c r="V85" s="7"/>
      <c r="W85" s="7"/>
      <c r="X85" s="7"/>
      <c r="Y85" s="7" t="s">
        <v>1650</v>
      </c>
      <c r="Z85" s="7" t="s">
        <v>1651</v>
      </c>
      <c r="AA85" s="7" t="s">
        <v>1652</v>
      </c>
      <c r="AB85" s="7" t="s">
        <v>1653</v>
      </c>
      <c r="AC85" s="7" t="s">
        <v>770</v>
      </c>
      <c r="AD85" s="7" t="s">
        <v>175</v>
      </c>
      <c r="AE85" s="7"/>
      <c r="AF85" s="7" t="s">
        <v>1654</v>
      </c>
      <c r="AG85" s="7" t="s">
        <v>1655</v>
      </c>
      <c r="AH85" s="7" t="s">
        <v>1656</v>
      </c>
      <c r="AI85" s="8">
        <v>337239.0</v>
      </c>
      <c r="AJ85" s="8">
        <v>2.367337E7</v>
      </c>
      <c r="AK85" s="7" t="s">
        <v>1657</v>
      </c>
      <c r="AL85" s="7"/>
      <c r="AM85" s="7"/>
      <c r="AN85" s="7" t="s">
        <v>84</v>
      </c>
      <c r="AO85" s="7" t="s">
        <v>775</v>
      </c>
      <c r="AP85" s="7" t="s">
        <v>86</v>
      </c>
      <c r="AQ85" s="7" t="s">
        <v>87</v>
      </c>
      <c r="AR85" s="7"/>
      <c r="AS85" s="7" t="s">
        <v>4</v>
      </c>
      <c r="AT85" s="10" t="s">
        <v>1658</v>
      </c>
    </row>
    <row r="86">
      <c r="A86" s="6">
        <v>85.0</v>
      </c>
      <c r="B86" s="7" t="s">
        <v>1659</v>
      </c>
      <c r="C86" s="7" t="s">
        <v>1660</v>
      </c>
      <c r="D86" s="7" t="s">
        <v>1661</v>
      </c>
      <c r="E86" s="7" t="s">
        <v>1662</v>
      </c>
      <c r="F86" s="8">
        <v>2026.0</v>
      </c>
      <c r="G86" s="7" t="s">
        <v>1663</v>
      </c>
      <c r="H86" s="8">
        <v>117.0</v>
      </c>
      <c r="I86" s="7"/>
      <c r="J86" s="8">
        <v>102171.0</v>
      </c>
      <c r="K86" s="7"/>
      <c r="L86" s="7"/>
      <c r="M86" s="8">
        <v>0.0</v>
      </c>
      <c r="N86" s="7" t="s">
        <v>1664</v>
      </c>
      <c r="O86" s="9" t="s">
        <v>1665</v>
      </c>
      <c r="P86" s="7" t="s">
        <v>1666</v>
      </c>
      <c r="Q86" s="7" t="s">
        <v>1667</v>
      </c>
      <c r="R86" s="7" t="s">
        <v>1668</v>
      </c>
      <c r="S86" s="7" t="s">
        <v>1669</v>
      </c>
      <c r="T86" s="7" t="s">
        <v>1670</v>
      </c>
      <c r="U86" s="7"/>
      <c r="V86" s="7"/>
      <c r="W86" s="7"/>
      <c r="X86" s="7"/>
      <c r="Y86" s="7"/>
      <c r="Z86" s="7"/>
      <c r="AA86" s="7" t="s">
        <v>1671</v>
      </c>
      <c r="AB86" s="7" t="s">
        <v>1672</v>
      </c>
      <c r="AC86" s="7"/>
      <c r="AD86" s="7" t="s">
        <v>1027</v>
      </c>
      <c r="AE86" s="7"/>
      <c r="AF86" s="7"/>
      <c r="AG86" s="7"/>
      <c r="AH86" s="7"/>
      <c r="AI86" s="7"/>
      <c r="AJ86" s="8">
        <v>1.5741192E7</v>
      </c>
      <c r="AK86" s="7"/>
      <c r="AL86" s="7"/>
      <c r="AM86" s="7"/>
      <c r="AN86" s="7" t="s">
        <v>84</v>
      </c>
      <c r="AO86" s="7" t="s">
        <v>1673</v>
      </c>
      <c r="AP86" s="7" t="s">
        <v>128</v>
      </c>
      <c r="AQ86" s="7" t="s">
        <v>87</v>
      </c>
      <c r="AR86" s="7" t="s">
        <v>566</v>
      </c>
      <c r="AS86" s="7" t="s">
        <v>4</v>
      </c>
      <c r="AT86" s="10" t="s">
        <v>1674</v>
      </c>
    </row>
    <row r="87">
      <c r="A87" s="6">
        <v>86.0</v>
      </c>
      <c r="B87" s="7" t="s">
        <v>1675</v>
      </c>
      <c r="C87" s="7" t="s">
        <v>1676</v>
      </c>
      <c r="D87" s="8">
        <v>5.93687321E10</v>
      </c>
      <c r="E87" s="7" t="s">
        <v>1677</v>
      </c>
      <c r="F87" s="8">
        <v>2025.0</v>
      </c>
      <c r="G87" s="7" t="s">
        <v>1678</v>
      </c>
      <c r="H87" s="8">
        <v>13731.0</v>
      </c>
      <c r="I87" s="7"/>
      <c r="J87" s="7" t="s">
        <v>1679</v>
      </c>
      <c r="K87" s="7"/>
      <c r="L87" s="7"/>
      <c r="M87" s="8">
        <v>0.0</v>
      </c>
      <c r="N87" s="7" t="s">
        <v>1680</v>
      </c>
      <c r="O87" s="9" t="s">
        <v>1681</v>
      </c>
      <c r="P87" s="7" t="s">
        <v>1682</v>
      </c>
      <c r="Q87" s="7" t="s">
        <v>1683</v>
      </c>
      <c r="R87" s="7" t="s">
        <v>1684</v>
      </c>
      <c r="S87" s="7" t="s">
        <v>1685</v>
      </c>
      <c r="T87" s="7" t="s">
        <v>1686</v>
      </c>
      <c r="U87" s="7"/>
      <c r="V87" s="7"/>
      <c r="W87" s="7"/>
      <c r="X87" s="7"/>
      <c r="Y87" s="7"/>
      <c r="Z87" s="7"/>
      <c r="AA87" s="7" t="s">
        <v>1687</v>
      </c>
      <c r="AB87" s="7" t="s">
        <v>1688</v>
      </c>
      <c r="AC87" s="7" t="s">
        <v>1689</v>
      </c>
      <c r="AD87" s="7" t="s">
        <v>1690</v>
      </c>
      <c r="AE87" s="7"/>
      <c r="AF87" s="7" t="s">
        <v>1691</v>
      </c>
      <c r="AG87" s="7" t="s">
        <v>1692</v>
      </c>
      <c r="AH87" s="7" t="s">
        <v>455</v>
      </c>
      <c r="AI87" s="8">
        <v>216271.0</v>
      </c>
      <c r="AJ87" s="7" t="s">
        <v>1693</v>
      </c>
      <c r="AK87" s="7" t="s">
        <v>1694</v>
      </c>
      <c r="AL87" s="7" t="s">
        <v>1695</v>
      </c>
      <c r="AM87" s="7"/>
      <c r="AN87" s="7" t="s">
        <v>84</v>
      </c>
      <c r="AO87" s="7" t="s">
        <v>1696</v>
      </c>
      <c r="AP87" s="7" t="s">
        <v>86</v>
      </c>
      <c r="AQ87" s="7" t="s">
        <v>87</v>
      </c>
      <c r="AR87" s="7"/>
      <c r="AS87" s="7" t="s">
        <v>4</v>
      </c>
      <c r="AT87" s="10" t="s">
        <v>1697</v>
      </c>
    </row>
    <row r="88">
      <c r="A88" s="6">
        <v>87.0</v>
      </c>
      <c r="B88" s="7" t="s">
        <v>1698</v>
      </c>
      <c r="C88" s="7" t="s">
        <v>1699</v>
      </c>
      <c r="D88" s="7" t="s">
        <v>1700</v>
      </c>
      <c r="E88" s="7" t="s">
        <v>1701</v>
      </c>
      <c r="F88" s="8">
        <v>2025.0</v>
      </c>
      <c r="G88" s="7" t="s">
        <v>1702</v>
      </c>
      <c r="H88" s="7"/>
      <c r="I88" s="7"/>
      <c r="J88" s="7"/>
      <c r="K88" s="8">
        <v>335.0</v>
      </c>
      <c r="L88" s="8">
        <v>340.0</v>
      </c>
      <c r="M88" s="8">
        <v>1.0</v>
      </c>
      <c r="N88" s="7" t="s">
        <v>1703</v>
      </c>
      <c r="O88" s="9" t="s">
        <v>1704</v>
      </c>
      <c r="P88" s="7" t="s">
        <v>1705</v>
      </c>
      <c r="Q88" s="7" t="s">
        <v>1706</v>
      </c>
      <c r="R88" s="7" t="s">
        <v>1707</v>
      </c>
      <c r="S88" s="7" t="s">
        <v>1708</v>
      </c>
      <c r="T88" s="7" t="s">
        <v>1709</v>
      </c>
      <c r="U88" s="7"/>
      <c r="V88" s="7"/>
      <c r="W88" s="7"/>
      <c r="X88" s="7"/>
      <c r="Y88" s="7"/>
      <c r="Z88" s="7"/>
      <c r="AA88" s="7" t="s">
        <v>1710</v>
      </c>
      <c r="AB88" s="7" t="s">
        <v>1711</v>
      </c>
      <c r="AC88" s="7"/>
      <c r="AD88" s="7" t="s">
        <v>144</v>
      </c>
      <c r="AE88" s="7" t="s">
        <v>1712</v>
      </c>
      <c r="AF88" s="7" t="s">
        <v>1713</v>
      </c>
      <c r="AG88" s="7" t="s">
        <v>1714</v>
      </c>
      <c r="AH88" s="7" t="s">
        <v>455</v>
      </c>
      <c r="AI88" s="8">
        <v>209023.0</v>
      </c>
      <c r="AJ88" s="7"/>
      <c r="AK88" s="7" t="s">
        <v>1715</v>
      </c>
      <c r="AL88" s="7"/>
      <c r="AM88" s="7"/>
      <c r="AN88" s="7" t="s">
        <v>84</v>
      </c>
      <c r="AO88" s="7" t="s">
        <v>1716</v>
      </c>
      <c r="AP88" s="7" t="s">
        <v>86</v>
      </c>
      <c r="AQ88" s="7" t="s">
        <v>87</v>
      </c>
      <c r="AR88" s="7"/>
      <c r="AS88" s="7" t="s">
        <v>4</v>
      </c>
      <c r="AT88" s="10" t="s">
        <v>1717</v>
      </c>
    </row>
    <row r="89">
      <c r="A89" s="6">
        <v>88.0</v>
      </c>
      <c r="B89" s="7" t="s">
        <v>1718</v>
      </c>
      <c r="C89" s="7" t="s">
        <v>1719</v>
      </c>
      <c r="D89" s="7" t="s">
        <v>1720</v>
      </c>
      <c r="E89" s="7" t="s">
        <v>1721</v>
      </c>
      <c r="F89" s="8">
        <v>2024.0</v>
      </c>
      <c r="G89" s="7" t="s">
        <v>1722</v>
      </c>
      <c r="H89" s="7"/>
      <c r="I89" s="7"/>
      <c r="J89" s="7"/>
      <c r="K89" s="8">
        <v>253.0</v>
      </c>
      <c r="L89" s="8">
        <v>257.0</v>
      </c>
      <c r="M89" s="8">
        <v>2.0</v>
      </c>
      <c r="N89" s="7" t="s">
        <v>1723</v>
      </c>
      <c r="O89" s="9" t="s">
        <v>1724</v>
      </c>
      <c r="P89" s="7" t="s">
        <v>1725</v>
      </c>
      <c r="Q89" s="7" t="s">
        <v>1726</v>
      </c>
      <c r="R89" s="7" t="s">
        <v>1727</v>
      </c>
      <c r="S89" s="7" t="s">
        <v>1728</v>
      </c>
      <c r="T89" s="7" t="s">
        <v>1729</v>
      </c>
      <c r="U89" s="7"/>
      <c r="V89" s="7"/>
      <c r="W89" s="7"/>
      <c r="X89" s="7"/>
      <c r="Y89" s="7"/>
      <c r="Z89" s="7"/>
      <c r="AA89" s="7" t="s">
        <v>1730</v>
      </c>
      <c r="AB89" s="7"/>
      <c r="AC89" s="7"/>
      <c r="AD89" s="7" t="s">
        <v>144</v>
      </c>
      <c r="AE89" s="7" t="s">
        <v>1731</v>
      </c>
      <c r="AF89" s="7" t="s">
        <v>1732</v>
      </c>
      <c r="AG89" s="7" t="s">
        <v>1733</v>
      </c>
      <c r="AH89" s="7" t="s">
        <v>1734</v>
      </c>
      <c r="AI89" s="8">
        <v>202695.0</v>
      </c>
      <c r="AJ89" s="8">
        <v>1.5483746E7</v>
      </c>
      <c r="AK89" s="7" t="s">
        <v>1735</v>
      </c>
      <c r="AL89" s="7" t="s">
        <v>1736</v>
      </c>
      <c r="AM89" s="7"/>
      <c r="AN89" s="7" t="s">
        <v>84</v>
      </c>
      <c r="AO89" s="7" t="s">
        <v>1737</v>
      </c>
      <c r="AP89" s="7" t="s">
        <v>86</v>
      </c>
      <c r="AQ89" s="7" t="s">
        <v>87</v>
      </c>
      <c r="AR89" s="7"/>
      <c r="AS89" s="7" t="s">
        <v>4</v>
      </c>
      <c r="AT89" s="10" t="s">
        <v>1738</v>
      </c>
    </row>
    <row r="90">
      <c r="A90" s="6">
        <v>89.0</v>
      </c>
      <c r="B90" s="7"/>
      <c r="C90" s="7"/>
      <c r="D90" s="7"/>
      <c r="E90" s="7" t="s">
        <v>1654</v>
      </c>
      <c r="F90" s="8">
        <v>2025.0</v>
      </c>
      <c r="G90" s="7" t="s">
        <v>759</v>
      </c>
      <c r="H90" s="7" t="s">
        <v>1642</v>
      </c>
      <c r="I90" s="7"/>
      <c r="J90" s="7"/>
      <c r="K90" s="7"/>
      <c r="L90" s="7"/>
      <c r="M90" s="8">
        <v>0.0</v>
      </c>
      <c r="N90" s="7"/>
      <c r="O90" s="9" t="s">
        <v>1739</v>
      </c>
      <c r="P90" s="7"/>
      <c r="Q90" s="7"/>
      <c r="R90" s="7" t="s">
        <v>1740</v>
      </c>
      <c r="S90" s="7"/>
      <c r="T90" s="7"/>
      <c r="U90" s="7"/>
      <c r="V90" s="7"/>
      <c r="W90" s="7"/>
      <c r="X90" s="7"/>
      <c r="Y90" s="7"/>
      <c r="Z90" s="7"/>
      <c r="AA90" s="7"/>
      <c r="AB90" s="7"/>
      <c r="AC90" s="7" t="s">
        <v>770</v>
      </c>
      <c r="AD90" s="7" t="s">
        <v>175</v>
      </c>
      <c r="AE90" s="7"/>
      <c r="AF90" s="7" t="s">
        <v>1654</v>
      </c>
      <c r="AG90" s="7" t="s">
        <v>1655</v>
      </c>
      <c r="AH90" s="7" t="s">
        <v>1656</v>
      </c>
      <c r="AI90" s="8">
        <v>337239.0</v>
      </c>
      <c r="AJ90" s="8">
        <v>2.367337E7</v>
      </c>
      <c r="AK90" s="7" t="s">
        <v>1657</v>
      </c>
      <c r="AL90" s="7"/>
      <c r="AM90" s="7"/>
      <c r="AN90" s="7" t="s">
        <v>84</v>
      </c>
      <c r="AO90" s="7" t="s">
        <v>775</v>
      </c>
      <c r="AP90" s="7" t="s">
        <v>180</v>
      </c>
      <c r="AQ90" s="7" t="s">
        <v>87</v>
      </c>
      <c r="AR90" s="7"/>
      <c r="AS90" s="7" t="s">
        <v>4</v>
      </c>
      <c r="AT90" s="10" t="s">
        <v>1741</v>
      </c>
    </row>
    <row r="91">
      <c r="A91" s="6">
        <v>90.0</v>
      </c>
      <c r="B91" s="7"/>
      <c r="C91" s="7"/>
      <c r="D91" s="7"/>
      <c r="E91" s="7" t="s">
        <v>1742</v>
      </c>
      <c r="F91" s="8">
        <v>2024.0</v>
      </c>
      <c r="G91" s="7" t="s">
        <v>1743</v>
      </c>
      <c r="H91" s="7"/>
      <c r="I91" s="7"/>
      <c r="J91" s="7"/>
      <c r="K91" s="7"/>
      <c r="L91" s="7"/>
      <c r="M91" s="8">
        <v>0.0</v>
      </c>
      <c r="N91" s="7"/>
      <c r="O91" s="9" t="s">
        <v>1744</v>
      </c>
      <c r="P91" s="7"/>
      <c r="Q91" s="7"/>
      <c r="R91" s="7" t="s">
        <v>1745</v>
      </c>
      <c r="S91" s="7"/>
      <c r="T91" s="7"/>
      <c r="U91" s="7"/>
      <c r="V91" s="7"/>
      <c r="W91" s="7"/>
      <c r="X91" s="7"/>
      <c r="Y91" s="7"/>
      <c r="Z91" s="7"/>
      <c r="AA91" s="7"/>
      <c r="AB91" s="7"/>
      <c r="AC91" s="7"/>
      <c r="AD91" s="7" t="s">
        <v>222</v>
      </c>
      <c r="AE91" s="7"/>
      <c r="AF91" s="7" t="s">
        <v>1746</v>
      </c>
      <c r="AG91" s="7" t="s">
        <v>1747</v>
      </c>
      <c r="AH91" s="7" t="s">
        <v>1748</v>
      </c>
      <c r="AI91" s="8">
        <v>200316.0</v>
      </c>
      <c r="AJ91" s="7"/>
      <c r="AK91" s="7" t="s">
        <v>1749</v>
      </c>
      <c r="AL91" s="7"/>
      <c r="AM91" s="7"/>
      <c r="AN91" s="7" t="s">
        <v>84</v>
      </c>
      <c r="AO91" s="7" t="s">
        <v>1750</v>
      </c>
      <c r="AP91" s="7" t="s">
        <v>180</v>
      </c>
      <c r="AQ91" s="7" t="s">
        <v>87</v>
      </c>
      <c r="AR91" s="7"/>
      <c r="AS91" s="7" t="s">
        <v>4</v>
      </c>
      <c r="AT91" s="10" t="s">
        <v>1751</v>
      </c>
    </row>
    <row r="92">
      <c r="A92" s="6">
        <v>91.0</v>
      </c>
      <c r="B92" s="7" t="s">
        <v>1752</v>
      </c>
      <c r="C92" s="7" t="s">
        <v>1753</v>
      </c>
      <c r="D92" s="7" t="s">
        <v>1754</v>
      </c>
      <c r="E92" s="7" t="s">
        <v>1755</v>
      </c>
      <c r="F92" s="8">
        <v>2026.0</v>
      </c>
      <c r="G92" s="7" t="s">
        <v>170</v>
      </c>
      <c r="H92" s="7" t="s">
        <v>1756</v>
      </c>
      <c r="I92" s="7"/>
      <c r="J92" s="7"/>
      <c r="K92" s="8">
        <v>45.0</v>
      </c>
      <c r="L92" s="8">
        <v>54.0</v>
      </c>
      <c r="M92" s="8">
        <v>0.0</v>
      </c>
      <c r="N92" s="7" t="s">
        <v>1757</v>
      </c>
      <c r="O92" s="9" t="s">
        <v>1758</v>
      </c>
      <c r="P92" s="7" t="s">
        <v>1759</v>
      </c>
      <c r="Q92" s="7" t="s">
        <v>1760</v>
      </c>
      <c r="R92" s="7" t="s">
        <v>1761</v>
      </c>
      <c r="S92" s="7" t="s">
        <v>1762</v>
      </c>
      <c r="T92" s="7" t="s">
        <v>1763</v>
      </c>
      <c r="U92" s="7"/>
      <c r="V92" s="7"/>
      <c r="W92" s="7"/>
      <c r="X92" s="7"/>
      <c r="Y92" s="7"/>
      <c r="Z92" s="7"/>
      <c r="AA92" s="7" t="s">
        <v>1764</v>
      </c>
      <c r="AB92" s="7" t="s">
        <v>1765</v>
      </c>
      <c r="AC92" s="7" t="s">
        <v>1766</v>
      </c>
      <c r="AD92" s="7" t="s">
        <v>175</v>
      </c>
      <c r="AE92" s="7"/>
      <c r="AF92" s="7" t="s">
        <v>1767</v>
      </c>
      <c r="AG92" s="7" t="s">
        <v>1768</v>
      </c>
      <c r="AH92" s="7" t="s">
        <v>1769</v>
      </c>
      <c r="AI92" s="8">
        <v>337829.0</v>
      </c>
      <c r="AJ92" s="8">
        <v>1.8650929E7</v>
      </c>
      <c r="AK92" s="7" t="s">
        <v>1770</v>
      </c>
      <c r="AL92" s="7"/>
      <c r="AM92" s="7"/>
      <c r="AN92" s="7" t="s">
        <v>84</v>
      </c>
      <c r="AO92" s="7" t="s">
        <v>179</v>
      </c>
      <c r="AP92" s="7" t="s">
        <v>86</v>
      </c>
      <c r="AQ92" s="7" t="s">
        <v>87</v>
      </c>
      <c r="AR92" s="7"/>
      <c r="AS92" s="7" t="s">
        <v>4</v>
      </c>
      <c r="AT92" s="10" t="s">
        <v>1771</v>
      </c>
    </row>
    <row r="93">
      <c r="A93" s="6">
        <v>92.0</v>
      </c>
      <c r="B93" s="7"/>
      <c r="C93" s="7"/>
      <c r="D93" s="7"/>
      <c r="E93" s="7" t="s">
        <v>1654</v>
      </c>
      <c r="F93" s="8">
        <v>2025.0</v>
      </c>
      <c r="G93" s="7" t="s">
        <v>759</v>
      </c>
      <c r="H93" s="7" t="s">
        <v>1772</v>
      </c>
      <c r="I93" s="7"/>
      <c r="J93" s="7"/>
      <c r="K93" s="7"/>
      <c r="L93" s="7"/>
      <c r="M93" s="8">
        <v>0.0</v>
      </c>
      <c r="N93" s="7"/>
      <c r="O93" s="9" t="s">
        <v>1773</v>
      </c>
      <c r="P93" s="7"/>
      <c r="Q93" s="7"/>
      <c r="R93" s="7" t="s">
        <v>1740</v>
      </c>
      <c r="S93" s="7"/>
      <c r="T93" s="7"/>
      <c r="U93" s="7"/>
      <c r="V93" s="7"/>
      <c r="W93" s="7"/>
      <c r="X93" s="7"/>
      <c r="Y93" s="7"/>
      <c r="Z93" s="7"/>
      <c r="AA93" s="7"/>
      <c r="AB93" s="7"/>
      <c r="AC93" s="7" t="s">
        <v>770</v>
      </c>
      <c r="AD93" s="7" t="s">
        <v>175</v>
      </c>
      <c r="AE93" s="7"/>
      <c r="AF93" s="7" t="s">
        <v>1654</v>
      </c>
      <c r="AG93" s="7" t="s">
        <v>1655</v>
      </c>
      <c r="AH93" s="7" t="s">
        <v>1656</v>
      </c>
      <c r="AI93" s="8">
        <v>337239.0</v>
      </c>
      <c r="AJ93" s="8">
        <v>2.367337E7</v>
      </c>
      <c r="AK93" s="7" t="s">
        <v>1774</v>
      </c>
      <c r="AL93" s="7"/>
      <c r="AM93" s="7"/>
      <c r="AN93" s="7" t="s">
        <v>84</v>
      </c>
      <c r="AO93" s="7" t="s">
        <v>775</v>
      </c>
      <c r="AP93" s="7" t="s">
        <v>180</v>
      </c>
      <c r="AQ93" s="7" t="s">
        <v>87</v>
      </c>
      <c r="AR93" s="7"/>
      <c r="AS93" s="7" t="s">
        <v>4</v>
      </c>
      <c r="AT93" s="10" t="s">
        <v>1775</v>
      </c>
    </row>
    <row r="94">
      <c r="A94" s="6">
        <v>93.0</v>
      </c>
      <c r="B94" s="7" t="s">
        <v>1776</v>
      </c>
      <c r="C94" s="7" t="s">
        <v>1777</v>
      </c>
      <c r="D94" s="7" t="s">
        <v>1778</v>
      </c>
      <c r="E94" s="7" t="s">
        <v>1779</v>
      </c>
      <c r="F94" s="8">
        <v>2024.0</v>
      </c>
      <c r="G94" s="7" t="s">
        <v>170</v>
      </c>
      <c r="H94" s="7" t="s">
        <v>1780</v>
      </c>
      <c r="I94" s="7"/>
      <c r="J94" s="7"/>
      <c r="K94" s="8">
        <v>148.0</v>
      </c>
      <c r="L94" s="8">
        <v>169.0</v>
      </c>
      <c r="M94" s="8">
        <v>12.0</v>
      </c>
      <c r="N94" s="7" t="s">
        <v>1781</v>
      </c>
      <c r="O94" s="9" t="s">
        <v>1782</v>
      </c>
      <c r="P94" s="7" t="s">
        <v>1783</v>
      </c>
      <c r="Q94" s="7" t="s">
        <v>1784</v>
      </c>
      <c r="R94" s="7" t="s">
        <v>1785</v>
      </c>
      <c r="S94" s="7" t="s">
        <v>1786</v>
      </c>
      <c r="T94" s="7" t="s">
        <v>1787</v>
      </c>
      <c r="U94" s="7"/>
      <c r="V94" s="7"/>
      <c r="W94" s="7"/>
      <c r="X94" s="7"/>
      <c r="Y94" s="7"/>
      <c r="Z94" s="7"/>
      <c r="AA94" s="7" t="s">
        <v>1788</v>
      </c>
      <c r="AB94" s="7" t="s">
        <v>1789</v>
      </c>
      <c r="AC94" s="7" t="s">
        <v>1790</v>
      </c>
      <c r="AD94" s="7" t="s">
        <v>175</v>
      </c>
      <c r="AE94" s="7"/>
      <c r="AF94" s="7" t="s">
        <v>1791</v>
      </c>
      <c r="AG94" s="7" t="s">
        <v>1792</v>
      </c>
      <c r="AH94" s="7" t="s">
        <v>1793</v>
      </c>
      <c r="AI94" s="8">
        <v>303829.0</v>
      </c>
      <c r="AJ94" s="8">
        <v>1.8650929E7</v>
      </c>
      <c r="AK94" s="7" t="s">
        <v>1794</v>
      </c>
      <c r="AL94" s="7"/>
      <c r="AM94" s="7"/>
      <c r="AN94" s="7" t="s">
        <v>84</v>
      </c>
      <c r="AO94" s="7" t="s">
        <v>179</v>
      </c>
      <c r="AP94" s="7" t="s">
        <v>86</v>
      </c>
      <c r="AQ94" s="7" t="s">
        <v>87</v>
      </c>
      <c r="AR94" s="7"/>
      <c r="AS94" s="7" t="s">
        <v>4</v>
      </c>
      <c r="AT94" s="10" t="s">
        <v>1795</v>
      </c>
    </row>
    <row r="95">
      <c r="A95" s="6">
        <v>94.0</v>
      </c>
      <c r="B95" s="7" t="s">
        <v>1796</v>
      </c>
      <c r="C95" s="7" t="s">
        <v>1797</v>
      </c>
      <c r="D95" s="7" t="s">
        <v>1798</v>
      </c>
      <c r="E95" s="7" t="s">
        <v>1799</v>
      </c>
      <c r="F95" s="8">
        <v>2025.0</v>
      </c>
      <c r="G95" s="7" t="s">
        <v>1800</v>
      </c>
      <c r="H95" s="7"/>
      <c r="I95" s="7"/>
      <c r="J95" s="7"/>
      <c r="K95" s="8">
        <v>59.0</v>
      </c>
      <c r="L95" s="8">
        <v>63.0</v>
      </c>
      <c r="M95" s="8">
        <v>0.0</v>
      </c>
      <c r="N95" s="7" t="s">
        <v>1801</v>
      </c>
      <c r="O95" s="9" t="s">
        <v>1802</v>
      </c>
      <c r="P95" s="7" t="s">
        <v>1803</v>
      </c>
      <c r="Q95" s="7" t="s">
        <v>1804</v>
      </c>
      <c r="R95" s="7" t="s">
        <v>1805</v>
      </c>
      <c r="S95" s="7" t="s">
        <v>1806</v>
      </c>
      <c r="T95" s="7" t="s">
        <v>1807</v>
      </c>
      <c r="U95" s="7"/>
      <c r="V95" s="7"/>
      <c r="W95" s="7"/>
      <c r="X95" s="7"/>
      <c r="Y95" s="7"/>
      <c r="Z95" s="7"/>
      <c r="AA95" s="7" t="s">
        <v>1808</v>
      </c>
      <c r="AB95" s="7" t="s">
        <v>1809</v>
      </c>
      <c r="AC95" s="7"/>
      <c r="AD95" s="7" t="s">
        <v>198</v>
      </c>
      <c r="AE95" s="7"/>
      <c r="AF95" s="7" t="s">
        <v>1810</v>
      </c>
      <c r="AG95" s="7" t="s">
        <v>1811</v>
      </c>
      <c r="AH95" s="7" t="s">
        <v>1812</v>
      </c>
      <c r="AI95" s="8">
        <v>215874.0</v>
      </c>
      <c r="AJ95" s="7"/>
      <c r="AK95" s="7" t="s">
        <v>1813</v>
      </c>
      <c r="AL95" s="7"/>
      <c r="AM95" s="7"/>
      <c r="AN95" s="7" t="s">
        <v>84</v>
      </c>
      <c r="AO95" s="7" t="s">
        <v>1814</v>
      </c>
      <c r="AP95" s="7" t="s">
        <v>86</v>
      </c>
      <c r="AQ95" s="7" t="s">
        <v>87</v>
      </c>
      <c r="AR95" s="7" t="s">
        <v>205</v>
      </c>
      <c r="AS95" s="7" t="s">
        <v>4</v>
      </c>
      <c r="AT95" s="10" t="s">
        <v>1815</v>
      </c>
    </row>
    <row r="96">
      <c r="A96" s="6">
        <v>95.0</v>
      </c>
      <c r="B96" s="7" t="s">
        <v>1816</v>
      </c>
      <c r="C96" s="7" t="s">
        <v>1817</v>
      </c>
      <c r="D96" s="7" t="s">
        <v>1818</v>
      </c>
      <c r="E96" s="7" t="s">
        <v>1819</v>
      </c>
      <c r="F96" s="8">
        <v>2024.0</v>
      </c>
      <c r="G96" s="7" t="s">
        <v>1820</v>
      </c>
      <c r="H96" s="8">
        <v>26.0</v>
      </c>
      <c r="I96" s="7"/>
      <c r="J96" s="7" t="s">
        <v>1821</v>
      </c>
      <c r="K96" s="7"/>
      <c r="L96" s="7"/>
      <c r="M96" s="8">
        <v>11.0</v>
      </c>
      <c r="N96" s="7" t="s">
        <v>1822</v>
      </c>
      <c r="O96" s="9" t="s">
        <v>1823</v>
      </c>
      <c r="P96" s="7" t="s">
        <v>1824</v>
      </c>
      <c r="Q96" s="7" t="s">
        <v>1825</v>
      </c>
      <c r="R96" s="7" t="s">
        <v>1826</v>
      </c>
      <c r="S96" s="7" t="s">
        <v>1827</v>
      </c>
      <c r="T96" s="7" t="s">
        <v>1828</v>
      </c>
      <c r="U96" s="7"/>
      <c r="V96" s="7"/>
      <c r="W96" s="7"/>
      <c r="X96" s="7"/>
      <c r="Y96" s="7"/>
      <c r="Z96" s="7"/>
      <c r="AA96" s="7" t="s">
        <v>1829</v>
      </c>
      <c r="AB96" s="7" t="s">
        <v>1830</v>
      </c>
      <c r="AC96" s="7"/>
      <c r="AD96" s="7" t="s">
        <v>1831</v>
      </c>
      <c r="AE96" s="7"/>
      <c r="AF96" s="7"/>
      <c r="AG96" s="7"/>
      <c r="AH96" s="7"/>
      <c r="AI96" s="7"/>
      <c r="AJ96" s="8">
        <v>1.4388871E7</v>
      </c>
      <c r="AK96" s="7"/>
      <c r="AL96" s="7"/>
      <c r="AM96" s="8">
        <v>3.9361955E7</v>
      </c>
      <c r="AN96" s="7" t="s">
        <v>84</v>
      </c>
      <c r="AO96" s="7" t="s">
        <v>1832</v>
      </c>
      <c r="AP96" s="7" t="s">
        <v>128</v>
      </c>
      <c r="AQ96" s="7" t="s">
        <v>87</v>
      </c>
      <c r="AR96" s="7" t="s">
        <v>111</v>
      </c>
      <c r="AS96" s="7" t="s">
        <v>4</v>
      </c>
      <c r="AT96" s="10" t="s">
        <v>1833</v>
      </c>
    </row>
    <row r="97">
      <c r="A97" s="6">
        <v>96.0</v>
      </c>
      <c r="B97" s="7" t="s">
        <v>1834</v>
      </c>
      <c r="C97" s="7" t="s">
        <v>1835</v>
      </c>
      <c r="D97" s="7" t="s">
        <v>1836</v>
      </c>
      <c r="E97" s="7" t="s">
        <v>1837</v>
      </c>
      <c r="F97" s="8">
        <v>2024.0</v>
      </c>
      <c r="G97" s="7" t="s">
        <v>186</v>
      </c>
      <c r="H97" s="7"/>
      <c r="I97" s="7"/>
      <c r="J97" s="7"/>
      <c r="K97" s="8">
        <v>430.0</v>
      </c>
      <c r="L97" s="8">
        <v>442.0</v>
      </c>
      <c r="M97" s="8">
        <v>3.0</v>
      </c>
      <c r="N97" s="7" t="s">
        <v>1838</v>
      </c>
      <c r="O97" s="9" t="s">
        <v>1839</v>
      </c>
      <c r="P97" s="7" t="s">
        <v>1840</v>
      </c>
      <c r="Q97" s="7" t="s">
        <v>1841</v>
      </c>
      <c r="R97" s="7" t="s">
        <v>1842</v>
      </c>
      <c r="S97" s="7" t="s">
        <v>1843</v>
      </c>
      <c r="T97" s="7" t="s">
        <v>1844</v>
      </c>
      <c r="U97" s="7"/>
      <c r="V97" s="7"/>
      <c r="W97" s="7"/>
      <c r="X97" s="7"/>
      <c r="Y97" s="7" t="s">
        <v>1845</v>
      </c>
      <c r="Z97" s="7" t="s">
        <v>1846</v>
      </c>
      <c r="AA97" s="7" t="s">
        <v>1847</v>
      </c>
      <c r="AB97" s="7" t="s">
        <v>1848</v>
      </c>
      <c r="AC97" s="7"/>
      <c r="AD97" s="7" t="s">
        <v>198</v>
      </c>
      <c r="AE97" s="7" t="s">
        <v>199</v>
      </c>
      <c r="AF97" s="7" t="s">
        <v>200</v>
      </c>
      <c r="AG97" s="7" t="s">
        <v>201</v>
      </c>
      <c r="AH97" s="7" t="s">
        <v>202</v>
      </c>
      <c r="AI97" s="8">
        <v>204421.0</v>
      </c>
      <c r="AJ97" s="7"/>
      <c r="AK97" s="7" t="s">
        <v>203</v>
      </c>
      <c r="AL97" s="7"/>
      <c r="AM97" s="7"/>
      <c r="AN97" s="7" t="s">
        <v>84</v>
      </c>
      <c r="AO97" s="7" t="s">
        <v>204</v>
      </c>
      <c r="AP97" s="7" t="s">
        <v>86</v>
      </c>
      <c r="AQ97" s="7" t="s">
        <v>87</v>
      </c>
      <c r="AR97" s="7" t="s">
        <v>395</v>
      </c>
      <c r="AS97" s="7" t="s">
        <v>4</v>
      </c>
      <c r="AT97" s="10" t="s">
        <v>1849</v>
      </c>
    </row>
    <row r="98">
      <c r="A98" s="6">
        <v>97.0</v>
      </c>
      <c r="B98" s="7" t="s">
        <v>1850</v>
      </c>
      <c r="C98" s="7" t="s">
        <v>1851</v>
      </c>
      <c r="D98" s="7" t="s">
        <v>1852</v>
      </c>
      <c r="E98" s="7" t="s">
        <v>1853</v>
      </c>
      <c r="F98" s="8">
        <v>2025.0</v>
      </c>
      <c r="G98" s="7" t="s">
        <v>1389</v>
      </c>
      <c r="H98" s="7"/>
      <c r="I98" s="7"/>
      <c r="J98" s="7"/>
      <c r="K98" s="8">
        <v>454.0</v>
      </c>
      <c r="L98" s="8">
        <v>463.0</v>
      </c>
      <c r="M98" s="8">
        <v>0.0</v>
      </c>
      <c r="N98" s="7" t="s">
        <v>1854</v>
      </c>
      <c r="O98" s="9" t="s">
        <v>1855</v>
      </c>
      <c r="P98" s="7" t="s">
        <v>1856</v>
      </c>
      <c r="Q98" s="7" t="s">
        <v>1857</v>
      </c>
      <c r="R98" s="7" t="s">
        <v>1858</v>
      </c>
      <c r="S98" s="7" t="s">
        <v>1859</v>
      </c>
      <c r="T98" s="7" t="s">
        <v>1860</v>
      </c>
      <c r="U98" s="7"/>
      <c r="V98" s="7"/>
      <c r="W98" s="7"/>
      <c r="X98" s="7"/>
      <c r="Y98" s="7" t="s">
        <v>1861</v>
      </c>
      <c r="Z98" s="7" t="s">
        <v>1862</v>
      </c>
      <c r="AA98" s="7" t="s">
        <v>1863</v>
      </c>
      <c r="AB98" s="7" t="s">
        <v>1864</v>
      </c>
      <c r="AC98" s="7"/>
      <c r="AD98" s="7" t="s">
        <v>144</v>
      </c>
      <c r="AE98" s="7"/>
      <c r="AF98" s="7" t="s">
        <v>1401</v>
      </c>
      <c r="AG98" s="7" t="s">
        <v>1402</v>
      </c>
      <c r="AH98" s="7" t="s">
        <v>1403</v>
      </c>
      <c r="AI98" s="8">
        <v>214555.0</v>
      </c>
      <c r="AJ98" s="7"/>
      <c r="AK98" s="7" t="s">
        <v>1404</v>
      </c>
      <c r="AL98" s="7"/>
      <c r="AM98" s="7"/>
      <c r="AN98" s="7" t="s">
        <v>84</v>
      </c>
      <c r="AO98" s="7" t="s">
        <v>1405</v>
      </c>
      <c r="AP98" s="7" t="s">
        <v>86</v>
      </c>
      <c r="AQ98" s="7" t="s">
        <v>87</v>
      </c>
      <c r="AR98" s="7"/>
      <c r="AS98" s="7" t="s">
        <v>4</v>
      </c>
      <c r="AT98" s="10" t="s">
        <v>1865</v>
      </c>
    </row>
    <row r="99">
      <c r="A99" s="6">
        <v>98.0</v>
      </c>
      <c r="B99" s="7" t="s">
        <v>1866</v>
      </c>
      <c r="C99" s="7" t="s">
        <v>1867</v>
      </c>
      <c r="D99" s="7" t="s">
        <v>1868</v>
      </c>
      <c r="E99" s="7" t="s">
        <v>1869</v>
      </c>
      <c r="F99" s="8">
        <v>2025.0</v>
      </c>
      <c r="G99" s="7" t="s">
        <v>211</v>
      </c>
      <c r="H99" s="7"/>
      <c r="I99" s="7"/>
      <c r="J99" s="7"/>
      <c r="K99" s="8">
        <v>331.0</v>
      </c>
      <c r="L99" s="8">
        <v>342.0</v>
      </c>
      <c r="M99" s="8">
        <v>0.0</v>
      </c>
      <c r="N99" s="7" t="s">
        <v>1870</v>
      </c>
      <c r="O99" s="9" t="s">
        <v>1871</v>
      </c>
      <c r="P99" s="7" t="s">
        <v>1872</v>
      </c>
      <c r="Q99" s="7" t="s">
        <v>1873</v>
      </c>
      <c r="R99" s="7" t="s">
        <v>1874</v>
      </c>
      <c r="S99" s="7" t="s">
        <v>1875</v>
      </c>
      <c r="T99" s="7" t="s">
        <v>1876</v>
      </c>
      <c r="U99" s="7"/>
      <c r="V99" s="7"/>
      <c r="W99" s="7"/>
      <c r="X99" s="7"/>
      <c r="Y99" s="7" t="s">
        <v>1877</v>
      </c>
      <c r="Z99" s="7" t="s">
        <v>1878</v>
      </c>
      <c r="AA99" s="7" t="s">
        <v>1879</v>
      </c>
      <c r="AB99" s="7" t="s">
        <v>1880</v>
      </c>
      <c r="AC99" s="7" t="s">
        <v>221</v>
      </c>
      <c r="AD99" s="7" t="s">
        <v>222</v>
      </c>
      <c r="AE99" s="7" t="s">
        <v>223</v>
      </c>
      <c r="AF99" s="7" t="s">
        <v>224</v>
      </c>
      <c r="AG99" s="7" t="s">
        <v>225</v>
      </c>
      <c r="AH99" s="7" t="s">
        <v>226</v>
      </c>
      <c r="AI99" s="8">
        <v>211130.0</v>
      </c>
      <c r="AJ99" s="8">
        <v>1.5397521E7</v>
      </c>
      <c r="AK99" s="7" t="s">
        <v>227</v>
      </c>
      <c r="AL99" s="7"/>
      <c r="AM99" s="7"/>
      <c r="AN99" s="7" t="s">
        <v>84</v>
      </c>
      <c r="AO99" s="7" t="s">
        <v>228</v>
      </c>
      <c r="AP99" s="7" t="s">
        <v>86</v>
      </c>
      <c r="AQ99" s="7" t="s">
        <v>87</v>
      </c>
      <c r="AR99" s="7" t="s">
        <v>205</v>
      </c>
      <c r="AS99" s="7" t="s">
        <v>4</v>
      </c>
      <c r="AT99" s="10" t="s">
        <v>1881</v>
      </c>
    </row>
    <row r="100">
      <c r="A100" s="6">
        <v>99.0</v>
      </c>
      <c r="B100" s="7" t="s">
        <v>1882</v>
      </c>
      <c r="C100" s="7" t="s">
        <v>1883</v>
      </c>
      <c r="D100" s="7" t="s">
        <v>1884</v>
      </c>
      <c r="E100" s="7" t="s">
        <v>1885</v>
      </c>
      <c r="F100" s="8">
        <v>2025.0</v>
      </c>
      <c r="G100" s="7" t="s">
        <v>1886</v>
      </c>
      <c r="H100" s="7"/>
      <c r="I100" s="7"/>
      <c r="J100" s="7"/>
      <c r="K100" s="8">
        <v>1176.0</v>
      </c>
      <c r="L100" s="8">
        <v>1181.0</v>
      </c>
      <c r="M100" s="8">
        <v>0.0</v>
      </c>
      <c r="N100" s="7" t="s">
        <v>1887</v>
      </c>
      <c r="O100" s="9" t="s">
        <v>1888</v>
      </c>
      <c r="P100" s="7" t="s">
        <v>1889</v>
      </c>
      <c r="Q100" s="7" t="s">
        <v>1890</v>
      </c>
      <c r="R100" s="7" t="s">
        <v>1891</v>
      </c>
      <c r="S100" s="7" t="s">
        <v>1892</v>
      </c>
      <c r="T100" s="7" t="s">
        <v>1893</v>
      </c>
      <c r="U100" s="7"/>
      <c r="V100" s="7"/>
      <c r="W100" s="7"/>
      <c r="X100" s="7"/>
      <c r="Y100" s="7"/>
      <c r="Z100" s="7"/>
      <c r="AA100" s="7" t="s">
        <v>1894</v>
      </c>
      <c r="AB100" s="7"/>
      <c r="AC100" s="7"/>
      <c r="AD100" s="7" t="s">
        <v>144</v>
      </c>
      <c r="AE100" s="7" t="s">
        <v>1895</v>
      </c>
      <c r="AF100" s="7" t="s">
        <v>1896</v>
      </c>
      <c r="AG100" s="7" t="s">
        <v>1345</v>
      </c>
      <c r="AH100" s="7" t="s">
        <v>1095</v>
      </c>
      <c r="AI100" s="8">
        <v>217523.0</v>
      </c>
      <c r="AJ100" s="7"/>
      <c r="AK100" s="7" t="s">
        <v>1897</v>
      </c>
      <c r="AL100" s="7"/>
      <c r="AM100" s="7"/>
      <c r="AN100" s="7" t="s">
        <v>84</v>
      </c>
      <c r="AO100" s="7" t="s">
        <v>1898</v>
      </c>
      <c r="AP100" s="7" t="s">
        <v>86</v>
      </c>
      <c r="AQ100" s="7" t="s">
        <v>87</v>
      </c>
      <c r="AR100" s="7"/>
      <c r="AS100" s="7" t="s">
        <v>4</v>
      </c>
      <c r="AT100" s="10" t="s">
        <v>1899</v>
      </c>
    </row>
    <row r="101">
      <c r="A101" s="6">
        <v>100.0</v>
      </c>
      <c r="B101" s="7"/>
      <c r="C101" s="7"/>
      <c r="D101" s="7"/>
      <c r="E101" s="7" t="s">
        <v>673</v>
      </c>
      <c r="F101" s="8">
        <v>2026.0</v>
      </c>
      <c r="G101" s="7" t="s">
        <v>674</v>
      </c>
      <c r="H101" s="7" t="s">
        <v>1900</v>
      </c>
      <c r="I101" s="7"/>
      <c r="J101" s="7"/>
      <c r="K101" s="7"/>
      <c r="L101" s="7"/>
      <c r="M101" s="8">
        <v>0.0</v>
      </c>
      <c r="N101" s="7"/>
      <c r="O101" s="9" t="s">
        <v>1901</v>
      </c>
      <c r="P101" s="7"/>
      <c r="Q101" s="7"/>
      <c r="R101" s="7" t="s">
        <v>677</v>
      </c>
      <c r="S101" s="7"/>
      <c r="T101" s="7"/>
      <c r="U101" s="7"/>
      <c r="V101" s="7"/>
      <c r="W101" s="7"/>
      <c r="X101" s="7"/>
      <c r="Y101" s="7"/>
      <c r="Z101" s="7"/>
      <c r="AA101" s="7"/>
      <c r="AB101" s="7"/>
      <c r="AC101" s="7" t="s">
        <v>678</v>
      </c>
      <c r="AD101" s="7" t="s">
        <v>175</v>
      </c>
      <c r="AE101" s="7"/>
      <c r="AF101" s="7" t="s">
        <v>673</v>
      </c>
      <c r="AG101" s="7" t="s">
        <v>679</v>
      </c>
      <c r="AH101" s="7" t="s">
        <v>680</v>
      </c>
      <c r="AI101" s="8">
        <v>335069.0</v>
      </c>
      <c r="AJ101" s="8">
        <v>3029743.0</v>
      </c>
      <c r="AK101" s="7" t="s">
        <v>1902</v>
      </c>
      <c r="AL101" s="7"/>
      <c r="AM101" s="7"/>
      <c r="AN101" s="7" t="s">
        <v>84</v>
      </c>
      <c r="AO101" s="7" t="s">
        <v>357</v>
      </c>
      <c r="AP101" s="7" t="s">
        <v>180</v>
      </c>
      <c r="AQ101" s="7" t="s">
        <v>87</v>
      </c>
      <c r="AR101" s="7"/>
      <c r="AS101" s="7" t="s">
        <v>4</v>
      </c>
      <c r="AT101" s="10" t="s">
        <v>1903</v>
      </c>
    </row>
    <row r="102">
      <c r="A102" s="6">
        <v>101.0</v>
      </c>
      <c r="B102" s="7" t="s">
        <v>1904</v>
      </c>
      <c r="C102" s="7" t="s">
        <v>1905</v>
      </c>
      <c r="D102" s="7" t="s">
        <v>1906</v>
      </c>
      <c r="E102" s="7" t="s">
        <v>1907</v>
      </c>
      <c r="F102" s="8">
        <v>2024.0</v>
      </c>
      <c r="G102" s="7" t="s">
        <v>1908</v>
      </c>
      <c r="H102" s="7"/>
      <c r="I102" s="7"/>
      <c r="J102" s="7"/>
      <c r="K102" s="8">
        <v>602.0</v>
      </c>
      <c r="L102" s="8">
        <v>613.0</v>
      </c>
      <c r="M102" s="8">
        <v>2.0</v>
      </c>
      <c r="N102" s="7" t="s">
        <v>1909</v>
      </c>
      <c r="O102" s="9" t="s">
        <v>1910</v>
      </c>
      <c r="P102" s="7" t="s">
        <v>1911</v>
      </c>
      <c r="Q102" s="7" t="s">
        <v>1912</v>
      </c>
      <c r="R102" s="7" t="s">
        <v>1913</v>
      </c>
      <c r="S102" s="7" t="s">
        <v>1914</v>
      </c>
      <c r="T102" s="7" t="s">
        <v>1915</v>
      </c>
      <c r="U102" s="7"/>
      <c r="V102" s="7"/>
      <c r="W102" s="7"/>
      <c r="X102" s="7"/>
      <c r="Y102" s="7" t="s">
        <v>1916</v>
      </c>
      <c r="Z102" s="7" t="s">
        <v>1917</v>
      </c>
      <c r="AA102" s="7" t="s">
        <v>1918</v>
      </c>
      <c r="AB102" s="7" t="s">
        <v>1919</v>
      </c>
      <c r="AC102" s="7"/>
      <c r="AD102" s="7" t="s">
        <v>144</v>
      </c>
      <c r="AE102" s="7" t="s">
        <v>78</v>
      </c>
      <c r="AF102" s="7" t="s">
        <v>1920</v>
      </c>
      <c r="AG102" s="7" t="s">
        <v>1921</v>
      </c>
      <c r="AH102" s="7" t="s">
        <v>1922</v>
      </c>
      <c r="AI102" s="8">
        <v>201086.0</v>
      </c>
      <c r="AJ102" s="7"/>
      <c r="AK102" s="7" t="s">
        <v>1923</v>
      </c>
      <c r="AL102" s="7"/>
      <c r="AM102" s="7"/>
      <c r="AN102" s="7" t="s">
        <v>84</v>
      </c>
      <c r="AO102" s="7" t="s">
        <v>1924</v>
      </c>
      <c r="AP102" s="7" t="s">
        <v>86</v>
      </c>
      <c r="AQ102" s="7" t="s">
        <v>87</v>
      </c>
      <c r="AR102" s="7"/>
      <c r="AS102" s="7" t="s">
        <v>4</v>
      </c>
      <c r="AT102" s="10" t="s">
        <v>1925</v>
      </c>
    </row>
    <row r="103">
      <c r="A103" s="6">
        <v>102.0</v>
      </c>
      <c r="B103" s="7" t="s">
        <v>1926</v>
      </c>
      <c r="C103" s="7" t="s">
        <v>1927</v>
      </c>
      <c r="D103" s="7" t="s">
        <v>1928</v>
      </c>
      <c r="E103" s="7" t="s">
        <v>1929</v>
      </c>
      <c r="F103" s="8">
        <v>2025.0</v>
      </c>
      <c r="G103" s="7" t="s">
        <v>93</v>
      </c>
      <c r="H103" s="7"/>
      <c r="I103" s="7"/>
      <c r="J103" s="7"/>
      <c r="K103" s="8">
        <v>322.0</v>
      </c>
      <c r="L103" s="8">
        <v>326.0</v>
      </c>
      <c r="M103" s="8">
        <v>2.0</v>
      </c>
      <c r="N103" s="7" t="s">
        <v>1930</v>
      </c>
      <c r="O103" s="9" t="s">
        <v>1931</v>
      </c>
      <c r="P103" s="7" t="s">
        <v>1932</v>
      </c>
      <c r="Q103" s="7" t="s">
        <v>1933</v>
      </c>
      <c r="R103" s="7" t="s">
        <v>1934</v>
      </c>
      <c r="S103" s="7" t="s">
        <v>1935</v>
      </c>
      <c r="T103" s="7" t="s">
        <v>1936</v>
      </c>
      <c r="U103" s="7"/>
      <c r="V103" s="7"/>
      <c r="W103" s="7"/>
      <c r="X103" s="7"/>
      <c r="Y103" s="7"/>
      <c r="Z103" s="7"/>
      <c r="AA103" s="7" t="s">
        <v>1937</v>
      </c>
      <c r="AB103" s="7"/>
      <c r="AC103" s="7"/>
      <c r="AD103" s="7" t="s">
        <v>78</v>
      </c>
      <c r="AE103" s="7"/>
      <c r="AF103" s="7" t="s">
        <v>1938</v>
      </c>
      <c r="AG103" s="7" t="s">
        <v>1446</v>
      </c>
      <c r="AH103" s="7" t="s">
        <v>81</v>
      </c>
      <c r="AI103" s="8">
        <v>209640.0</v>
      </c>
      <c r="AJ103" s="8">
        <v>2.6437147E7</v>
      </c>
      <c r="AK103" s="7" t="s">
        <v>1939</v>
      </c>
      <c r="AL103" s="7"/>
      <c r="AM103" s="7"/>
      <c r="AN103" s="7" t="s">
        <v>84</v>
      </c>
      <c r="AO103" s="7" t="s">
        <v>110</v>
      </c>
      <c r="AP103" s="7" t="s">
        <v>86</v>
      </c>
      <c r="AQ103" s="7" t="s">
        <v>87</v>
      </c>
      <c r="AR103" s="7"/>
      <c r="AS103" s="7" t="s">
        <v>4</v>
      </c>
      <c r="AT103" s="10" t="s">
        <v>1940</v>
      </c>
    </row>
    <row r="104">
      <c r="A104" s="6">
        <v>103.0</v>
      </c>
      <c r="B104" s="7" t="s">
        <v>1941</v>
      </c>
      <c r="C104" s="7" t="s">
        <v>1942</v>
      </c>
      <c r="D104" s="7" t="s">
        <v>1943</v>
      </c>
      <c r="E104" s="7" t="s">
        <v>1944</v>
      </c>
      <c r="F104" s="8">
        <v>2024.0</v>
      </c>
      <c r="G104" s="7" t="s">
        <v>363</v>
      </c>
      <c r="H104" s="8">
        <v>12.0</v>
      </c>
      <c r="I104" s="7"/>
      <c r="J104" s="7"/>
      <c r="K104" s="8">
        <v>78562.0</v>
      </c>
      <c r="L104" s="8">
        <v>78571.0</v>
      </c>
      <c r="M104" s="8">
        <v>7.0</v>
      </c>
      <c r="N104" s="7" t="s">
        <v>1945</v>
      </c>
      <c r="O104" s="9" t="s">
        <v>1946</v>
      </c>
      <c r="P104" s="7" t="s">
        <v>1947</v>
      </c>
      <c r="Q104" s="7" t="s">
        <v>1948</v>
      </c>
      <c r="R104" s="7" t="s">
        <v>1949</v>
      </c>
      <c r="S104" s="7" t="s">
        <v>1950</v>
      </c>
      <c r="T104" s="7" t="s">
        <v>1951</v>
      </c>
      <c r="U104" s="7"/>
      <c r="V104" s="7"/>
      <c r="W104" s="7"/>
      <c r="X104" s="7"/>
      <c r="Y104" s="7"/>
      <c r="Z104" s="7"/>
      <c r="AA104" s="7" t="s">
        <v>1952</v>
      </c>
      <c r="AB104" s="7" t="s">
        <v>1953</v>
      </c>
      <c r="AC104" s="7"/>
      <c r="AD104" s="7" t="s">
        <v>144</v>
      </c>
      <c r="AE104" s="7"/>
      <c r="AF104" s="7"/>
      <c r="AG104" s="7"/>
      <c r="AH104" s="7"/>
      <c r="AI104" s="7"/>
      <c r="AJ104" s="8">
        <v>2.1693536E7</v>
      </c>
      <c r="AK104" s="7"/>
      <c r="AL104" s="7"/>
      <c r="AM104" s="7"/>
      <c r="AN104" s="7" t="s">
        <v>84</v>
      </c>
      <c r="AO104" s="7" t="s">
        <v>363</v>
      </c>
      <c r="AP104" s="7" t="s">
        <v>128</v>
      </c>
      <c r="AQ104" s="7" t="s">
        <v>87</v>
      </c>
      <c r="AR104" s="7" t="s">
        <v>111</v>
      </c>
      <c r="AS104" s="7" t="s">
        <v>4</v>
      </c>
      <c r="AT104" s="10" t="s">
        <v>1954</v>
      </c>
    </row>
    <row r="105">
      <c r="A105" s="6">
        <v>104.0</v>
      </c>
      <c r="B105" s="7" t="s">
        <v>1955</v>
      </c>
      <c r="C105" s="7" t="s">
        <v>1956</v>
      </c>
      <c r="D105" s="7" t="s">
        <v>1957</v>
      </c>
      <c r="E105" s="7" t="s">
        <v>1958</v>
      </c>
      <c r="F105" s="8">
        <v>2025.0</v>
      </c>
      <c r="G105" s="7" t="s">
        <v>1959</v>
      </c>
      <c r="H105" s="7"/>
      <c r="I105" s="7"/>
      <c r="J105" s="8">
        <v>80.0</v>
      </c>
      <c r="K105" s="7"/>
      <c r="L105" s="7"/>
      <c r="M105" s="8">
        <v>0.0</v>
      </c>
      <c r="N105" s="7" t="s">
        <v>1960</v>
      </c>
      <c r="O105" s="9" t="s">
        <v>1961</v>
      </c>
      <c r="P105" s="7" t="s">
        <v>1962</v>
      </c>
      <c r="Q105" s="7" t="s">
        <v>1963</v>
      </c>
      <c r="R105" s="7" t="s">
        <v>1964</v>
      </c>
      <c r="S105" s="7" t="s">
        <v>1965</v>
      </c>
      <c r="T105" s="7" t="s">
        <v>1966</v>
      </c>
      <c r="U105" s="7"/>
      <c r="V105" s="7"/>
      <c r="W105" s="7"/>
      <c r="X105" s="7"/>
      <c r="Y105" s="7"/>
      <c r="Z105" s="7"/>
      <c r="AA105" s="7" t="s">
        <v>1967</v>
      </c>
      <c r="AB105" s="7" t="s">
        <v>1968</v>
      </c>
      <c r="AC105" s="7" t="s">
        <v>1969</v>
      </c>
      <c r="AD105" s="7" t="s">
        <v>222</v>
      </c>
      <c r="AE105" s="7" t="s">
        <v>1970</v>
      </c>
      <c r="AF105" s="7" t="s">
        <v>1971</v>
      </c>
      <c r="AG105" s="7" t="s">
        <v>1972</v>
      </c>
      <c r="AH105" s="7" t="s">
        <v>1973</v>
      </c>
      <c r="AI105" s="8">
        <v>209510.0</v>
      </c>
      <c r="AJ105" s="7"/>
      <c r="AK105" s="7" t="s">
        <v>1974</v>
      </c>
      <c r="AL105" s="7"/>
      <c r="AM105" s="7"/>
      <c r="AN105" s="7" t="s">
        <v>84</v>
      </c>
      <c r="AO105" s="7" t="s">
        <v>1975</v>
      </c>
      <c r="AP105" s="7" t="s">
        <v>86</v>
      </c>
      <c r="AQ105" s="7" t="s">
        <v>87</v>
      </c>
      <c r="AR105" s="7" t="s">
        <v>205</v>
      </c>
      <c r="AS105" s="7" t="s">
        <v>4</v>
      </c>
      <c r="AT105" s="10" t="s">
        <v>1976</v>
      </c>
    </row>
    <row r="106">
      <c r="A106" s="6">
        <v>105.0</v>
      </c>
      <c r="B106" s="7" t="s">
        <v>1977</v>
      </c>
      <c r="C106" s="7" t="s">
        <v>1978</v>
      </c>
      <c r="D106" s="7" t="s">
        <v>1979</v>
      </c>
      <c r="E106" s="7" t="s">
        <v>1980</v>
      </c>
      <c r="F106" s="8">
        <v>2024.0</v>
      </c>
      <c r="G106" s="7" t="s">
        <v>1492</v>
      </c>
      <c r="H106" s="7"/>
      <c r="I106" s="7"/>
      <c r="J106" s="7"/>
      <c r="K106" s="8">
        <v>192.0</v>
      </c>
      <c r="L106" s="8">
        <v>203.0</v>
      </c>
      <c r="M106" s="8">
        <v>2.0</v>
      </c>
      <c r="N106" s="7" t="s">
        <v>1981</v>
      </c>
      <c r="O106" s="9" t="s">
        <v>1982</v>
      </c>
      <c r="P106" s="7" t="s">
        <v>1983</v>
      </c>
      <c r="Q106" s="7" t="s">
        <v>1984</v>
      </c>
      <c r="R106" s="7" t="s">
        <v>1985</v>
      </c>
      <c r="S106" s="7" t="s">
        <v>1986</v>
      </c>
      <c r="T106" s="7" t="s">
        <v>1987</v>
      </c>
      <c r="U106" s="7"/>
      <c r="V106" s="7"/>
      <c r="W106" s="7"/>
      <c r="X106" s="7"/>
      <c r="Y106" s="7" t="s">
        <v>1988</v>
      </c>
      <c r="Z106" s="7" t="s">
        <v>1989</v>
      </c>
      <c r="AA106" s="7" t="s">
        <v>1990</v>
      </c>
      <c r="AB106" s="7" t="s">
        <v>1991</v>
      </c>
      <c r="AC106" s="7"/>
      <c r="AD106" s="7" t="s">
        <v>144</v>
      </c>
      <c r="AE106" s="7"/>
      <c r="AF106" s="7" t="s">
        <v>1992</v>
      </c>
      <c r="AG106" s="7" t="s">
        <v>1993</v>
      </c>
      <c r="AH106" s="7" t="s">
        <v>1994</v>
      </c>
      <c r="AI106" s="8">
        <v>202972.0</v>
      </c>
      <c r="AJ106" s="8">
        <v>2.6939177E7</v>
      </c>
      <c r="AK106" s="7" t="s">
        <v>1995</v>
      </c>
      <c r="AL106" s="7"/>
      <c r="AM106" s="7"/>
      <c r="AN106" s="7" t="s">
        <v>84</v>
      </c>
      <c r="AO106" s="7" t="s">
        <v>1507</v>
      </c>
      <c r="AP106" s="7" t="s">
        <v>86</v>
      </c>
      <c r="AQ106" s="7" t="s">
        <v>87</v>
      </c>
      <c r="AR106" s="7"/>
      <c r="AS106" s="7" t="s">
        <v>4</v>
      </c>
      <c r="AT106" s="10" t="s">
        <v>1996</v>
      </c>
    </row>
    <row r="107">
      <c r="A107" s="6">
        <v>106.0</v>
      </c>
      <c r="B107" s="7" t="s">
        <v>1997</v>
      </c>
      <c r="C107" s="7" t="s">
        <v>1998</v>
      </c>
      <c r="D107" s="7" t="s">
        <v>1999</v>
      </c>
      <c r="E107" s="7" t="s">
        <v>2000</v>
      </c>
      <c r="F107" s="8">
        <v>2026.0</v>
      </c>
      <c r="G107" s="7" t="s">
        <v>1590</v>
      </c>
      <c r="H107" s="8">
        <v>35.0</v>
      </c>
      <c r="I107" s="8">
        <v>3.0</v>
      </c>
      <c r="J107" s="8">
        <v>82.0</v>
      </c>
      <c r="K107" s="7"/>
      <c r="L107" s="7"/>
      <c r="M107" s="8">
        <v>0.0</v>
      </c>
      <c r="N107" s="7" t="s">
        <v>2001</v>
      </c>
      <c r="O107" s="9" t="s">
        <v>2002</v>
      </c>
      <c r="P107" s="7" t="s">
        <v>2003</v>
      </c>
      <c r="Q107" s="7" t="s">
        <v>2004</v>
      </c>
      <c r="R107" s="7" t="s">
        <v>2005</v>
      </c>
      <c r="S107" s="7" t="s">
        <v>2006</v>
      </c>
      <c r="T107" s="7" t="s">
        <v>2007</v>
      </c>
      <c r="U107" s="7"/>
      <c r="V107" s="7"/>
      <c r="W107" s="7"/>
      <c r="X107" s="7"/>
      <c r="Y107" s="7"/>
      <c r="Z107" s="7"/>
      <c r="AA107" s="7" t="s">
        <v>2008</v>
      </c>
      <c r="AB107" s="7" t="s">
        <v>2009</v>
      </c>
      <c r="AC107" s="7"/>
      <c r="AD107" s="7" t="s">
        <v>222</v>
      </c>
      <c r="AE107" s="7"/>
      <c r="AF107" s="7"/>
      <c r="AG107" s="7"/>
      <c r="AH107" s="7"/>
      <c r="AI107" s="7"/>
      <c r="AJ107" s="7" t="s">
        <v>1600</v>
      </c>
      <c r="AK107" s="7"/>
      <c r="AL107" s="7" t="s">
        <v>1601</v>
      </c>
      <c r="AM107" s="7"/>
      <c r="AN107" s="7" t="s">
        <v>84</v>
      </c>
      <c r="AO107" s="7" t="s">
        <v>1602</v>
      </c>
      <c r="AP107" s="7" t="s">
        <v>128</v>
      </c>
      <c r="AQ107" s="7" t="s">
        <v>87</v>
      </c>
      <c r="AR107" s="7"/>
      <c r="AS107" s="7" t="s">
        <v>4</v>
      </c>
      <c r="AT107" s="10" t="s">
        <v>2010</v>
      </c>
    </row>
    <row r="108">
      <c r="A108" s="6">
        <v>107.0</v>
      </c>
      <c r="B108" s="7" t="s">
        <v>2011</v>
      </c>
      <c r="C108" s="7" t="s">
        <v>2012</v>
      </c>
      <c r="D108" s="7" t="s">
        <v>2013</v>
      </c>
      <c r="E108" s="7" t="s">
        <v>2014</v>
      </c>
      <c r="F108" s="8">
        <v>2025.0</v>
      </c>
      <c r="G108" s="7" t="s">
        <v>2015</v>
      </c>
      <c r="H108" s="7"/>
      <c r="I108" s="7"/>
      <c r="J108" s="7"/>
      <c r="K108" s="7"/>
      <c r="L108" s="7"/>
      <c r="M108" s="8">
        <v>0.0</v>
      </c>
      <c r="N108" s="7" t="s">
        <v>2016</v>
      </c>
      <c r="O108" s="9" t="s">
        <v>2017</v>
      </c>
      <c r="P108" s="7" t="s">
        <v>2018</v>
      </c>
      <c r="Q108" s="7" t="s">
        <v>2019</v>
      </c>
      <c r="R108" s="7" t="s">
        <v>2020</v>
      </c>
      <c r="S108" s="7" t="s">
        <v>2021</v>
      </c>
      <c r="T108" s="7" t="s">
        <v>2022</v>
      </c>
      <c r="U108" s="7"/>
      <c r="V108" s="7"/>
      <c r="W108" s="7"/>
      <c r="X108" s="7"/>
      <c r="Y108" s="7"/>
      <c r="Z108" s="7"/>
      <c r="AA108" s="7" t="s">
        <v>2023</v>
      </c>
      <c r="AB108" s="7"/>
      <c r="AC108" s="7"/>
      <c r="AD108" s="7" t="s">
        <v>144</v>
      </c>
      <c r="AE108" s="7"/>
      <c r="AF108" s="7" t="s">
        <v>2024</v>
      </c>
      <c r="AG108" s="7" t="s">
        <v>2025</v>
      </c>
      <c r="AH108" s="7" t="s">
        <v>2026</v>
      </c>
      <c r="AI108" s="8">
        <v>211385.0</v>
      </c>
      <c r="AJ108" s="7"/>
      <c r="AK108" s="7" t="s">
        <v>2027</v>
      </c>
      <c r="AL108" s="7"/>
      <c r="AM108" s="7"/>
      <c r="AN108" s="7" t="s">
        <v>84</v>
      </c>
      <c r="AO108" s="7" t="s">
        <v>2028</v>
      </c>
      <c r="AP108" s="7" t="s">
        <v>86</v>
      </c>
      <c r="AQ108" s="7" t="s">
        <v>87</v>
      </c>
      <c r="AR108" s="7"/>
      <c r="AS108" s="7" t="s">
        <v>4</v>
      </c>
      <c r="AT108" s="10" t="s">
        <v>2029</v>
      </c>
    </row>
    <row r="109">
      <c r="A109" s="6">
        <v>108.0</v>
      </c>
      <c r="B109" s="7" t="s">
        <v>2030</v>
      </c>
      <c r="C109" s="7" t="s">
        <v>2031</v>
      </c>
      <c r="D109" s="7" t="s">
        <v>2032</v>
      </c>
      <c r="E109" s="7" t="s">
        <v>2033</v>
      </c>
      <c r="F109" s="8">
        <v>2026.0</v>
      </c>
      <c r="G109" s="7" t="s">
        <v>674</v>
      </c>
      <c r="H109" s="7" t="s">
        <v>2034</v>
      </c>
      <c r="I109" s="7"/>
      <c r="J109" s="7"/>
      <c r="K109" s="8">
        <v>294.0</v>
      </c>
      <c r="L109" s="8">
        <v>306.0</v>
      </c>
      <c r="M109" s="8">
        <v>0.0</v>
      </c>
      <c r="N109" s="7" t="s">
        <v>2035</v>
      </c>
      <c r="O109" s="9" t="s">
        <v>2036</v>
      </c>
      <c r="P109" s="7" t="s">
        <v>2037</v>
      </c>
      <c r="Q109" s="7" t="s">
        <v>2038</v>
      </c>
      <c r="R109" s="7" t="s">
        <v>2039</v>
      </c>
      <c r="S109" s="7" t="s">
        <v>2040</v>
      </c>
      <c r="T109" s="7" t="s">
        <v>2041</v>
      </c>
      <c r="U109" s="7"/>
      <c r="V109" s="7"/>
      <c r="W109" s="7"/>
      <c r="X109" s="7"/>
      <c r="Y109" s="7" t="s">
        <v>2042</v>
      </c>
      <c r="Z109" s="7" t="s">
        <v>2043</v>
      </c>
      <c r="AA109" s="7" t="s">
        <v>2044</v>
      </c>
      <c r="AB109" s="7" t="s">
        <v>2045</v>
      </c>
      <c r="AC109" s="7" t="s">
        <v>2046</v>
      </c>
      <c r="AD109" s="7" t="s">
        <v>175</v>
      </c>
      <c r="AE109" s="7"/>
      <c r="AF109" s="7" t="s">
        <v>2047</v>
      </c>
      <c r="AG109" s="7" t="s">
        <v>2048</v>
      </c>
      <c r="AH109" s="7" t="s">
        <v>2049</v>
      </c>
      <c r="AI109" s="8">
        <v>338369.0</v>
      </c>
      <c r="AJ109" s="8">
        <v>3029743.0</v>
      </c>
      <c r="AK109" s="7" t="s">
        <v>2050</v>
      </c>
      <c r="AL109" s="7"/>
      <c r="AM109" s="7"/>
      <c r="AN109" s="7" t="s">
        <v>84</v>
      </c>
      <c r="AO109" s="7" t="s">
        <v>357</v>
      </c>
      <c r="AP109" s="7" t="s">
        <v>86</v>
      </c>
      <c r="AQ109" s="7" t="s">
        <v>87</v>
      </c>
      <c r="AR109" s="7"/>
      <c r="AS109" s="7" t="s">
        <v>4</v>
      </c>
      <c r="AT109" s="10" t="s">
        <v>2051</v>
      </c>
    </row>
    <row r="110">
      <c r="A110" s="6">
        <v>109.0</v>
      </c>
      <c r="B110" s="7" t="s">
        <v>2052</v>
      </c>
      <c r="C110" s="7" t="s">
        <v>2053</v>
      </c>
      <c r="D110" s="7" t="s">
        <v>2054</v>
      </c>
      <c r="E110" s="7" t="s">
        <v>2055</v>
      </c>
      <c r="F110" s="8">
        <v>2025.0</v>
      </c>
      <c r="G110" s="7" t="s">
        <v>1199</v>
      </c>
      <c r="H110" s="8">
        <v>51.0</v>
      </c>
      <c r="I110" s="8">
        <v>1.0</v>
      </c>
      <c r="J110" s="7"/>
      <c r="K110" s="8">
        <v>192.0</v>
      </c>
      <c r="L110" s="8">
        <v>205.0</v>
      </c>
      <c r="M110" s="8">
        <v>4.0</v>
      </c>
      <c r="N110" s="7" t="s">
        <v>2056</v>
      </c>
      <c r="O110" s="9" t="s">
        <v>2057</v>
      </c>
      <c r="P110" s="7" t="s">
        <v>2058</v>
      </c>
      <c r="Q110" s="7" t="s">
        <v>2059</v>
      </c>
      <c r="R110" s="7" t="s">
        <v>2060</v>
      </c>
      <c r="S110" s="7" t="s">
        <v>2061</v>
      </c>
      <c r="T110" s="7" t="s">
        <v>2062</v>
      </c>
      <c r="U110" s="7"/>
      <c r="V110" s="7"/>
      <c r="W110" s="7"/>
      <c r="X110" s="7"/>
      <c r="Y110" s="7" t="s">
        <v>2063</v>
      </c>
      <c r="Z110" s="7" t="s">
        <v>2064</v>
      </c>
      <c r="AA110" s="7" t="s">
        <v>2065</v>
      </c>
      <c r="AB110" s="7" t="s">
        <v>2066</v>
      </c>
      <c r="AC110" s="7"/>
      <c r="AD110" s="7" t="s">
        <v>144</v>
      </c>
      <c r="AE110" s="7"/>
      <c r="AF110" s="7"/>
      <c r="AG110" s="7"/>
      <c r="AH110" s="7"/>
      <c r="AI110" s="7"/>
      <c r="AJ110" s="8">
        <v>985589.0</v>
      </c>
      <c r="AK110" s="7"/>
      <c r="AL110" s="7" t="s">
        <v>1211</v>
      </c>
      <c r="AM110" s="7"/>
      <c r="AN110" s="7" t="s">
        <v>84</v>
      </c>
      <c r="AO110" s="7" t="s">
        <v>1212</v>
      </c>
      <c r="AP110" s="7" t="s">
        <v>128</v>
      </c>
      <c r="AQ110" s="7" t="s">
        <v>87</v>
      </c>
      <c r="AR110" s="7"/>
      <c r="AS110" s="7" t="s">
        <v>4</v>
      </c>
      <c r="AT110" s="10" t="s">
        <v>2067</v>
      </c>
    </row>
    <row r="111">
      <c r="A111" s="6">
        <v>110.0</v>
      </c>
      <c r="B111" s="7" t="s">
        <v>2068</v>
      </c>
      <c r="C111" s="7" t="s">
        <v>2069</v>
      </c>
      <c r="D111" s="7" t="s">
        <v>2070</v>
      </c>
      <c r="E111" s="7" t="s">
        <v>2071</v>
      </c>
      <c r="F111" s="8">
        <v>2024.0</v>
      </c>
      <c r="G111" s="7" t="s">
        <v>1199</v>
      </c>
      <c r="H111" s="8">
        <v>50.0</v>
      </c>
      <c r="I111" s="8">
        <v>6.0</v>
      </c>
      <c r="J111" s="7"/>
      <c r="K111" s="8">
        <v>1548.0</v>
      </c>
      <c r="L111" s="8">
        <v>1584.0</v>
      </c>
      <c r="M111" s="8">
        <v>91.0</v>
      </c>
      <c r="N111" s="7" t="s">
        <v>2072</v>
      </c>
      <c r="O111" s="9" t="s">
        <v>2073</v>
      </c>
      <c r="P111" s="7" t="s">
        <v>2074</v>
      </c>
      <c r="Q111" s="7" t="s">
        <v>2075</v>
      </c>
      <c r="R111" s="7" t="s">
        <v>2076</v>
      </c>
      <c r="S111" s="7" t="s">
        <v>2077</v>
      </c>
      <c r="T111" s="7" t="s">
        <v>2078</v>
      </c>
      <c r="U111" s="7"/>
      <c r="V111" s="7"/>
      <c r="W111" s="7"/>
      <c r="X111" s="7"/>
      <c r="Y111" s="7"/>
      <c r="Z111" s="7"/>
      <c r="AA111" s="7" t="s">
        <v>2079</v>
      </c>
      <c r="AB111" s="7" t="s">
        <v>2080</v>
      </c>
      <c r="AC111" s="7"/>
      <c r="AD111" s="7" t="s">
        <v>144</v>
      </c>
      <c r="AE111" s="7"/>
      <c r="AF111" s="7"/>
      <c r="AG111" s="7"/>
      <c r="AH111" s="7"/>
      <c r="AI111" s="7"/>
      <c r="AJ111" s="8">
        <v>985589.0</v>
      </c>
      <c r="AK111" s="7"/>
      <c r="AL111" s="7" t="s">
        <v>1211</v>
      </c>
      <c r="AM111" s="7"/>
      <c r="AN111" s="7" t="s">
        <v>84</v>
      </c>
      <c r="AO111" s="7" t="s">
        <v>1212</v>
      </c>
      <c r="AP111" s="7" t="s">
        <v>128</v>
      </c>
      <c r="AQ111" s="7" t="s">
        <v>87</v>
      </c>
      <c r="AR111" s="7" t="s">
        <v>395</v>
      </c>
      <c r="AS111" s="7" t="s">
        <v>4</v>
      </c>
      <c r="AT111" s="10" t="s">
        <v>2081</v>
      </c>
    </row>
    <row r="112">
      <c r="A112" s="6">
        <v>111.0</v>
      </c>
      <c r="B112" s="7" t="s">
        <v>2082</v>
      </c>
      <c r="C112" s="7" t="s">
        <v>2083</v>
      </c>
      <c r="D112" s="8">
        <v>5.7215224368E10</v>
      </c>
      <c r="E112" s="7" t="s">
        <v>2084</v>
      </c>
      <c r="F112" s="8">
        <v>2024.0</v>
      </c>
      <c r="G112" s="7" t="s">
        <v>68</v>
      </c>
      <c r="H112" s="7"/>
      <c r="I112" s="7"/>
      <c r="J112" s="7"/>
      <c r="K112" s="8">
        <v>159.0</v>
      </c>
      <c r="L112" s="8">
        <v>161.0</v>
      </c>
      <c r="M112" s="8">
        <v>2.0</v>
      </c>
      <c r="N112" s="7" t="s">
        <v>2085</v>
      </c>
      <c r="O112" s="9" t="s">
        <v>2086</v>
      </c>
      <c r="P112" s="7" t="s">
        <v>2087</v>
      </c>
      <c r="Q112" s="7" t="s">
        <v>2088</v>
      </c>
      <c r="R112" s="7" t="s">
        <v>2089</v>
      </c>
      <c r="S112" s="7" t="s">
        <v>2090</v>
      </c>
      <c r="T112" s="7" t="s">
        <v>2091</v>
      </c>
      <c r="U112" s="7"/>
      <c r="V112" s="7"/>
      <c r="W112" s="7"/>
      <c r="X112" s="7"/>
      <c r="Y112" s="7"/>
      <c r="Z112" s="7"/>
      <c r="AA112" s="7" t="s">
        <v>2092</v>
      </c>
      <c r="AB112" s="7" t="s">
        <v>2093</v>
      </c>
      <c r="AC112" s="7"/>
      <c r="AD112" s="7" t="s">
        <v>78</v>
      </c>
      <c r="AE112" s="7" t="s">
        <v>810</v>
      </c>
      <c r="AF112" s="7" t="s">
        <v>811</v>
      </c>
      <c r="AG112" s="7" t="s">
        <v>732</v>
      </c>
      <c r="AH112" s="7" t="s">
        <v>108</v>
      </c>
      <c r="AI112" s="8">
        <v>199803.0</v>
      </c>
      <c r="AJ112" s="8">
        <v>2705257.0</v>
      </c>
      <c r="AK112" s="7" t="s">
        <v>812</v>
      </c>
      <c r="AL112" s="7" t="s">
        <v>83</v>
      </c>
      <c r="AM112" s="7"/>
      <c r="AN112" s="7" t="s">
        <v>84</v>
      </c>
      <c r="AO112" s="7" t="s">
        <v>85</v>
      </c>
      <c r="AP112" s="7" t="s">
        <v>86</v>
      </c>
      <c r="AQ112" s="7" t="s">
        <v>87</v>
      </c>
      <c r="AR112" s="7" t="s">
        <v>205</v>
      </c>
      <c r="AS112" s="7" t="s">
        <v>4</v>
      </c>
      <c r="AT112" s="10" t="s">
        <v>2094</v>
      </c>
    </row>
    <row r="113">
      <c r="A113" s="6">
        <v>112.0</v>
      </c>
      <c r="B113" s="7" t="s">
        <v>2095</v>
      </c>
      <c r="C113" s="7" t="s">
        <v>2096</v>
      </c>
      <c r="D113" s="7" t="s">
        <v>2097</v>
      </c>
      <c r="E113" s="7" t="s">
        <v>2098</v>
      </c>
      <c r="F113" s="8">
        <v>2025.0</v>
      </c>
      <c r="G113" s="7" t="s">
        <v>2099</v>
      </c>
      <c r="H113" s="7"/>
      <c r="I113" s="7"/>
      <c r="J113" s="7"/>
      <c r="K113" s="7"/>
      <c r="L113" s="7"/>
      <c r="M113" s="8">
        <v>0.0</v>
      </c>
      <c r="N113" s="7" t="s">
        <v>2100</v>
      </c>
      <c r="O113" s="9" t="s">
        <v>2101</v>
      </c>
      <c r="P113" s="7" t="s">
        <v>2102</v>
      </c>
      <c r="Q113" s="7" t="s">
        <v>2103</v>
      </c>
      <c r="R113" s="7" t="s">
        <v>2104</v>
      </c>
      <c r="S113" s="7" t="s">
        <v>2105</v>
      </c>
      <c r="T113" s="7" t="s">
        <v>2106</v>
      </c>
      <c r="U113" s="7"/>
      <c r="V113" s="7"/>
      <c r="W113" s="7"/>
      <c r="X113" s="7"/>
      <c r="Y113" s="7" t="s">
        <v>2107</v>
      </c>
      <c r="Z113" s="7" t="s">
        <v>2108</v>
      </c>
      <c r="AA113" s="7" t="s">
        <v>2109</v>
      </c>
      <c r="AB113" s="7"/>
      <c r="AC113" s="7"/>
      <c r="AD113" s="7" t="s">
        <v>144</v>
      </c>
      <c r="AE113" s="7"/>
      <c r="AF113" s="7" t="s">
        <v>2110</v>
      </c>
      <c r="AG113" s="7" t="s">
        <v>2111</v>
      </c>
      <c r="AH113" s="7" t="s">
        <v>2112</v>
      </c>
      <c r="AI113" s="8">
        <v>211550.0</v>
      </c>
      <c r="AJ113" s="7"/>
      <c r="AK113" s="7" t="s">
        <v>2113</v>
      </c>
      <c r="AL113" s="7"/>
      <c r="AM113" s="7"/>
      <c r="AN113" s="7" t="s">
        <v>84</v>
      </c>
      <c r="AO113" s="7" t="s">
        <v>2114</v>
      </c>
      <c r="AP113" s="7" t="s">
        <v>86</v>
      </c>
      <c r="AQ113" s="7" t="s">
        <v>87</v>
      </c>
      <c r="AR113" s="7"/>
      <c r="AS113" s="7" t="s">
        <v>4</v>
      </c>
      <c r="AT113" s="10" t="s">
        <v>2115</v>
      </c>
    </row>
    <row r="114">
      <c r="A114" s="6">
        <v>113.0</v>
      </c>
      <c r="B114" s="7" t="s">
        <v>2116</v>
      </c>
      <c r="C114" s="7" t="s">
        <v>2117</v>
      </c>
      <c r="D114" s="7" t="s">
        <v>2118</v>
      </c>
      <c r="E114" s="7" t="s">
        <v>2119</v>
      </c>
      <c r="F114" s="8">
        <v>2023.0</v>
      </c>
      <c r="G114" s="7" t="s">
        <v>2120</v>
      </c>
      <c r="H114" s="8">
        <v>25.0</v>
      </c>
      <c r="I114" s="8">
        <v>6.0</v>
      </c>
      <c r="J114" s="8">
        <v>888.0</v>
      </c>
      <c r="K114" s="7"/>
      <c r="L114" s="7"/>
      <c r="M114" s="8">
        <v>109.0</v>
      </c>
      <c r="N114" s="7" t="s">
        <v>2121</v>
      </c>
      <c r="O114" s="9" t="s">
        <v>2122</v>
      </c>
      <c r="P114" s="7" t="s">
        <v>2123</v>
      </c>
      <c r="Q114" s="7" t="s">
        <v>2124</v>
      </c>
      <c r="R114" s="7" t="s">
        <v>2125</v>
      </c>
      <c r="S114" s="7" t="s">
        <v>2126</v>
      </c>
      <c r="T114" s="7"/>
      <c r="U114" s="7"/>
      <c r="V114" s="7"/>
      <c r="W114" s="7"/>
      <c r="X114" s="7"/>
      <c r="Y114" s="7" t="s">
        <v>2127</v>
      </c>
      <c r="Z114" s="7" t="s">
        <v>2128</v>
      </c>
      <c r="AA114" s="7" t="s">
        <v>2129</v>
      </c>
      <c r="AB114" s="7" t="s">
        <v>2130</v>
      </c>
      <c r="AC114" s="7"/>
      <c r="AD114" s="7" t="s">
        <v>2131</v>
      </c>
      <c r="AE114" s="7"/>
      <c r="AF114" s="7"/>
      <c r="AG114" s="7"/>
      <c r="AH114" s="7"/>
      <c r="AI114" s="7"/>
      <c r="AJ114" s="8">
        <v>1.09943E7</v>
      </c>
      <c r="AK114" s="7"/>
      <c r="AL114" s="7"/>
      <c r="AM114" s="7"/>
      <c r="AN114" s="7" t="s">
        <v>84</v>
      </c>
      <c r="AO114" s="7" t="s">
        <v>2120</v>
      </c>
      <c r="AP114" s="7" t="s">
        <v>433</v>
      </c>
      <c r="AQ114" s="7" t="s">
        <v>87</v>
      </c>
      <c r="AR114" s="7" t="s">
        <v>111</v>
      </c>
      <c r="AS114" s="7" t="s">
        <v>4</v>
      </c>
      <c r="AT114" s="10" t="s">
        <v>2132</v>
      </c>
    </row>
    <row r="115">
      <c r="A115" s="6">
        <v>114.0</v>
      </c>
      <c r="B115" s="7" t="s">
        <v>2133</v>
      </c>
      <c r="C115" s="7" t="s">
        <v>2134</v>
      </c>
      <c r="D115" s="7" t="s">
        <v>2135</v>
      </c>
      <c r="E115" s="7" t="s">
        <v>2136</v>
      </c>
      <c r="F115" s="8">
        <v>2024.0</v>
      </c>
      <c r="G115" s="7" t="s">
        <v>1743</v>
      </c>
      <c r="H115" s="7"/>
      <c r="I115" s="7"/>
      <c r="J115" s="7"/>
      <c r="K115" s="8">
        <v>100.0</v>
      </c>
      <c r="L115" s="8">
        <v>109.0</v>
      </c>
      <c r="M115" s="8">
        <v>19.0</v>
      </c>
      <c r="N115" s="7" t="s">
        <v>2137</v>
      </c>
      <c r="O115" s="9" t="s">
        <v>2138</v>
      </c>
      <c r="P115" s="7" t="s">
        <v>2139</v>
      </c>
      <c r="Q115" s="7" t="s">
        <v>2140</v>
      </c>
      <c r="R115" s="7" t="s">
        <v>2141</v>
      </c>
      <c r="S115" s="7" t="s">
        <v>2142</v>
      </c>
      <c r="T115" s="7" t="s">
        <v>2143</v>
      </c>
      <c r="U115" s="7"/>
      <c r="V115" s="7"/>
      <c r="W115" s="7"/>
      <c r="X115" s="7"/>
      <c r="Y115" s="7"/>
      <c r="Z115" s="7"/>
      <c r="AA115" s="7" t="s">
        <v>2144</v>
      </c>
      <c r="AB115" s="7"/>
      <c r="AC115" s="7"/>
      <c r="AD115" s="7" t="s">
        <v>222</v>
      </c>
      <c r="AE115" s="7"/>
      <c r="AF115" s="7" t="s">
        <v>1746</v>
      </c>
      <c r="AG115" s="7" t="s">
        <v>1747</v>
      </c>
      <c r="AH115" s="7" t="s">
        <v>1748</v>
      </c>
      <c r="AI115" s="8">
        <v>200316.0</v>
      </c>
      <c r="AJ115" s="7"/>
      <c r="AK115" s="7" t="s">
        <v>1749</v>
      </c>
      <c r="AL115" s="7"/>
      <c r="AM115" s="7"/>
      <c r="AN115" s="7" t="s">
        <v>84</v>
      </c>
      <c r="AO115" s="7" t="s">
        <v>1750</v>
      </c>
      <c r="AP115" s="7" t="s">
        <v>86</v>
      </c>
      <c r="AQ115" s="7" t="s">
        <v>87</v>
      </c>
      <c r="AR115" s="7"/>
      <c r="AS115" s="7" t="s">
        <v>4</v>
      </c>
      <c r="AT115" s="10" t="s">
        <v>2145</v>
      </c>
    </row>
    <row r="116">
      <c r="A116" s="6">
        <v>115.0</v>
      </c>
      <c r="B116" s="7" t="s">
        <v>2146</v>
      </c>
      <c r="C116" s="7" t="s">
        <v>2147</v>
      </c>
      <c r="D116" s="7" t="s">
        <v>2148</v>
      </c>
      <c r="E116" s="7" t="s">
        <v>2149</v>
      </c>
      <c r="F116" s="8">
        <v>2024.0</v>
      </c>
      <c r="G116" s="7" t="s">
        <v>170</v>
      </c>
      <c r="H116" s="7" t="s">
        <v>2150</v>
      </c>
      <c r="I116" s="7"/>
      <c r="J116" s="7"/>
      <c r="K116" s="8">
        <v>48.0</v>
      </c>
      <c r="L116" s="8">
        <v>54.0</v>
      </c>
      <c r="M116" s="8">
        <v>5.0</v>
      </c>
      <c r="N116" s="7" t="s">
        <v>2151</v>
      </c>
      <c r="O116" s="9" t="s">
        <v>2152</v>
      </c>
      <c r="P116" s="7" t="s">
        <v>2153</v>
      </c>
      <c r="Q116" s="7" t="s">
        <v>2154</v>
      </c>
      <c r="R116" s="7" t="s">
        <v>2155</v>
      </c>
      <c r="S116" s="7" t="s">
        <v>2156</v>
      </c>
      <c r="T116" s="7" t="s">
        <v>2157</v>
      </c>
      <c r="U116" s="7"/>
      <c r="V116" s="7"/>
      <c r="W116" s="7"/>
      <c r="X116" s="7"/>
      <c r="Y116" s="7"/>
      <c r="Z116" s="7"/>
      <c r="AA116" s="7" t="s">
        <v>2158</v>
      </c>
      <c r="AB116" s="7" t="s">
        <v>2159</v>
      </c>
      <c r="AC116" s="7" t="s">
        <v>2160</v>
      </c>
      <c r="AD116" s="7" t="s">
        <v>175</v>
      </c>
      <c r="AE116" s="7"/>
      <c r="AF116" s="7" t="s">
        <v>2161</v>
      </c>
      <c r="AG116" s="7" t="s">
        <v>2162</v>
      </c>
      <c r="AH116" s="7" t="s">
        <v>2163</v>
      </c>
      <c r="AI116" s="8">
        <v>305169.0</v>
      </c>
      <c r="AJ116" s="8">
        <v>1.8650929E7</v>
      </c>
      <c r="AK116" s="7" t="s">
        <v>2164</v>
      </c>
      <c r="AL116" s="7"/>
      <c r="AM116" s="7"/>
      <c r="AN116" s="7" t="s">
        <v>84</v>
      </c>
      <c r="AO116" s="7" t="s">
        <v>179</v>
      </c>
      <c r="AP116" s="7" t="s">
        <v>86</v>
      </c>
      <c r="AQ116" s="7" t="s">
        <v>87</v>
      </c>
      <c r="AR116" s="7"/>
      <c r="AS116" s="7" t="s">
        <v>4</v>
      </c>
      <c r="AT116" s="10" t="s">
        <v>2165</v>
      </c>
    </row>
    <row r="117">
      <c r="A117" s="6">
        <v>116.0</v>
      </c>
      <c r="B117" s="7" t="s">
        <v>2166</v>
      </c>
      <c r="C117" s="7" t="s">
        <v>2167</v>
      </c>
      <c r="D117" s="7" t="s">
        <v>2168</v>
      </c>
      <c r="E117" s="7" t="s">
        <v>2169</v>
      </c>
      <c r="F117" s="8">
        <v>2023.0</v>
      </c>
      <c r="G117" s="7" t="s">
        <v>2170</v>
      </c>
      <c r="H117" s="7"/>
      <c r="I117" s="7"/>
      <c r="J117" s="7"/>
      <c r="K117" s="8">
        <v>219.0</v>
      </c>
      <c r="L117" s="8">
        <v>244.0</v>
      </c>
      <c r="M117" s="8">
        <v>1.0</v>
      </c>
      <c r="N117" s="7"/>
      <c r="O117" s="9" t="s">
        <v>2171</v>
      </c>
      <c r="P117" s="7" t="s">
        <v>2172</v>
      </c>
      <c r="Q117" s="7" t="s">
        <v>2173</v>
      </c>
      <c r="R117" s="7" t="s">
        <v>2174</v>
      </c>
      <c r="S117" s="7"/>
      <c r="T117" s="7" t="s">
        <v>2175</v>
      </c>
      <c r="U117" s="7"/>
      <c r="V117" s="7"/>
      <c r="W117" s="7"/>
      <c r="X117" s="7"/>
      <c r="Y117" s="7"/>
      <c r="Z117" s="7"/>
      <c r="AA117" s="7" t="s">
        <v>2176</v>
      </c>
      <c r="AB117" s="7"/>
      <c r="AC117" s="7" t="s">
        <v>2177</v>
      </c>
      <c r="AD117" s="7" t="s">
        <v>451</v>
      </c>
      <c r="AE117" s="7"/>
      <c r="AF117" s="7" t="s">
        <v>2178</v>
      </c>
      <c r="AG117" s="7" t="s">
        <v>2179</v>
      </c>
      <c r="AH117" s="7" t="s">
        <v>1095</v>
      </c>
      <c r="AI117" s="8">
        <v>196550.0</v>
      </c>
      <c r="AJ117" s="7"/>
      <c r="AK117" s="7" t="s">
        <v>2180</v>
      </c>
      <c r="AL117" s="7"/>
      <c r="AM117" s="7"/>
      <c r="AN117" s="7" t="s">
        <v>84</v>
      </c>
      <c r="AO117" s="7" t="s">
        <v>2181</v>
      </c>
      <c r="AP117" s="7" t="s">
        <v>86</v>
      </c>
      <c r="AQ117" s="7" t="s">
        <v>87</v>
      </c>
      <c r="AR117" s="7"/>
      <c r="AS117" s="7" t="s">
        <v>4</v>
      </c>
      <c r="AT117" s="10" t="s">
        <v>2182</v>
      </c>
    </row>
    <row r="118">
      <c r="A118" s="6">
        <v>117.0</v>
      </c>
      <c r="B118" s="7" t="s">
        <v>2183</v>
      </c>
      <c r="C118" s="7" t="s">
        <v>2184</v>
      </c>
      <c r="D118" s="7" t="s">
        <v>2185</v>
      </c>
      <c r="E118" s="7" t="s">
        <v>2186</v>
      </c>
      <c r="F118" s="8">
        <v>2025.0</v>
      </c>
      <c r="G118" s="7" t="s">
        <v>1123</v>
      </c>
      <c r="H118" s="7"/>
      <c r="I118" s="7"/>
      <c r="J118" s="7"/>
      <c r="K118" s="8">
        <v>467.0</v>
      </c>
      <c r="L118" s="8">
        <v>477.0</v>
      </c>
      <c r="M118" s="8">
        <v>0.0</v>
      </c>
      <c r="N118" s="7" t="s">
        <v>2187</v>
      </c>
      <c r="O118" s="9" t="s">
        <v>2188</v>
      </c>
      <c r="P118" s="7" t="s">
        <v>2189</v>
      </c>
      <c r="Q118" s="7" t="s">
        <v>2190</v>
      </c>
      <c r="R118" s="7" t="s">
        <v>2191</v>
      </c>
      <c r="S118" s="7" t="s">
        <v>2192</v>
      </c>
      <c r="T118" s="7" t="s">
        <v>2193</v>
      </c>
      <c r="U118" s="7"/>
      <c r="V118" s="7"/>
      <c r="W118" s="7"/>
      <c r="X118" s="7"/>
      <c r="Y118" s="7"/>
      <c r="Z118" s="7"/>
      <c r="AA118" s="7" t="s">
        <v>2194</v>
      </c>
      <c r="AB118" s="7"/>
      <c r="AC118" s="7"/>
      <c r="AD118" s="7" t="s">
        <v>78</v>
      </c>
      <c r="AE118" s="7"/>
      <c r="AF118" s="7" t="s">
        <v>1132</v>
      </c>
      <c r="AG118" s="7" t="s">
        <v>1133</v>
      </c>
      <c r="AH118" s="7" t="s">
        <v>1134</v>
      </c>
      <c r="AI118" s="8">
        <v>219070.0</v>
      </c>
      <c r="AJ118" s="8">
        <v>1.949377E7</v>
      </c>
      <c r="AK118" s="7" t="s">
        <v>1135</v>
      </c>
      <c r="AL118" s="7"/>
      <c r="AM118" s="7"/>
      <c r="AN118" s="7" t="s">
        <v>84</v>
      </c>
      <c r="AO118" s="7" t="s">
        <v>1136</v>
      </c>
      <c r="AP118" s="7" t="s">
        <v>86</v>
      </c>
      <c r="AQ118" s="7" t="s">
        <v>87</v>
      </c>
      <c r="AR118" s="7"/>
      <c r="AS118" s="7" t="s">
        <v>4</v>
      </c>
      <c r="AT118" s="10" t="s">
        <v>2195</v>
      </c>
    </row>
    <row r="119">
      <c r="A119" s="6">
        <v>118.0</v>
      </c>
      <c r="B119" s="7"/>
      <c r="C119" s="7"/>
      <c r="D119" s="7"/>
      <c r="E119" s="7" t="s">
        <v>1654</v>
      </c>
      <c r="F119" s="8">
        <v>2025.0</v>
      </c>
      <c r="G119" s="7" t="s">
        <v>759</v>
      </c>
      <c r="H119" s="7" t="s">
        <v>2196</v>
      </c>
      <c r="I119" s="7"/>
      <c r="J119" s="7"/>
      <c r="K119" s="7"/>
      <c r="L119" s="7"/>
      <c r="M119" s="8">
        <v>0.0</v>
      </c>
      <c r="N119" s="7"/>
      <c r="O119" s="9" t="s">
        <v>2197</v>
      </c>
      <c r="P119" s="7"/>
      <c r="Q119" s="7"/>
      <c r="R119" s="7" t="s">
        <v>1740</v>
      </c>
      <c r="S119" s="7"/>
      <c r="T119" s="7"/>
      <c r="U119" s="7"/>
      <c r="V119" s="7"/>
      <c r="W119" s="7"/>
      <c r="X119" s="7"/>
      <c r="Y119" s="7"/>
      <c r="Z119" s="7"/>
      <c r="AA119" s="7"/>
      <c r="AB119" s="7"/>
      <c r="AC119" s="7" t="s">
        <v>770</v>
      </c>
      <c r="AD119" s="7" t="s">
        <v>175</v>
      </c>
      <c r="AE119" s="7"/>
      <c r="AF119" s="7" t="s">
        <v>1654</v>
      </c>
      <c r="AG119" s="7" t="s">
        <v>1655</v>
      </c>
      <c r="AH119" s="7" t="s">
        <v>1656</v>
      </c>
      <c r="AI119" s="8">
        <v>337239.0</v>
      </c>
      <c r="AJ119" s="8">
        <v>2.367337E7</v>
      </c>
      <c r="AK119" s="7" t="s">
        <v>2198</v>
      </c>
      <c r="AL119" s="7"/>
      <c r="AM119" s="7"/>
      <c r="AN119" s="7" t="s">
        <v>84</v>
      </c>
      <c r="AO119" s="7" t="s">
        <v>775</v>
      </c>
      <c r="AP119" s="7" t="s">
        <v>180</v>
      </c>
      <c r="AQ119" s="7" t="s">
        <v>87</v>
      </c>
      <c r="AR119" s="7"/>
      <c r="AS119" s="7" t="s">
        <v>4</v>
      </c>
      <c r="AT119" s="10" t="s">
        <v>2199</v>
      </c>
    </row>
    <row r="120">
      <c r="A120" s="11">
        <v>119.0</v>
      </c>
      <c r="B120" s="12" t="s">
        <v>2200</v>
      </c>
      <c r="C120" s="12" t="s">
        <v>2201</v>
      </c>
      <c r="D120" s="12" t="s">
        <v>2202</v>
      </c>
      <c r="E120" s="12" t="s">
        <v>2203</v>
      </c>
      <c r="F120" s="13">
        <v>2025.0</v>
      </c>
      <c r="G120" s="12" t="s">
        <v>211</v>
      </c>
      <c r="H120" s="12"/>
      <c r="I120" s="12"/>
      <c r="J120" s="12"/>
      <c r="K120" s="13">
        <v>308.0</v>
      </c>
      <c r="L120" s="13">
        <v>318.0</v>
      </c>
      <c r="M120" s="13">
        <v>0.0</v>
      </c>
      <c r="N120" s="12" t="s">
        <v>2204</v>
      </c>
      <c r="O120" s="14" t="s">
        <v>2205</v>
      </c>
      <c r="P120" s="12" t="s">
        <v>2206</v>
      </c>
      <c r="Q120" s="12" t="s">
        <v>2207</v>
      </c>
      <c r="R120" s="12" t="s">
        <v>2208</v>
      </c>
      <c r="S120" s="12"/>
      <c r="T120" s="12" t="s">
        <v>2209</v>
      </c>
      <c r="U120" s="12"/>
      <c r="V120" s="12"/>
      <c r="W120" s="12"/>
      <c r="X120" s="12"/>
      <c r="Y120" s="12"/>
      <c r="Z120" s="12"/>
      <c r="AA120" s="12" t="s">
        <v>2210</v>
      </c>
      <c r="AB120" s="12" t="s">
        <v>2211</v>
      </c>
      <c r="AC120" s="12" t="s">
        <v>221</v>
      </c>
      <c r="AD120" s="12" t="s">
        <v>222</v>
      </c>
      <c r="AE120" s="12" t="s">
        <v>223</v>
      </c>
      <c r="AF120" s="12" t="s">
        <v>224</v>
      </c>
      <c r="AG120" s="12" t="s">
        <v>225</v>
      </c>
      <c r="AH120" s="12" t="s">
        <v>226</v>
      </c>
      <c r="AI120" s="13">
        <v>211130.0</v>
      </c>
      <c r="AJ120" s="13">
        <v>1.5397521E7</v>
      </c>
      <c r="AK120" s="12" t="s">
        <v>227</v>
      </c>
      <c r="AL120" s="12"/>
      <c r="AM120" s="12"/>
      <c r="AN120" s="12" t="s">
        <v>84</v>
      </c>
      <c r="AO120" s="12" t="s">
        <v>228</v>
      </c>
      <c r="AP120" s="12" t="s">
        <v>86</v>
      </c>
      <c r="AQ120" s="12" t="s">
        <v>87</v>
      </c>
      <c r="AR120" s="12" t="s">
        <v>205</v>
      </c>
      <c r="AS120" s="12" t="s">
        <v>4</v>
      </c>
      <c r="AT120" s="15" t="s">
        <v>2212</v>
      </c>
    </row>
  </sheetData>
  <hyperlinks>
    <hyperlink r:id="rId1" ref="O2"/>
    <hyperlink r:id="rId2" ref="O3"/>
    <hyperlink r:id="rId3" ref="O4"/>
    <hyperlink r:id="rId4" ref="O5"/>
    <hyperlink r:id="rId5" ref="O6"/>
    <hyperlink r:id="rId6" ref="O7"/>
    <hyperlink r:id="rId7" ref="O8"/>
    <hyperlink r:id="rId8" ref="O9"/>
    <hyperlink r:id="rId9" ref="O10"/>
    <hyperlink r:id="rId10" ref="O11"/>
    <hyperlink r:id="rId11" ref="O12"/>
    <hyperlink r:id="rId12" ref="O13"/>
    <hyperlink r:id="rId13" ref="O14"/>
    <hyperlink r:id="rId14" ref="O15"/>
    <hyperlink r:id="rId15" ref="O16"/>
    <hyperlink r:id="rId16" ref="O17"/>
    <hyperlink r:id="rId17" ref="O18"/>
    <hyperlink r:id="rId18" ref="O19"/>
    <hyperlink r:id="rId19" ref="O20"/>
    <hyperlink r:id="rId20" ref="O21"/>
    <hyperlink r:id="rId21" ref="O22"/>
    <hyperlink r:id="rId22" ref="O23"/>
    <hyperlink r:id="rId23" ref="O24"/>
    <hyperlink r:id="rId24" ref="O25"/>
    <hyperlink r:id="rId25" ref="O26"/>
    <hyperlink r:id="rId26" ref="O27"/>
    <hyperlink r:id="rId27" ref="O28"/>
    <hyperlink r:id="rId28" ref="O29"/>
    <hyperlink r:id="rId29" ref="O30"/>
    <hyperlink r:id="rId30" ref="O31"/>
    <hyperlink r:id="rId31" ref="O32"/>
    <hyperlink r:id="rId32" ref="O33"/>
    <hyperlink r:id="rId33" ref="O34"/>
    <hyperlink r:id="rId34" ref="O35"/>
    <hyperlink r:id="rId35" ref="O36"/>
    <hyperlink r:id="rId36" ref="O37"/>
    <hyperlink r:id="rId37" ref="O38"/>
    <hyperlink r:id="rId38" ref="O39"/>
    <hyperlink r:id="rId39" ref="O40"/>
    <hyperlink r:id="rId40" ref="O41"/>
    <hyperlink r:id="rId41" ref="O42"/>
    <hyperlink r:id="rId42" ref="O43"/>
    <hyperlink r:id="rId43" ref="O44"/>
    <hyperlink r:id="rId44" ref="O45"/>
    <hyperlink r:id="rId45" ref="O46"/>
    <hyperlink r:id="rId46" ref="O47"/>
    <hyperlink r:id="rId47" ref="O48"/>
    <hyperlink r:id="rId48" ref="O49"/>
    <hyperlink r:id="rId49" ref="O50"/>
    <hyperlink r:id="rId50" ref="O51"/>
    <hyperlink r:id="rId51" ref="O52"/>
    <hyperlink r:id="rId52" ref="O53"/>
    <hyperlink r:id="rId53" ref="O54"/>
    <hyperlink r:id="rId54" ref="O55"/>
    <hyperlink r:id="rId55" ref="O56"/>
    <hyperlink r:id="rId56" ref="O57"/>
    <hyperlink r:id="rId57" ref="O58"/>
    <hyperlink r:id="rId58" ref="O59"/>
    <hyperlink r:id="rId59" ref="O60"/>
    <hyperlink r:id="rId60" ref="O61"/>
    <hyperlink r:id="rId61" ref="O62"/>
    <hyperlink r:id="rId62" ref="O63"/>
    <hyperlink r:id="rId63" ref="O64"/>
    <hyperlink r:id="rId64" ref="O65"/>
    <hyperlink r:id="rId65" ref="O66"/>
    <hyperlink r:id="rId66" ref="O67"/>
    <hyperlink r:id="rId67" ref="O68"/>
    <hyperlink r:id="rId68" ref="O69"/>
    <hyperlink r:id="rId69" ref="O70"/>
    <hyperlink r:id="rId70" ref="O71"/>
    <hyperlink r:id="rId71" ref="O72"/>
    <hyperlink r:id="rId72" ref="O73"/>
    <hyperlink r:id="rId73" ref="O74"/>
    <hyperlink r:id="rId74" ref="O75"/>
    <hyperlink r:id="rId75" ref="O76"/>
    <hyperlink r:id="rId76" ref="O77"/>
    <hyperlink r:id="rId77" ref="O78"/>
    <hyperlink r:id="rId78" ref="O79"/>
    <hyperlink r:id="rId79" ref="O80"/>
    <hyperlink r:id="rId80" ref="O81"/>
    <hyperlink r:id="rId81" ref="O82"/>
    <hyperlink r:id="rId82" ref="O83"/>
    <hyperlink r:id="rId83" ref="O84"/>
    <hyperlink r:id="rId84" ref="O85"/>
    <hyperlink r:id="rId85" ref="O86"/>
    <hyperlink r:id="rId86" ref="O87"/>
    <hyperlink r:id="rId87" ref="O88"/>
    <hyperlink r:id="rId88" ref="O89"/>
    <hyperlink r:id="rId89" ref="O90"/>
    <hyperlink r:id="rId90" ref="O91"/>
    <hyperlink r:id="rId91" ref="O92"/>
    <hyperlink r:id="rId92" ref="O93"/>
    <hyperlink r:id="rId93" ref="O94"/>
    <hyperlink r:id="rId94" ref="O95"/>
    <hyperlink r:id="rId95" ref="O96"/>
    <hyperlink r:id="rId96" ref="O97"/>
    <hyperlink r:id="rId97" ref="O98"/>
    <hyperlink r:id="rId98" ref="O99"/>
    <hyperlink r:id="rId99" ref="O100"/>
    <hyperlink r:id="rId100" ref="O101"/>
    <hyperlink r:id="rId101" ref="O102"/>
    <hyperlink r:id="rId102" ref="O103"/>
    <hyperlink r:id="rId103" ref="O104"/>
    <hyperlink r:id="rId104" ref="O105"/>
    <hyperlink r:id="rId105" ref="O106"/>
    <hyperlink r:id="rId106" ref="O107"/>
    <hyperlink r:id="rId107" ref="O108"/>
    <hyperlink r:id="rId108" ref="O109"/>
    <hyperlink r:id="rId109" ref="O110"/>
    <hyperlink r:id="rId110" ref="O111"/>
    <hyperlink r:id="rId111" ref="O112"/>
    <hyperlink r:id="rId112" ref="O113"/>
    <hyperlink r:id="rId113" ref="O114"/>
    <hyperlink r:id="rId114" ref="O115"/>
    <hyperlink r:id="rId115" ref="O116"/>
    <hyperlink r:id="rId116" ref="O117"/>
    <hyperlink r:id="rId117" ref="O118"/>
    <hyperlink r:id="rId118" ref="O119"/>
    <hyperlink r:id="rId119" ref="O120"/>
  </hyperlinks>
  <drawing r:id="rId12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8.25"/>
    <col hidden="1" min="3" max="4" width="12.63"/>
    <col customWidth="1" min="5" max="5" width="105.38"/>
    <col customWidth="1" min="6" max="6" width="4.75"/>
    <col hidden="1" min="8" max="12" width="12.63"/>
    <col customWidth="1" min="13" max="13" width="7.63"/>
    <col hidden="1" min="14" max="14" width="12.63"/>
    <col hidden="1" min="16" max="17" width="12.63"/>
    <col hidden="1" min="19" max="19" width="12.63"/>
    <col hidden="1" min="21" max="29" width="12.63"/>
    <col hidden="1" min="31" max="31" width="12.63"/>
    <col hidden="1" min="35" max="39" width="12.63"/>
    <col hidden="1" min="41" max="41" width="12.63"/>
    <col hidden="1" min="43" max="43" width="12.63"/>
    <col hidden="1" min="45" max="46" width="12.63"/>
  </cols>
  <sheetData>
    <row r="1">
      <c r="A1" s="16" t="s">
        <v>19</v>
      </c>
      <c r="B1" s="17" t="s">
        <v>20</v>
      </c>
      <c r="C1" s="17" t="s">
        <v>21</v>
      </c>
      <c r="D1" s="17" t="s">
        <v>22</v>
      </c>
      <c r="E1" s="17" t="s">
        <v>23</v>
      </c>
      <c r="F1" s="17" t="s">
        <v>24</v>
      </c>
      <c r="G1" s="17" t="s">
        <v>25</v>
      </c>
      <c r="H1" s="17" t="s">
        <v>26</v>
      </c>
      <c r="I1" s="17" t="s">
        <v>27</v>
      </c>
      <c r="J1" s="17" t="s">
        <v>28</v>
      </c>
      <c r="K1" s="17" t="s">
        <v>29</v>
      </c>
      <c r="L1" s="17" t="s">
        <v>30</v>
      </c>
      <c r="M1" s="17" t="s">
        <v>31</v>
      </c>
      <c r="N1" s="17" t="s">
        <v>32</v>
      </c>
      <c r="O1" s="17" t="s">
        <v>33</v>
      </c>
      <c r="P1" s="17" t="s">
        <v>34</v>
      </c>
      <c r="Q1" s="17" t="s">
        <v>35</v>
      </c>
      <c r="R1" s="17" t="s">
        <v>36</v>
      </c>
      <c r="S1" s="17" t="s">
        <v>37</v>
      </c>
      <c r="T1" s="17" t="s">
        <v>38</v>
      </c>
      <c r="U1" s="17" t="s">
        <v>39</v>
      </c>
      <c r="V1" s="17" t="s">
        <v>40</v>
      </c>
      <c r="W1" s="17" t="s">
        <v>41</v>
      </c>
      <c r="X1" s="17" t="s">
        <v>42</v>
      </c>
      <c r="Y1" s="17" t="s">
        <v>43</v>
      </c>
      <c r="Z1" s="17" t="s">
        <v>44</v>
      </c>
      <c r="AA1" s="17" t="s">
        <v>45</v>
      </c>
      <c r="AB1" s="17" t="s">
        <v>46</v>
      </c>
      <c r="AC1" s="17" t="s">
        <v>47</v>
      </c>
      <c r="AD1" s="17" t="s">
        <v>48</v>
      </c>
      <c r="AE1" s="17" t="s">
        <v>49</v>
      </c>
      <c r="AF1" s="17" t="s">
        <v>50</v>
      </c>
      <c r="AG1" s="17" t="s">
        <v>51</v>
      </c>
      <c r="AH1" s="17" t="s">
        <v>52</v>
      </c>
      <c r="AI1" s="17" t="s">
        <v>53</v>
      </c>
      <c r="AJ1" s="17" t="s">
        <v>54</v>
      </c>
      <c r="AK1" s="17" t="s">
        <v>55</v>
      </c>
      <c r="AL1" s="17" t="s">
        <v>56</v>
      </c>
      <c r="AM1" s="17" t="s">
        <v>57</v>
      </c>
      <c r="AN1" s="17" t="s">
        <v>58</v>
      </c>
      <c r="AO1" s="17" t="s">
        <v>59</v>
      </c>
      <c r="AP1" s="17" t="s">
        <v>60</v>
      </c>
      <c r="AQ1" s="17" t="s">
        <v>61</v>
      </c>
      <c r="AR1" s="17" t="s">
        <v>62</v>
      </c>
      <c r="AS1" s="17" t="s">
        <v>63</v>
      </c>
      <c r="AT1" s="18" t="s">
        <v>64</v>
      </c>
      <c r="AU1" s="19" t="s">
        <v>2213</v>
      </c>
      <c r="AV1" s="19" t="s">
        <v>2214</v>
      </c>
      <c r="AW1" s="19" t="s">
        <v>2215</v>
      </c>
      <c r="AX1" s="19" t="s">
        <v>2216</v>
      </c>
      <c r="AY1" s="19" t="s">
        <v>2217</v>
      </c>
      <c r="AZ1" s="19" t="s">
        <v>2218</v>
      </c>
      <c r="BA1" s="19" t="s">
        <v>2219</v>
      </c>
    </row>
    <row r="2">
      <c r="A2" s="6">
        <v>1.0</v>
      </c>
      <c r="B2" s="7" t="s">
        <v>65</v>
      </c>
      <c r="C2" s="7" t="s">
        <v>66</v>
      </c>
      <c r="D2" s="8">
        <v>5.85766295E10</v>
      </c>
      <c r="E2" s="7" t="s">
        <v>67</v>
      </c>
      <c r="F2" s="8">
        <v>2025.0</v>
      </c>
      <c r="G2" s="7" t="s">
        <v>68</v>
      </c>
      <c r="H2" s="7"/>
      <c r="I2" s="7"/>
      <c r="J2" s="7"/>
      <c r="K2" s="8">
        <v>208.0</v>
      </c>
      <c r="L2" s="8">
        <v>210.0</v>
      </c>
      <c r="M2" s="8">
        <v>0.0</v>
      </c>
      <c r="N2" s="7" t="s">
        <v>69</v>
      </c>
      <c r="O2" s="9" t="s">
        <v>70</v>
      </c>
      <c r="P2" s="7" t="s">
        <v>71</v>
      </c>
      <c r="Q2" s="7" t="s">
        <v>72</v>
      </c>
      <c r="R2" s="7" t="s">
        <v>73</v>
      </c>
      <c r="S2" s="7" t="s">
        <v>74</v>
      </c>
      <c r="T2" s="7" t="s">
        <v>75</v>
      </c>
      <c r="U2" s="7"/>
      <c r="V2" s="7"/>
      <c r="W2" s="7"/>
      <c r="X2" s="7"/>
      <c r="Y2" s="7"/>
      <c r="Z2" s="7"/>
      <c r="AA2" s="7" t="s">
        <v>76</v>
      </c>
      <c r="AB2" s="7" t="s">
        <v>77</v>
      </c>
      <c r="AC2" s="7"/>
      <c r="AD2" s="7" t="s">
        <v>78</v>
      </c>
      <c r="AE2" s="7"/>
      <c r="AF2" s="7" t="s">
        <v>79</v>
      </c>
      <c r="AG2" s="7" t="s">
        <v>80</v>
      </c>
      <c r="AH2" s="7" t="s">
        <v>81</v>
      </c>
      <c r="AI2" s="8">
        <v>209532.0</v>
      </c>
      <c r="AJ2" s="8">
        <v>2705257.0</v>
      </c>
      <c r="AK2" s="7" t="s">
        <v>82</v>
      </c>
      <c r="AL2" s="7" t="s">
        <v>83</v>
      </c>
      <c r="AM2" s="7"/>
      <c r="AN2" s="7" t="s">
        <v>84</v>
      </c>
      <c r="AO2" s="7" t="s">
        <v>85</v>
      </c>
      <c r="AP2" s="7" t="s">
        <v>86</v>
      </c>
      <c r="AQ2" s="7" t="s">
        <v>87</v>
      </c>
      <c r="AR2" s="7"/>
      <c r="AS2" s="7" t="s">
        <v>4</v>
      </c>
      <c r="AT2" s="10" t="s">
        <v>88</v>
      </c>
      <c r="AU2" s="7" t="str">
        <f t="shared" ref="AU2:AU120" si="1">IF(COUNTIF($E$2:$E$120, E2) &gt; 1, "X", "")</f>
        <v/>
      </c>
      <c r="AV2" s="20"/>
      <c r="AW2" s="20" t="s">
        <v>2220</v>
      </c>
      <c r="AX2" s="7"/>
      <c r="AY2" s="7"/>
      <c r="AZ2" s="20"/>
      <c r="BA2" s="20"/>
    </row>
    <row r="3">
      <c r="A3" s="6">
        <v>2.0</v>
      </c>
      <c r="B3" s="7" t="s">
        <v>89</v>
      </c>
      <c r="C3" s="7" t="s">
        <v>90</v>
      </c>
      <c r="D3" s="7" t="s">
        <v>91</v>
      </c>
      <c r="E3" s="7" t="s">
        <v>92</v>
      </c>
      <c r="F3" s="8">
        <v>2024.0</v>
      </c>
      <c r="G3" s="7" t="s">
        <v>93</v>
      </c>
      <c r="H3" s="7"/>
      <c r="I3" s="7"/>
      <c r="J3" s="7"/>
      <c r="K3" s="8">
        <v>47.0</v>
      </c>
      <c r="L3" s="8">
        <v>51.0</v>
      </c>
      <c r="M3" s="8">
        <v>15.0</v>
      </c>
      <c r="N3" s="7" t="s">
        <v>94</v>
      </c>
      <c r="O3" s="9" t="s">
        <v>95</v>
      </c>
      <c r="P3" s="7" t="s">
        <v>96</v>
      </c>
      <c r="Q3" s="7" t="s">
        <v>97</v>
      </c>
      <c r="R3" s="7" t="s">
        <v>98</v>
      </c>
      <c r="S3" s="7" t="s">
        <v>99</v>
      </c>
      <c r="T3" s="7" t="s">
        <v>100</v>
      </c>
      <c r="U3" s="7"/>
      <c r="V3" s="7"/>
      <c r="W3" s="7"/>
      <c r="X3" s="7"/>
      <c r="Y3" s="7" t="s">
        <v>101</v>
      </c>
      <c r="Z3" s="7" t="s">
        <v>102</v>
      </c>
      <c r="AA3" s="7" t="s">
        <v>103</v>
      </c>
      <c r="AB3" s="7" t="s">
        <v>104</v>
      </c>
      <c r="AC3" s="7"/>
      <c r="AD3" s="7" t="s">
        <v>78</v>
      </c>
      <c r="AE3" s="7" t="s">
        <v>105</v>
      </c>
      <c r="AF3" s="7" t="s">
        <v>106</v>
      </c>
      <c r="AG3" s="7" t="s">
        <v>107</v>
      </c>
      <c r="AH3" s="7" t="s">
        <v>108</v>
      </c>
      <c r="AI3" s="8">
        <v>200337.0</v>
      </c>
      <c r="AJ3" s="8">
        <v>2.6437147E7</v>
      </c>
      <c r="AK3" s="7" t="s">
        <v>109</v>
      </c>
      <c r="AL3" s="7"/>
      <c r="AM3" s="7"/>
      <c r="AN3" s="7" t="s">
        <v>84</v>
      </c>
      <c r="AO3" s="7" t="s">
        <v>110</v>
      </c>
      <c r="AP3" s="7" t="s">
        <v>86</v>
      </c>
      <c r="AQ3" s="7" t="s">
        <v>87</v>
      </c>
      <c r="AR3" s="7" t="s">
        <v>111</v>
      </c>
      <c r="AS3" s="7" t="s">
        <v>4</v>
      </c>
      <c r="AT3" s="10" t="s">
        <v>112</v>
      </c>
      <c r="AU3" s="7" t="str">
        <f t="shared" si="1"/>
        <v/>
      </c>
      <c r="AV3" s="20"/>
      <c r="AW3" s="7"/>
      <c r="AX3" s="7"/>
      <c r="AY3" s="20"/>
      <c r="AZ3" s="20" t="s">
        <v>2220</v>
      </c>
      <c r="BA3" s="20" t="s">
        <v>2220</v>
      </c>
    </row>
    <row r="4">
      <c r="A4" s="6">
        <v>3.0</v>
      </c>
      <c r="B4" s="7" t="s">
        <v>113</v>
      </c>
      <c r="C4" s="7" t="s">
        <v>114</v>
      </c>
      <c r="D4" s="7" t="s">
        <v>115</v>
      </c>
      <c r="E4" s="7" t="s">
        <v>116</v>
      </c>
      <c r="F4" s="8">
        <v>2024.0</v>
      </c>
      <c r="G4" s="7" t="s">
        <v>117</v>
      </c>
      <c r="H4" s="8">
        <v>36.0</v>
      </c>
      <c r="I4" s="8">
        <v>2.0</v>
      </c>
      <c r="J4" s="8">
        <v>101865.0</v>
      </c>
      <c r="K4" s="7"/>
      <c r="L4" s="7"/>
      <c r="M4" s="8">
        <v>10.0</v>
      </c>
      <c r="N4" s="7" t="s">
        <v>118</v>
      </c>
      <c r="O4" s="9" t="s">
        <v>119</v>
      </c>
      <c r="P4" s="7" t="s">
        <v>120</v>
      </c>
      <c r="Q4" s="7" t="s">
        <v>121</v>
      </c>
      <c r="R4" s="7" t="s">
        <v>122</v>
      </c>
      <c r="S4" s="7" t="s">
        <v>123</v>
      </c>
      <c r="T4" s="7"/>
      <c r="U4" s="7"/>
      <c r="V4" s="7"/>
      <c r="W4" s="7"/>
      <c r="X4" s="7"/>
      <c r="Y4" s="7"/>
      <c r="Z4" s="7"/>
      <c r="AA4" s="7" t="s">
        <v>124</v>
      </c>
      <c r="AB4" s="7" t="s">
        <v>125</v>
      </c>
      <c r="AC4" s="7"/>
      <c r="AD4" s="7" t="s">
        <v>126</v>
      </c>
      <c r="AE4" s="7"/>
      <c r="AF4" s="7"/>
      <c r="AG4" s="7"/>
      <c r="AH4" s="7"/>
      <c r="AI4" s="7"/>
      <c r="AJ4" s="8">
        <v>1.3191578E7</v>
      </c>
      <c r="AK4" s="7"/>
      <c r="AL4" s="7"/>
      <c r="AM4" s="7"/>
      <c r="AN4" s="7" t="s">
        <v>84</v>
      </c>
      <c r="AO4" s="7" t="s">
        <v>127</v>
      </c>
      <c r="AP4" s="7" t="s">
        <v>128</v>
      </c>
      <c r="AQ4" s="7" t="s">
        <v>87</v>
      </c>
      <c r="AR4" s="7" t="s">
        <v>129</v>
      </c>
      <c r="AS4" s="7" t="s">
        <v>4</v>
      </c>
      <c r="AT4" s="10" t="s">
        <v>130</v>
      </c>
      <c r="AU4" s="7" t="str">
        <f t="shared" si="1"/>
        <v/>
      </c>
      <c r="AV4" s="20" t="s">
        <v>2220</v>
      </c>
      <c r="AW4" s="20"/>
      <c r="AX4" s="7"/>
      <c r="AY4" s="7"/>
      <c r="AZ4" s="7"/>
      <c r="BA4" s="7"/>
    </row>
    <row r="5">
      <c r="A5" s="6">
        <v>4.0</v>
      </c>
      <c r="B5" s="7" t="s">
        <v>131</v>
      </c>
      <c r="C5" s="7" t="s">
        <v>132</v>
      </c>
      <c r="D5" s="7" t="s">
        <v>133</v>
      </c>
      <c r="E5" s="7" t="s">
        <v>134</v>
      </c>
      <c r="F5" s="8">
        <v>2025.0</v>
      </c>
      <c r="G5" s="7" t="s">
        <v>135</v>
      </c>
      <c r="H5" s="7"/>
      <c r="I5" s="7"/>
      <c r="J5" s="7"/>
      <c r="K5" s="7"/>
      <c r="L5" s="7"/>
      <c r="M5" s="8">
        <v>0.0</v>
      </c>
      <c r="N5" s="7" t="s">
        <v>136</v>
      </c>
      <c r="O5" s="9" t="s">
        <v>137</v>
      </c>
      <c r="P5" s="7" t="s">
        <v>138</v>
      </c>
      <c r="Q5" s="7" t="s">
        <v>139</v>
      </c>
      <c r="R5" s="7" t="s">
        <v>140</v>
      </c>
      <c r="S5" s="7" t="s">
        <v>141</v>
      </c>
      <c r="T5" s="7" t="s">
        <v>142</v>
      </c>
      <c r="U5" s="7"/>
      <c r="V5" s="7"/>
      <c r="W5" s="7"/>
      <c r="X5" s="7"/>
      <c r="Y5" s="7"/>
      <c r="Z5" s="7"/>
      <c r="AA5" s="7" t="s">
        <v>143</v>
      </c>
      <c r="AB5" s="7"/>
      <c r="AC5" s="7"/>
      <c r="AD5" s="7" t="s">
        <v>144</v>
      </c>
      <c r="AE5" s="7"/>
      <c r="AF5" s="7" t="s">
        <v>135</v>
      </c>
      <c r="AG5" s="7" t="s">
        <v>145</v>
      </c>
      <c r="AH5" s="7" t="s">
        <v>146</v>
      </c>
      <c r="AI5" s="8">
        <v>214381.0</v>
      </c>
      <c r="AJ5" s="7"/>
      <c r="AK5" s="7" t="s">
        <v>147</v>
      </c>
      <c r="AL5" s="7"/>
      <c r="AM5" s="7"/>
      <c r="AN5" s="7" t="s">
        <v>84</v>
      </c>
      <c r="AO5" s="7" t="s">
        <v>148</v>
      </c>
      <c r="AP5" s="7" t="s">
        <v>86</v>
      </c>
      <c r="AQ5" s="7" t="s">
        <v>87</v>
      </c>
      <c r="AR5" s="7"/>
      <c r="AS5" s="7" t="s">
        <v>4</v>
      </c>
      <c r="AT5" s="10" t="s">
        <v>149</v>
      </c>
      <c r="AU5" s="7" t="str">
        <f t="shared" si="1"/>
        <v/>
      </c>
      <c r="AV5" s="7"/>
      <c r="AW5" s="7"/>
      <c r="AX5" s="20" t="s">
        <v>2220</v>
      </c>
      <c r="AY5" s="7"/>
      <c r="AZ5" s="7"/>
      <c r="BA5" s="7"/>
    </row>
    <row r="6">
      <c r="A6" s="6">
        <v>5.0</v>
      </c>
      <c r="B6" s="7" t="s">
        <v>150</v>
      </c>
      <c r="C6" s="7" t="s">
        <v>151</v>
      </c>
      <c r="D6" s="7" t="s">
        <v>152</v>
      </c>
      <c r="E6" s="7" t="s">
        <v>153</v>
      </c>
      <c r="F6" s="8">
        <v>2024.0</v>
      </c>
      <c r="G6" s="7" t="s">
        <v>154</v>
      </c>
      <c r="H6" s="7"/>
      <c r="I6" s="7"/>
      <c r="J6" s="7"/>
      <c r="K6" s="7"/>
      <c r="L6" s="7"/>
      <c r="M6" s="8">
        <v>2.0</v>
      </c>
      <c r="N6" s="7" t="s">
        <v>155</v>
      </c>
      <c r="O6" s="9" t="s">
        <v>156</v>
      </c>
      <c r="P6" s="7" t="s">
        <v>157</v>
      </c>
      <c r="Q6" s="7" t="s">
        <v>158</v>
      </c>
      <c r="R6" s="7" t="s">
        <v>159</v>
      </c>
      <c r="S6" s="7"/>
      <c r="T6" s="7" t="s">
        <v>160</v>
      </c>
      <c r="U6" s="7"/>
      <c r="V6" s="7"/>
      <c r="W6" s="7"/>
      <c r="X6" s="7"/>
      <c r="Y6" s="7"/>
      <c r="Z6" s="7"/>
      <c r="AA6" s="7" t="s">
        <v>161</v>
      </c>
      <c r="AB6" s="7"/>
      <c r="AC6" s="7"/>
      <c r="AD6" s="7" t="s">
        <v>162</v>
      </c>
      <c r="AE6" s="7"/>
      <c r="AF6" s="7" t="s">
        <v>163</v>
      </c>
      <c r="AG6" s="7" t="s">
        <v>164</v>
      </c>
      <c r="AH6" s="7" t="s">
        <v>165</v>
      </c>
      <c r="AI6" s="8">
        <v>205060.0</v>
      </c>
      <c r="AJ6" s="7"/>
      <c r="AK6" s="7" t="s">
        <v>166</v>
      </c>
      <c r="AL6" s="7"/>
      <c r="AM6" s="7"/>
      <c r="AN6" s="7" t="s">
        <v>84</v>
      </c>
      <c r="AO6" s="7" t="s">
        <v>167</v>
      </c>
      <c r="AP6" s="7" t="s">
        <v>86</v>
      </c>
      <c r="AQ6" s="7" t="s">
        <v>87</v>
      </c>
      <c r="AR6" s="7"/>
      <c r="AS6" s="7" t="s">
        <v>4</v>
      </c>
      <c r="AT6" s="10" t="s">
        <v>168</v>
      </c>
      <c r="AU6" s="7" t="str">
        <f t="shared" si="1"/>
        <v/>
      </c>
      <c r="AV6" s="7"/>
      <c r="AW6" s="20" t="s">
        <v>2220</v>
      </c>
      <c r="AX6" s="20"/>
      <c r="AY6" s="7"/>
      <c r="AZ6" s="7"/>
      <c r="BA6" s="7"/>
    </row>
    <row r="7">
      <c r="A7" s="6">
        <v>6.0</v>
      </c>
      <c r="B7" s="7"/>
      <c r="C7" s="7"/>
      <c r="D7" s="7"/>
      <c r="E7" s="7" t="s">
        <v>169</v>
      </c>
      <c r="F7" s="8">
        <v>2024.0</v>
      </c>
      <c r="G7" s="7" t="s">
        <v>170</v>
      </c>
      <c r="H7" s="7" t="s">
        <v>171</v>
      </c>
      <c r="I7" s="7"/>
      <c r="J7" s="7"/>
      <c r="K7" s="7"/>
      <c r="L7" s="7"/>
      <c r="M7" s="8">
        <v>0.0</v>
      </c>
      <c r="N7" s="7"/>
      <c r="O7" s="9" t="s">
        <v>172</v>
      </c>
      <c r="P7" s="7"/>
      <c r="Q7" s="7"/>
      <c r="R7" s="7" t="s">
        <v>173</v>
      </c>
      <c r="S7" s="7"/>
      <c r="T7" s="7"/>
      <c r="U7" s="7"/>
      <c r="V7" s="7"/>
      <c r="W7" s="7"/>
      <c r="X7" s="7"/>
      <c r="Y7" s="7"/>
      <c r="Z7" s="7"/>
      <c r="AA7" s="7"/>
      <c r="AB7" s="7"/>
      <c r="AC7" s="7" t="s">
        <v>174</v>
      </c>
      <c r="AD7" s="7" t="s">
        <v>175</v>
      </c>
      <c r="AE7" s="7"/>
      <c r="AF7" s="7" t="s">
        <v>169</v>
      </c>
      <c r="AG7" s="7" t="s">
        <v>176</v>
      </c>
      <c r="AH7" s="7" t="s">
        <v>177</v>
      </c>
      <c r="AI7" s="8">
        <v>318739.0</v>
      </c>
      <c r="AJ7" s="8">
        <v>1.8650929E7</v>
      </c>
      <c r="AK7" s="7" t="s">
        <v>178</v>
      </c>
      <c r="AL7" s="7"/>
      <c r="AM7" s="7"/>
      <c r="AN7" s="7" t="s">
        <v>84</v>
      </c>
      <c r="AO7" s="7" t="s">
        <v>179</v>
      </c>
      <c r="AP7" s="7" t="s">
        <v>180</v>
      </c>
      <c r="AQ7" s="7" t="s">
        <v>87</v>
      </c>
      <c r="AR7" s="7"/>
      <c r="AS7" s="7" t="s">
        <v>4</v>
      </c>
      <c r="AT7" s="10" t="s">
        <v>181</v>
      </c>
      <c r="AU7" s="7" t="str">
        <f t="shared" si="1"/>
        <v/>
      </c>
      <c r="AV7" s="7"/>
      <c r="AW7" s="20" t="s">
        <v>2220</v>
      </c>
      <c r="AX7" s="20"/>
      <c r="AY7" s="7"/>
      <c r="AZ7" s="7"/>
      <c r="BA7" s="7"/>
    </row>
    <row r="8">
      <c r="A8" s="6">
        <v>7.0</v>
      </c>
      <c r="B8" s="7" t="s">
        <v>182</v>
      </c>
      <c r="C8" s="7" t="s">
        <v>183</v>
      </c>
      <c r="D8" s="7" t="s">
        <v>184</v>
      </c>
      <c r="E8" s="7" t="s">
        <v>185</v>
      </c>
      <c r="F8" s="8">
        <v>2024.0</v>
      </c>
      <c r="G8" s="7" t="s">
        <v>186</v>
      </c>
      <c r="H8" s="7"/>
      <c r="I8" s="7"/>
      <c r="J8" s="7"/>
      <c r="K8" s="8">
        <v>844.0</v>
      </c>
      <c r="L8" s="8">
        <v>856.0</v>
      </c>
      <c r="M8" s="8">
        <v>4.0</v>
      </c>
      <c r="N8" s="7" t="s">
        <v>187</v>
      </c>
      <c r="O8" s="9" t="s">
        <v>188</v>
      </c>
      <c r="P8" s="7" t="s">
        <v>189</v>
      </c>
      <c r="Q8" s="7" t="s">
        <v>190</v>
      </c>
      <c r="R8" s="7" t="s">
        <v>191</v>
      </c>
      <c r="S8" s="7" t="s">
        <v>192</v>
      </c>
      <c r="T8" s="7" t="s">
        <v>193</v>
      </c>
      <c r="U8" s="7"/>
      <c r="V8" s="7"/>
      <c r="W8" s="7"/>
      <c r="X8" s="7"/>
      <c r="Y8" s="7" t="s">
        <v>194</v>
      </c>
      <c r="Z8" s="7" t="s">
        <v>195</v>
      </c>
      <c r="AA8" s="7" t="s">
        <v>196</v>
      </c>
      <c r="AB8" s="7" t="s">
        <v>197</v>
      </c>
      <c r="AC8" s="7"/>
      <c r="AD8" s="7" t="s">
        <v>198</v>
      </c>
      <c r="AE8" s="7" t="s">
        <v>199</v>
      </c>
      <c r="AF8" s="7" t="s">
        <v>200</v>
      </c>
      <c r="AG8" s="7" t="s">
        <v>201</v>
      </c>
      <c r="AH8" s="7" t="s">
        <v>202</v>
      </c>
      <c r="AI8" s="8">
        <v>204421.0</v>
      </c>
      <c r="AJ8" s="7"/>
      <c r="AK8" s="7" t="s">
        <v>203</v>
      </c>
      <c r="AL8" s="7"/>
      <c r="AM8" s="7"/>
      <c r="AN8" s="7" t="s">
        <v>84</v>
      </c>
      <c r="AO8" s="7" t="s">
        <v>204</v>
      </c>
      <c r="AP8" s="7" t="s">
        <v>86</v>
      </c>
      <c r="AQ8" s="7" t="s">
        <v>87</v>
      </c>
      <c r="AR8" s="7" t="s">
        <v>205</v>
      </c>
      <c r="AS8" s="7" t="s">
        <v>4</v>
      </c>
      <c r="AT8" s="10" t="s">
        <v>206</v>
      </c>
      <c r="AU8" s="7" t="str">
        <f t="shared" si="1"/>
        <v/>
      </c>
      <c r="AV8" s="20" t="s">
        <v>2220</v>
      </c>
      <c r="AW8" s="20"/>
      <c r="AX8" s="7"/>
      <c r="AY8" s="7"/>
      <c r="AZ8" s="7"/>
      <c r="BA8" s="7"/>
    </row>
    <row r="9">
      <c r="A9" s="21">
        <v>8.0</v>
      </c>
      <c r="B9" s="7" t="s">
        <v>207</v>
      </c>
      <c r="C9" s="7" t="s">
        <v>208</v>
      </c>
      <c r="D9" s="7" t="s">
        <v>209</v>
      </c>
      <c r="E9" s="7" t="s">
        <v>210</v>
      </c>
      <c r="F9" s="8">
        <v>2025.0</v>
      </c>
      <c r="G9" s="7" t="s">
        <v>211</v>
      </c>
      <c r="H9" s="7"/>
      <c r="I9" s="7"/>
      <c r="J9" s="7"/>
      <c r="K9" s="8">
        <v>1368.0</v>
      </c>
      <c r="L9" s="8">
        <v>1375.0</v>
      </c>
      <c r="M9" s="8">
        <v>0.0</v>
      </c>
      <c r="N9" s="7" t="s">
        <v>212</v>
      </c>
      <c r="O9" s="9" t="s">
        <v>213</v>
      </c>
      <c r="P9" s="7" t="s">
        <v>214</v>
      </c>
      <c r="Q9" s="7" t="s">
        <v>215</v>
      </c>
      <c r="R9" s="7" t="s">
        <v>216</v>
      </c>
      <c r="S9" s="7" t="s">
        <v>217</v>
      </c>
      <c r="T9" s="7" t="s">
        <v>218</v>
      </c>
      <c r="U9" s="7"/>
      <c r="V9" s="7"/>
      <c r="W9" s="7"/>
      <c r="X9" s="7"/>
      <c r="Y9" s="7"/>
      <c r="Z9" s="7"/>
      <c r="AA9" s="7" t="s">
        <v>219</v>
      </c>
      <c r="AB9" s="7" t="s">
        <v>220</v>
      </c>
      <c r="AC9" s="7" t="s">
        <v>221</v>
      </c>
      <c r="AD9" s="7" t="s">
        <v>222</v>
      </c>
      <c r="AE9" s="7" t="s">
        <v>223</v>
      </c>
      <c r="AF9" s="7" t="s">
        <v>224</v>
      </c>
      <c r="AG9" s="7" t="s">
        <v>225</v>
      </c>
      <c r="AH9" s="7" t="s">
        <v>226</v>
      </c>
      <c r="AI9" s="8">
        <v>211130.0</v>
      </c>
      <c r="AJ9" s="8">
        <v>1.5397521E7</v>
      </c>
      <c r="AK9" s="7" t="s">
        <v>227</v>
      </c>
      <c r="AL9" s="7"/>
      <c r="AM9" s="7"/>
      <c r="AN9" s="7" t="s">
        <v>84</v>
      </c>
      <c r="AO9" s="7" t="s">
        <v>228</v>
      </c>
      <c r="AP9" s="7" t="s">
        <v>86</v>
      </c>
      <c r="AQ9" s="7" t="s">
        <v>87</v>
      </c>
      <c r="AR9" s="7" t="s">
        <v>205</v>
      </c>
      <c r="AS9" s="7" t="s">
        <v>4</v>
      </c>
      <c r="AT9" s="10" t="s">
        <v>229</v>
      </c>
      <c r="AU9" s="7" t="str">
        <f t="shared" si="1"/>
        <v/>
      </c>
      <c r="AV9" s="7"/>
      <c r="AW9" s="20" t="s">
        <v>2220</v>
      </c>
      <c r="AX9" s="7"/>
      <c r="AY9" s="7"/>
      <c r="AZ9" s="7"/>
      <c r="BA9" s="7"/>
    </row>
    <row r="10">
      <c r="A10" s="6">
        <v>9.0</v>
      </c>
      <c r="B10" s="7" t="s">
        <v>230</v>
      </c>
      <c r="C10" s="7" t="s">
        <v>231</v>
      </c>
      <c r="D10" s="7" t="s">
        <v>232</v>
      </c>
      <c r="E10" s="7" t="s">
        <v>233</v>
      </c>
      <c r="F10" s="8">
        <v>2024.0</v>
      </c>
      <c r="G10" s="7" t="s">
        <v>234</v>
      </c>
      <c r="H10" s="7"/>
      <c r="I10" s="7"/>
      <c r="J10" s="7"/>
      <c r="K10" s="8">
        <v>307.0</v>
      </c>
      <c r="L10" s="8">
        <v>308.0</v>
      </c>
      <c r="M10" s="8">
        <v>0.0</v>
      </c>
      <c r="N10" s="7" t="s">
        <v>235</v>
      </c>
      <c r="O10" s="9" t="s">
        <v>236</v>
      </c>
      <c r="P10" s="7" t="s">
        <v>237</v>
      </c>
      <c r="Q10" s="7" t="s">
        <v>238</v>
      </c>
      <c r="R10" s="7" t="s">
        <v>239</v>
      </c>
      <c r="S10" s="7"/>
      <c r="T10" s="7" t="s">
        <v>240</v>
      </c>
      <c r="U10" s="7"/>
      <c r="V10" s="7"/>
      <c r="W10" s="7"/>
      <c r="X10" s="7"/>
      <c r="Y10" s="7"/>
      <c r="Z10" s="7"/>
      <c r="AA10" s="7" t="s">
        <v>241</v>
      </c>
      <c r="AB10" s="7"/>
      <c r="AC10" s="7"/>
      <c r="AD10" s="7" t="s">
        <v>198</v>
      </c>
      <c r="AE10" s="7" t="s">
        <v>242</v>
      </c>
      <c r="AF10" s="7" t="s">
        <v>243</v>
      </c>
      <c r="AG10" s="7" t="s">
        <v>244</v>
      </c>
      <c r="AH10" s="7" t="s">
        <v>245</v>
      </c>
      <c r="AI10" s="8">
        <v>206485.0</v>
      </c>
      <c r="AJ10" s="7"/>
      <c r="AK10" s="7" t="s">
        <v>246</v>
      </c>
      <c r="AL10" s="7"/>
      <c r="AM10" s="7"/>
      <c r="AN10" s="7" t="s">
        <v>84</v>
      </c>
      <c r="AO10" s="7" t="s">
        <v>247</v>
      </c>
      <c r="AP10" s="7" t="s">
        <v>86</v>
      </c>
      <c r="AQ10" s="7" t="s">
        <v>87</v>
      </c>
      <c r="AR10" s="7"/>
      <c r="AS10" s="7" t="s">
        <v>4</v>
      </c>
      <c r="AT10" s="10" t="s">
        <v>248</v>
      </c>
      <c r="AU10" s="7" t="str">
        <f t="shared" si="1"/>
        <v/>
      </c>
      <c r="AV10" s="7"/>
      <c r="AW10" s="7"/>
      <c r="AX10" s="7"/>
      <c r="AY10" s="7"/>
      <c r="AZ10" s="20" t="s">
        <v>2220</v>
      </c>
      <c r="BA10" s="20" t="s">
        <v>2220</v>
      </c>
    </row>
    <row r="11">
      <c r="A11" s="6">
        <v>10.0</v>
      </c>
      <c r="B11" s="7" t="s">
        <v>249</v>
      </c>
      <c r="C11" s="7" t="s">
        <v>250</v>
      </c>
      <c r="D11" s="8">
        <v>5.97347611E10</v>
      </c>
      <c r="E11" s="7" t="s">
        <v>251</v>
      </c>
      <c r="F11" s="8">
        <v>2024.0</v>
      </c>
      <c r="G11" s="7" t="s">
        <v>252</v>
      </c>
      <c r="H11" s="7"/>
      <c r="I11" s="7"/>
      <c r="J11" s="7"/>
      <c r="K11" s="8">
        <v>1.0</v>
      </c>
      <c r="L11" s="8">
        <v>380.0</v>
      </c>
      <c r="M11" s="8">
        <v>2.0</v>
      </c>
      <c r="N11" s="7" t="s">
        <v>253</v>
      </c>
      <c r="O11" s="9" t="s">
        <v>254</v>
      </c>
      <c r="P11" s="7" t="s">
        <v>255</v>
      </c>
      <c r="Q11" s="7" t="s">
        <v>256</v>
      </c>
      <c r="R11" s="7" t="s">
        <v>257</v>
      </c>
      <c r="S11" s="7" t="s">
        <v>258</v>
      </c>
      <c r="T11" s="7" t="s">
        <v>259</v>
      </c>
      <c r="U11" s="7"/>
      <c r="V11" s="7"/>
      <c r="W11" s="7"/>
      <c r="X11" s="7"/>
      <c r="Y11" s="7"/>
      <c r="Z11" s="7"/>
      <c r="AA11" s="7" t="s">
        <v>260</v>
      </c>
      <c r="AB11" s="7" t="s">
        <v>261</v>
      </c>
      <c r="AC11" s="7"/>
      <c r="AD11" s="7" t="s">
        <v>262</v>
      </c>
      <c r="AE11" s="7"/>
      <c r="AF11" s="7"/>
      <c r="AG11" s="7"/>
      <c r="AH11" s="7"/>
      <c r="AI11" s="7"/>
      <c r="AJ11" s="7"/>
      <c r="AK11" s="7" t="s">
        <v>263</v>
      </c>
      <c r="AL11" s="7"/>
      <c r="AM11" s="7"/>
      <c r="AN11" s="7" t="s">
        <v>84</v>
      </c>
      <c r="AO11" s="7" t="s">
        <v>264</v>
      </c>
      <c r="AP11" s="7" t="s">
        <v>265</v>
      </c>
      <c r="AQ11" s="7" t="s">
        <v>87</v>
      </c>
      <c r="AR11" s="7" t="s">
        <v>266</v>
      </c>
      <c r="AS11" s="7" t="s">
        <v>4</v>
      </c>
      <c r="AT11" s="10" t="s">
        <v>267</v>
      </c>
      <c r="AU11" s="7" t="str">
        <f t="shared" si="1"/>
        <v/>
      </c>
      <c r="AV11" s="20" t="s">
        <v>2220</v>
      </c>
      <c r="AW11" s="20"/>
      <c r="AX11" s="7"/>
      <c r="AY11" s="7"/>
      <c r="AZ11" s="7"/>
      <c r="BA11" s="7"/>
    </row>
    <row r="12">
      <c r="A12" s="6">
        <v>11.0</v>
      </c>
      <c r="B12" s="7" t="s">
        <v>268</v>
      </c>
      <c r="C12" s="7" t="s">
        <v>269</v>
      </c>
      <c r="D12" s="7" t="s">
        <v>270</v>
      </c>
      <c r="E12" s="7" t="s">
        <v>271</v>
      </c>
      <c r="F12" s="8">
        <v>2025.0</v>
      </c>
      <c r="G12" s="7" t="s">
        <v>272</v>
      </c>
      <c r="H12" s="7"/>
      <c r="I12" s="7"/>
      <c r="J12" s="7"/>
      <c r="K12" s="8">
        <v>126.0</v>
      </c>
      <c r="L12" s="8">
        <v>133.0</v>
      </c>
      <c r="M12" s="8">
        <v>0.0</v>
      </c>
      <c r="N12" s="7" t="s">
        <v>273</v>
      </c>
      <c r="O12" s="9" t="s">
        <v>274</v>
      </c>
      <c r="P12" s="7" t="s">
        <v>275</v>
      </c>
      <c r="Q12" s="7" t="s">
        <v>276</v>
      </c>
      <c r="R12" s="7" t="s">
        <v>277</v>
      </c>
      <c r="S12" s="7" t="s">
        <v>278</v>
      </c>
      <c r="T12" s="7" t="s">
        <v>279</v>
      </c>
      <c r="U12" s="7"/>
      <c r="V12" s="7"/>
      <c r="W12" s="7"/>
      <c r="X12" s="7"/>
      <c r="Y12" s="7" t="s">
        <v>280</v>
      </c>
      <c r="Z12" s="7" t="s">
        <v>281</v>
      </c>
      <c r="AA12" s="7" t="s">
        <v>282</v>
      </c>
      <c r="AB12" s="7" t="s">
        <v>283</v>
      </c>
      <c r="AC12" s="7" t="s">
        <v>284</v>
      </c>
      <c r="AD12" s="7" t="s">
        <v>144</v>
      </c>
      <c r="AE12" s="7" t="s">
        <v>285</v>
      </c>
      <c r="AF12" s="7" t="s">
        <v>286</v>
      </c>
      <c r="AG12" s="7" t="s">
        <v>287</v>
      </c>
      <c r="AH12" s="7" t="s">
        <v>288</v>
      </c>
      <c r="AI12" s="8">
        <v>212793.0</v>
      </c>
      <c r="AJ12" s="7"/>
      <c r="AK12" s="7" t="s">
        <v>289</v>
      </c>
      <c r="AL12" s="7"/>
      <c r="AM12" s="7"/>
      <c r="AN12" s="7" t="s">
        <v>84</v>
      </c>
      <c r="AO12" s="7" t="s">
        <v>290</v>
      </c>
      <c r="AP12" s="7" t="s">
        <v>86</v>
      </c>
      <c r="AQ12" s="7" t="s">
        <v>87</v>
      </c>
      <c r="AR12" s="7"/>
      <c r="AS12" s="7" t="s">
        <v>4</v>
      </c>
      <c r="AT12" s="10" t="s">
        <v>291</v>
      </c>
      <c r="AU12" s="7" t="str">
        <f t="shared" si="1"/>
        <v/>
      </c>
      <c r="AV12" s="20"/>
      <c r="AW12" s="20"/>
      <c r="AX12" s="7"/>
      <c r="AY12" s="7"/>
      <c r="AZ12" s="20" t="s">
        <v>2220</v>
      </c>
      <c r="BA12" s="20" t="s">
        <v>2220</v>
      </c>
    </row>
    <row r="13">
      <c r="A13" s="6">
        <v>12.0</v>
      </c>
      <c r="B13" s="7" t="s">
        <v>292</v>
      </c>
      <c r="C13" s="7" t="s">
        <v>293</v>
      </c>
      <c r="D13" s="7" t="s">
        <v>294</v>
      </c>
      <c r="E13" s="7" t="s">
        <v>295</v>
      </c>
      <c r="F13" s="8">
        <v>2024.0</v>
      </c>
      <c r="G13" s="7" t="s">
        <v>296</v>
      </c>
      <c r="H13" s="8">
        <v>16.0</v>
      </c>
      <c r="I13" s="8">
        <v>7.0</v>
      </c>
      <c r="J13" s="7"/>
      <c r="K13" s="8">
        <v>1703.0</v>
      </c>
      <c r="L13" s="8">
        <v>1713.0</v>
      </c>
      <c r="M13" s="8">
        <v>1.0</v>
      </c>
      <c r="N13" s="7" t="s">
        <v>297</v>
      </c>
      <c r="O13" s="9" t="s">
        <v>298</v>
      </c>
      <c r="P13" s="7" t="s">
        <v>299</v>
      </c>
      <c r="Q13" s="7" t="s">
        <v>300</v>
      </c>
      <c r="R13" s="7" t="s">
        <v>301</v>
      </c>
      <c r="S13" s="7" t="s">
        <v>302</v>
      </c>
      <c r="T13" s="7"/>
      <c r="U13" s="7"/>
      <c r="V13" s="7"/>
      <c r="W13" s="7"/>
      <c r="X13" s="7"/>
      <c r="Y13" s="7"/>
      <c r="Z13" s="7"/>
      <c r="AA13" s="7" t="s">
        <v>303</v>
      </c>
      <c r="AB13" s="7"/>
      <c r="AC13" s="7"/>
      <c r="AD13" s="7" t="s">
        <v>304</v>
      </c>
      <c r="AE13" s="7"/>
      <c r="AF13" s="7"/>
      <c r="AG13" s="7"/>
      <c r="AH13" s="7"/>
      <c r="AI13" s="7"/>
      <c r="AJ13" s="8">
        <v>2.0767633E7</v>
      </c>
      <c r="AK13" s="7"/>
      <c r="AL13" s="7"/>
      <c r="AM13" s="7"/>
      <c r="AN13" s="7" t="s">
        <v>84</v>
      </c>
      <c r="AO13" s="7" t="s">
        <v>305</v>
      </c>
      <c r="AP13" s="7" t="s">
        <v>128</v>
      </c>
      <c r="AQ13" s="7" t="s">
        <v>87</v>
      </c>
      <c r="AR13" s="7" t="s">
        <v>205</v>
      </c>
      <c r="AS13" s="7" t="s">
        <v>4</v>
      </c>
      <c r="AT13" s="10" t="s">
        <v>306</v>
      </c>
      <c r="AU13" s="7" t="str">
        <f t="shared" si="1"/>
        <v/>
      </c>
      <c r="AV13" s="7"/>
      <c r="AW13" s="20" t="s">
        <v>2220</v>
      </c>
      <c r="AX13" s="7"/>
      <c r="AY13" s="7"/>
      <c r="AZ13" s="20"/>
      <c r="BA13" s="20"/>
    </row>
    <row r="14">
      <c r="A14" s="6">
        <v>13.0</v>
      </c>
      <c r="B14" s="7" t="s">
        <v>307</v>
      </c>
      <c r="C14" s="7" t="s">
        <v>308</v>
      </c>
      <c r="D14" s="7" t="s">
        <v>309</v>
      </c>
      <c r="E14" s="7" t="s">
        <v>310</v>
      </c>
      <c r="F14" s="8">
        <v>2024.0</v>
      </c>
      <c r="G14" s="7" t="s">
        <v>311</v>
      </c>
      <c r="H14" s="8">
        <v>216.0</v>
      </c>
      <c r="I14" s="7"/>
      <c r="J14" s="8">
        <v>112149.0</v>
      </c>
      <c r="K14" s="7"/>
      <c r="L14" s="7"/>
      <c r="M14" s="8">
        <v>13.0</v>
      </c>
      <c r="N14" s="7" t="s">
        <v>312</v>
      </c>
      <c r="O14" s="9" t="s">
        <v>313</v>
      </c>
      <c r="P14" s="7" t="s">
        <v>314</v>
      </c>
      <c r="Q14" s="7" t="s">
        <v>315</v>
      </c>
      <c r="R14" s="7" t="s">
        <v>316</v>
      </c>
      <c r="S14" s="7" t="s">
        <v>317</v>
      </c>
      <c r="T14" s="7" t="s">
        <v>318</v>
      </c>
      <c r="U14" s="7"/>
      <c r="V14" s="7"/>
      <c r="W14" s="7"/>
      <c r="X14" s="7"/>
      <c r="Y14" s="7" t="s">
        <v>319</v>
      </c>
      <c r="Z14" s="7" t="s">
        <v>320</v>
      </c>
      <c r="AA14" s="7" t="s">
        <v>321</v>
      </c>
      <c r="AB14" s="7" t="s">
        <v>322</v>
      </c>
      <c r="AC14" s="7"/>
      <c r="AD14" s="7" t="s">
        <v>323</v>
      </c>
      <c r="AE14" s="7"/>
      <c r="AF14" s="7"/>
      <c r="AG14" s="7"/>
      <c r="AH14" s="7"/>
      <c r="AI14" s="7"/>
      <c r="AJ14" s="8">
        <v>1641212.0</v>
      </c>
      <c r="AK14" s="7"/>
      <c r="AL14" s="7" t="s">
        <v>324</v>
      </c>
      <c r="AM14" s="7"/>
      <c r="AN14" s="7" t="s">
        <v>84</v>
      </c>
      <c r="AO14" s="7" t="s">
        <v>325</v>
      </c>
      <c r="AP14" s="7" t="s">
        <v>128</v>
      </c>
      <c r="AQ14" s="7" t="s">
        <v>87</v>
      </c>
      <c r="AR14" s="7"/>
      <c r="AS14" s="7" t="s">
        <v>4</v>
      </c>
      <c r="AT14" s="10" t="s">
        <v>326</v>
      </c>
      <c r="AU14" s="7" t="str">
        <f t="shared" si="1"/>
        <v/>
      </c>
      <c r="AV14" s="7"/>
      <c r="AW14" s="7"/>
      <c r="AX14" s="7"/>
      <c r="AY14" s="7"/>
      <c r="AZ14" s="20" t="s">
        <v>2220</v>
      </c>
      <c r="BA14" s="20" t="s">
        <v>2220</v>
      </c>
    </row>
    <row r="15">
      <c r="A15" s="6">
        <v>14.0</v>
      </c>
      <c r="B15" s="7" t="s">
        <v>327</v>
      </c>
      <c r="C15" s="7" t="s">
        <v>328</v>
      </c>
      <c r="D15" s="7" t="s">
        <v>329</v>
      </c>
      <c r="E15" s="7" t="s">
        <v>330</v>
      </c>
      <c r="F15" s="8">
        <v>2023.0</v>
      </c>
      <c r="G15" s="7" t="s">
        <v>331</v>
      </c>
      <c r="H15" s="7"/>
      <c r="I15" s="7"/>
      <c r="J15" s="7"/>
      <c r="K15" s="8">
        <v>224.0</v>
      </c>
      <c r="L15" s="8">
        <v>236.0</v>
      </c>
      <c r="M15" s="8">
        <v>20.0</v>
      </c>
      <c r="N15" s="7" t="s">
        <v>332</v>
      </c>
      <c r="O15" s="9" t="s">
        <v>333</v>
      </c>
      <c r="P15" s="7" t="s">
        <v>334</v>
      </c>
      <c r="Q15" s="7" t="s">
        <v>335</v>
      </c>
      <c r="R15" s="7" t="s">
        <v>336</v>
      </c>
      <c r="S15" s="7" t="s">
        <v>337</v>
      </c>
      <c r="T15" s="7" t="s">
        <v>338</v>
      </c>
      <c r="U15" s="7"/>
      <c r="V15" s="7"/>
      <c r="W15" s="7"/>
      <c r="X15" s="7"/>
      <c r="Y15" s="7"/>
      <c r="Z15" s="7"/>
      <c r="AA15" s="7" t="s">
        <v>339</v>
      </c>
      <c r="AB15" s="7"/>
      <c r="AC15" s="7" t="s">
        <v>340</v>
      </c>
      <c r="AD15" s="7" t="s">
        <v>198</v>
      </c>
      <c r="AE15" s="7" t="s">
        <v>341</v>
      </c>
      <c r="AF15" s="7" t="s">
        <v>342</v>
      </c>
      <c r="AG15" s="7" t="s">
        <v>343</v>
      </c>
      <c r="AH15" s="7" t="s">
        <v>344</v>
      </c>
      <c r="AI15" s="8">
        <v>195093.0</v>
      </c>
      <c r="AJ15" s="7"/>
      <c r="AK15" s="7" t="s">
        <v>345</v>
      </c>
      <c r="AL15" s="7"/>
      <c r="AM15" s="7"/>
      <c r="AN15" s="7" t="s">
        <v>84</v>
      </c>
      <c r="AO15" s="7" t="s">
        <v>346</v>
      </c>
      <c r="AP15" s="7" t="s">
        <v>86</v>
      </c>
      <c r="AQ15" s="7" t="s">
        <v>87</v>
      </c>
      <c r="AR15" s="7" t="s">
        <v>205</v>
      </c>
      <c r="AS15" s="7" t="s">
        <v>4</v>
      </c>
      <c r="AT15" s="10" t="s">
        <v>347</v>
      </c>
      <c r="AU15" s="7" t="str">
        <f t="shared" si="1"/>
        <v/>
      </c>
      <c r="AV15" s="7"/>
      <c r="AW15" s="20" t="s">
        <v>2220</v>
      </c>
      <c r="AX15" s="7"/>
      <c r="AY15" s="7"/>
      <c r="AZ15" s="7"/>
      <c r="BA15" s="7"/>
    </row>
    <row r="16">
      <c r="A16" s="6">
        <v>15.0</v>
      </c>
      <c r="B16" s="7"/>
      <c r="C16" s="7"/>
      <c r="D16" s="7"/>
      <c r="E16" s="7" t="s">
        <v>348</v>
      </c>
      <c r="F16" s="8">
        <v>2025.0</v>
      </c>
      <c r="G16" s="7" t="s">
        <v>349</v>
      </c>
      <c r="H16" s="7" t="s">
        <v>350</v>
      </c>
      <c r="I16" s="7"/>
      <c r="J16" s="7"/>
      <c r="K16" s="7"/>
      <c r="L16" s="7"/>
      <c r="M16" s="8">
        <v>0.0</v>
      </c>
      <c r="N16" s="7"/>
      <c r="O16" s="9" t="s">
        <v>351</v>
      </c>
      <c r="P16" s="7"/>
      <c r="Q16" s="7"/>
      <c r="R16" s="7" t="s">
        <v>352</v>
      </c>
      <c r="S16" s="7"/>
      <c r="T16" s="7"/>
      <c r="U16" s="7"/>
      <c r="V16" s="7"/>
      <c r="W16" s="7"/>
      <c r="X16" s="7"/>
      <c r="Y16" s="7"/>
      <c r="Z16" s="7"/>
      <c r="AA16" s="7"/>
      <c r="AB16" s="7"/>
      <c r="AC16" s="7" t="s">
        <v>353</v>
      </c>
      <c r="AD16" s="7" t="s">
        <v>175</v>
      </c>
      <c r="AE16" s="7"/>
      <c r="AF16" s="7" t="s">
        <v>348</v>
      </c>
      <c r="AG16" s="7" t="s">
        <v>354</v>
      </c>
      <c r="AH16" s="7" t="s">
        <v>355</v>
      </c>
      <c r="AI16" s="8">
        <v>326019.0</v>
      </c>
      <c r="AJ16" s="8">
        <v>3029743.0</v>
      </c>
      <c r="AK16" s="7" t="s">
        <v>356</v>
      </c>
      <c r="AL16" s="7"/>
      <c r="AM16" s="7"/>
      <c r="AN16" s="7" t="s">
        <v>84</v>
      </c>
      <c r="AO16" s="7" t="s">
        <v>357</v>
      </c>
      <c r="AP16" s="7" t="s">
        <v>180</v>
      </c>
      <c r="AQ16" s="7" t="s">
        <v>87</v>
      </c>
      <c r="AR16" s="7"/>
      <c r="AS16" s="7" t="s">
        <v>4</v>
      </c>
      <c r="AT16" s="10" t="s">
        <v>358</v>
      </c>
      <c r="AU16" s="7" t="str">
        <f t="shared" si="1"/>
        <v/>
      </c>
      <c r="AV16" s="20" t="s">
        <v>2220</v>
      </c>
      <c r="AW16" s="20"/>
      <c r="AX16" s="7"/>
      <c r="AY16" s="7"/>
      <c r="AZ16" s="7"/>
      <c r="BA16" s="7"/>
    </row>
    <row r="17">
      <c r="A17" s="6">
        <v>16.0</v>
      </c>
      <c r="B17" s="7" t="s">
        <v>359</v>
      </c>
      <c r="C17" s="7" t="s">
        <v>360</v>
      </c>
      <c r="D17" s="7" t="s">
        <v>361</v>
      </c>
      <c r="E17" s="7" t="s">
        <v>362</v>
      </c>
      <c r="F17" s="8">
        <v>2025.0</v>
      </c>
      <c r="G17" s="7" t="s">
        <v>363</v>
      </c>
      <c r="H17" s="8">
        <v>13.0</v>
      </c>
      <c r="I17" s="7"/>
      <c r="J17" s="7"/>
      <c r="K17" s="8">
        <v>18253.0</v>
      </c>
      <c r="L17" s="8">
        <v>18276.0</v>
      </c>
      <c r="M17" s="8">
        <v>48.0</v>
      </c>
      <c r="N17" s="7" t="s">
        <v>364</v>
      </c>
      <c r="O17" s="9" t="s">
        <v>365</v>
      </c>
      <c r="P17" s="7" t="s">
        <v>366</v>
      </c>
      <c r="Q17" s="7" t="s">
        <v>367</v>
      </c>
      <c r="R17" s="7" t="s">
        <v>368</v>
      </c>
      <c r="S17" s="7" t="s">
        <v>369</v>
      </c>
      <c r="T17" s="7" t="s">
        <v>370</v>
      </c>
      <c r="U17" s="7"/>
      <c r="V17" s="7"/>
      <c r="W17" s="7"/>
      <c r="X17" s="7"/>
      <c r="Y17" s="7" t="s">
        <v>371</v>
      </c>
      <c r="Z17" s="7" t="s">
        <v>372</v>
      </c>
      <c r="AA17" s="7" t="s">
        <v>373</v>
      </c>
      <c r="AB17" s="7" t="s">
        <v>374</v>
      </c>
      <c r="AC17" s="7"/>
      <c r="AD17" s="7" t="s">
        <v>144</v>
      </c>
      <c r="AE17" s="7"/>
      <c r="AF17" s="7"/>
      <c r="AG17" s="7"/>
      <c r="AH17" s="7"/>
      <c r="AI17" s="7"/>
      <c r="AJ17" s="8">
        <v>2.1693536E7</v>
      </c>
      <c r="AK17" s="7"/>
      <c r="AL17" s="7"/>
      <c r="AM17" s="7"/>
      <c r="AN17" s="7" t="s">
        <v>84</v>
      </c>
      <c r="AO17" s="7" t="s">
        <v>363</v>
      </c>
      <c r="AP17" s="7" t="s">
        <v>128</v>
      </c>
      <c r="AQ17" s="7" t="s">
        <v>87</v>
      </c>
      <c r="AR17" s="7" t="s">
        <v>111</v>
      </c>
      <c r="AS17" s="7" t="s">
        <v>4</v>
      </c>
      <c r="AT17" s="10" t="s">
        <v>375</v>
      </c>
      <c r="AU17" s="7" t="str">
        <f t="shared" si="1"/>
        <v/>
      </c>
      <c r="AV17" s="7"/>
      <c r="AW17" s="20" t="s">
        <v>2220</v>
      </c>
      <c r="AX17" s="20"/>
      <c r="AY17" s="7"/>
      <c r="AZ17" s="7"/>
      <c r="BA17" s="7"/>
    </row>
    <row r="18">
      <c r="A18" s="6">
        <v>17.0</v>
      </c>
      <c r="B18" s="7" t="s">
        <v>376</v>
      </c>
      <c r="C18" s="7" t="s">
        <v>377</v>
      </c>
      <c r="D18" s="7" t="s">
        <v>378</v>
      </c>
      <c r="E18" s="7" t="s">
        <v>379</v>
      </c>
      <c r="F18" s="8">
        <v>2023.0</v>
      </c>
      <c r="G18" s="7" t="s">
        <v>380</v>
      </c>
      <c r="H18" s="7"/>
      <c r="I18" s="7"/>
      <c r="J18" s="7"/>
      <c r="K18" s="8">
        <v>7.0</v>
      </c>
      <c r="L18" s="8">
        <v>12.0</v>
      </c>
      <c r="M18" s="8">
        <v>9.0</v>
      </c>
      <c r="N18" s="7" t="s">
        <v>381</v>
      </c>
      <c r="O18" s="9" t="s">
        <v>382</v>
      </c>
      <c r="P18" s="7" t="s">
        <v>383</v>
      </c>
      <c r="Q18" s="7" t="s">
        <v>384</v>
      </c>
      <c r="R18" s="7" t="s">
        <v>385</v>
      </c>
      <c r="S18" s="7" t="s">
        <v>386</v>
      </c>
      <c r="T18" s="7" t="s">
        <v>387</v>
      </c>
      <c r="U18" s="7"/>
      <c r="V18" s="7"/>
      <c r="W18" s="7"/>
      <c r="X18" s="7"/>
      <c r="Y18" s="7"/>
      <c r="Z18" s="7"/>
      <c r="AA18" s="7" t="s">
        <v>388</v>
      </c>
      <c r="AB18" s="7" t="s">
        <v>389</v>
      </c>
      <c r="AC18" s="7"/>
      <c r="AD18" s="7" t="s">
        <v>144</v>
      </c>
      <c r="AE18" s="7"/>
      <c r="AF18" s="7" t="s">
        <v>390</v>
      </c>
      <c r="AG18" s="7" t="s">
        <v>391</v>
      </c>
      <c r="AH18" s="7" t="s">
        <v>392</v>
      </c>
      <c r="AI18" s="8">
        <v>193997.0</v>
      </c>
      <c r="AJ18" s="7"/>
      <c r="AK18" s="7" t="s">
        <v>393</v>
      </c>
      <c r="AL18" s="7"/>
      <c r="AM18" s="7"/>
      <c r="AN18" s="7" t="s">
        <v>84</v>
      </c>
      <c r="AO18" s="7" t="s">
        <v>394</v>
      </c>
      <c r="AP18" s="7" t="s">
        <v>86</v>
      </c>
      <c r="AQ18" s="7" t="s">
        <v>87</v>
      </c>
      <c r="AR18" s="7" t="s">
        <v>395</v>
      </c>
      <c r="AS18" s="7" t="s">
        <v>4</v>
      </c>
      <c r="AT18" s="10" t="s">
        <v>396</v>
      </c>
      <c r="AU18" s="7" t="str">
        <f t="shared" si="1"/>
        <v/>
      </c>
      <c r="AV18" s="7"/>
      <c r="AW18" s="7"/>
      <c r="AX18" s="7"/>
      <c r="AY18" s="7"/>
      <c r="AZ18" s="20" t="s">
        <v>2220</v>
      </c>
      <c r="BA18" s="20" t="s">
        <v>2220</v>
      </c>
    </row>
    <row r="19">
      <c r="A19" s="6">
        <v>18.0</v>
      </c>
      <c r="B19" s="7" t="s">
        <v>397</v>
      </c>
      <c r="C19" s="7" t="s">
        <v>398</v>
      </c>
      <c r="D19" s="7" t="s">
        <v>399</v>
      </c>
      <c r="E19" s="7" t="s">
        <v>400</v>
      </c>
      <c r="F19" s="8">
        <v>2025.0</v>
      </c>
      <c r="G19" s="7" t="s">
        <v>401</v>
      </c>
      <c r="H19" s="7"/>
      <c r="I19" s="7"/>
      <c r="J19" s="7"/>
      <c r="K19" s="8">
        <v>145.0</v>
      </c>
      <c r="L19" s="8">
        <v>152.0</v>
      </c>
      <c r="M19" s="8">
        <v>0.0</v>
      </c>
      <c r="N19" s="7" t="s">
        <v>402</v>
      </c>
      <c r="O19" s="9" t="s">
        <v>403</v>
      </c>
      <c r="P19" s="7" t="s">
        <v>404</v>
      </c>
      <c r="Q19" s="7" t="s">
        <v>405</v>
      </c>
      <c r="R19" s="7" t="s">
        <v>406</v>
      </c>
      <c r="S19" s="7" t="s">
        <v>407</v>
      </c>
      <c r="T19" s="7" t="s">
        <v>408</v>
      </c>
      <c r="U19" s="7"/>
      <c r="V19" s="7"/>
      <c r="W19" s="7"/>
      <c r="X19" s="7"/>
      <c r="Y19" s="7"/>
      <c r="Z19" s="7"/>
      <c r="AA19" s="7" t="s">
        <v>409</v>
      </c>
      <c r="AB19" s="7" t="s">
        <v>410</v>
      </c>
      <c r="AC19" s="7"/>
      <c r="AD19" s="7" t="s">
        <v>144</v>
      </c>
      <c r="AE19" s="7"/>
      <c r="AF19" s="7" t="s">
        <v>411</v>
      </c>
      <c r="AG19" s="7" t="s">
        <v>412</v>
      </c>
      <c r="AH19" s="7" t="s">
        <v>81</v>
      </c>
      <c r="AI19" s="8">
        <v>209562.0</v>
      </c>
      <c r="AJ19" s="7"/>
      <c r="AK19" s="7" t="s">
        <v>413</v>
      </c>
      <c r="AL19" s="7"/>
      <c r="AM19" s="7"/>
      <c r="AN19" s="7" t="s">
        <v>84</v>
      </c>
      <c r="AO19" s="7" t="s">
        <v>414</v>
      </c>
      <c r="AP19" s="7" t="s">
        <v>86</v>
      </c>
      <c r="AQ19" s="7" t="s">
        <v>87</v>
      </c>
      <c r="AR19" s="7"/>
      <c r="AS19" s="7" t="s">
        <v>4</v>
      </c>
      <c r="AT19" s="10" t="s">
        <v>415</v>
      </c>
      <c r="AU19" s="7" t="str">
        <f t="shared" si="1"/>
        <v/>
      </c>
      <c r="AV19" s="7"/>
      <c r="AW19" s="7"/>
      <c r="AX19" s="7"/>
      <c r="AY19" s="7"/>
      <c r="AZ19" s="20" t="s">
        <v>2220</v>
      </c>
      <c r="BA19" s="20" t="s">
        <v>2220</v>
      </c>
    </row>
    <row r="20">
      <c r="A20" s="6">
        <v>19.0</v>
      </c>
      <c r="B20" s="7" t="s">
        <v>416</v>
      </c>
      <c r="C20" s="7" t="s">
        <v>417</v>
      </c>
      <c r="D20" s="7" t="s">
        <v>418</v>
      </c>
      <c r="E20" s="7" t="s">
        <v>419</v>
      </c>
      <c r="F20" s="8">
        <v>2026.0</v>
      </c>
      <c r="G20" s="7" t="s">
        <v>420</v>
      </c>
      <c r="H20" s="7"/>
      <c r="I20" s="7"/>
      <c r="J20" s="8">
        <v>106295.0</v>
      </c>
      <c r="K20" s="7"/>
      <c r="L20" s="7"/>
      <c r="M20" s="8">
        <v>0.0</v>
      </c>
      <c r="N20" s="7" t="s">
        <v>421</v>
      </c>
      <c r="O20" s="9" t="s">
        <v>422</v>
      </c>
      <c r="P20" s="7" t="s">
        <v>423</v>
      </c>
      <c r="Q20" s="7" t="s">
        <v>424</v>
      </c>
      <c r="R20" s="7" t="s">
        <v>425</v>
      </c>
      <c r="S20" s="7" t="s">
        <v>426</v>
      </c>
      <c r="T20" s="7" t="s">
        <v>427</v>
      </c>
      <c r="U20" s="7"/>
      <c r="V20" s="7"/>
      <c r="W20" s="7"/>
      <c r="X20" s="7"/>
      <c r="Y20" s="7"/>
      <c r="Z20" s="7"/>
      <c r="AA20" s="7" t="s">
        <v>428</v>
      </c>
      <c r="AB20" s="7" t="s">
        <v>429</v>
      </c>
      <c r="AC20" s="7"/>
      <c r="AD20" s="7" t="s">
        <v>430</v>
      </c>
      <c r="AE20" s="7"/>
      <c r="AF20" s="7"/>
      <c r="AG20" s="7"/>
      <c r="AH20" s="7"/>
      <c r="AI20" s="7"/>
      <c r="AJ20" s="8">
        <v>1491970.0</v>
      </c>
      <c r="AK20" s="7"/>
      <c r="AL20" s="7" t="s">
        <v>431</v>
      </c>
      <c r="AM20" s="7"/>
      <c r="AN20" s="7" t="s">
        <v>84</v>
      </c>
      <c r="AO20" s="7" t="s">
        <v>432</v>
      </c>
      <c r="AP20" s="7" t="s">
        <v>433</v>
      </c>
      <c r="AQ20" s="7" t="s">
        <v>434</v>
      </c>
      <c r="AR20" s="7"/>
      <c r="AS20" s="7" t="s">
        <v>4</v>
      </c>
      <c r="AT20" s="10" t="s">
        <v>435</v>
      </c>
      <c r="AU20" s="7" t="str">
        <f t="shared" si="1"/>
        <v/>
      </c>
      <c r="AV20" s="7"/>
      <c r="AW20" s="7"/>
      <c r="AX20" s="20" t="s">
        <v>2220</v>
      </c>
      <c r="AY20" s="7"/>
      <c r="AZ20" s="7"/>
      <c r="BA20" s="7"/>
    </row>
    <row r="21">
      <c r="A21" s="6">
        <v>20.0</v>
      </c>
      <c r="B21" s="7" t="s">
        <v>436</v>
      </c>
      <c r="C21" s="7" t="s">
        <v>437</v>
      </c>
      <c r="D21" s="7" t="s">
        <v>438</v>
      </c>
      <c r="E21" s="7" t="s">
        <v>439</v>
      </c>
      <c r="F21" s="8">
        <v>2024.0</v>
      </c>
      <c r="G21" s="7" t="s">
        <v>440</v>
      </c>
      <c r="H21" s="8">
        <v>1.0</v>
      </c>
      <c r="I21" s="7"/>
      <c r="J21" s="7"/>
      <c r="K21" s="8">
        <v>11047.0</v>
      </c>
      <c r="L21" s="8">
        <v>11073.0</v>
      </c>
      <c r="M21" s="8">
        <v>13.0</v>
      </c>
      <c r="N21" s="7" t="s">
        <v>441</v>
      </c>
      <c r="O21" s="9" t="s">
        <v>442</v>
      </c>
      <c r="P21" s="7" t="s">
        <v>443</v>
      </c>
      <c r="Q21" s="7" t="s">
        <v>444</v>
      </c>
      <c r="R21" s="7" t="s">
        <v>445</v>
      </c>
      <c r="S21" s="7"/>
      <c r="T21" s="7" t="s">
        <v>446</v>
      </c>
      <c r="U21" s="7"/>
      <c r="V21" s="7"/>
      <c r="W21" s="7"/>
      <c r="X21" s="7"/>
      <c r="Y21" s="7" t="s">
        <v>447</v>
      </c>
      <c r="Z21" s="7" t="s">
        <v>448</v>
      </c>
      <c r="AA21" s="7" t="s">
        <v>449</v>
      </c>
      <c r="AB21" s="7"/>
      <c r="AC21" s="7" t="s">
        <v>450</v>
      </c>
      <c r="AD21" s="7" t="s">
        <v>451</v>
      </c>
      <c r="AE21" s="7" t="s">
        <v>452</v>
      </c>
      <c r="AF21" s="7" t="s">
        <v>453</v>
      </c>
      <c r="AG21" s="7" t="s">
        <v>454</v>
      </c>
      <c r="AH21" s="7" t="s">
        <v>455</v>
      </c>
      <c r="AI21" s="8">
        <v>202222.0</v>
      </c>
      <c r="AJ21" s="7" t="s">
        <v>456</v>
      </c>
      <c r="AK21" s="7" t="s">
        <v>457</v>
      </c>
      <c r="AL21" s="7"/>
      <c r="AM21" s="7"/>
      <c r="AN21" s="7" t="s">
        <v>84</v>
      </c>
      <c r="AO21" s="7" t="s">
        <v>458</v>
      </c>
      <c r="AP21" s="7" t="s">
        <v>86</v>
      </c>
      <c r="AQ21" s="7" t="s">
        <v>87</v>
      </c>
      <c r="AR21" s="7" t="s">
        <v>205</v>
      </c>
      <c r="AS21" s="7" t="s">
        <v>4</v>
      </c>
      <c r="AT21" s="10" t="s">
        <v>459</v>
      </c>
      <c r="AU21" s="7" t="str">
        <f t="shared" si="1"/>
        <v/>
      </c>
      <c r="AV21" s="7"/>
      <c r="AW21" s="7"/>
      <c r="AX21" s="20" t="s">
        <v>2220</v>
      </c>
      <c r="AY21" s="7"/>
      <c r="AZ21" s="7"/>
      <c r="BA21" s="7"/>
    </row>
    <row r="22">
      <c r="A22" s="6">
        <v>21.0</v>
      </c>
      <c r="B22" s="7" t="s">
        <v>460</v>
      </c>
      <c r="C22" s="7" t="s">
        <v>461</v>
      </c>
      <c r="D22" s="7" t="s">
        <v>462</v>
      </c>
      <c r="E22" s="7" t="s">
        <v>463</v>
      </c>
      <c r="F22" s="8">
        <v>2024.0</v>
      </c>
      <c r="G22" s="7" t="s">
        <v>464</v>
      </c>
      <c r="H22" s="7"/>
      <c r="I22" s="7"/>
      <c r="J22" s="7"/>
      <c r="K22" s="8">
        <v>33.0</v>
      </c>
      <c r="L22" s="8">
        <v>39.0</v>
      </c>
      <c r="M22" s="8">
        <v>4.0</v>
      </c>
      <c r="N22" s="7" t="s">
        <v>465</v>
      </c>
      <c r="O22" s="9" t="s">
        <v>466</v>
      </c>
      <c r="P22" s="7" t="s">
        <v>467</v>
      </c>
      <c r="Q22" s="7" t="s">
        <v>468</v>
      </c>
      <c r="R22" s="7" t="s">
        <v>469</v>
      </c>
      <c r="S22" s="7" t="s">
        <v>470</v>
      </c>
      <c r="T22" s="7" t="s">
        <v>471</v>
      </c>
      <c r="U22" s="7"/>
      <c r="V22" s="7"/>
      <c r="W22" s="7"/>
      <c r="X22" s="7"/>
      <c r="Y22" s="7"/>
      <c r="Z22" s="7"/>
      <c r="AA22" s="7" t="s">
        <v>472</v>
      </c>
      <c r="AB22" s="7" t="s">
        <v>473</v>
      </c>
      <c r="AC22" s="7"/>
      <c r="AD22" s="7" t="s">
        <v>78</v>
      </c>
      <c r="AE22" s="7" t="s">
        <v>474</v>
      </c>
      <c r="AF22" s="7" t="s">
        <v>475</v>
      </c>
      <c r="AG22" s="7" t="s">
        <v>476</v>
      </c>
      <c r="AH22" s="7" t="s">
        <v>477</v>
      </c>
      <c r="AI22" s="8">
        <v>203444.0</v>
      </c>
      <c r="AJ22" s="8">
        <v>1.9436092E7</v>
      </c>
      <c r="AK22" s="7" t="s">
        <v>478</v>
      </c>
      <c r="AL22" s="7"/>
      <c r="AM22" s="7"/>
      <c r="AN22" s="7" t="s">
        <v>84</v>
      </c>
      <c r="AO22" s="7" t="s">
        <v>479</v>
      </c>
      <c r="AP22" s="7" t="s">
        <v>86</v>
      </c>
      <c r="AQ22" s="7" t="s">
        <v>87</v>
      </c>
      <c r="AR22" s="7"/>
      <c r="AS22" s="7" t="s">
        <v>4</v>
      </c>
      <c r="AT22" s="10" t="s">
        <v>480</v>
      </c>
      <c r="AU22" s="7" t="str">
        <f t="shared" si="1"/>
        <v/>
      </c>
      <c r="AV22" s="7"/>
      <c r="AW22" s="7"/>
      <c r="AX22" s="7"/>
      <c r="AY22" s="7"/>
      <c r="AZ22" s="20" t="s">
        <v>2220</v>
      </c>
      <c r="BA22" s="20" t="s">
        <v>2220</v>
      </c>
    </row>
    <row r="23">
      <c r="A23" s="6">
        <v>22.0</v>
      </c>
      <c r="B23" s="7" t="s">
        <v>481</v>
      </c>
      <c r="C23" s="7" t="s">
        <v>482</v>
      </c>
      <c r="D23" s="7" t="s">
        <v>483</v>
      </c>
      <c r="E23" s="7" t="s">
        <v>484</v>
      </c>
      <c r="F23" s="8">
        <v>2024.0</v>
      </c>
      <c r="G23" s="7" t="s">
        <v>484</v>
      </c>
      <c r="H23" s="7"/>
      <c r="I23" s="7"/>
      <c r="J23" s="7"/>
      <c r="K23" s="8">
        <v>1.0</v>
      </c>
      <c r="L23" s="8">
        <v>198.0</v>
      </c>
      <c r="M23" s="8">
        <v>1.0</v>
      </c>
      <c r="N23" s="7"/>
      <c r="O23" s="9" t="s">
        <v>485</v>
      </c>
      <c r="P23" s="7" t="s">
        <v>486</v>
      </c>
      <c r="Q23" s="7" t="s">
        <v>487</v>
      </c>
      <c r="R23" s="7" t="s">
        <v>488</v>
      </c>
      <c r="S23" s="7"/>
      <c r="T23" s="7" t="s">
        <v>489</v>
      </c>
      <c r="U23" s="7"/>
      <c r="V23" s="7"/>
      <c r="W23" s="7"/>
      <c r="X23" s="7"/>
      <c r="Y23" s="7"/>
      <c r="Z23" s="7"/>
      <c r="AA23" s="7"/>
      <c r="AB23" s="7"/>
      <c r="AC23" s="7"/>
      <c r="AD23" s="7" t="s">
        <v>490</v>
      </c>
      <c r="AE23" s="7"/>
      <c r="AF23" s="7"/>
      <c r="AG23" s="7"/>
      <c r="AH23" s="7"/>
      <c r="AI23" s="7"/>
      <c r="AJ23" s="7"/>
      <c r="AK23" s="7" t="s">
        <v>491</v>
      </c>
      <c r="AL23" s="7"/>
      <c r="AM23" s="7"/>
      <c r="AN23" s="7" t="s">
        <v>84</v>
      </c>
      <c r="AO23" s="7" t="s">
        <v>484</v>
      </c>
      <c r="AP23" s="7" t="s">
        <v>265</v>
      </c>
      <c r="AQ23" s="7" t="s">
        <v>87</v>
      </c>
      <c r="AR23" s="7"/>
      <c r="AS23" s="7" t="s">
        <v>4</v>
      </c>
      <c r="AT23" s="10" t="s">
        <v>492</v>
      </c>
      <c r="AU23" s="7" t="str">
        <f t="shared" si="1"/>
        <v/>
      </c>
      <c r="AV23" s="7"/>
      <c r="AW23" s="20" t="s">
        <v>2220</v>
      </c>
      <c r="AX23" s="7"/>
      <c r="AY23" s="7"/>
      <c r="AZ23" s="7"/>
      <c r="BA23" s="7"/>
    </row>
    <row r="24">
      <c r="A24" s="6">
        <v>23.0</v>
      </c>
      <c r="B24" s="7" t="s">
        <v>493</v>
      </c>
      <c r="C24" s="7" t="s">
        <v>494</v>
      </c>
      <c r="D24" s="7" t="s">
        <v>495</v>
      </c>
      <c r="E24" s="7" t="s">
        <v>496</v>
      </c>
      <c r="F24" s="8">
        <v>2025.0</v>
      </c>
      <c r="G24" s="7" t="s">
        <v>497</v>
      </c>
      <c r="H24" s="8">
        <v>13.0</v>
      </c>
      <c r="I24" s="8">
        <v>1.0</v>
      </c>
      <c r="J24" s="8">
        <v>75.0</v>
      </c>
      <c r="K24" s="7"/>
      <c r="L24" s="7"/>
      <c r="M24" s="8">
        <v>0.0</v>
      </c>
      <c r="N24" s="7" t="s">
        <v>498</v>
      </c>
      <c r="O24" s="9" t="s">
        <v>499</v>
      </c>
      <c r="P24" s="7" t="s">
        <v>500</v>
      </c>
      <c r="Q24" s="7" t="s">
        <v>501</v>
      </c>
      <c r="R24" s="7" t="s">
        <v>502</v>
      </c>
      <c r="S24" s="7" t="s">
        <v>503</v>
      </c>
      <c r="T24" s="7" t="s">
        <v>504</v>
      </c>
      <c r="U24" s="7"/>
      <c r="V24" s="7"/>
      <c r="W24" s="7" t="s">
        <v>505</v>
      </c>
      <c r="X24" s="7" t="s">
        <v>506</v>
      </c>
      <c r="Y24" s="7"/>
      <c r="Z24" s="7"/>
      <c r="AA24" s="7" t="s">
        <v>507</v>
      </c>
      <c r="AB24" s="7" t="s">
        <v>508</v>
      </c>
      <c r="AC24" s="7"/>
      <c r="AD24" s="7" t="s">
        <v>509</v>
      </c>
      <c r="AE24" s="7"/>
      <c r="AF24" s="7"/>
      <c r="AG24" s="7"/>
      <c r="AH24" s="7"/>
      <c r="AI24" s="7"/>
      <c r="AJ24" s="8">
        <v>2.0472501E7</v>
      </c>
      <c r="AK24" s="7"/>
      <c r="AL24" s="7"/>
      <c r="AM24" s="7"/>
      <c r="AN24" s="7" t="s">
        <v>84</v>
      </c>
      <c r="AO24" s="7" t="s">
        <v>510</v>
      </c>
      <c r="AP24" s="7" t="s">
        <v>128</v>
      </c>
      <c r="AQ24" s="7" t="s">
        <v>87</v>
      </c>
      <c r="AR24" s="7" t="s">
        <v>129</v>
      </c>
      <c r="AS24" s="7" t="s">
        <v>4</v>
      </c>
      <c r="AT24" s="10" t="s">
        <v>511</v>
      </c>
      <c r="AU24" s="7" t="str">
        <f t="shared" si="1"/>
        <v/>
      </c>
      <c r="AV24" s="7"/>
      <c r="AW24" s="7"/>
      <c r="AX24" s="20" t="s">
        <v>2220</v>
      </c>
      <c r="AY24" s="7"/>
      <c r="AZ24" s="7"/>
      <c r="BA24" s="7"/>
    </row>
    <row r="25">
      <c r="A25" s="6">
        <v>24.0</v>
      </c>
      <c r="B25" s="7" t="s">
        <v>512</v>
      </c>
      <c r="C25" s="7" t="s">
        <v>513</v>
      </c>
      <c r="D25" s="7" t="s">
        <v>514</v>
      </c>
      <c r="E25" s="7" t="s">
        <v>515</v>
      </c>
      <c r="F25" s="8">
        <v>2025.0</v>
      </c>
      <c r="G25" s="7" t="s">
        <v>516</v>
      </c>
      <c r="H25" s="8">
        <v>254.0</v>
      </c>
      <c r="I25" s="7"/>
      <c r="J25" s="7"/>
      <c r="K25" s="8">
        <v>69.0</v>
      </c>
      <c r="L25" s="8">
        <v>79.0</v>
      </c>
      <c r="M25" s="8">
        <v>1.0</v>
      </c>
      <c r="N25" s="7" t="s">
        <v>517</v>
      </c>
      <c r="O25" s="9" t="s">
        <v>518</v>
      </c>
      <c r="P25" s="7" t="s">
        <v>519</v>
      </c>
      <c r="Q25" s="7" t="s">
        <v>520</v>
      </c>
      <c r="R25" s="7" t="s">
        <v>521</v>
      </c>
      <c r="S25" s="7"/>
      <c r="T25" s="7" t="s">
        <v>522</v>
      </c>
      <c r="U25" s="7"/>
      <c r="V25" s="7"/>
      <c r="W25" s="7"/>
      <c r="X25" s="7"/>
      <c r="Y25" s="7"/>
      <c r="Z25" s="7"/>
      <c r="AA25" s="7" t="s">
        <v>523</v>
      </c>
      <c r="AB25" s="7" t="s">
        <v>524</v>
      </c>
      <c r="AC25" s="7"/>
      <c r="AD25" s="7" t="s">
        <v>175</v>
      </c>
      <c r="AE25" s="7"/>
      <c r="AF25" s="7"/>
      <c r="AG25" s="7"/>
      <c r="AH25" s="7"/>
      <c r="AI25" s="7"/>
      <c r="AJ25" s="8">
        <v>2.3674512E7</v>
      </c>
      <c r="AK25" s="7"/>
      <c r="AL25" s="7"/>
      <c r="AM25" s="7"/>
      <c r="AN25" s="7" t="s">
        <v>84</v>
      </c>
      <c r="AO25" s="7" t="s">
        <v>525</v>
      </c>
      <c r="AP25" s="7" t="s">
        <v>526</v>
      </c>
      <c r="AQ25" s="7" t="s">
        <v>87</v>
      </c>
      <c r="AR25" s="7"/>
      <c r="AS25" s="7" t="s">
        <v>4</v>
      </c>
      <c r="AT25" s="10" t="s">
        <v>527</v>
      </c>
      <c r="AU25" s="7" t="str">
        <f t="shared" si="1"/>
        <v/>
      </c>
      <c r="AV25" s="7"/>
      <c r="AW25" s="20" t="s">
        <v>2220</v>
      </c>
      <c r="AX25" s="7"/>
      <c r="AY25" s="7"/>
      <c r="AZ25" s="7"/>
      <c r="BA25" s="7"/>
    </row>
    <row r="26">
      <c r="A26" s="6">
        <v>25.0</v>
      </c>
      <c r="B26" s="7" t="s">
        <v>528</v>
      </c>
      <c r="C26" s="7" t="s">
        <v>529</v>
      </c>
      <c r="D26" s="7" t="s">
        <v>530</v>
      </c>
      <c r="E26" s="7" t="s">
        <v>531</v>
      </c>
      <c r="F26" s="8">
        <v>2023.0</v>
      </c>
      <c r="G26" s="7" t="s">
        <v>532</v>
      </c>
      <c r="H26" s="7" t="s">
        <v>533</v>
      </c>
      <c r="I26" s="7"/>
      <c r="J26" s="7"/>
      <c r="K26" s="8">
        <v>169.0</v>
      </c>
      <c r="L26" s="8">
        <v>179.0</v>
      </c>
      <c r="M26" s="8">
        <v>14.0</v>
      </c>
      <c r="N26" s="7" t="s">
        <v>534</v>
      </c>
      <c r="O26" s="9" t="s">
        <v>535</v>
      </c>
      <c r="P26" s="7" t="s">
        <v>536</v>
      </c>
      <c r="Q26" s="7" t="s">
        <v>537</v>
      </c>
      <c r="R26" s="7" t="s">
        <v>538</v>
      </c>
      <c r="S26" s="7" t="s">
        <v>539</v>
      </c>
      <c r="T26" s="7" t="s">
        <v>540</v>
      </c>
      <c r="U26" s="7"/>
      <c r="V26" s="7"/>
      <c r="W26" s="7"/>
      <c r="X26" s="7"/>
      <c r="Y26" s="7"/>
      <c r="Z26" s="7"/>
      <c r="AA26" s="7" t="s">
        <v>541</v>
      </c>
      <c r="AB26" s="7"/>
      <c r="AC26" s="7" t="s">
        <v>542</v>
      </c>
      <c r="AD26" s="7" t="s">
        <v>78</v>
      </c>
      <c r="AE26" s="7"/>
      <c r="AF26" s="7" t="s">
        <v>543</v>
      </c>
      <c r="AG26" s="7" t="s">
        <v>544</v>
      </c>
      <c r="AH26" s="7" t="s">
        <v>545</v>
      </c>
      <c r="AI26" s="8">
        <v>193106.0</v>
      </c>
      <c r="AJ26" s="7" t="s">
        <v>546</v>
      </c>
      <c r="AK26" s="7" t="s">
        <v>547</v>
      </c>
      <c r="AL26" s="7"/>
      <c r="AM26" s="7"/>
      <c r="AN26" s="7" t="s">
        <v>84</v>
      </c>
      <c r="AO26" s="7" t="s">
        <v>548</v>
      </c>
      <c r="AP26" s="7" t="s">
        <v>86</v>
      </c>
      <c r="AQ26" s="7" t="s">
        <v>87</v>
      </c>
      <c r="AR26" s="7"/>
      <c r="AS26" s="7" t="s">
        <v>4</v>
      </c>
      <c r="AT26" s="10" t="s">
        <v>549</v>
      </c>
      <c r="AU26" s="7" t="str">
        <f t="shared" si="1"/>
        <v/>
      </c>
      <c r="AV26" s="7"/>
      <c r="AW26" s="7"/>
      <c r="AX26" s="7"/>
      <c r="AY26" s="7"/>
      <c r="AZ26" s="20" t="s">
        <v>2220</v>
      </c>
      <c r="BA26" s="20" t="s">
        <v>2220</v>
      </c>
    </row>
    <row r="27">
      <c r="A27" s="6">
        <v>26.0</v>
      </c>
      <c r="B27" s="7" t="s">
        <v>550</v>
      </c>
      <c r="C27" s="7" t="s">
        <v>551</v>
      </c>
      <c r="D27" s="7" t="s">
        <v>552</v>
      </c>
      <c r="E27" s="7" t="s">
        <v>553</v>
      </c>
      <c r="F27" s="8">
        <v>2024.0</v>
      </c>
      <c r="G27" s="7" t="s">
        <v>554</v>
      </c>
      <c r="H27" s="8">
        <v>45.0</v>
      </c>
      <c r="I27" s="8">
        <v>2.0</v>
      </c>
      <c r="J27" s="7"/>
      <c r="K27" s="8">
        <v>187.0</v>
      </c>
      <c r="L27" s="8">
        <v>199.0</v>
      </c>
      <c r="M27" s="8">
        <v>18.0</v>
      </c>
      <c r="N27" s="7" t="s">
        <v>555</v>
      </c>
      <c r="O27" s="9" t="s">
        <v>556</v>
      </c>
      <c r="P27" s="7" t="s">
        <v>557</v>
      </c>
      <c r="Q27" s="7" t="s">
        <v>558</v>
      </c>
      <c r="R27" s="7" t="s">
        <v>559</v>
      </c>
      <c r="S27" s="7"/>
      <c r="T27" s="7" t="s">
        <v>560</v>
      </c>
      <c r="U27" s="7"/>
      <c r="V27" s="7"/>
      <c r="W27" s="7"/>
      <c r="X27" s="7"/>
      <c r="Y27" s="7"/>
      <c r="Z27" s="7"/>
      <c r="AA27" s="7" t="s">
        <v>561</v>
      </c>
      <c r="AB27" s="7" t="s">
        <v>562</v>
      </c>
      <c r="AC27" s="7"/>
      <c r="AD27" s="7" t="s">
        <v>563</v>
      </c>
      <c r="AE27" s="7"/>
      <c r="AF27" s="7"/>
      <c r="AG27" s="7"/>
      <c r="AH27" s="7"/>
      <c r="AI27" s="7"/>
      <c r="AJ27" s="8">
        <v>7384602.0</v>
      </c>
      <c r="AK27" s="7"/>
      <c r="AL27" s="7" t="s">
        <v>564</v>
      </c>
      <c r="AM27" s="7"/>
      <c r="AN27" s="7" t="s">
        <v>84</v>
      </c>
      <c r="AO27" s="7" t="s">
        <v>565</v>
      </c>
      <c r="AP27" s="7" t="s">
        <v>128</v>
      </c>
      <c r="AQ27" s="7" t="s">
        <v>87</v>
      </c>
      <c r="AR27" s="7" t="s">
        <v>566</v>
      </c>
      <c r="AS27" s="7" t="s">
        <v>4</v>
      </c>
      <c r="AT27" s="10" t="s">
        <v>567</v>
      </c>
      <c r="AU27" s="7" t="str">
        <f t="shared" si="1"/>
        <v/>
      </c>
      <c r="AV27" s="20"/>
      <c r="AW27" s="7"/>
      <c r="AX27" s="20" t="s">
        <v>2220</v>
      </c>
      <c r="AY27" s="7"/>
      <c r="AZ27" s="7"/>
      <c r="BA27" s="7"/>
    </row>
    <row r="28">
      <c r="A28" s="6">
        <v>27.0</v>
      </c>
      <c r="B28" s="7" t="s">
        <v>568</v>
      </c>
      <c r="C28" s="7" t="s">
        <v>569</v>
      </c>
      <c r="D28" s="7" t="s">
        <v>570</v>
      </c>
      <c r="E28" s="7" t="s">
        <v>571</v>
      </c>
      <c r="F28" s="8">
        <v>2025.0</v>
      </c>
      <c r="G28" s="7" t="s">
        <v>572</v>
      </c>
      <c r="H28" s="8">
        <v>17.0</v>
      </c>
      <c r="I28" s="8">
        <v>1.0</v>
      </c>
      <c r="J28" s="8">
        <v>67.0</v>
      </c>
      <c r="K28" s="7"/>
      <c r="L28" s="7"/>
      <c r="M28" s="8">
        <v>0.0</v>
      </c>
      <c r="N28" s="7" t="s">
        <v>573</v>
      </c>
      <c r="O28" s="9" t="s">
        <v>574</v>
      </c>
      <c r="P28" s="7" t="s">
        <v>575</v>
      </c>
      <c r="Q28" s="7" t="s">
        <v>576</v>
      </c>
      <c r="R28" s="7" t="s">
        <v>577</v>
      </c>
      <c r="S28" s="7" t="s">
        <v>578</v>
      </c>
      <c r="T28" s="7" t="s">
        <v>579</v>
      </c>
      <c r="U28" s="7"/>
      <c r="V28" s="7"/>
      <c r="W28" s="7"/>
      <c r="X28" s="7"/>
      <c r="Y28" s="7" t="s">
        <v>580</v>
      </c>
      <c r="Z28" s="7" t="s">
        <v>581</v>
      </c>
      <c r="AA28" s="7" t="s">
        <v>582</v>
      </c>
      <c r="AB28" s="7" t="s">
        <v>583</v>
      </c>
      <c r="AC28" s="7"/>
      <c r="AD28" s="7" t="s">
        <v>584</v>
      </c>
      <c r="AE28" s="7"/>
      <c r="AF28" s="7"/>
      <c r="AG28" s="7"/>
      <c r="AH28" s="7"/>
      <c r="AI28" s="7"/>
      <c r="AJ28" s="7" t="s">
        <v>585</v>
      </c>
      <c r="AK28" s="7"/>
      <c r="AL28" s="7"/>
      <c r="AM28" s="8">
        <v>4.0481598E7</v>
      </c>
      <c r="AN28" s="7" t="s">
        <v>84</v>
      </c>
      <c r="AO28" s="7" t="s">
        <v>586</v>
      </c>
      <c r="AP28" s="7" t="s">
        <v>128</v>
      </c>
      <c r="AQ28" s="7" t="s">
        <v>87</v>
      </c>
      <c r="AR28" s="7" t="s">
        <v>111</v>
      </c>
      <c r="AS28" s="7" t="s">
        <v>4</v>
      </c>
      <c r="AT28" s="10" t="s">
        <v>587</v>
      </c>
      <c r="AU28" s="7" t="str">
        <f t="shared" si="1"/>
        <v/>
      </c>
      <c r="AV28" s="7"/>
      <c r="AW28" s="7"/>
      <c r="AX28" s="20" t="s">
        <v>2220</v>
      </c>
      <c r="AY28" s="7"/>
      <c r="AZ28" s="7"/>
      <c r="BA28" s="7"/>
    </row>
    <row r="29">
      <c r="A29" s="6">
        <v>28.0</v>
      </c>
      <c r="B29" s="7" t="s">
        <v>588</v>
      </c>
      <c r="C29" s="7" t="s">
        <v>589</v>
      </c>
      <c r="D29" s="7" t="s">
        <v>590</v>
      </c>
      <c r="E29" s="7" t="s">
        <v>591</v>
      </c>
      <c r="F29" s="8">
        <v>2024.0</v>
      </c>
      <c r="G29" s="7" t="s">
        <v>592</v>
      </c>
      <c r="H29" s="8">
        <v>19.0</v>
      </c>
      <c r="I29" s="8">
        <v>7.0</v>
      </c>
      <c r="J29" s="7" t="s">
        <v>593</v>
      </c>
      <c r="K29" s="7"/>
      <c r="L29" s="7"/>
      <c r="M29" s="8">
        <v>4.0</v>
      </c>
      <c r="N29" s="7" t="s">
        <v>594</v>
      </c>
      <c r="O29" s="9" t="s">
        <v>595</v>
      </c>
      <c r="P29" s="7" t="s">
        <v>596</v>
      </c>
      <c r="Q29" s="7" t="s">
        <v>597</v>
      </c>
      <c r="R29" s="7" t="s">
        <v>598</v>
      </c>
      <c r="S29" s="7" t="s">
        <v>599</v>
      </c>
      <c r="T29" s="7" t="s">
        <v>600</v>
      </c>
      <c r="U29" s="7"/>
      <c r="V29" s="7"/>
      <c r="W29" s="7"/>
      <c r="X29" s="7"/>
      <c r="Y29" s="7"/>
      <c r="Z29" s="7"/>
      <c r="AA29" s="7" t="s">
        <v>601</v>
      </c>
      <c r="AB29" s="7" t="s">
        <v>602</v>
      </c>
      <c r="AC29" s="7"/>
      <c r="AD29" s="7" t="s">
        <v>603</v>
      </c>
      <c r="AE29" s="7"/>
      <c r="AF29" s="7"/>
      <c r="AG29" s="7"/>
      <c r="AH29" s="7"/>
      <c r="AI29" s="7"/>
      <c r="AJ29" s="8">
        <v>1.7480221E7</v>
      </c>
      <c r="AK29" s="7"/>
      <c r="AL29" s="7"/>
      <c r="AM29" s="7"/>
      <c r="AN29" s="7" t="s">
        <v>84</v>
      </c>
      <c r="AO29" s="7" t="s">
        <v>604</v>
      </c>
      <c r="AP29" s="7" t="s">
        <v>128</v>
      </c>
      <c r="AQ29" s="7" t="s">
        <v>87</v>
      </c>
      <c r="AR29" s="7" t="s">
        <v>566</v>
      </c>
      <c r="AS29" s="7" t="s">
        <v>4</v>
      </c>
      <c r="AT29" s="10" t="s">
        <v>605</v>
      </c>
      <c r="AU29" s="7" t="str">
        <f t="shared" si="1"/>
        <v/>
      </c>
      <c r="AV29" s="7"/>
      <c r="AW29" s="7"/>
      <c r="AX29" s="20" t="s">
        <v>2220</v>
      </c>
      <c r="AY29" s="7"/>
      <c r="AZ29" s="7"/>
      <c r="BA29" s="7"/>
    </row>
    <row r="30">
      <c r="A30" s="6">
        <v>29.0</v>
      </c>
      <c r="B30" s="7" t="s">
        <v>606</v>
      </c>
      <c r="C30" s="7" t="s">
        <v>607</v>
      </c>
      <c r="D30" s="7" t="s">
        <v>608</v>
      </c>
      <c r="E30" s="7" t="s">
        <v>609</v>
      </c>
      <c r="F30" s="8">
        <v>2024.0</v>
      </c>
      <c r="G30" s="7" t="s">
        <v>610</v>
      </c>
      <c r="H30" s="7"/>
      <c r="I30" s="7"/>
      <c r="J30" s="7"/>
      <c r="K30" s="8">
        <v>4743.0</v>
      </c>
      <c r="L30" s="8">
        <v>4750.0</v>
      </c>
      <c r="M30" s="8">
        <v>1.0</v>
      </c>
      <c r="N30" s="7" t="s">
        <v>611</v>
      </c>
      <c r="O30" s="9" t="s">
        <v>612</v>
      </c>
      <c r="P30" s="7" t="s">
        <v>613</v>
      </c>
      <c r="Q30" s="7" t="s">
        <v>614</v>
      </c>
      <c r="R30" s="7" t="s">
        <v>615</v>
      </c>
      <c r="S30" s="7" t="s">
        <v>616</v>
      </c>
      <c r="T30" s="7" t="s">
        <v>617</v>
      </c>
      <c r="U30" s="7"/>
      <c r="V30" s="7"/>
      <c r="W30" s="7"/>
      <c r="X30" s="7"/>
      <c r="Y30" s="7"/>
      <c r="Z30" s="7"/>
      <c r="AA30" s="7" t="s">
        <v>618</v>
      </c>
      <c r="AB30" s="7" t="s">
        <v>619</v>
      </c>
      <c r="AC30" s="7" t="s">
        <v>620</v>
      </c>
      <c r="AD30" s="7" t="s">
        <v>144</v>
      </c>
      <c r="AE30" s="7" t="s">
        <v>621</v>
      </c>
      <c r="AF30" s="7" t="s">
        <v>622</v>
      </c>
      <c r="AG30" s="7" t="s">
        <v>623</v>
      </c>
      <c r="AH30" s="7" t="s">
        <v>624</v>
      </c>
      <c r="AI30" s="8">
        <v>206131.0</v>
      </c>
      <c r="AJ30" s="8">
        <v>2.6391589E7</v>
      </c>
      <c r="AK30" s="7" t="s">
        <v>625</v>
      </c>
      <c r="AL30" s="7"/>
      <c r="AM30" s="7"/>
      <c r="AN30" s="7" t="s">
        <v>84</v>
      </c>
      <c r="AO30" s="7" t="s">
        <v>626</v>
      </c>
      <c r="AP30" s="7" t="s">
        <v>86</v>
      </c>
      <c r="AQ30" s="7" t="s">
        <v>87</v>
      </c>
      <c r="AR30" s="7"/>
      <c r="AS30" s="7" t="s">
        <v>4</v>
      </c>
      <c r="AT30" s="10" t="s">
        <v>627</v>
      </c>
      <c r="AU30" s="7" t="str">
        <f t="shared" si="1"/>
        <v/>
      </c>
      <c r="AV30" s="7"/>
      <c r="AW30" s="7"/>
      <c r="AX30" s="20" t="s">
        <v>2220</v>
      </c>
      <c r="AY30" s="7"/>
      <c r="AZ30" s="7"/>
      <c r="BA30" s="7"/>
    </row>
    <row r="31">
      <c r="A31" s="21">
        <v>30.0</v>
      </c>
      <c r="B31" s="7" t="s">
        <v>628</v>
      </c>
      <c r="C31" s="7" t="s">
        <v>629</v>
      </c>
      <c r="D31" s="7" t="s">
        <v>630</v>
      </c>
      <c r="E31" s="7" t="s">
        <v>631</v>
      </c>
      <c r="F31" s="8">
        <v>2025.0</v>
      </c>
      <c r="G31" s="7" t="s">
        <v>632</v>
      </c>
      <c r="H31" s="7"/>
      <c r="I31" s="7"/>
      <c r="J31" s="7"/>
      <c r="K31" s="8">
        <v>169.0</v>
      </c>
      <c r="L31" s="8">
        <v>180.0</v>
      </c>
      <c r="M31" s="8">
        <v>0.0</v>
      </c>
      <c r="N31" s="7" t="s">
        <v>633</v>
      </c>
      <c r="O31" s="9" t="s">
        <v>634</v>
      </c>
      <c r="P31" s="7" t="s">
        <v>635</v>
      </c>
      <c r="Q31" s="7" t="s">
        <v>636</v>
      </c>
      <c r="R31" s="7" t="s">
        <v>637</v>
      </c>
      <c r="S31" s="7" t="s">
        <v>638</v>
      </c>
      <c r="T31" s="7" t="s">
        <v>639</v>
      </c>
      <c r="U31" s="7"/>
      <c r="V31" s="7"/>
      <c r="W31" s="7"/>
      <c r="X31" s="7"/>
      <c r="Y31" s="7" t="s">
        <v>640</v>
      </c>
      <c r="Z31" s="7" t="s">
        <v>641</v>
      </c>
      <c r="AA31" s="7" t="s">
        <v>642</v>
      </c>
      <c r="AB31" s="7" t="s">
        <v>643</v>
      </c>
      <c r="AC31" s="7" t="s">
        <v>644</v>
      </c>
      <c r="AD31" s="7" t="s">
        <v>198</v>
      </c>
      <c r="AE31" s="7" t="s">
        <v>645</v>
      </c>
      <c r="AF31" s="7" t="s">
        <v>646</v>
      </c>
      <c r="AG31" s="7" t="s">
        <v>647</v>
      </c>
      <c r="AH31" s="7" t="s">
        <v>648</v>
      </c>
      <c r="AI31" s="8">
        <v>216134.0</v>
      </c>
      <c r="AJ31" s="7"/>
      <c r="AK31" s="7" t="s">
        <v>649</v>
      </c>
      <c r="AL31" s="7"/>
      <c r="AM31" s="7"/>
      <c r="AN31" s="7" t="s">
        <v>84</v>
      </c>
      <c r="AO31" s="7" t="s">
        <v>650</v>
      </c>
      <c r="AP31" s="7" t="s">
        <v>86</v>
      </c>
      <c r="AQ31" s="7" t="s">
        <v>87</v>
      </c>
      <c r="AR31" s="7" t="s">
        <v>205</v>
      </c>
      <c r="AS31" s="7" t="s">
        <v>4</v>
      </c>
      <c r="AT31" s="10" t="s">
        <v>651</v>
      </c>
      <c r="AU31" s="7" t="str">
        <f t="shared" si="1"/>
        <v/>
      </c>
      <c r="AV31" s="7"/>
      <c r="AW31" s="20" t="s">
        <v>2220</v>
      </c>
      <c r="AX31" s="7"/>
      <c r="AY31" s="7"/>
      <c r="AZ31" s="7"/>
      <c r="BA31" s="7"/>
    </row>
    <row r="32">
      <c r="A32" s="6">
        <v>31.0</v>
      </c>
      <c r="B32" s="7" t="s">
        <v>652</v>
      </c>
      <c r="C32" s="7" t="s">
        <v>653</v>
      </c>
      <c r="D32" s="7" t="s">
        <v>654</v>
      </c>
      <c r="E32" s="7" t="s">
        <v>655</v>
      </c>
      <c r="F32" s="8">
        <v>2025.0</v>
      </c>
      <c r="G32" s="7" t="s">
        <v>656</v>
      </c>
      <c r="H32" s="7"/>
      <c r="I32" s="7"/>
      <c r="J32" s="7"/>
      <c r="K32" s="8">
        <v>3043.0</v>
      </c>
      <c r="L32" s="8">
        <v>3056.0</v>
      </c>
      <c r="M32" s="8">
        <v>4.0</v>
      </c>
      <c r="N32" s="7"/>
      <c r="O32" s="9" t="s">
        <v>657</v>
      </c>
      <c r="P32" s="7" t="s">
        <v>658</v>
      </c>
      <c r="Q32" s="7" t="s">
        <v>659</v>
      </c>
      <c r="R32" s="7" t="s">
        <v>660</v>
      </c>
      <c r="S32" s="7"/>
      <c r="T32" s="7" t="s">
        <v>661</v>
      </c>
      <c r="U32" s="7"/>
      <c r="V32" s="7"/>
      <c r="W32" s="7"/>
      <c r="X32" s="7"/>
      <c r="Y32" s="7" t="s">
        <v>662</v>
      </c>
      <c r="Z32" s="7" t="s">
        <v>663</v>
      </c>
      <c r="AA32" s="7" t="s">
        <v>664</v>
      </c>
      <c r="AB32" s="7" t="s">
        <v>665</v>
      </c>
      <c r="AC32" s="7" t="s">
        <v>666</v>
      </c>
      <c r="AD32" s="7" t="s">
        <v>451</v>
      </c>
      <c r="AE32" s="7" t="s">
        <v>667</v>
      </c>
      <c r="AF32" s="7" t="s">
        <v>668</v>
      </c>
      <c r="AG32" s="7" t="s">
        <v>669</v>
      </c>
      <c r="AH32" s="7" t="s">
        <v>165</v>
      </c>
      <c r="AI32" s="8">
        <v>206484.0</v>
      </c>
      <c r="AJ32" s="8">
        <v>2.9512093E7</v>
      </c>
      <c r="AK32" s="7" t="s">
        <v>670</v>
      </c>
      <c r="AL32" s="7"/>
      <c r="AM32" s="7"/>
      <c r="AN32" s="7" t="s">
        <v>84</v>
      </c>
      <c r="AO32" s="7" t="s">
        <v>671</v>
      </c>
      <c r="AP32" s="7" t="s">
        <v>86</v>
      </c>
      <c r="AQ32" s="7" t="s">
        <v>87</v>
      </c>
      <c r="AR32" s="7"/>
      <c r="AS32" s="7" t="s">
        <v>4</v>
      </c>
      <c r="AT32" s="10" t="s">
        <v>672</v>
      </c>
      <c r="AU32" s="7" t="str">
        <f t="shared" si="1"/>
        <v/>
      </c>
      <c r="AV32" s="7"/>
      <c r="AW32" s="7"/>
      <c r="AX32" s="7"/>
      <c r="AY32" s="7"/>
      <c r="AZ32" s="20" t="s">
        <v>2220</v>
      </c>
      <c r="BA32" s="20" t="s">
        <v>2220</v>
      </c>
    </row>
    <row r="33">
      <c r="A33" s="6">
        <v>32.0</v>
      </c>
      <c r="B33" s="7"/>
      <c r="C33" s="7"/>
      <c r="D33" s="7"/>
      <c r="E33" s="7" t="s">
        <v>673</v>
      </c>
      <c r="F33" s="8">
        <v>2026.0</v>
      </c>
      <c r="G33" s="7" t="s">
        <v>674</v>
      </c>
      <c r="H33" s="7" t="s">
        <v>675</v>
      </c>
      <c r="I33" s="7"/>
      <c r="J33" s="7"/>
      <c r="K33" s="7"/>
      <c r="L33" s="7"/>
      <c r="M33" s="8">
        <v>0.0</v>
      </c>
      <c r="N33" s="7"/>
      <c r="O33" s="9" t="s">
        <v>676</v>
      </c>
      <c r="P33" s="7"/>
      <c r="Q33" s="7"/>
      <c r="R33" s="7" t="s">
        <v>677</v>
      </c>
      <c r="S33" s="7"/>
      <c r="T33" s="7"/>
      <c r="U33" s="7"/>
      <c r="V33" s="7"/>
      <c r="W33" s="7"/>
      <c r="X33" s="7"/>
      <c r="Y33" s="7"/>
      <c r="Z33" s="7"/>
      <c r="AA33" s="7"/>
      <c r="AB33" s="7"/>
      <c r="AC33" s="7" t="s">
        <v>678</v>
      </c>
      <c r="AD33" s="7" t="s">
        <v>175</v>
      </c>
      <c r="AE33" s="7"/>
      <c r="AF33" s="7" t="s">
        <v>673</v>
      </c>
      <c r="AG33" s="7" t="s">
        <v>679</v>
      </c>
      <c r="AH33" s="7" t="s">
        <v>680</v>
      </c>
      <c r="AI33" s="8">
        <v>335069.0</v>
      </c>
      <c r="AJ33" s="8">
        <v>3029743.0</v>
      </c>
      <c r="AK33" s="7" t="s">
        <v>681</v>
      </c>
      <c r="AL33" s="7"/>
      <c r="AM33" s="7"/>
      <c r="AN33" s="7" t="s">
        <v>84</v>
      </c>
      <c r="AO33" s="7" t="s">
        <v>357</v>
      </c>
      <c r="AP33" s="7" t="s">
        <v>180</v>
      </c>
      <c r="AQ33" s="7" t="s">
        <v>87</v>
      </c>
      <c r="AR33" s="7"/>
      <c r="AS33" s="7" t="s">
        <v>4</v>
      </c>
      <c r="AT33" s="10" t="s">
        <v>682</v>
      </c>
      <c r="AU33" s="7" t="str">
        <f t="shared" si="1"/>
        <v>X</v>
      </c>
      <c r="AV33" s="20"/>
      <c r="AW33" s="20"/>
      <c r="AX33" s="7"/>
      <c r="AY33" s="7"/>
      <c r="AZ33" s="7"/>
      <c r="BA33" s="7"/>
    </row>
    <row r="34">
      <c r="A34" s="6">
        <v>33.0</v>
      </c>
      <c r="B34" s="7" t="s">
        <v>683</v>
      </c>
      <c r="C34" s="7" t="s">
        <v>684</v>
      </c>
      <c r="D34" s="7" t="s">
        <v>685</v>
      </c>
      <c r="E34" s="7" t="s">
        <v>686</v>
      </c>
      <c r="F34" s="8">
        <v>2025.0</v>
      </c>
      <c r="G34" s="7" t="s">
        <v>532</v>
      </c>
      <c r="H34" s="7"/>
      <c r="I34" s="7"/>
      <c r="J34" s="7"/>
      <c r="K34" s="8">
        <v>117.0</v>
      </c>
      <c r="L34" s="8">
        <v>129.0</v>
      </c>
      <c r="M34" s="8">
        <v>2.0</v>
      </c>
      <c r="N34" s="7" t="s">
        <v>687</v>
      </c>
      <c r="O34" s="9" t="s">
        <v>688</v>
      </c>
      <c r="P34" s="7" t="s">
        <v>689</v>
      </c>
      <c r="Q34" s="7" t="s">
        <v>690</v>
      </c>
      <c r="R34" s="7" t="s">
        <v>691</v>
      </c>
      <c r="S34" s="7" t="s">
        <v>692</v>
      </c>
      <c r="T34" s="7" t="s">
        <v>693</v>
      </c>
      <c r="U34" s="7"/>
      <c r="V34" s="7"/>
      <c r="W34" s="7"/>
      <c r="X34" s="7"/>
      <c r="Y34" s="7"/>
      <c r="Z34" s="7"/>
      <c r="AA34" s="7" t="s">
        <v>694</v>
      </c>
      <c r="AB34" s="7" t="s">
        <v>695</v>
      </c>
      <c r="AC34" s="7"/>
      <c r="AD34" s="7" t="s">
        <v>78</v>
      </c>
      <c r="AE34" s="7" t="s">
        <v>696</v>
      </c>
      <c r="AF34" s="7" t="s">
        <v>697</v>
      </c>
      <c r="AG34" s="7" t="s">
        <v>698</v>
      </c>
      <c r="AH34" s="7" t="s">
        <v>699</v>
      </c>
      <c r="AI34" s="8">
        <v>213734.0</v>
      </c>
      <c r="AJ34" s="7" t="s">
        <v>546</v>
      </c>
      <c r="AK34" s="7" t="s">
        <v>700</v>
      </c>
      <c r="AL34" s="7"/>
      <c r="AM34" s="7"/>
      <c r="AN34" s="7" t="s">
        <v>84</v>
      </c>
      <c r="AO34" s="7" t="s">
        <v>548</v>
      </c>
      <c r="AP34" s="7" t="s">
        <v>86</v>
      </c>
      <c r="AQ34" s="7" t="s">
        <v>87</v>
      </c>
      <c r="AR34" s="7"/>
      <c r="AS34" s="7" t="s">
        <v>4</v>
      </c>
      <c r="AT34" s="10" t="s">
        <v>701</v>
      </c>
      <c r="AU34" s="7" t="str">
        <f t="shared" si="1"/>
        <v/>
      </c>
      <c r="AV34" s="7"/>
      <c r="AW34" s="20" t="s">
        <v>2220</v>
      </c>
      <c r="AX34" s="7"/>
      <c r="AY34" s="7"/>
      <c r="AZ34" s="7"/>
      <c r="BA34" s="7"/>
    </row>
    <row r="35">
      <c r="A35" s="6">
        <v>34.0</v>
      </c>
      <c r="B35" s="7" t="s">
        <v>702</v>
      </c>
      <c r="C35" s="7" t="s">
        <v>703</v>
      </c>
      <c r="D35" s="7" t="s">
        <v>704</v>
      </c>
      <c r="E35" s="7" t="s">
        <v>705</v>
      </c>
      <c r="F35" s="8">
        <v>2024.0</v>
      </c>
      <c r="G35" s="7" t="s">
        <v>706</v>
      </c>
      <c r="H35" s="8">
        <v>145.0</v>
      </c>
      <c r="I35" s="7"/>
      <c r="J35" s="8">
        <v>103997.0</v>
      </c>
      <c r="K35" s="7"/>
      <c r="L35" s="7"/>
      <c r="M35" s="8">
        <v>8.0</v>
      </c>
      <c r="N35" s="7" t="s">
        <v>707</v>
      </c>
      <c r="O35" s="9" t="s">
        <v>708</v>
      </c>
      <c r="P35" s="7" t="s">
        <v>709</v>
      </c>
      <c r="Q35" s="7" t="s">
        <v>710</v>
      </c>
      <c r="R35" s="7" t="s">
        <v>711</v>
      </c>
      <c r="S35" s="7" t="s">
        <v>712</v>
      </c>
      <c r="T35" s="7" t="s">
        <v>713</v>
      </c>
      <c r="U35" s="7"/>
      <c r="V35" s="7"/>
      <c r="W35" s="7"/>
      <c r="X35" s="7"/>
      <c r="Y35" s="7"/>
      <c r="Z35" s="7"/>
      <c r="AA35" s="7" t="s">
        <v>714</v>
      </c>
      <c r="AB35" s="7" t="s">
        <v>715</v>
      </c>
      <c r="AC35" s="7"/>
      <c r="AD35" s="7" t="s">
        <v>430</v>
      </c>
      <c r="AE35" s="7"/>
      <c r="AF35" s="7"/>
      <c r="AG35" s="7"/>
      <c r="AH35" s="7"/>
      <c r="AI35" s="7"/>
      <c r="AJ35" s="8">
        <v>1674048.0</v>
      </c>
      <c r="AK35" s="7"/>
      <c r="AL35" s="7" t="s">
        <v>716</v>
      </c>
      <c r="AM35" s="7"/>
      <c r="AN35" s="7" t="s">
        <v>84</v>
      </c>
      <c r="AO35" s="7" t="s">
        <v>717</v>
      </c>
      <c r="AP35" s="7" t="s">
        <v>128</v>
      </c>
      <c r="AQ35" s="7" t="s">
        <v>87</v>
      </c>
      <c r="AR35" s="7" t="s">
        <v>395</v>
      </c>
      <c r="AS35" s="7" t="s">
        <v>4</v>
      </c>
      <c r="AT35" s="10" t="s">
        <v>718</v>
      </c>
      <c r="AU35" s="7" t="str">
        <f t="shared" si="1"/>
        <v/>
      </c>
      <c r="AV35" s="7"/>
      <c r="AW35" s="7"/>
      <c r="AX35" s="20" t="s">
        <v>2220</v>
      </c>
      <c r="AY35" s="7"/>
      <c r="AZ35" s="7"/>
      <c r="BA35" s="7"/>
    </row>
    <row r="36">
      <c r="A36" s="6">
        <v>35.0</v>
      </c>
      <c r="B36" s="7" t="s">
        <v>719</v>
      </c>
      <c r="C36" s="7" t="s">
        <v>720</v>
      </c>
      <c r="D36" s="7" t="s">
        <v>721</v>
      </c>
      <c r="E36" s="7" t="s">
        <v>722</v>
      </c>
      <c r="F36" s="8">
        <v>2024.0</v>
      </c>
      <c r="G36" s="7" t="s">
        <v>68</v>
      </c>
      <c r="H36" s="7"/>
      <c r="I36" s="7"/>
      <c r="J36" s="7"/>
      <c r="K36" s="8">
        <v>102.0</v>
      </c>
      <c r="L36" s="8">
        <v>106.0</v>
      </c>
      <c r="M36" s="8">
        <v>59.0</v>
      </c>
      <c r="N36" s="7" t="s">
        <v>723</v>
      </c>
      <c r="O36" s="9" t="s">
        <v>724</v>
      </c>
      <c r="P36" s="7" t="s">
        <v>725</v>
      </c>
      <c r="Q36" s="7" t="s">
        <v>726</v>
      </c>
      <c r="R36" s="7" t="s">
        <v>727</v>
      </c>
      <c r="S36" s="7"/>
      <c r="T36" s="7" t="s">
        <v>728</v>
      </c>
      <c r="U36" s="7"/>
      <c r="V36" s="7"/>
      <c r="W36" s="7"/>
      <c r="X36" s="7"/>
      <c r="Y36" s="7"/>
      <c r="Z36" s="7"/>
      <c r="AA36" s="7" t="s">
        <v>729</v>
      </c>
      <c r="AB36" s="7"/>
      <c r="AC36" s="7"/>
      <c r="AD36" s="7" t="s">
        <v>78</v>
      </c>
      <c r="AE36" s="7" t="s">
        <v>730</v>
      </c>
      <c r="AF36" s="7" t="s">
        <v>731</v>
      </c>
      <c r="AG36" s="7" t="s">
        <v>732</v>
      </c>
      <c r="AH36" s="7" t="s">
        <v>108</v>
      </c>
      <c r="AI36" s="8">
        <v>199802.0</v>
      </c>
      <c r="AJ36" s="8">
        <v>2705257.0</v>
      </c>
      <c r="AK36" s="7" t="s">
        <v>733</v>
      </c>
      <c r="AL36" s="7" t="s">
        <v>83</v>
      </c>
      <c r="AM36" s="7"/>
      <c r="AN36" s="7" t="s">
        <v>84</v>
      </c>
      <c r="AO36" s="7" t="s">
        <v>85</v>
      </c>
      <c r="AP36" s="7" t="s">
        <v>86</v>
      </c>
      <c r="AQ36" s="7" t="s">
        <v>87</v>
      </c>
      <c r="AR36" s="7" t="s">
        <v>205</v>
      </c>
      <c r="AS36" s="7" t="s">
        <v>4</v>
      </c>
      <c r="AT36" s="10" t="s">
        <v>734</v>
      </c>
      <c r="AU36" s="7" t="str">
        <f t="shared" si="1"/>
        <v/>
      </c>
      <c r="AV36" s="7"/>
      <c r="AW36" s="20" t="s">
        <v>2220</v>
      </c>
      <c r="AX36" s="7"/>
      <c r="AY36" s="7"/>
      <c r="AZ36" s="7"/>
      <c r="BA36" s="7"/>
    </row>
    <row r="37">
      <c r="A37" s="6">
        <v>36.0</v>
      </c>
      <c r="B37" s="7" t="s">
        <v>735</v>
      </c>
      <c r="C37" s="7" t="s">
        <v>736</v>
      </c>
      <c r="D37" s="7" t="s">
        <v>737</v>
      </c>
      <c r="E37" s="7" t="s">
        <v>738</v>
      </c>
      <c r="F37" s="8">
        <v>2025.0</v>
      </c>
      <c r="G37" s="7" t="s">
        <v>739</v>
      </c>
      <c r="H37" s="8">
        <v>37.0</v>
      </c>
      <c r="I37" s="8">
        <v>8.0</v>
      </c>
      <c r="J37" s="7" t="s">
        <v>740</v>
      </c>
      <c r="K37" s="7"/>
      <c r="L37" s="7"/>
      <c r="M37" s="8">
        <v>0.0</v>
      </c>
      <c r="N37" s="7" t="s">
        <v>741</v>
      </c>
      <c r="O37" s="9" t="s">
        <v>742</v>
      </c>
      <c r="P37" s="7" t="s">
        <v>743</v>
      </c>
      <c r="Q37" s="7" t="s">
        <v>744</v>
      </c>
      <c r="R37" s="7" t="s">
        <v>745</v>
      </c>
      <c r="S37" s="7" t="s">
        <v>746</v>
      </c>
      <c r="T37" s="7" t="s">
        <v>747</v>
      </c>
      <c r="U37" s="7"/>
      <c r="V37" s="7"/>
      <c r="W37" s="7"/>
      <c r="X37" s="7"/>
      <c r="Y37" s="7" t="s">
        <v>748</v>
      </c>
      <c r="Z37" s="7" t="s">
        <v>749</v>
      </c>
      <c r="AA37" s="7" t="s">
        <v>750</v>
      </c>
      <c r="AB37" s="7" t="s">
        <v>751</v>
      </c>
      <c r="AC37" s="7"/>
      <c r="AD37" s="7" t="s">
        <v>752</v>
      </c>
      <c r="AE37" s="7"/>
      <c r="AF37" s="7"/>
      <c r="AG37" s="7"/>
      <c r="AH37" s="7"/>
      <c r="AI37" s="7"/>
      <c r="AJ37" s="8">
        <v>2.0477481E7</v>
      </c>
      <c r="AK37" s="7"/>
      <c r="AL37" s="7"/>
      <c r="AM37" s="7"/>
      <c r="AN37" s="7" t="s">
        <v>84</v>
      </c>
      <c r="AO37" s="7" t="s">
        <v>753</v>
      </c>
      <c r="AP37" s="7" t="s">
        <v>128</v>
      </c>
      <c r="AQ37" s="7" t="s">
        <v>87</v>
      </c>
      <c r="AR37" s="7"/>
      <c r="AS37" s="7" t="s">
        <v>4</v>
      </c>
      <c r="AT37" s="10" t="s">
        <v>754</v>
      </c>
      <c r="AU37" s="7" t="str">
        <f t="shared" si="1"/>
        <v/>
      </c>
      <c r="AV37" s="7"/>
      <c r="AW37" s="7"/>
      <c r="AX37" s="7"/>
      <c r="AY37" s="7"/>
      <c r="AZ37" s="20" t="s">
        <v>2220</v>
      </c>
      <c r="BA37" s="20" t="s">
        <v>2220</v>
      </c>
    </row>
    <row r="38">
      <c r="A38" s="6">
        <v>37.0</v>
      </c>
      <c r="B38" s="7" t="s">
        <v>755</v>
      </c>
      <c r="C38" s="7" t="s">
        <v>756</v>
      </c>
      <c r="D38" s="7" t="s">
        <v>757</v>
      </c>
      <c r="E38" s="7" t="s">
        <v>758</v>
      </c>
      <c r="F38" s="8">
        <v>2026.0</v>
      </c>
      <c r="G38" s="7" t="s">
        <v>759</v>
      </c>
      <c r="H38" s="7" t="s">
        <v>760</v>
      </c>
      <c r="I38" s="7"/>
      <c r="J38" s="7"/>
      <c r="K38" s="8">
        <v>245.0</v>
      </c>
      <c r="L38" s="8">
        <v>267.0</v>
      </c>
      <c r="M38" s="8">
        <v>0.0</v>
      </c>
      <c r="N38" s="7" t="s">
        <v>761</v>
      </c>
      <c r="O38" s="9" t="s">
        <v>762</v>
      </c>
      <c r="P38" s="7" t="s">
        <v>763</v>
      </c>
      <c r="Q38" s="7" t="s">
        <v>764</v>
      </c>
      <c r="R38" s="7" t="s">
        <v>765</v>
      </c>
      <c r="S38" s="7" t="s">
        <v>766</v>
      </c>
      <c r="T38" s="7" t="s">
        <v>767</v>
      </c>
      <c r="U38" s="7"/>
      <c r="V38" s="7"/>
      <c r="W38" s="7"/>
      <c r="X38" s="7"/>
      <c r="Y38" s="7"/>
      <c r="Z38" s="7"/>
      <c r="AA38" s="7" t="s">
        <v>768</v>
      </c>
      <c r="AB38" s="7" t="s">
        <v>769</v>
      </c>
      <c r="AC38" s="7" t="s">
        <v>770</v>
      </c>
      <c r="AD38" s="7" t="s">
        <v>175</v>
      </c>
      <c r="AE38" s="7"/>
      <c r="AF38" s="7" t="s">
        <v>771</v>
      </c>
      <c r="AG38" s="7" t="s">
        <v>772</v>
      </c>
      <c r="AH38" s="7" t="s">
        <v>773</v>
      </c>
      <c r="AI38" s="8">
        <v>341289.0</v>
      </c>
      <c r="AJ38" s="8">
        <v>2.367337E7</v>
      </c>
      <c r="AK38" s="7" t="s">
        <v>774</v>
      </c>
      <c r="AL38" s="7"/>
      <c r="AM38" s="7"/>
      <c r="AN38" s="7" t="s">
        <v>84</v>
      </c>
      <c r="AO38" s="7" t="s">
        <v>775</v>
      </c>
      <c r="AP38" s="7" t="s">
        <v>86</v>
      </c>
      <c r="AQ38" s="7" t="s">
        <v>87</v>
      </c>
      <c r="AR38" s="7" t="s">
        <v>266</v>
      </c>
      <c r="AS38" s="7" t="s">
        <v>4</v>
      </c>
      <c r="AT38" s="10" t="s">
        <v>776</v>
      </c>
      <c r="AU38" s="7" t="str">
        <f t="shared" si="1"/>
        <v/>
      </c>
      <c r="AV38" s="7"/>
      <c r="AW38" s="7"/>
      <c r="AX38" s="20" t="s">
        <v>2220</v>
      </c>
      <c r="AY38" s="7"/>
      <c r="AZ38" s="7"/>
      <c r="BA38" s="7"/>
    </row>
    <row r="39">
      <c r="A39" s="6">
        <v>38.0</v>
      </c>
      <c r="B39" s="7" t="s">
        <v>777</v>
      </c>
      <c r="C39" s="7" t="s">
        <v>778</v>
      </c>
      <c r="D39" s="7" t="s">
        <v>779</v>
      </c>
      <c r="E39" s="7" t="s">
        <v>780</v>
      </c>
      <c r="F39" s="8">
        <v>2026.0</v>
      </c>
      <c r="G39" s="7" t="s">
        <v>781</v>
      </c>
      <c r="H39" s="8">
        <v>31.0</v>
      </c>
      <c r="I39" s="8">
        <v>1.0</v>
      </c>
      <c r="J39" s="8">
        <v>14.0</v>
      </c>
      <c r="K39" s="7"/>
      <c r="L39" s="7"/>
      <c r="M39" s="8">
        <v>0.0</v>
      </c>
      <c r="N39" s="7" t="s">
        <v>782</v>
      </c>
      <c r="O39" s="9" t="s">
        <v>783</v>
      </c>
      <c r="P39" s="7" t="s">
        <v>784</v>
      </c>
      <c r="Q39" s="7" t="s">
        <v>785</v>
      </c>
      <c r="R39" s="7" t="s">
        <v>786</v>
      </c>
      <c r="S39" s="7" t="s">
        <v>787</v>
      </c>
      <c r="T39" s="7" t="s">
        <v>788</v>
      </c>
      <c r="U39" s="7"/>
      <c r="V39" s="7"/>
      <c r="W39" s="7"/>
      <c r="X39" s="7"/>
      <c r="Y39" s="7" t="s">
        <v>789</v>
      </c>
      <c r="Z39" s="7" t="s">
        <v>790</v>
      </c>
      <c r="AA39" s="7" t="s">
        <v>791</v>
      </c>
      <c r="AB39" s="7" t="s">
        <v>792</v>
      </c>
      <c r="AC39" s="7"/>
      <c r="AD39" s="7" t="s">
        <v>509</v>
      </c>
      <c r="AE39" s="7"/>
      <c r="AF39" s="7"/>
      <c r="AG39" s="7"/>
      <c r="AH39" s="7"/>
      <c r="AI39" s="7"/>
      <c r="AJ39" s="8">
        <v>1.3823256E7</v>
      </c>
      <c r="AK39" s="7"/>
      <c r="AL39" s="7" t="s">
        <v>793</v>
      </c>
      <c r="AM39" s="7"/>
      <c r="AN39" s="7" t="s">
        <v>84</v>
      </c>
      <c r="AO39" s="7" t="s">
        <v>794</v>
      </c>
      <c r="AP39" s="7" t="s">
        <v>128</v>
      </c>
      <c r="AQ39" s="7" t="s">
        <v>87</v>
      </c>
      <c r="AR39" s="7"/>
      <c r="AS39" s="7" t="s">
        <v>4</v>
      </c>
      <c r="AT39" s="10" t="s">
        <v>795</v>
      </c>
      <c r="AU39" s="7" t="str">
        <f t="shared" si="1"/>
        <v/>
      </c>
      <c r="AV39" s="7"/>
      <c r="AW39" s="7"/>
      <c r="AX39" s="7"/>
      <c r="AY39" s="7"/>
      <c r="AZ39" s="20" t="s">
        <v>2220</v>
      </c>
      <c r="BA39" s="20" t="s">
        <v>2220</v>
      </c>
    </row>
    <row r="40">
      <c r="A40" s="6">
        <v>39.0</v>
      </c>
      <c r="B40" s="7" t="s">
        <v>796</v>
      </c>
      <c r="C40" s="7" t="s">
        <v>797</v>
      </c>
      <c r="D40" s="7" t="s">
        <v>798</v>
      </c>
      <c r="E40" s="7" t="s">
        <v>799</v>
      </c>
      <c r="F40" s="8">
        <v>2024.0</v>
      </c>
      <c r="G40" s="7" t="s">
        <v>68</v>
      </c>
      <c r="H40" s="7"/>
      <c r="I40" s="7"/>
      <c r="J40" s="7"/>
      <c r="K40" s="8">
        <v>255.0</v>
      </c>
      <c r="L40" s="8">
        <v>257.0</v>
      </c>
      <c r="M40" s="8">
        <v>2.0</v>
      </c>
      <c r="N40" s="7" t="s">
        <v>800</v>
      </c>
      <c r="O40" s="9" t="s">
        <v>801</v>
      </c>
      <c r="P40" s="7" t="s">
        <v>802</v>
      </c>
      <c r="Q40" s="7" t="s">
        <v>803</v>
      </c>
      <c r="R40" s="7" t="s">
        <v>804</v>
      </c>
      <c r="S40" s="7"/>
      <c r="T40" s="7" t="s">
        <v>805</v>
      </c>
      <c r="U40" s="7"/>
      <c r="V40" s="7"/>
      <c r="W40" s="7"/>
      <c r="X40" s="7"/>
      <c r="Y40" s="7" t="s">
        <v>806</v>
      </c>
      <c r="Z40" s="7" t="s">
        <v>807</v>
      </c>
      <c r="AA40" s="7" t="s">
        <v>808</v>
      </c>
      <c r="AB40" s="7" t="s">
        <v>809</v>
      </c>
      <c r="AC40" s="7"/>
      <c r="AD40" s="7" t="s">
        <v>78</v>
      </c>
      <c r="AE40" s="7" t="s">
        <v>810</v>
      </c>
      <c r="AF40" s="7" t="s">
        <v>811</v>
      </c>
      <c r="AG40" s="7" t="s">
        <v>732</v>
      </c>
      <c r="AH40" s="7" t="s">
        <v>108</v>
      </c>
      <c r="AI40" s="8">
        <v>199803.0</v>
      </c>
      <c r="AJ40" s="8">
        <v>2705257.0</v>
      </c>
      <c r="AK40" s="7" t="s">
        <v>812</v>
      </c>
      <c r="AL40" s="7" t="s">
        <v>83</v>
      </c>
      <c r="AM40" s="7"/>
      <c r="AN40" s="7" t="s">
        <v>84</v>
      </c>
      <c r="AO40" s="7" t="s">
        <v>85</v>
      </c>
      <c r="AP40" s="7" t="s">
        <v>86</v>
      </c>
      <c r="AQ40" s="7" t="s">
        <v>87</v>
      </c>
      <c r="AR40" s="7" t="s">
        <v>205</v>
      </c>
      <c r="AS40" s="7" t="s">
        <v>4</v>
      </c>
      <c r="AT40" s="10" t="s">
        <v>813</v>
      </c>
      <c r="AU40" s="7" t="str">
        <f t="shared" si="1"/>
        <v/>
      </c>
      <c r="AV40" s="7"/>
      <c r="AW40" s="20" t="s">
        <v>2220</v>
      </c>
      <c r="AX40" s="7"/>
      <c r="AY40" s="7"/>
      <c r="AZ40" s="7"/>
      <c r="BA40" s="7"/>
    </row>
    <row r="41">
      <c r="A41" s="6">
        <v>40.0</v>
      </c>
      <c r="B41" s="7" t="s">
        <v>814</v>
      </c>
      <c r="C41" s="7" t="s">
        <v>815</v>
      </c>
      <c r="D41" s="7" t="s">
        <v>816</v>
      </c>
      <c r="E41" s="7" t="s">
        <v>817</v>
      </c>
      <c r="F41" s="8">
        <v>2026.0</v>
      </c>
      <c r="G41" s="7" t="s">
        <v>781</v>
      </c>
      <c r="H41" s="8">
        <v>31.0</v>
      </c>
      <c r="I41" s="8">
        <v>3.0</v>
      </c>
      <c r="J41" s="8">
        <v>53.0</v>
      </c>
      <c r="K41" s="7"/>
      <c r="L41" s="7"/>
      <c r="M41" s="8">
        <v>0.0</v>
      </c>
      <c r="N41" s="7" t="s">
        <v>818</v>
      </c>
      <c r="O41" s="9" t="s">
        <v>819</v>
      </c>
      <c r="P41" s="7" t="s">
        <v>820</v>
      </c>
      <c r="Q41" s="7" t="s">
        <v>821</v>
      </c>
      <c r="R41" s="7" t="s">
        <v>822</v>
      </c>
      <c r="S41" s="7" t="s">
        <v>823</v>
      </c>
      <c r="T41" s="7" t="s">
        <v>824</v>
      </c>
      <c r="U41" s="7"/>
      <c r="V41" s="7"/>
      <c r="W41" s="7"/>
      <c r="X41" s="7"/>
      <c r="Y41" s="7"/>
      <c r="Z41" s="7"/>
      <c r="AA41" s="7" t="s">
        <v>825</v>
      </c>
      <c r="AB41" s="7" t="s">
        <v>826</v>
      </c>
      <c r="AC41" s="7"/>
      <c r="AD41" s="7" t="s">
        <v>509</v>
      </c>
      <c r="AE41" s="7"/>
      <c r="AF41" s="7"/>
      <c r="AG41" s="7"/>
      <c r="AH41" s="7"/>
      <c r="AI41" s="7"/>
      <c r="AJ41" s="8">
        <v>1.3823256E7</v>
      </c>
      <c r="AK41" s="7"/>
      <c r="AL41" s="7" t="s">
        <v>793</v>
      </c>
      <c r="AM41" s="7"/>
      <c r="AN41" s="7" t="s">
        <v>84</v>
      </c>
      <c r="AO41" s="7" t="s">
        <v>794</v>
      </c>
      <c r="AP41" s="7" t="s">
        <v>128</v>
      </c>
      <c r="AQ41" s="7" t="s">
        <v>87</v>
      </c>
      <c r="AR41" s="7"/>
      <c r="AS41" s="7" t="s">
        <v>4</v>
      </c>
      <c r="AT41" s="10" t="s">
        <v>827</v>
      </c>
      <c r="AU41" s="7" t="str">
        <f t="shared" si="1"/>
        <v/>
      </c>
      <c r="AV41" s="20" t="s">
        <v>2220</v>
      </c>
      <c r="AW41" s="7"/>
      <c r="AX41" s="7"/>
      <c r="AY41" s="7"/>
      <c r="AZ41" s="7"/>
      <c r="BA41" s="7"/>
    </row>
    <row r="42">
      <c r="A42" s="6">
        <v>41.0</v>
      </c>
      <c r="B42" s="7" t="s">
        <v>828</v>
      </c>
      <c r="C42" s="7" t="s">
        <v>829</v>
      </c>
      <c r="D42" s="7" t="s">
        <v>830</v>
      </c>
      <c r="E42" s="7" t="s">
        <v>831</v>
      </c>
      <c r="F42" s="8">
        <v>2026.0</v>
      </c>
      <c r="G42" s="7" t="s">
        <v>832</v>
      </c>
      <c r="H42" s="8">
        <v>29.0</v>
      </c>
      <c r="I42" s="8">
        <v>2.0</v>
      </c>
      <c r="J42" s="8">
        <v>17.0</v>
      </c>
      <c r="K42" s="7"/>
      <c r="L42" s="7"/>
      <c r="M42" s="8">
        <v>0.0</v>
      </c>
      <c r="N42" s="7" t="s">
        <v>833</v>
      </c>
      <c r="O42" s="9" t="s">
        <v>834</v>
      </c>
      <c r="P42" s="7" t="s">
        <v>835</v>
      </c>
      <c r="Q42" s="7" t="s">
        <v>836</v>
      </c>
      <c r="R42" s="7" t="s">
        <v>837</v>
      </c>
      <c r="S42" s="7" t="s">
        <v>838</v>
      </c>
      <c r="T42" s="7" t="s">
        <v>839</v>
      </c>
      <c r="U42" s="7"/>
      <c r="V42" s="7"/>
      <c r="W42" s="7"/>
      <c r="X42" s="7"/>
      <c r="Y42" s="7" t="s">
        <v>840</v>
      </c>
      <c r="Z42" s="7" t="s">
        <v>841</v>
      </c>
      <c r="AA42" s="7" t="s">
        <v>842</v>
      </c>
      <c r="AB42" s="7" t="s">
        <v>843</v>
      </c>
      <c r="AC42" s="7"/>
      <c r="AD42" s="7" t="s">
        <v>509</v>
      </c>
      <c r="AE42" s="7"/>
      <c r="AF42" s="7"/>
      <c r="AG42" s="7"/>
      <c r="AH42" s="7"/>
      <c r="AI42" s="7"/>
      <c r="AJ42" s="7" t="s">
        <v>844</v>
      </c>
      <c r="AK42" s="7"/>
      <c r="AL42" s="7"/>
      <c r="AM42" s="7"/>
      <c r="AN42" s="7" t="s">
        <v>84</v>
      </c>
      <c r="AO42" s="7" t="s">
        <v>832</v>
      </c>
      <c r="AP42" s="7" t="s">
        <v>128</v>
      </c>
      <c r="AQ42" s="7" t="s">
        <v>87</v>
      </c>
      <c r="AR42" s="7" t="s">
        <v>566</v>
      </c>
      <c r="AS42" s="7" t="s">
        <v>4</v>
      </c>
      <c r="AT42" s="10" t="s">
        <v>845</v>
      </c>
      <c r="AU42" s="7" t="str">
        <f t="shared" si="1"/>
        <v/>
      </c>
      <c r="AV42" s="7"/>
      <c r="AW42" s="7"/>
      <c r="AX42" s="20" t="s">
        <v>2220</v>
      </c>
      <c r="AY42" s="7"/>
      <c r="AZ42" s="7"/>
      <c r="BA42" s="7"/>
    </row>
    <row r="43">
      <c r="A43" s="6">
        <v>42.0</v>
      </c>
      <c r="B43" s="7" t="s">
        <v>846</v>
      </c>
      <c r="C43" s="7" t="s">
        <v>847</v>
      </c>
      <c r="D43" s="8">
        <v>5.97978204E10</v>
      </c>
      <c r="E43" s="7" t="s">
        <v>848</v>
      </c>
      <c r="F43" s="8">
        <v>2025.0</v>
      </c>
      <c r="G43" s="7" t="s">
        <v>464</v>
      </c>
      <c r="H43" s="7"/>
      <c r="I43" s="7"/>
      <c r="J43" s="7"/>
      <c r="K43" s="8">
        <v>413.0</v>
      </c>
      <c r="L43" s="8">
        <v>414.0</v>
      </c>
      <c r="M43" s="8">
        <v>0.0</v>
      </c>
      <c r="N43" s="7" t="s">
        <v>849</v>
      </c>
      <c r="O43" s="9" t="s">
        <v>850</v>
      </c>
      <c r="P43" s="7" t="s">
        <v>851</v>
      </c>
      <c r="Q43" s="7" t="s">
        <v>852</v>
      </c>
      <c r="R43" s="7" t="s">
        <v>853</v>
      </c>
      <c r="S43" s="7" t="s">
        <v>854</v>
      </c>
      <c r="T43" s="7" t="s">
        <v>855</v>
      </c>
      <c r="U43" s="7"/>
      <c r="V43" s="7"/>
      <c r="W43" s="7"/>
      <c r="X43" s="7"/>
      <c r="Y43" s="7"/>
      <c r="Z43" s="7"/>
      <c r="AA43" s="7" t="s">
        <v>856</v>
      </c>
      <c r="AB43" s="7" t="s">
        <v>857</v>
      </c>
      <c r="AC43" s="7"/>
      <c r="AD43" s="7" t="s">
        <v>78</v>
      </c>
      <c r="AE43" s="7" t="s">
        <v>858</v>
      </c>
      <c r="AF43" s="7" t="s">
        <v>859</v>
      </c>
      <c r="AG43" s="7" t="s">
        <v>860</v>
      </c>
      <c r="AH43" s="7" t="s">
        <v>861</v>
      </c>
      <c r="AI43" s="8">
        <v>218851.0</v>
      </c>
      <c r="AJ43" s="8">
        <v>1.9436092E7</v>
      </c>
      <c r="AK43" s="7" t="s">
        <v>862</v>
      </c>
      <c r="AL43" s="7"/>
      <c r="AM43" s="7"/>
      <c r="AN43" s="7" t="s">
        <v>84</v>
      </c>
      <c r="AO43" s="7" t="s">
        <v>479</v>
      </c>
      <c r="AP43" s="7" t="s">
        <v>86</v>
      </c>
      <c r="AQ43" s="7" t="s">
        <v>87</v>
      </c>
      <c r="AR43" s="7"/>
      <c r="AS43" s="7" t="s">
        <v>4</v>
      </c>
      <c r="AT43" s="10" t="s">
        <v>863</v>
      </c>
      <c r="AU43" s="7" t="str">
        <f t="shared" si="1"/>
        <v/>
      </c>
      <c r="AV43" s="7"/>
      <c r="AW43" s="20" t="s">
        <v>2220</v>
      </c>
      <c r="AX43" s="7"/>
      <c r="AY43" s="7"/>
      <c r="AZ43" s="7"/>
      <c r="BA43" s="7"/>
    </row>
    <row r="44">
      <c r="A44" s="6">
        <v>43.0</v>
      </c>
      <c r="B44" s="7" t="s">
        <v>864</v>
      </c>
      <c r="C44" s="7" t="s">
        <v>865</v>
      </c>
      <c r="D44" s="7" t="s">
        <v>866</v>
      </c>
      <c r="E44" s="7" t="s">
        <v>867</v>
      </c>
      <c r="F44" s="8">
        <v>2026.0</v>
      </c>
      <c r="G44" s="7" t="s">
        <v>868</v>
      </c>
      <c r="H44" s="7"/>
      <c r="I44" s="7"/>
      <c r="J44" s="7"/>
      <c r="K44" s="8">
        <v>201.0</v>
      </c>
      <c r="L44" s="8">
        <v>218.0</v>
      </c>
      <c r="M44" s="8">
        <v>0.0</v>
      </c>
      <c r="N44" s="7" t="s">
        <v>869</v>
      </c>
      <c r="O44" s="9" t="s">
        <v>870</v>
      </c>
      <c r="P44" s="7" t="s">
        <v>871</v>
      </c>
      <c r="Q44" s="7" t="s">
        <v>872</v>
      </c>
      <c r="R44" s="7" t="s">
        <v>873</v>
      </c>
      <c r="S44" s="7"/>
      <c r="T44" s="7" t="s">
        <v>874</v>
      </c>
      <c r="U44" s="7"/>
      <c r="V44" s="7"/>
      <c r="W44" s="7"/>
      <c r="X44" s="7"/>
      <c r="Y44" s="7"/>
      <c r="Z44" s="7"/>
      <c r="AA44" s="7" t="s">
        <v>875</v>
      </c>
      <c r="AB44" s="7"/>
      <c r="AC44" s="7"/>
      <c r="AD44" s="7" t="s">
        <v>876</v>
      </c>
      <c r="AE44" s="7"/>
      <c r="AF44" s="7"/>
      <c r="AG44" s="7"/>
      <c r="AH44" s="7"/>
      <c r="AI44" s="7"/>
      <c r="AJ44" s="7"/>
      <c r="AK44" s="7" t="s">
        <v>877</v>
      </c>
      <c r="AL44" s="7"/>
      <c r="AM44" s="7"/>
      <c r="AN44" s="7" t="s">
        <v>84</v>
      </c>
      <c r="AO44" s="7" t="s">
        <v>878</v>
      </c>
      <c r="AP44" s="7" t="s">
        <v>526</v>
      </c>
      <c r="AQ44" s="7" t="s">
        <v>87</v>
      </c>
      <c r="AR44" s="7"/>
      <c r="AS44" s="7" t="s">
        <v>4</v>
      </c>
      <c r="AT44" s="10" t="s">
        <v>879</v>
      </c>
      <c r="AU44" s="7" t="str">
        <f t="shared" si="1"/>
        <v/>
      </c>
      <c r="AV44" s="7"/>
      <c r="AW44" s="20" t="s">
        <v>2220</v>
      </c>
      <c r="AX44" s="7"/>
      <c r="AY44" s="7"/>
      <c r="AZ44" s="7"/>
      <c r="BA44" s="7"/>
    </row>
    <row r="45">
      <c r="A45" s="6">
        <v>44.0</v>
      </c>
      <c r="B45" s="7" t="s">
        <v>880</v>
      </c>
      <c r="C45" s="7" t="s">
        <v>881</v>
      </c>
      <c r="D45" s="7" t="s">
        <v>882</v>
      </c>
      <c r="E45" s="7" t="s">
        <v>883</v>
      </c>
      <c r="F45" s="8">
        <v>2024.0</v>
      </c>
      <c r="G45" s="7" t="s">
        <v>884</v>
      </c>
      <c r="H45" s="7"/>
      <c r="I45" s="7"/>
      <c r="J45" s="7"/>
      <c r="K45" s="8">
        <v>1.0</v>
      </c>
      <c r="L45" s="8">
        <v>12.0</v>
      </c>
      <c r="M45" s="8">
        <v>6.0</v>
      </c>
      <c r="N45" s="7" t="s">
        <v>885</v>
      </c>
      <c r="O45" s="9" t="s">
        <v>886</v>
      </c>
      <c r="P45" s="7" t="s">
        <v>887</v>
      </c>
      <c r="Q45" s="7" t="s">
        <v>888</v>
      </c>
      <c r="R45" s="7" t="s">
        <v>889</v>
      </c>
      <c r="S45" s="7" t="s">
        <v>890</v>
      </c>
      <c r="T45" s="7" t="s">
        <v>891</v>
      </c>
      <c r="U45" s="7"/>
      <c r="V45" s="7"/>
      <c r="W45" s="7"/>
      <c r="X45" s="7"/>
      <c r="Y45" s="7" t="s">
        <v>892</v>
      </c>
      <c r="Z45" s="7" t="s">
        <v>893</v>
      </c>
      <c r="AA45" s="7" t="s">
        <v>894</v>
      </c>
      <c r="AB45" s="7" t="s">
        <v>895</v>
      </c>
      <c r="AC45" s="7"/>
      <c r="AD45" s="7" t="s">
        <v>144</v>
      </c>
      <c r="AE45" s="7" t="s">
        <v>896</v>
      </c>
      <c r="AF45" s="7" t="s">
        <v>897</v>
      </c>
      <c r="AG45" s="7" t="s">
        <v>898</v>
      </c>
      <c r="AH45" s="7" t="s">
        <v>899</v>
      </c>
      <c r="AI45" s="8">
        <v>205391.0</v>
      </c>
      <c r="AJ45" s="7"/>
      <c r="AK45" s="7" t="s">
        <v>900</v>
      </c>
      <c r="AL45" s="7"/>
      <c r="AM45" s="7"/>
      <c r="AN45" s="7" t="s">
        <v>84</v>
      </c>
      <c r="AO45" s="7" t="s">
        <v>901</v>
      </c>
      <c r="AP45" s="7" t="s">
        <v>86</v>
      </c>
      <c r="AQ45" s="7" t="s">
        <v>87</v>
      </c>
      <c r="AR45" s="7"/>
      <c r="AS45" s="7" t="s">
        <v>4</v>
      </c>
      <c r="AT45" s="10" t="s">
        <v>902</v>
      </c>
      <c r="AU45" s="7" t="str">
        <f t="shared" si="1"/>
        <v/>
      </c>
      <c r="AV45" s="7"/>
      <c r="AW45" s="7"/>
      <c r="AX45" s="7"/>
      <c r="AY45" s="7"/>
      <c r="AZ45" s="20" t="s">
        <v>2220</v>
      </c>
      <c r="BA45" s="20" t="s">
        <v>2220</v>
      </c>
    </row>
    <row r="46">
      <c r="A46" s="6">
        <v>45.0</v>
      </c>
      <c r="B46" s="7" t="s">
        <v>903</v>
      </c>
      <c r="C46" s="7" t="s">
        <v>904</v>
      </c>
      <c r="D46" s="7" t="s">
        <v>905</v>
      </c>
      <c r="E46" s="7" t="s">
        <v>906</v>
      </c>
      <c r="F46" s="8">
        <v>2025.0</v>
      </c>
      <c r="G46" s="7" t="s">
        <v>907</v>
      </c>
      <c r="H46" s="8">
        <v>33.0</v>
      </c>
      <c r="I46" s="7"/>
      <c r="J46" s="7"/>
      <c r="K46" s="8">
        <v>487.0</v>
      </c>
      <c r="L46" s="8">
        <v>493.0</v>
      </c>
      <c r="M46" s="8">
        <v>0.0</v>
      </c>
      <c r="N46" s="7" t="s">
        <v>908</v>
      </c>
      <c r="O46" s="9" t="s">
        <v>909</v>
      </c>
      <c r="P46" s="7" t="s">
        <v>910</v>
      </c>
      <c r="Q46" s="7" t="s">
        <v>911</v>
      </c>
      <c r="R46" s="7" t="s">
        <v>912</v>
      </c>
      <c r="S46" s="7" t="s">
        <v>913</v>
      </c>
      <c r="T46" s="7"/>
      <c r="U46" s="7"/>
      <c r="V46" s="7"/>
      <c r="W46" s="7"/>
      <c r="X46" s="7"/>
      <c r="Y46" s="7" t="s">
        <v>914</v>
      </c>
      <c r="Z46" s="7" t="s">
        <v>915</v>
      </c>
      <c r="AA46" s="7" t="s">
        <v>916</v>
      </c>
      <c r="AB46" s="7"/>
      <c r="AC46" s="7"/>
      <c r="AD46" s="7" t="s">
        <v>917</v>
      </c>
      <c r="AE46" s="7"/>
      <c r="AF46" s="7"/>
      <c r="AG46" s="7"/>
      <c r="AH46" s="7"/>
      <c r="AI46" s="7"/>
      <c r="AJ46" s="8">
        <v>1.8826652E7</v>
      </c>
      <c r="AK46" s="7"/>
      <c r="AL46" s="7"/>
      <c r="AM46" s="7"/>
      <c r="AN46" s="7" t="s">
        <v>84</v>
      </c>
      <c r="AO46" s="7" t="s">
        <v>918</v>
      </c>
      <c r="AP46" s="7" t="s">
        <v>128</v>
      </c>
      <c r="AQ46" s="7" t="s">
        <v>87</v>
      </c>
      <c r="AR46" s="7" t="s">
        <v>205</v>
      </c>
      <c r="AS46" s="7" t="s">
        <v>4</v>
      </c>
      <c r="AT46" s="10" t="s">
        <v>919</v>
      </c>
      <c r="AU46" s="7" t="str">
        <f t="shared" si="1"/>
        <v/>
      </c>
      <c r="AV46" s="7"/>
      <c r="AW46" s="20" t="s">
        <v>2220</v>
      </c>
      <c r="AX46" s="7"/>
      <c r="AY46" s="7"/>
      <c r="AZ46" s="7"/>
      <c r="BA46" s="7"/>
    </row>
    <row r="47">
      <c r="A47" s="6">
        <v>46.0</v>
      </c>
      <c r="B47" s="7" t="s">
        <v>920</v>
      </c>
      <c r="C47" s="7" t="s">
        <v>921</v>
      </c>
      <c r="D47" s="7" t="s">
        <v>922</v>
      </c>
      <c r="E47" s="7" t="s">
        <v>923</v>
      </c>
      <c r="F47" s="8">
        <v>2023.0</v>
      </c>
      <c r="G47" s="7" t="s">
        <v>924</v>
      </c>
      <c r="H47" s="7"/>
      <c r="I47" s="7"/>
      <c r="J47" s="7"/>
      <c r="K47" s="8">
        <v>898.0</v>
      </c>
      <c r="L47" s="8">
        <v>904.0</v>
      </c>
      <c r="M47" s="8">
        <v>11.0</v>
      </c>
      <c r="N47" s="7" t="s">
        <v>925</v>
      </c>
      <c r="O47" s="9" t="s">
        <v>926</v>
      </c>
      <c r="P47" s="7" t="s">
        <v>927</v>
      </c>
      <c r="Q47" s="7" t="s">
        <v>928</v>
      </c>
      <c r="R47" s="7" t="s">
        <v>929</v>
      </c>
      <c r="S47" s="7" t="s">
        <v>930</v>
      </c>
      <c r="T47" s="7" t="s">
        <v>931</v>
      </c>
      <c r="U47" s="7"/>
      <c r="V47" s="7"/>
      <c r="W47" s="7"/>
      <c r="X47" s="7"/>
      <c r="Y47" s="7"/>
      <c r="Z47" s="7"/>
      <c r="AA47" s="7" t="s">
        <v>932</v>
      </c>
      <c r="AB47" s="7" t="s">
        <v>933</v>
      </c>
      <c r="AC47" s="7"/>
      <c r="AD47" s="7" t="s">
        <v>78</v>
      </c>
      <c r="AE47" s="7" t="s">
        <v>934</v>
      </c>
      <c r="AF47" s="7" t="s">
        <v>935</v>
      </c>
      <c r="AG47" s="7" t="s">
        <v>936</v>
      </c>
      <c r="AH47" s="7" t="s">
        <v>937</v>
      </c>
      <c r="AI47" s="8">
        <v>195714.0</v>
      </c>
      <c r="AJ47" s="8">
        <v>1.0823409E7</v>
      </c>
      <c r="AK47" s="7" t="s">
        <v>938</v>
      </c>
      <c r="AL47" s="7" t="s">
        <v>939</v>
      </c>
      <c r="AM47" s="7"/>
      <c r="AN47" s="7" t="s">
        <v>84</v>
      </c>
      <c r="AO47" s="7" t="s">
        <v>940</v>
      </c>
      <c r="AP47" s="7" t="s">
        <v>86</v>
      </c>
      <c r="AQ47" s="7" t="s">
        <v>87</v>
      </c>
      <c r="AR47" s="7" t="s">
        <v>395</v>
      </c>
      <c r="AS47" s="7" t="s">
        <v>4</v>
      </c>
      <c r="AT47" s="10" t="s">
        <v>941</v>
      </c>
      <c r="AU47" s="7" t="str">
        <f t="shared" si="1"/>
        <v/>
      </c>
      <c r="AV47" s="7"/>
      <c r="AW47" s="7"/>
      <c r="AX47" s="7"/>
      <c r="AY47" s="7"/>
      <c r="AZ47" s="20" t="s">
        <v>2220</v>
      </c>
      <c r="BA47" s="20" t="s">
        <v>2220</v>
      </c>
    </row>
    <row r="48">
      <c r="A48" s="6">
        <v>47.0</v>
      </c>
      <c r="B48" s="7" t="s">
        <v>942</v>
      </c>
      <c r="C48" s="7" t="s">
        <v>943</v>
      </c>
      <c r="D48" s="8">
        <v>7.402781246E9</v>
      </c>
      <c r="E48" s="7" t="s">
        <v>944</v>
      </c>
      <c r="F48" s="8">
        <v>2025.0</v>
      </c>
      <c r="G48" s="7" t="s">
        <v>945</v>
      </c>
      <c r="H48" s="8">
        <v>18.0</v>
      </c>
      <c r="I48" s="8">
        <v>4.0</v>
      </c>
      <c r="J48" s="7"/>
      <c r="K48" s="8">
        <v>937.0</v>
      </c>
      <c r="L48" s="8">
        <v>948.0</v>
      </c>
      <c r="M48" s="8">
        <v>1.0</v>
      </c>
      <c r="N48" s="7" t="s">
        <v>946</v>
      </c>
      <c r="O48" s="9" t="s">
        <v>947</v>
      </c>
      <c r="P48" s="7" t="s">
        <v>948</v>
      </c>
      <c r="Q48" s="7" t="s">
        <v>949</v>
      </c>
      <c r="R48" s="7" t="s">
        <v>950</v>
      </c>
      <c r="S48" s="7" t="s">
        <v>951</v>
      </c>
      <c r="T48" s="7" t="s">
        <v>952</v>
      </c>
      <c r="U48" s="7"/>
      <c r="V48" s="7"/>
      <c r="W48" s="7"/>
      <c r="X48" s="7"/>
      <c r="Y48" s="7" t="s">
        <v>953</v>
      </c>
      <c r="Z48" s="7" t="s">
        <v>954</v>
      </c>
      <c r="AA48" s="7" t="s">
        <v>955</v>
      </c>
      <c r="AB48" s="7" t="s">
        <v>956</v>
      </c>
      <c r="AC48" s="7"/>
      <c r="AD48" s="7" t="s">
        <v>509</v>
      </c>
      <c r="AE48" s="7"/>
      <c r="AF48" s="7"/>
      <c r="AG48" s="7"/>
      <c r="AH48" s="7"/>
      <c r="AI48" s="7"/>
      <c r="AJ48" s="8">
        <v>1.8650333E7</v>
      </c>
      <c r="AK48" s="7"/>
      <c r="AL48" s="7"/>
      <c r="AM48" s="8">
        <v>4.1051729E7</v>
      </c>
      <c r="AN48" s="7" t="s">
        <v>84</v>
      </c>
      <c r="AO48" s="7" t="s">
        <v>957</v>
      </c>
      <c r="AP48" s="7" t="s">
        <v>433</v>
      </c>
      <c r="AQ48" s="7" t="s">
        <v>87</v>
      </c>
      <c r="AR48" s="7" t="s">
        <v>129</v>
      </c>
      <c r="AS48" s="7" t="s">
        <v>4</v>
      </c>
      <c r="AT48" s="10" t="s">
        <v>958</v>
      </c>
      <c r="AU48" s="7" t="str">
        <f t="shared" si="1"/>
        <v/>
      </c>
      <c r="AV48" s="7"/>
      <c r="AW48" s="7"/>
      <c r="AX48" s="20" t="s">
        <v>2220</v>
      </c>
      <c r="AY48" s="7"/>
      <c r="AZ48" s="7"/>
      <c r="BA48" s="7"/>
    </row>
    <row r="49">
      <c r="A49" s="6">
        <v>48.0</v>
      </c>
      <c r="B49" s="7" t="s">
        <v>959</v>
      </c>
      <c r="C49" s="7" t="s">
        <v>960</v>
      </c>
      <c r="D49" s="7" t="s">
        <v>961</v>
      </c>
      <c r="E49" s="7" t="s">
        <v>962</v>
      </c>
      <c r="F49" s="8">
        <v>2025.0</v>
      </c>
      <c r="G49" s="7" t="s">
        <v>963</v>
      </c>
      <c r="H49" s="8">
        <v>35.0</v>
      </c>
      <c r="I49" s="8">
        <v>8.0</v>
      </c>
      <c r="J49" s="7"/>
      <c r="K49" s="8">
        <v>1121.0</v>
      </c>
      <c r="L49" s="8">
        <v>1147.0</v>
      </c>
      <c r="M49" s="8">
        <v>0.0</v>
      </c>
      <c r="N49" s="7" t="s">
        <v>964</v>
      </c>
      <c r="O49" s="9" t="s">
        <v>965</v>
      </c>
      <c r="P49" s="7" t="s">
        <v>966</v>
      </c>
      <c r="Q49" s="7" t="s">
        <v>967</v>
      </c>
      <c r="R49" s="7" t="s">
        <v>968</v>
      </c>
      <c r="S49" s="7" t="s">
        <v>969</v>
      </c>
      <c r="T49" s="7" t="s">
        <v>970</v>
      </c>
      <c r="U49" s="7"/>
      <c r="V49" s="7"/>
      <c r="W49" s="7"/>
      <c r="X49" s="7"/>
      <c r="Y49" s="7" t="s">
        <v>971</v>
      </c>
      <c r="Z49" s="7" t="s">
        <v>972</v>
      </c>
      <c r="AA49" s="7" t="s">
        <v>973</v>
      </c>
      <c r="AB49" s="7" t="s">
        <v>974</v>
      </c>
      <c r="AC49" s="7"/>
      <c r="AD49" s="7" t="s">
        <v>975</v>
      </c>
      <c r="AE49" s="7"/>
      <c r="AF49" s="7"/>
      <c r="AG49" s="7"/>
      <c r="AH49" s="7"/>
      <c r="AI49" s="7"/>
      <c r="AJ49" s="8">
        <v>2181940.0</v>
      </c>
      <c r="AK49" s="7"/>
      <c r="AL49" s="7" t="s">
        <v>976</v>
      </c>
      <c r="AM49" s="7"/>
      <c r="AN49" s="7" t="s">
        <v>84</v>
      </c>
      <c r="AO49" s="7" t="s">
        <v>977</v>
      </c>
      <c r="AP49" s="7" t="s">
        <v>128</v>
      </c>
      <c r="AQ49" s="7" t="s">
        <v>87</v>
      </c>
      <c r="AR49" s="7"/>
      <c r="AS49" s="7" t="s">
        <v>4</v>
      </c>
      <c r="AT49" s="10" t="s">
        <v>978</v>
      </c>
      <c r="AU49" s="7" t="str">
        <f t="shared" si="1"/>
        <v/>
      </c>
      <c r="AV49" s="7"/>
      <c r="AW49" s="7"/>
      <c r="AX49" s="7"/>
      <c r="AY49" s="7"/>
      <c r="AZ49" s="20" t="s">
        <v>2220</v>
      </c>
      <c r="BA49" s="20" t="s">
        <v>2220</v>
      </c>
    </row>
    <row r="50">
      <c r="A50" s="6">
        <v>49.0</v>
      </c>
      <c r="B50" s="7" t="s">
        <v>979</v>
      </c>
      <c r="C50" s="7" t="s">
        <v>980</v>
      </c>
      <c r="D50" s="7" t="s">
        <v>981</v>
      </c>
      <c r="E50" s="7" t="s">
        <v>982</v>
      </c>
      <c r="F50" s="8">
        <v>2025.0</v>
      </c>
      <c r="G50" s="7" t="s">
        <v>983</v>
      </c>
      <c r="H50" s="7"/>
      <c r="I50" s="7"/>
      <c r="J50" s="7"/>
      <c r="K50" s="7"/>
      <c r="L50" s="7"/>
      <c r="M50" s="8">
        <v>0.0</v>
      </c>
      <c r="N50" s="7" t="s">
        <v>984</v>
      </c>
      <c r="O50" s="9" t="s">
        <v>985</v>
      </c>
      <c r="P50" s="7" t="s">
        <v>986</v>
      </c>
      <c r="Q50" s="7" t="s">
        <v>987</v>
      </c>
      <c r="R50" s="7" t="s">
        <v>988</v>
      </c>
      <c r="S50" s="7" t="s">
        <v>989</v>
      </c>
      <c r="T50" s="7" t="s">
        <v>990</v>
      </c>
      <c r="U50" s="7"/>
      <c r="V50" s="7"/>
      <c r="W50" s="7"/>
      <c r="X50" s="7"/>
      <c r="Y50" s="7" t="s">
        <v>991</v>
      </c>
      <c r="Z50" s="7" t="s">
        <v>992</v>
      </c>
      <c r="AA50" s="7" t="s">
        <v>993</v>
      </c>
      <c r="AB50" s="7" t="s">
        <v>994</v>
      </c>
      <c r="AC50" s="7"/>
      <c r="AD50" s="7" t="s">
        <v>144</v>
      </c>
      <c r="AE50" s="7" t="s">
        <v>995</v>
      </c>
      <c r="AF50" s="7" t="s">
        <v>983</v>
      </c>
      <c r="AG50" s="7" t="s">
        <v>996</v>
      </c>
      <c r="AH50" s="7" t="s">
        <v>997</v>
      </c>
      <c r="AI50" s="8">
        <v>216161.0</v>
      </c>
      <c r="AJ50" s="7"/>
      <c r="AK50" s="7" t="s">
        <v>998</v>
      </c>
      <c r="AL50" s="7"/>
      <c r="AM50" s="7"/>
      <c r="AN50" s="7" t="s">
        <v>84</v>
      </c>
      <c r="AO50" s="7" t="s">
        <v>999</v>
      </c>
      <c r="AP50" s="7" t="s">
        <v>86</v>
      </c>
      <c r="AQ50" s="7" t="s">
        <v>87</v>
      </c>
      <c r="AR50" s="7"/>
      <c r="AS50" s="7" t="s">
        <v>4</v>
      </c>
      <c r="AT50" s="10" t="s">
        <v>1000</v>
      </c>
      <c r="AU50" s="7" t="str">
        <f t="shared" si="1"/>
        <v/>
      </c>
      <c r="AV50" s="20" t="s">
        <v>2220</v>
      </c>
      <c r="AW50" s="20"/>
      <c r="AX50" s="7"/>
      <c r="AY50" s="7"/>
      <c r="AZ50" s="7"/>
      <c r="BA50" s="7"/>
    </row>
    <row r="51">
      <c r="A51" s="6">
        <v>50.0</v>
      </c>
      <c r="B51" s="7"/>
      <c r="C51" s="7"/>
      <c r="D51" s="7"/>
      <c r="E51" s="7" t="s">
        <v>1001</v>
      </c>
      <c r="F51" s="8">
        <v>2026.0</v>
      </c>
      <c r="G51" s="7" t="s">
        <v>759</v>
      </c>
      <c r="H51" s="7" t="s">
        <v>1002</v>
      </c>
      <c r="I51" s="7"/>
      <c r="J51" s="7"/>
      <c r="K51" s="7"/>
      <c r="L51" s="7"/>
      <c r="M51" s="8">
        <v>0.0</v>
      </c>
      <c r="N51" s="7"/>
      <c r="O51" s="9" t="s">
        <v>1003</v>
      </c>
      <c r="P51" s="7"/>
      <c r="Q51" s="7"/>
      <c r="R51" s="7" t="s">
        <v>1004</v>
      </c>
      <c r="S51" s="7"/>
      <c r="T51" s="7"/>
      <c r="U51" s="7"/>
      <c r="V51" s="7"/>
      <c r="W51" s="7"/>
      <c r="X51" s="7"/>
      <c r="Y51" s="7"/>
      <c r="Z51" s="7"/>
      <c r="AA51" s="7"/>
      <c r="AB51" s="7"/>
      <c r="AC51" s="7" t="s">
        <v>1005</v>
      </c>
      <c r="AD51" s="7" t="s">
        <v>175</v>
      </c>
      <c r="AE51" s="7"/>
      <c r="AF51" s="7" t="s">
        <v>1001</v>
      </c>
      <c r="AG51" s="7" t="s">
        <v>1006</v>
      </c>
      <c r="AH51" s="7" t="s">
        <v>1007</v>
      </c>
      <c r="AI51" s="8">
        <v>345349.0</v>
      </c>
      <c r="AJ51" s="8">
        <v>2.367337E7</v>
      </c>
      <c r="AK51" s="7" t="s">
        <v>1008</v>
      </c>
      <c r="AL51" s="7"/>
      <c r="AM51" s="7"/>
      <c r="AN51" s="7" t="s">
        <v>84</v>
      </c>
      <c r="AO51" s="7" t="s">
        <v>775</v>
      </c>
      <c r="AP51" s="7" t="s">
        <v>180</v>
      </c>
      <c r="AQ51" s="7" t="s">
        <v>87</v>
      </c>
      <c r="AR51" s="7"/>
      <c r="AS51" s="7" t="s">
        <v>4</v>
      </c>
      <c r="AT51" s="10" t="s">
        <v>1009</v>
      </c>
      <c r="AU51" s="7" t="str">
        <f t="shared" si="1"/>
        <v/>
      </c>
      <c r="AV51" s="7"/>
      <c r="AW51" s="20" t="s">
        <v>2220</v>
      </c>
      <c r="AX51" s="7"/>
      <c r="AY51" s="7"/>
      <c r="AZ51" s="7"/>
      <c r="BA51" s="7"/>
    </row>
    <row r="52">
      <c r="A52" s="6">
        <v>51.0</v>
      </c>
      <c r="B52" s="7" t="s">
        <v>1010</v>
      </c>
      <c r="C52" s="7" t="s">
        <v>1011</v>
      </c>
      <c r="D52" s="7" t="s">
        <v>1012</v>
      </c>
      <c r="E52" s="7" t="s">
        <v>1013</v>
      </c>
      <c r="F52" s="8">
        <v>2025.0</v>
      </c>
      <c r="G52" s="7" t="s">
        <v>1014</v>
      </c>
      <c r="H52" s="8">
        <v>258.0</v>
      </c>
      <c r="I52" s="7"/>
      <c r="J52" s="7"/>
      <c r="K52" s="8">
        <v>3892.0</v>
      </c>
      <c r="L52" s="8">
        <v>3899.0</v>
      </c>
      <c r="M52" s="8">
        <v>1.0</v>
      </c>
      <c r="N52" s="7" t="s">
        <v>1015</v>
      </c>
      <c r="O52" s="9" t="s">
        <v>1016</v>
      </c>
      <c r="P52" s="7" t="s">
        <v>1017</v>
      </c>
      <c r="Q52" s="7" t="s">
        <v>1018</v>
      </c>
      <c r="R52" s="7" t="s">
        <v>1019</v>
      </c>
      <c r="S52" s="7" t="s">
        <v>1020</v>
      </c>
      <c r="T52" s="7" t="s">
        <v>1021</v>
      </c>
      <c r="U52" s="7"/>
      <c r="V52" s="7"/>
      <c r="W52" s="7"/>
      <c r="X52" s="7"/>
      <c r="Y52" s="7" t="s">
        <v>1022</v>
      </c>
      <c r="Z52" s="7" t="s">
        <v>1023</v>
      </c>
      <c r="AA52" s="7" t="s">
        <v>1024</v>
      </c>
      <c r="AB52" s="7" t="s">
        <v>1025</v>
      </c>
      <c r="AC52" s="7" t="s">
        <v>1026</v>
      </c>
      <c r="AD52" s="7" t="s">
        <v>1027</v>
      </c>
      <c r="AE52" s="7" t="s">
        <v>1028</v>
      </c>
      <c r="AF52" s="7" t="s">
        <v>1029</v>
      </c>
      <c r="AG52" s="7" t="s">
        <v>1030</v>
      </c>
      <c r="AH52" s="7" t="s">
        <v>1031</v>
      </c>
      <c r="AI52" s="8">
        <v>208782.0</v>
      </c>
      <c r="AJ52" s="8">
        <v>1.8770509E7</v>
      </c>
      <c r="AK52" s="7"/>
      <c r="AL52" s="7"/>
      <c r="AM52" s="7"/>
      <c r="AN52" s="7" t="s">
        <v>84</v>
      </c>
      <c r="AO52" s="7" t="s">
        <v>1032</v>
      </c>
      <c r="AP52" s="7" t="s">
        <v>86</v>
      </c>
      <c r="AQ52" s="7" t="s">
        <v>87</v>
      </c>
      <c r="AR52" s="7" t="s">
        <v>205</v>
      </c>
      <c r="AS52" s="7" t="s">
        <v>4</v>
      </c>
      <c r="AT52" s="10" t="s">
        <v>1033</v>
      </c>
      <c r="AU52" s="7" t="str">
        <f t="shared" si="1"/>
        <v/>
      </c>
      <c r="AV52" s="7"/>
      <c r="AW52" s="20" t="s">
        <v>2220</v>
      </c>
      <c r="AX52" s="7"/>
      <c r="AY52" s="7"/>
      <c r="AZ52" s="7"/>
      <c r="BA52" s="7"/>
    </row>
    <row r="53">
      <c r="A53" s="6">
        <v>52.0</v>
      </c>
      <c r="B53" s="7" t="s">
        <v>1034</v>
      </c>
      <c r="C53" s="7" t="s">
        <v>1035</v>
      </c>
      <c r="D53" s="7" t="s">
        <v>1036</v>
      </c>
      <c r="E53" s="7" t="s">
        <v>1037</v>
      </c>
      <c r="F53" s="8">
        <v>2024.0</v>
      </c>
      <c r="G53" s="7" t="s">
        <v>1038</v>
      </c>
      <c r="H53" s="7"/>
      <c r="I53" s="7"/>
      <c r="J53" s="7"/>
      <c r="K53" s="8">
        <v>1592.0</v>
      </c>
      <c r="L53" s="8">
        <v>1604.0</v>
      </c>
      <c r="M53" s="8">
        <v>55.0</v>
      </c>
      <c r="N53" s="7" t="s">
        <v>1039</v>
      </c>
      <c r="O53" s="9" t="s">
        <v>1040</v>
      </c>
      <c r="P53" s="7" t="s">
        <v>1041</v>
      </c>
      <c r="Q53" s="7" t="s">
        <v>1042</v>
      </c>
      <c r="R53" s="7" t="s">
        <v>1043</v>
      </c>
      <c r="S53" s="7" t="s">
        <v>1044</v>
      </c>
      <c r="T53" s="7" t="s">
        <v>1045</v>
      </c>
      <c r="U53" s="7"/>
      <c r="V53" s="7"/>
      <c r="W53" s="7"/>
      <c r="X53" s="7"/>
      <c r="Y53" s="7" t="s">
        <v>1046</v>
      </c>
      <c r="Z53" s="7" t="s">
        <v>1047</v>
      </c>
      <c r="AA53" s="7" t="s">
        <v>1048</v>
      </c>
      <c r="AB53" s="7" t="s">
        <v>1049</v>
      </c>
      <c r="AC53" s="7" t="s">
        <v>1050</v>
      </c>
      <c r="AD53" s="7" t="s">
        <v>198</v>
      </c>
      <c r="AE53" s="7" t="s">
        <v>1051</v>
      </c>
      <c r="AF53" s="7" t="s">
        <v>1052</v>
      </c>
      <c r="AG53" s="7" t="s">
        <v>1053</v>
      </c>
      <c r="AH53" s="7" t="s">
        <v>1054</v>
      </c>
      <c r="AI53" s="8">
        <v>202635.0</v>
      </c>
      <c r="AJ53" s="7"/>
      <c r="AK53" s="7" t="s">
        <v>1055</v>
      </c>
      <c r="AL53" s="7"/>
      <c r="AM53" s="7"/>
      <c r="AN53" s="7" t="s">
        <v>84</v>
      </c>
      <c r="AO53" s="7" t="s">
        <v>1056</v>
      </c>
      <c r="AP53" s="7" t="s">
        <v>86</v>
      </c>
      <c r="AQ53" s="7" t="s">
        <v>87</v>
      </c>
      <c r="AR53" s="7" t="s">
        <v>205</v>
      </c>
      <c r="AS53" s="7" t="s">
        <v>4</v>
      </c>
      <c r="AT53" s="10" t="s">
        <v>1057</v>
      </c>
      <c r="AU53" s="7" t="str">
        <f t="shared" si="1"/>
        <v/>
      </c>
      <c r="AV53" s="7"/>
      <c r="AW53" s="20" t="s">
        <v>2220</v>
      </c>
      <c r="AX53" s="7"/>
      <c r="AY53" s="7"/>
      <c r="AZ53" s="7"/>
      <c r="BA53" s="7"/>
    </row>
    <row r="54">
      <c r="A54" s="6">
        <v>53.0</v>
      </c>
      <c r="B54" s="7" t="s">
        <v>1058</v>
      </c>
      <c r="C54" s="7" t="s">
        <v>1059</v>
      </c>
      <c r="D54" s="7" t="s">
        <v>1060</v>
      </c>
      <c r="E54" s="7" t="s">
        <v>1061</v>
      </c>
      <c r="F54" s="8">
        <v>2025.0</v>
      </c>
      <c r="G54" s="7" t="s">
        <v>1062</v>
      </c>
      <c r="H54" s="7"/>
      <c r="I54" s="7"/>
      <c r="J54" s="7"/>
      <c r="K54" s="7"/>
      <c r="L54" s="7"/>
      <c r="M54" s="8">
        <v>0.0</v>
      </c>
      <c r="N54" s="7" t="s">
        <v>1063</v>
      </c>
      <c r="O54" s="9" t="s">
        <v>1064</v>
      </c>
      <c r="P54" s="7" t="s">
        <v>1065</v>
      </c>
      <c r="Q54" s="7" t="s">
        <v>1066</v>
      </c>
      <c r="R54" s="7" t="s">
        <v>1067</v>
      </c>
      <c r="S54" s="7" t="s">
        <v>1068</v>
      </c>
      <c r="T54" s="7" t="s">
        <v>1069</v>
      </c>
      <c r="U54" s="7"/>
      <c r="V54" s="7"/>
      <c r="W54" s="7"/>
      <c r="X54" s="7"/>
      <c r="Y54" s="7"/>
      <c r="Z54" s="7"/>
      <c r="AA54" s="7" t="s">
        <v>1070</v>
      </c>
      <c r="AB54" s="7" t="s">
        <v>1071</v>
      </c>
      <c r="AC54" s="7" t="s">
        <v>1072</v>
      </c>
      <c r="AD54" s="7" t="s">
        <v>144</v>
      </c>
      <c r="AE54" s="7"/>
      <c r="AF54" s="7" t="s">
        <v>1073</v>
      </c>
      <c r="AG54" s="7" t="s">
        <v>1074</v>
      </c>
      <c r="AH54" s="7" t="s">
        <v>1075</v>
      </c>
      <c r="AI54" s="8">
        <v>209602.0</v>
      </c>
      <c r="AJ54" s="7"/>
      <c r="AK54" s="7" t="s">
        <v>1076</v>
      </c>
      <c r="AL54" s="7"/>
      <c r="AM54" s="7"/>
      <c r="AN54" s="7" t="s">
        <v>84</v>
      </c>
      <c r="AO54" s="7" t="s">
        <v>1077</v>
      </c>
      <c r="AP54" s="7" t="s">
        <v>86</v>
      </c>
      <c r="AQ54" s="7" t="s">
        <v>87</v>
      </c>
      <c r="AR54" s="7"/>
      <c r="AS54" s="7" t="s">
        <v>4</v>
      </c>
      <c r="AT54" s="10" t="s">
        <v>1078</v>
      </c>
      <c r="AU54" s="7" t="str">
        <f t="shared" si="1"/>
        <v/>
      </c>
      <c r="AV54" s="7"/>
      <c r="AW54" s="20" t="s">
        <v>2220</v>
      </c>
      <c r="AX54" s="7"/>
      <c r="AY54" s="7"/>
      <c r="AZ54" s="7"/>
      <c r="BA54" s="7"/>
    </row>
    <row r="55">
      <c r="A55" s="6">
        <v>54.0</v>
      </c>
      <c r="B55" s="7" t="s">
        <v>1079</v>
      </c>
      <c r="C55" s="7" t="s">
        <v>1080</v>
      </c>
      <c r="D55" s="7" t="s">
        <v>1081</v>
      </c>
      <c r="E55" s="7" t="s">
        <v>1082</v>
      </c>
      <c r="F55" s="8">
        <v>2024.0</v>
      </c>
      <c r="G55" s="7" t="s">
        <v>1083</v>
      </c>
      <c r="H55" s="7"/>
      <c r="I55" s="7"/>
      <c r="J55" s="7"/>
      <c r="K55" s="7"/>
      <c r="L55" s="7"/>
      <c r="M55" s="8">
        <v>1.0</v>
      </c>
      <c r="N55" s="7" t="s">
        <v>1084</v>
      </c>
      <c r="O55" s="9" t="s">
        <v>1085</v>
      </c>
      <c r="P55" s="7" t="s">
        <v>1086</v>
      </c>
      <c r="Q55" s="7" t="s">
        <v>1087</v>
      </c>
      <c r="R55" s="7" t="s">
        <v>1088</v>
      </c>
      <c r="S55" s="7" t="s">
        <v>1089</v>
      </c>
      <c r="T55" s="7" t="s">
        <v>1090</v>
      </c>
      <c r="U55" s="7"/>
      <c r="V55" s="7"/>
      <c r="W55" s="7"/>
      <c r="X55" s="7"/>
      <c r="Y55" s="7"/>
      <c r="Z55" s="7"/>
      <c r="AA55" s="7" t="s">
        <v>1091</v>
      </c>
      <c r="AB55" s="7" t="s">
        <v>1092</v>
      </c>
      <c r="AC55" s="7"/>
      <c r="AD55" s="7" t="s">
        <v>144</v>
      </c>
      <c r="AE55" s="7"/>
      <c r="AF55" s="7" t="s">
        <v>1093</v>
      </c>
      <c r="AG55" s="7" t="s">
        <v>1094</v>
      </c>
      <c r="AH55" s="7" t="s">
        <v>1095</v>
      </c>
      <c r="AI55" s="8">
        <v>207744.0</v>
      </c>
      <c r="AJ55" s="7"/>
      <c r="AK55" s="7" t="s">
        <v>1096</v>
      </c>
      <c r="AL55" s="7"/>
      <c r="AM55" s="7"/>
      <c r="AN55" s="7" t="s">
        <v>84</v>
      </c>
      <c r="AO55" s="7" t="s">
        <v>1097</v>
      </c>
      <c r="AP55" s="7" t="s">
        <v>86</v>
      </c>
      <c r="AQ55" s="7" t="s">
        <v>87</v>
      </c>
      <c r="AR55" s="7"/>
      <c r="AS55" s="7" t="s">
        <v>4</v>
      </c>
      <c r="AT55" s="10" t="s">
        <v>1098</v>
      </c>
      <c r="AU55" s="7" t="str">
        <f t="shared" si="1"/>
        <v/>
      </c>
      <c r="AV55" s="7"/>
      <c r="AW55" s="20" t="s">
        <v>2220</v>
      </c>
      <c r="AX55" s="7"/>
      <c r="AY55" s="7"/>
      <c r="AZ55" s="7"/>
      <c r="BA55" s="7"/>
    </row>
    <row r="56">
      <c r="A56" s="6">
        <v>55.0</v>
      </c>
      <c r="B56" s="7" t="s">
        <v>1099</v>
      </c>
      <c r="C56" s="7" t="s">
        <v>1100</v>
      </c>
      <c r="D56" s="7" t="s">
        <v>1101</v>
      </c>
      <c r="E56" s="7" t="s">
        <v>1102</v>
      </c>
      <c r="F56" s="8">
        <v>2025.0</v>
      </c>
      <c r="G56" s="7" t="s">
        <v>1103</v>
      </c>
      <c r="H56" s="7"/>
      <c r="I56" s="7"/>
      <c r="J56" s="7"/>
      <c r="K56" s="8">
        <v>31.0</v>
      </c>
      <c r="L56" s="8">
        <v>36.0</v>
      </c>
      <c r="M56" s="8">
        <v>0.0</v>
      </c>
      <c r="N56" s="7" t="s">
        <v>1104</v>
      </c>
      <c r="O56" s="9" t="s">
        <v>1105</v>
      </c>
      <c r="P56" s="7" t="s">
        <v>1106</v>
      </c>
      <c r="Q56" s="7" t="s">
        <v>1107</v>
      </c>
      <c r="R56" s="7" t="s">
        <v>1108</v>
      </c>
      <c r="S56" s="7" t="s">
        <v>1109</v>
      </c>
      <c r="T56" s="7" t="s">
        <v>1110</v>
      </c>
      <c r="U56" s="7"/>
      <c r="V56" s="7"/>
      <c r="W56" s="7"/>
      <c r="X56" s="7"/>
      <c r="Y56" s="7"/>
      <c r="Z56" s="7"/>
      <c r="AA56" s="7" t="s">
        <v>1111</v>
      </c>
      <c r="AB56" s="7"/>
      <c r="AC56" s="7"/>
      <c r="AD56" s="7" t="s">
        <v>144</v>
      </c>
      <c r="AE56" s="7" t="s">
        <v>1112</v>
      </c>
      <c r="AF56" s="7" t="s">
        <v>1113</v>
      </c>
      <c r="AG56" s="7" t="s">
        <v>1114</v>
      </c>
      <c r="AH56" s="7" t="s">
        <v>1115</v>
      </c>
      <c r="AI56" s="8">
        <v>212660.0</v>
      </c>
      <c r="AJ56" s="7"/>
      <c r="AK56" s="7" t="s">
        <v>1116</v>
      </c>
      <c r="AL56" s="7"/>
      <c r="AM56" s="7"/>
      <c r="AN56" s="7" t="s">
        <v>84</v>
      </c>
      <c r="AO56" s="7" t="s">
        <v>1117</v>
      </c>
      <c r="AP56" s="7" t="s">
        <v>86</v>
      </c>
      <c r="AQ56" s="7" t="s">
        <v>87</v>
      </c>
      <c r="AR56" s="7" t="s">
        <v>395</v>
      </c>
      <c r="AS56" s="7" t="s">
        <v>4</v>
      </c>
      <c r="AT56" s="10" t="s">
        <v>1118</v>
      </c>
      <c r="AU56" s="7" t="str">
        <f t="shared" si="1"/>
        <v/>
      </c>
      <c r="AV56" s="7"/>
      <c r="AW56" s="20" t="s">
        <v>2220</v>
      </c>
      <c r="AX56" s="7"/>
      <c r="AY56" s="7"/>
      <c r="AZ56" s="7"/>
      <c r="BA56" s="7"/>
    </row>
    <row r="57">
      <c r="A57" s="6">
        <v>56.0</v>
      </c>
      <c r="B57" s="7" t="s">
        <v>1119</v>
      </c>
      <c r="C57" s="7" t="s">
        <v>1120</v>
      </c>
      <c r="D57" s="7" t="s">
        <v>1121</v>
      </c>
      <c r="E57" s="7" t="s">
        <v>1122</v>
      </c>
      <c r="F57" s="8">
        <v>2025.0</v>
      </c>
      <c r="G57" s="7" t="s">
        <v>1123</v>
      </c>
      <c r="H57" s="7"/>
      <c r="I57" s="7"/>
      <c r="J57" s="7"/>
      <c r="K57" s="8">
        <v>324.0</v>
      </c>
      <c r="L57" s="8">
        <v>330.0</v>
      </c>
      <c r="M57" s="8">
        <v>0.0</v>
      </c>
      <c r="N57" s="7" t="s">
        <v>1124</v>
      </c>
      <c r="O57" s="9" t="s">
        <v>1125</v>
      </c>
      <c r="P57" s="7" t="s">
        <v>1126</v>
      </c>
      <c r="Q57" s="7" t="s">
        <v>1127</v>
      </c>
      <c r="R57" s="7" t="s">
        <v>1128</v>
      </c>
      <c r="S57" s="7" t="s">
        <v>1129</v>
      </c>
      <c r="T57" s="7" t="s">
        <v>1130</v>
      </c>
      <c r="U57" s="7"/>
      <c r="V57" s="7"/>
      <c r="W57" s="7"/>
      <c r="X57" s="7"/>
      <c r="Y57" s="7"/>
      <c r="Z57" s="7"/>
      <c r="AA57" s="7" t="s">
        <v>1131</v>
      </c>
      <c r="AB57" s="7"/>
      <c r="AC57" s="7"/>
      <c r="AD57" s="7" t="s">
        <v>78</v>
      </c>
      <c r="AE57" s="7"/>
      <c r="AF57" s="7" t="s">
        <v>1132</v>
      </c>
      <c r="AG57" s="7" t="s">
        <v>1133</v>
      </c>
      <c r="AH57" s="7" t="s">
        <v>1134</v>
      </c>
      <c r="AI57" s="8">
        <v>219070.0</v>
      </c>
      <c r="AJ57" s="8">
        <v>1.949377E7</v>
      </c>
      <c r="AK57" s="7" t="s">
        <v>1135</v>
      </c>
      <c r="AL57" s="7"/>
      <c r="AM57" s="7"/>
      <c r="AN57" s="7" t="s">
        <v>84</v>
      </c>
      <c r="AO57" s="7" t="s">
        <v>1136</v>
      </c>
      <c r="AP57" s="7" t="s">
        <v>86</v>
      </c>
      <c r="AQ57" s="7" t="s">
        <v>87</v>
      </c>
      <c r="AR57" s="7"/>
      <c r="AS57" s="7" t="s">
        <v>4</v>
      </c>
      <c r="AT57" s="10" t="s">
        <v>1137</v>
      </c>
      <c r="AU57" s="7" t="str">
        <f t="shared" si="1"/>
        <v/>
      </c>
      <c r="AV57" s="7"/>
      <c r="AW57" s="20" t="s">
        <v>2220</v>
      </c>
      <c r="AX57" s="7"/>
      <c r="AY57" s="7"/>
      <c r="AZ57" s="7"/>
      <c r="BA57" s="7"/>
    </row>
    <row r="58">
      <c r="A58" s="6">
        <v>57.0</v>
      </c>
      <c r="B58" s="7" t="s">
        <v>1138</v>
      </c>
      <c r="C58" s="7" t="s">
        <v>1139</v>
      </c>
      <c r="D58" s="7" t="s">
        <v>1140</v>
      </c>
      <c r="E58" s="7" t="s">
        <v>1141</v>
      </c>
      <c r="F58" s="8">
        <v>2025.0</v>
      </c>
      <c r="G58" s="7" t="s">
        <v>532</v>
      </c>
      <c r="H58" s="7"/>
      <c r="I58" s="7"/>
      <c r="J58" s="7"/>
      <c r="K58" s="8">
        <v>405.0</v>
      </c>
      <c r="L58" s="8">
        <v>413.0</v>
      </c>
      <c r="M58" s="8">
        <v>0.0</v>
      </c>
      <c r="N58" s="7" t="s">
        <v>1142</v>
      </c>
      <c r="O58" s="9" t="s">
        <v>1143</v>
      </c>
      <c r="P58" s="7" t="s">
        <v>1144</v>
      </c>
      <c r="Q58" s="7" t="s">
        <v>1145</v>
      </c>
      <c r="R58" s="7" t="s">
        <v>1146</v>
      </c>
      <c r="S58" s="7" t="s">
        <v>1147</v>
      </c>
      <c r="T58" s="7" t="s">
        <v>1148</v>
      </c>
      <c r="U58" s="7"/>
      <c r="V58" s="7"/>
      <c r="W58" s="7"/>
      <c r="X58" s="7"/>
      <c r="Y58" s="7" t="s">
        <v>1149</v>
      </c>
      <c r="Z58" s="7" t="s">
        <v>1150</v>
      </c>
      <c r="AA58" s="7" t="s">
        <v>1151</v>
      </c>
      <c r="AB58" s="7" t="s">
        <v>1152</v>
      </c>
      <c r="AC58" s="7"/>
      <c r="AD58" s="7" t="s">
        <v>78</v>
      </c>
      <c r="AE58" s="7" t="s">
        <v>696</v>
      </c>
      <c r="AF58" s="7" t="s">
        <v>697</v>
      </c>
      <c r="AG58" s="7" t="s">
        <v>698</v>
      </c>
      <c r="AH58" s="7" t="s">
        <v>699</v>
      </c>
      <c r="AI58" s="8">
        <v>213734.0</v>
      </c>
      <c r="AJ58" s="7" t="s">
        <v>546</v>
      </c>
      <c r="AK58" s="7" t="s">
        <v>700</v>
      </c>
      <c r="AL58" s="7"/>
      <c r="AM58" s="7"/>
      <c r="AN58" s="7" t="s">
        <v>84</v>
      </c>
      <c r="AO58" s="7" t="s">
        <v>548</v>
      </c>
      <c r="AP58" s="7" t="s">
        <v>86</v>
      </c>
      <c r="AQ58" s="7" t="s">
        <v>87</v>
      </c>
      <c r="AR58" s="7"/>
      <c r="AS58" s="7" t="s">
        <v>4</v>
      </c>
      <c r="AT58" s="10" t="s">
        <v>1153</v>
      </c>
      <c r="AU58" s="7" t="str">
        <f t="shared" si="1"/>
        <v/>
      </c>
      <c r="AV58" s="7"/>
      <c r="AW58" s="7"/>
      <c r="AX58" s="7"/>
      <c r="AY58" s="7"/>
      <c r="AZ58" s="20" t="s">
        <v>2220</v>
      </c>
      <c r="BA58" s="20" t="s">
        <v>2220</v>
      </c>
    </row>
    <row r="59">
      <c r="A59" s="6">
        <v>58.0</v>
      </c>
      <c r="B59" s="7" t="s">
        <v>1154</v>
      </c>
      <c r="C59" s="7" t="s">
        <v>1155</v>
      </c>
      <c r="D59" s="7" t="s">
        <v>1156</v>
      </c>
      <c r="E59" s="7" t="s">
        <v>1157</v>
      </c>
      <c r="F59" s="8">
        <v>2024.0</v>
      </c>
      <c r="G59" s="7" t="s">
        <v>1158</v>
      </c>
      <c r="H59" s="7"/>
      <c r="I59" s="7"/>
      <c r="J59" s="7"/>
      <c r="K59" s="7"/>
      <c r="L59" s="7"/>
      <c r="M59" s="8">
        <v>3.0</v>
      </c>
      <c r="N59" s="7" t="s">
        <v>1159</v>
      </c>
      <c r="O59" s="9" t="s">
        <v>1160</v>
      </c>
      <c r="P59" s="7" t="s">
        <v>1161</v>
      </c>
      <c r="Q59" s="7" t="s">
        <v>1162</v>
      </c>
      <c r="R59" s="7" t="s">
        <v>1163</v>
      </c>
      <c r="S59" s="7" t="s">
        <v>1164</v>
      </c>
      <c r="T59" s="7" t="s">
        <v>1165</v>
      </c>
      <c r="U59" s="7"/>
      <c r="V59" s="7"/>
      <c r="W59" s="7"/>
      <c r="X59" s="7"/>
      <c r="Y59" s="7"/>
      <c r="Z59" s="7"/>
      <c r="AA59" s="7" t="s">
        <v>1166</v>
      </c>
      <c r="AB59" s="7"/>
      <c r="AC59" s="7"/>
      <c r="AD59" s="7" t="s">
        <v>144</v>
      </c>
      <c r="AE59" s="7"/>
      <c r="AF59" s="7" t="s">
        <v>1158</v>
      </c>
      <c r="AG59" s="7" t="s">
        <v>1167</v>
      </c>
      <c r="AH59" s="7" t="s">
        <v>1168</v>
      </c>
      <c r="AI59" s="8">
        <v>198961.0</v>
      </c>
      <c r="AJ59" s="7"/>
      <c r="AK59" s="7" t="s">
        <v>1169</v>
      </c>
      <c r="AL59" s="7"/>
      <c r="AM59" s="7"/>
      <c r="AN59" s="7" t="s">
        <v>84</v>
      </c>
      <c r="AO59" s="7" t="s">
        <v>1170</v>
      </c>
      <c r="AP59" s="7" t="s">
        <v>86</v>
      </c>
      <c r="AQ59" s="7" t="s">
        <v>87</v>
      </c>
      <c r="AR59" s="7"/>
      <c r="AS59" s="7" t="s">
        <v>4</v>
      </c>
      <c r="AT59" s="10" t="s">
        <v>1171</v>
      </c>
      <c r="AU59" s="7" t="str">
        <f t="shared" si="1"/>
        <v/>
      </c>
      <c r="AV59" s="7"/>
      <c r="AW59" s="7"/>
      <c r="AX59" s="20" t="s">
        <v>2220</v>
      </c>
      <c r="AY59" s="7"/>
      <c r="AZ59" s="7"/>
      <c r="BA59" s="7"/>
    </row>
    <row r="60">
      <c r="A60" s="6">
        <v>59.0</v>
      </c>
      <c r="B60" s="7" t="s">
        <v>1172</v>
      </c>
      <c r="C60" s="7" t="s">
        <v>1173</v>
      </c>
      <c r="D60" s="7" t="s">
        <v>1174</v>
      </c>
      <c r="E60" s="7" t="s">
        <v>1175</v>
      </c>
      <c r="F60" s="8">
        <v>2025.0</v>
      </c>
      <c r="G60" s="7" t="s">
        <v>1176</v>
      </c>
      <c r="H60" s="7"/>
      <c r="I60" s="7"/>
      <c r="J60" s="7"/>
      <c r="K60" s="8">
        <v>487.0</v>
      </c>
      <c r="L60" s="8">
        <v>497.0</v>
      </c>
      <c r="M60" s="8">
        <v>1.0</v>
      </c>
      <c r="N60" s="7" t="s">
        <v>1177</v>
      </c>
      <c r="O60" s="9" t="s">
        <v>1178</v>
      </c>
      <c r="P60" s="7" t="s">
        <v>1179</v>
      </c>
      <c r="Q60" s="7" t="s">
        <v>1180</v>
      </c>
      <c r="R60" s="7" t="s">
        <v>1181</v>
      </c>
      <c r="S60" s="7" t="s">
        <v>1182</v>
      </c>
      <c r="T60" s="7" t="s">
        <v>1183</v>
      </c>
      <c r="U60" s="7"/>
      <c r="V60" s="7"/>
      <c r="W60" s="7"/>
      <c r="X60" s="7"/>
      <c r="Y60" s="7" t="s">
        <v>1184</v>
      </c>
      <c r="Z60" s="7" t="s">
        <v>1185</v>
      </c>
      <c r="AA60" s="7" t="s">
        <v>1186</v>
      </c>
      <c r="AB60" s="7"/>
      <c r="AC60" s="7" t="s">
        <v>1187</v>
      </c>
      <c r="AD60" s="7" t="s">
        <v>144</v>
      </c>
      <c r="AE60" s="7" t="s">
        <v>1188</v>
      </c>
      <c r="AF60" s="7" t="s">
        <v>1189</v>
      </c>
      <c r="AG60" s="7" t="s">
        <v>1190</v>
      </c>
      <c r="AH60" s="7" t="s">
        <v>1191</v>
      </c>
      <c r="AI60" s="8">
        <v>208972.0</v>
      </c>
      <c r="AJ60" s="7"/>
      <c r="AK60" s="7" t="s">
        <v>1192</v>
      </c>
      <c r="AL60" s="7"/>
      <c r="AM60" s="7"/>
      <c r="AN60" s="7" t="s">
        <v>84</v>
      </c>
      <c r="AO60" s="7" t="s">
        <v>1193</v>
      </c>
      <c r="AP60" s="7" t="s">
        <v>86</v>
      </c>
      <c r="AQ60" s="7" t="s">
        <v>87</v>
      </c>
      <c r="AR60" s="7" t="s">
        <v>395</v>
      </c>
      <c r="AS60" s="7" t="s">
        <v>4</v>
      </c>
      <c r="AT60" s="10" t="s">
        <v>1194</v>
      </c>
      <c r="AU60" s="7" t="str">
        <f t="shared" si="1"/>
        <v/>
      </c>
      <c r="AV60" s="7"/>
      <c r="AW60" s="20" t="s">
        <v>2220</v>
      </c>
      <c r="AX60" s="7"/>
      <c r="AY60" s="7"/>
      <c r="AZ60" s="7"/>
      <c r="BA60" s="7"/>
    </row>
    <row r="61">
      <c r="A61" s="6">
        <v>60.0</v>
      </c>
      <c r="B61" s="7" t="s">
        <v>1195</v>
      </c>
      <c r="C61" s="7" t="s">
        <v>1196</v>
      </c>
      <c r="D61" s="7" t="s">
        <v>1197</v>
      </c>
      <c r="E61" s="7" t="s">
        <v>1198</v>
      </c>
      <c r="F61" s="8">
        <v>2025.0</v>
      </c>
      <c r="G61" s="7" t="s">
        <v>1199</v>
      </c>
      <c r="H61" s="8">
        <v>51.0</v>
      </c>
      <c r="I61" s="8">
        <v>12.0</v>
      </c>
      <c r="J61" s="7"/>
      <c r="K61" s="8">
        <v>3205.0</v>
      </c>
      <c r="L61" s="8">
        <v>3217.0</v>
      </c>
      <c r="M61" s="8">
        <v>1.0</v>
      </c>
      <c r="N61" s="7" t="s">
        <v>1200</v>
      </c>
      <c r="O61" s="9" t="s">
        <v>1201</v>
      </c>
      <c r="P61" s="7" t="s">
        <v>1202</v>
      </c>
      <c r="Q61" s="7" t="s">
        <v>1203</v>
      </c>
      <c r="R61" s="7" t="s">
        <v>1204</v>
      </c>
      <c r="S61" s="7" t="s">
        <v>1205</v>
      </c>
      <c r="T61" s="7" t="s">
        <v>1206</v>
      </c>
      <c r="U61" s="7"/>
      <c r="V61" s="7"/>
      <c r="W61" s="7"/>
      <c r="X61" s="7"/>
      <c r="Y61" s="7" t="s">
        <v>1207</v>
      </c>
      <c r="Z61" s="7" t="s">
        <v>1208</v>
      </c>
      <c r="AA61" s="7" t="s">
        <v>1209</v>
      </c>
      <c r="AB61" s="7" t="s">
        <v>1210</v>
      </c>
      <c r="AC61" s="7"/>
      <c r="AD61" s="7" t="s">
        <v>144</v>
      </c>
      <c r="AE61" s="7"/>
      <c r="AF61" s="7"/>
      <c r="AG61" s="7"/>
      <c r="AH61" s="7"/>
      <c r="AI61" s="7"/>
      <c r="AJ61" s="8">
        <v>985589.0</v>
      </c>
      <c r="AK61" s="7"/>
      <c r="AL61" s="7" t="s">
        <v>1211</v>
      </c>
      <c r="AM61" s="7"/>
      <c r="AN61" s="7" t="s">
        <v>84</v>
      </c>
      <c r="AO61" s="7" t="s">
        <v>1212</v>
      </c>
      <c r="AP61" s="7" t="s">
        <v>128</v>
      </c>
      <c r="AQ61" s="7" t="s">
        <v>87</v>
      </c>
      <c r="AR61" s="7" t="s">
        <v>566</v>
      </c>
      <c r="AS61" s="7" t="s">
        <v>4</v>
      </c>
      <c r="AT61" s="10" t="s">
        <v>1213</v>
      </c>
      <c r="AU61" s="7" t="str">
        <f t="shared" si="1"/>
        <v/>
      </c>
      <c r="AV61" s="7"/>
      <c r="AW61" s="7"/>
      <c r="AX61" s="7"/>
      <c r="AY61" s="7"/>
      <c r="AZ61" s="20" t="s">
        <v>2220</v>
      </c>
      <c r="BA61" s="20" t="s">
        <v>2220</v>
      </c>
    </row>
    <row r="62">
      <c r="A62" s="6">
        <v>61.0</v>
      </c>
      <c r="B62" s="7" t="s">
        <v>1214</v>
      </c>
      <c r="C62" s="7" t="s">
        <v>1215</v>
      </c>
      <c r="D62" s="7" t="s">
        <v>1216</v>
      </c>
      <c r="E62" s="7" t="s">
        <v>1217</v>
      </c>
      <c r="F62" s="8">
        <v>2026.0</v>
      </c>
      <c r="G62" s="7" t="s">
        <v>311</v>
      </c>
      <c r="H62" s="8">
        <v>236.0</v>
      </c>
      <c r="I62" s="7"/>
      <c r="J62" s="8">
        <v>112816.0</v>
      </c>
      <c r="K62" s="7"/>
      <c r="L62" s="7"/>
      <c r="M62" s="8">
        <v>0.0</v>
      </c>
      <c r="N62" s="7" t="s">
        <v>1218</v>
      </c>
      <c r="O62" s="9" t="s">
        <v>1219</v>
      </c>
      <c r="P62" s="7" t="s">
        <v>1220</v>
      </c>
      <c r="Q62" s="7" t="s">
        <v>1221</v>
      </c>
      <c r="R62" s="7" t="s">
        <v>1222</v>
      </c>
      <c r="S62" s="7" t="s">
        <v>1223</v>
      </c>
      <c r="T62" s="7" t="s">
        <v>1224</v>
      </c>
      <c r="U62" s="7"/>
      <c r="V62" s="7"/>
      <c r="W62" s="7"/>
      <c r="X62" s="7"/>
      <c r="Y62" s="7" t="s">
        <v>1225</v>
      </c>
      <c r="Z62" s="7" t="s">
        <v>1226</v>
      </c>
      <c r="AA62" s="7" t="s">
        <v>1227</v>
      </c>
      <c r="AB62" s="7" t="s">
        <v>1228</v>
      </c>
      <c r="AC62" s="7"/>
      <c r="AD62" s="7" t="s">
        <v>323</v>
      </c>
      <c r="AE62" s="7"/>
      <c r="AF62" s="7"/>
      <c r="AG62" s="7"/>
      <c r="AH62" s="7"/>
      <c r="AI62" s="7"/>
      <c r="AJ62" s="8">
        <v>1641212.0</v>
      </c>
      <c r="AK62" s="7"/>
      <c r="AL62" s="7" t="s">
        <v>324</v>
      </c>
      <c r="AM62" s="7"/>
      <c r="AN62" s="7" t="s">
        <v>84</v>
      </c>
      <c r="AO62" s="7" t="s">
        <v>325</v>
      </c>
      <c r="AP62" s="7" t="s">
        <v>128</v>
      </c>
      <c r="AQ62" s="7" t="s">
        <v>87</v>
      </c>
      <c r="AR62" s="7"/>
      <c r="AS62" s="7" t="s">
        <v>4</v>
      </c>
      <c r="AT62" s="10" t="s">
        <v>1229</v>
      </c>
      <c r="AU62" s="7" t="str">
        <f t="shared" si="1"/>
        <v/>
      </c>
      <c r="AV62" s="7"/>
      <c r="AW62" s="20" t="s">
        <v>2220</v>
      </c>
      <c r="AX62" s="7"/>
      <c r="AY62" s="7"/>
      <c r="AZ62" s="7"/>
      <c r="BA62" s="7"/>
    </row>
    <row r="63">
      <c r="A63" s="6">
        <v>62.0</v>
      </c>
      <c r="B63" s="7" t="s">
        <v>1230</v>
      </c>
      <c r="C63" s="7" t="s">
        <v>1231</v>
      </c>
      <c r="D63" s="7" t="s">
        <v>1232</v>
      </c>
      <c r="E63" s="7" t="s">
        <v>1233</v>
      </c>
      <c r="F63" s="8">
        <v>2024.0</v>
      </c>
      <c r="G63" s="7" t="s">
        <v>363</v>
      </c>
      <c r="H63" s="8">
        <v>12.0</v>
      </c>
      <c r="I63" s="7"/>
      <c r="J63" s="7"/>
      <c r="K63" s="8">
        <v>37653.0</v>
      </c>
      <c r="L63" s="8">
        <v>37662.0</v>
      </c>
      <c r="M63" s="8">
        <v>6.0</v>
      </c>
      <c r="N63" s="7" t="s">
        <v>1234</v>
      </c>
      <c r="O63" s="9" t="s">
        <v>1235</v>
      </c>
      <c r="P63" s="7" t="s">
        <v>1236</v>
      </c>
      <c r="Q63" s="7" t="s">
        <v>1237</v>
      </c>
      <c r="R63" s="7" t="s">
        <v>1238</v>
      </c>
      <c r="S63" s="7" t="s">
        <v>1239</v>
      </c>
      <c r="T63" s="7" t="s">
        <v>1240</v>
      </c>
      <c r="U63" s="7"/>
      <c r="V63" s="7"/>
      <c r="W63" s="7"/>
      <c r="X63" s="7"/>
      <c r="Y63" s="7" t="s">
        <v>1241</v>
      </c>
      <c r="Z63" s="7" t="s">
        <v>1242</v>
      </c>
      <c r="AA63" s="7" t="s">
        <v>1243</v>
      </c>
      <c r="AB63" s="7" t="s">
        <v>1244</v>
      </c>
      <c r="AC63" s="7"/>
      <c r="AD63" s="7" t="s">
        <v>144</v>
      </c>
      <c r="AE63" s="7"/>
      <c r="AF63" s="7"/>
      <c r="AG63" s="7"/>
      <c r="AH63" s="7"/>
      <c r="AI63" s="7"/>
      <c r="AJ63" s="8">
        <v>2.1693536E7</v>
      </c>
      <c r="AK63" s="7"/>
      <c r="AL63" s="7"/>
      <c r="AM63" s="7"/>
      <c r="AN63" s="7" t="s">
        <v>84</v>
      </c>
      <c r="AO63" s="7" t="s">
        <v>363</v>
      </c>
      <c r="AP63" s="7" t="s">
        <v>128</v>
      </c>
      <c r="AQ63" s="7" t="s">
        <v>87</v>
      </c>
      <c r="AR63" s="7" t="s">
        <v>111</v>
      </c>
      <c r="AS63" s="7" t="s">
        <v>4</v>
      </c>
      <c r="AT63" s="10" t="s">
        <v>1245</v>
      </c>
      <c r="AU63" s="7" t="str">
        <f t="shared" si="1"/>
        <v/>
      </c>
      <c r="AV63" s="7"/>
      <c r="AW63" s="7"/>
      <c r="AX63" s="7"/>
      <c r="AY63" s="7"/>
      <c r="AZ63" s="20" t="s">
        <v>2220</v>
      </c>
      <c r="BA63" s="20" t="s">
        <v>2220</v>
      </c>
    </row>
    <row r="64">
      <c r="A64" s="6">
        <v>63.0</v>
      </c>
      <c r="B64" s="7" t="s">
        <v>1246</v>
      </c>
      <c r="C64" s="7" t="s">
        <v>1247</v>
      </c>
      <c r="D64" s="7" t="s">
        <v>1248</v>
      </c>
      <c r="E64" s="7" t="s">
        <v>1249</v>
      </c>
      <c r="F64" s="8">
        <v>2024.0</v>
      </c>
      <c r="G64" s="7" t="s">
        <v>1250</v>
      </c>
      <c r="H64" s="7"/>
      <c r="I64" s="7"/>
      <c r="J64" s="7"/>
      <c r="K64" s="8">
        <v>17.0</v>
      </c>
      <c r="L64" s="8">
        <v>24.0</v>
      </c>
      <c r="M64" s="8">
        <v>0.0</v>
      </c>
      <c r="N64" s="7" t="s">
        <v>1251</v>
      </c>
      <c r="O64" s="9" t="s">
        <v>1252</v>
      </c>
      <c r="P64" s="7" t="s">
        <v>1253</v>
      </c>
      <c r="Q64" s="7" t="s">
        <v>1254</v>
      </c>
      <c r="R64" s="7" t="s">
        <v>1255</v>
      </c>
      <c r="S64" s="7" t="s">
        <v>1256</v>
      </c>
      <c r="T64" s="7" t="s">
        <v>1257</v>
      </c>
      <c r="U64" s="7"/>
      <c r="V64" s="7"/>
      <c r="W64" s="7"/>
      <c r="X64" s="7"/>
      <c r="Y64" s="7"/>
      <c r="Z64" s="7"/>
      <c r="AA64" s="7" t="s">
        <v>1258</v>
      </c>
      <c r="AB64" s="7" t="s">
        <v>1259</v>
      </c>
      <c r="AC64" s="7"/>
      <c r="AD64" s="7" t="s">
        <v>144</v>
      </c>
      <c r="AE64" s="7" t="s">
        <v>730</v>
      </c>
      <c r="AF64" s="7" t="s">
        <v>1260</v>
      </c>
      <c r="AG64" s="7" t="s">
        <v>1261</v>
      </c>
      <c r="AH64" s="7" t="s">
        <v>108</v>
      </c>
      <c r="AI64" s="8">
        <v>202205.0</v>
      </c>
      <c r="AJ64" s="7"/>
      <c r="AK64" s="7" t="s">
        <v>1262</v>
      </c>
      <c r="AL64" s="7"/>
      <c r="AM64" s="7"/>
      <c r="AN64" s="7" t="s">
        <v>84</v>
      </c>
      <c r="AO64" s="7" t="s">
        <v>1263</v>
      </c>
      <c r="AP64" s="7" t="s">
        <v>86</v>
      </c>
      <c r="AQ64" s="7" t="s">
        <v>87</v>
      </c>
      <c r="AR64" s="7"/>
      <c r="AS64" s="7" t="s">
        <v>4</v>
      </c>
      <c r="AT64" s="10" t="s">
        <v>1264</v>
      </c>
      <c r="AU64" s="7" t="str">
        <f t="shared" si="1"/>
        <v/>
      </c>
      <c r="AV64" s="7"/>
      <c r="AW64" s="20" t="s">
        <v>2220</v>
      </c>
      <c r="AX64" s="7"/>
      <c r="AY64" s="7"/>
      <c r="AZ64" s="7"/>
      <c r="BA64" s="7"/>
    </row>
    <row r="65">
      <c r="A65" s="6">
        <v>64.0</v>
      </c>
      <c r="B65" s="7" t="s">
        <v>1265</v>
      </c>
      <c r="C65" s="7" t="s">
        <v>1266</v>
      </c>
      <c r="D65" s="7" t="s">
        <v>1267</v>
      </c>
      <c r="E65" s="7" t="s">
        <v>1268</v>
      </c>
      <c r="F65" s="8">
        <v>2024.0</v>
      </c>
      <c r="G65" s="7" t="s">
        <v>1269</v>
      </c>
      <c r="H65" s="7"/>
      <c r="I65" s="7"/>
      <c r="J65" s="7"/>
      <c r="K65" s="7"/>
      <c r="L65" s="7"/>
      <c r="M65" s="8">
        <v>1.0</v>
      </c>
      <c r="N65" s="7" t="s">
        <v>1270</v>
      </c>
      <c r="O65" s="9" t="s">
        <v>1271</v>
      </c>
      <c r="P65" s="7" t="s">
        <v>1272</v>
      </c>
      <c r="Q65" s="7" t="s">
        <v>1273</v>
      </c>
      <c r="R65" s="7" t="s">
        <v>1274</v>
      </c>
      <c r="S65" s="7" t="s">
        <v>1275</v>
      </c>
      <c r="T65" s="7" t="s">
        <v>1276</v>
      </c>
      <c r="U65" s="7"/>
      <c r="V65" s="7"/>
      <c r="W65" s="7"/>
      <c r="X65" s="7"/>
      <c r="Y65" s="7" t="s">
        <v>1277</v>
      </c>
      <c r="Z65" s="7" t="s">
        <v>1278</v>
      </c>
      <c r="AA65" s="7" t="s">
        <v>1279</v>
      </c>
      <c r="AB65" s="7" t="s">
        <v>1280</v>
      </c>
      <c r="AC65" s="7"/>
      <c r="AD65" s="7" t="s">
        <v>144</v>
      </c>
      <c r="AE65" s="7" t="s">
        <v>1281</v>
      </c>
      <c r="AF65" s="7" t="s">
        <v>1282</v>
      </c>
      <c r="AG65" s="7" t="s">
        <v>1283</v>
      </c>
      <c r="AH65" s="7" t="s">
        <v>1284</v>
      </c>
      <c r="AI65" s="8">
        <v>202527.0</v>
      </c>
      <c r="AJ65" s="7"/>
      <c r="AK65" s="7" t="s">
        <v>1285</v>
      </c>
      <c r="AL65" s="7" t="s">
        <v>1286</v>
      </c>
      <c r="AM65" s="7"/>
      <c r="AN65" s="7" t="s">
        <v>84</v>
      </c>
      <c r="AO65" s="7" t="s">
        <v>1287</v>
      </c>
      <c r="AP65" s="7" t="s">
        <v>86</v>
      </c>
      <c r="AQ65" s="7" t="s">
        <v>87</v>
      </c>
      <c r="AR65" s="7"/>
      <c r="AS65" s="7" t="s">
        <v>4</v>
      </c>
      <c r="AT65" s="10" t="s">
        <v>1288</v>
      </c>
      <c r="AU65" s="7" t="str">
        <f t="shared" si="1"/>
        <v/>
      </c>
      <c r="AV65" s="7"/>
      <c r="AW65" s="7"/>
      <c r="AX65" s="7"/>
      <c r="AY65" s="7"/>
      <c r="AZ65" s="20" t="s">
        <v>2220</v>
      </c>
      <c r="BA65" s="20" t="s">
        <v>2220</v>
      </c>
    </row>
    <row r="66">
      <c r="A66" s="6">
        <v>65.0</v>
      </c>
      <c r="B66" s="7" t="s">
        <v>1289</v>
      </c>
      <c r="C66" s="7" t="s">
        <v>1290</v>
      </c>
      <c r="D66" s="8">
        <v>5.92246232E10</v>
      </c>
      <c r="E66" s="7" t="s">
        <v>1291</v>
      </c>
      <c r="F66" s="8">
        <v>2024.0</v>
      </c>
      <c r="G66" s="7" t="s">
        <v>1292</v>
      </c>
      <c r="H66" s="7"/>
      <c r="I66" s="7"/>
      <c r="J66" s="7"/>
      <c r="K66" s="8">
        <v>364.0</v>
      </c>
      <c r="L66" s="8">
        <v>367.0</v>
      </c>
      <c r="M66" s="8">
        <v>24.0</v>
      </c>
      <c r="N66" s="7" t="s">
        <v>1293</v>
      </c>
      <c r="O66" s="9" t="s">
        <v>1294</v>
      </c>
      <c r="P66" s="7" t="s">
        <v>1295</v>
      </c>
      <c r="Q66" s="7" t="s">
        <v>1296</v>
      </c>
      <c r="R66" s="7" t="s">
        <v>1297</v>
      </c>
      <c r="S66" s="7" t="s">
        <v>1298</v>
      </c>
      <c r="T66" s="7" t="s">
        <v>1299</v>
      </c>
      <c r="U66" s="7"/>
      <c r="V66" s="7"/>
      <c r="W66" s="7"/>
      <c r="X66" s="7"/>
      <c r="Y66" s="7"/>
      <c r="Z66" s="7"/>
      <c r="AA66" s="7" t="s">
        <v>1300</v>
      </c>
      <c r="AB66" s="7" t="s">
        <v>1301</v>
      </c>
      <c r="AC66" s="7"/>
      <c r="AD66" s="7" t="s">
        <v>144</v>
      </c>
      <c r="AE66" s="7" t="s">
        <v>1302</v>
      </c>
      <c r="AF66" s="7" t="s">
        <v>1303</v>
      </c>
      <c r="AG66" s="7" t="s">
        <v>1304</v>
      </c>
      <c r="AH66" s="7" t="s">
        <v>1305</v>
      </c>
      <c r="AI66" s="8">
        <v>200991.0</v>
      </c>
      <c r="AJ66" s="7"/>
      <c r="AK66" s="7" t="s">
        <v>1306</v>
      </c>
      <c r="AL66" s="7"/>
      <c r="AM66" s="7"/>
      <c r="AN66" s="7" t="s">
        <v>84</v>
      </c>
      <c r="AO66" s="7" t="s">
        <v>1307</v>
      </c>
      <c r="AP66" s="7" t="s">
        <v>86</v>
      </c>
      <c r="AQ66" s="7" t="s">
        <v>87</v>
      </c>
      <c r="AR66" s="7"/>
      <c r="AS66" s="7" t="s">
        <v>4</v>
      </c>
      <c r="AT66" s="10" t="s">
        <v>1308</v>
      </c>
      <c r="AU66" s="7" t="str">
        <f t="shared" si="1"/>
        <v/>
      </c>
      <c r="AV66" s="7"/>
      <c r="AW66" s="7"/>
      <c r="AX66" s="7"/>
      <c r="AY66" s="7"/>
      <c r="AZ66" s="20" t="s">
        <v>2220</v>
      </c>
      <c r="BA66" s="20" t="s">
        <v>2220</v>
      </c>
    </row>
    <row r="67">
      <c r="A67" s="6">
        <v>66.0</v>
      </c>
      <c r="B67" s="7" t="s">
        <v>1309</v>
      </c>
      <c r="C67" s="7" t="s">
        <v>1310</v>
      </c>
      <c r="D67" s="7" t="s">
        <v>1311</v>
      </c>
      <c r="E67" s="7" t="s">
        <v>1312</v>
      </c>
      <c r="F67" s="8">
        <v>2024.0</v>
      </c>
      <c r="G67" s="7" t="s">
        <v>1313</v>
      </c>
      <c r="H67" s="7"/>
      <c r="I67" s="7"/>
      <c r="J67" s="7"/>
      <c r="K67" s="8">
        <v>281.0</v>
      </c>
      <c r="L67" s="8">
        <v>294.0</v>
      </c>
      <c r="M67" s="8">
        <v>18.0</v>
      </c>
      <c r="N67" s="7" t="s">
        <v>1314</v>
      </c>
      <c r="O67" s="9" t="s">
        <v>1315</v>
      </c>
      <c r="P67" s="7" t="s">
        <v>1316</v>
      </c>
      <c r="Q67" s="7" t="s">
        <v>1317</v>
      </c>
      <c r="R67" s="7" t="s">
        <v>1318</v>
      </c>
      <c r="S67" s="7" t="s">
        <v>1319</v>
      </c>
      <c r="T67" s="7" t="s">
        <v>1320</v>
      </c>
      <c r="U67" s="7"/>
      <c r="V67" s="7"/>
      <c r="W67" s="7"/>
      <c r="X67" s="7"/>
      <c r="Y67" s="7" t="s">
        <v>1321</v>
      </c>
      <c r="Z67" s="7"/>
      <c r="AA67" s="7" t="s">
        <v>1322</v>
      </c>
      <c r="AB67" s="7"/>
      <c r="AC67" s="7"/>
      <c r="AD67" s="7" t="s">
        <v>198</v>
      </c>
      <c r="AE67" s="7" t="s">
        <v>1323</v>
      </c>
      <c r="AF67" s="7" t="s">
        <v>1324</v>
      </c>
      <c r="AG67" s="7" t="s">
        <v>1325</v>
      </c>
      <c r="AH67" s="7" t="s">
        <v>177</v>
      </c>
      <c r="AI67" s="8">
        <v>202382.0</v>
      </c>
      <c r="AJ67" s="7"/>
      <c r="AK67" s="7" t="s">
        <v>1326</v>
      </c>
      <c r="AL67" s="7"/>
      <c r="AM67" s="7"/>
      <c r="AN67" s="7" t="s">
        <v>84</v>
      </c>
      <c r="AO67" s="7" t="s">
        <v>1327</v>
      </c>
      <c r="AP67" s="7" t="s">
        <v>86</v>
      </c>
      <c r="AQ67" s="7" t="s">
        <v>87</v>
      </c>
      <c r="AR67" s="7"/>
      <c r="AS67" s="7" t="s">
        <v>4</v>
      </c>
      <c r="AT67" s="10" t="s">
        <v>1328</v>
      </c>
      <c r="AU67" s="7" t="str">
        <f t="shared" si="1"/>
        <v/>
      </c>
      <c r="AV67" s="7"/>
      <c r="AW67" s="20" t="s">
        <v>2220</v>
      </c>
      <c r="AX67" s="7"/>
      <c r="AY67" s="7"/>
      <c r="AZ67" s="7"/>
      <c r="BA67" s="7"/>
    </row>
    <row r="68">
      <c r="A68" s="6">
        <v>67.0</v>
      </c>
      <c r="B68" s="7" t="s">
        <v>1329</v>
      </c>
      <c r="C68" s="7" t="s">
        <v>1330</v>
      </c>
      <c r="D68" s="7" t="s">
        <v>1331</v>
      </c>
      <c r="E68" s="7" t="s">
        <v>1332</v>
      </c>
      <c r="F68" s="8">
        <v>2025.0</v>
      </c>
      <c r="G68" s="7" t="s">
        <v>1333</v>
      </c>
      <c r="H68" s="7"/>
      <c r="I68" s="7"/>
      <c r="J68" s="7"/>
      <c r="K68" s="8">
        <v>326.0</v>
      </c>
      <c r="L68" s="8">
        <v>334.0</v>
      </c>
      <c r="M68" s="8">
        <v>0.0</v>
      </c>
      <c r="N68" s="7" t="s">
        <v>1334</v>
      </c>
      <c r="O68" s="9" t="s">
        <v>1335</v>
      </c>
      <c r="P68" s="7" t="s">
        <v>1336</v>
      </c>
      <c r="Q68" s="7" t="s">
        <v>1337</v>
      </c>
      <c r="R68" s="7" t="s">
        <v>1338</v>
      </c>
      <c r="S68" s="7" t="s">
        <v>1339</v>
      </c>
      <c r="T68" s="7" t="s">
        <v>1340</v>
      </c>
      <c r="U68" s="7"/>
      <c r="V68" s="7"/>
      <c r="W68" s="7"/>
      <c r="X68" s="7"/>
      <c r="Y68" s="7"/>
      <c r="Z68" s="7"/>
      <c r="AA68" s="7" t="s">
        <v>1341</v>
      </c>
      <c r="AB68" s="7"/>
      <c r="AC68" s="7" t="s">
        <v>1342</v>
      </c>
      <c r="AD68" s="7" t="s">
        <v>144</v>
      </c>
      <c r="AE68" s="7" t="s">
        <v>1343</v>
      </c>
      <c r="AF68" s="7" t="s">
        <v>1344</v>
      </c>
      <c r="AG68" s="7" t="s">
        <v>1345</v>
      </c>
      <c r="AH68" s="7" t="s">
        <v>1346</v>
      </c>
      <c r="AI68" s="8">
        <v>217733.0</v>
      </c>
      <c r="AJ68" s="7"/>
      <c r="AK68" s="7" t="s">
        <v>1347</v>
      </c>
      <c r="AL68" s="7"/>
      <c r="AM68" s="7"/>
      <c r="AN68" s="7" t="s">
        <v>84</v>
      </c>
      <c r="AO68" s="7" t="s">
        <v>1348</v>
      </c>
      <c r="AP68" s="7" t="s">
        <v>86</v>
      </c>
      <c r="AQ68" s="7" t="s">
        <v>87</v>
      </c>
      <c r="AR68" s="7"/>
      <c r="AS68" s="7" t="s">
        <v>4</v>
      </c>
      <c r="AT68" s="10" t="s">
        <v>1349</v>
      </c>
      <c r="AU68" s="7" t="str">
        <f t="shared" si="1"/>
        <v/>
      </c>
      <c r="AV68" s="7"/>
      <c r="AW68" s="7"/>
      <c r="AX68" s="7"/>
      <c r="AY68" s="7"/>
      <c r="AZ68" s="20" t="s">
        <v>2220</v>
      </c>
      <c r="BA68" s="20" t="s">
        <v>2220</v>
      </c>
    </row>
    <row r="69">
      <c r="A69" s="6">
        <v>68.0</v>
      </c>
      <c r="B69" s="7" t="s">
        <v>1350</v>
      </c>
      <c r="C69" s="7" t="s">
        <v>1351</v>
      </c>
      <c r="D69" s="8">
        <v>5.97397738E10</v>
      </c>
      <c r="E69" s="7" t="s">
        <v>1352</v>
      </c>
      <c r="F69" s="8">
        <v>2025.0</v>
      </c>
      <c r="G69" s="7" t="s">
        <v>1353</v>
      </c>
      <c r="H69" s="7" t="s">
        <v>1354</v>
      </c>
      <c r="I69" s="7"/>
      <c r="J69" s="7"/>
      <c r="K69" s="8">
        <v>171.0</v>
      </c>
      <c r="L69" s="8">
        <v>186.0</v>
      </c>
      <c r="M69" s="8">
        <v>2.0</v>
      </c>
      <c r="N69" s="7" t="s">
        <v>1355</v>
      </c>
      <c r="O69" s="9" t="s">
        <v>1356</v>
      </c>
      <c r="P69" s="7" t="s">
        <v>1357</v>
      </c>
      <c r="Q69" s="7" t="s">
        <v>1358</v>
      </c>
      <c r="R69" s="7" t="s">
        <v>1359</v>
      </c>
      <c r="S69" s="7" t="s">
        <v>1360</v>
      </c>
      <c r="T69" s="7"/>
      <c r="U69" s="7"/>
      <c r="V69" s="7"/>
      <c r="W69" s="7"/>
      <c r="X69" s="7"/>
      <c r="Y69" s="7"/>
      <c r="Z69" s="7"/>
      <c r="AA69" s="7" t="s">
        <v>1361</v>
      </c>
      <c r="AB69" s="7" t="s">
        <v>1362</v>
      </c>
      <c r="AC69" s="7"/>
      <c r="AD69" s="7" t="s">
        <v>1363</v>
      </c>
      <c r="AE69" s="7"/>
      <c r="AF69" s="7"/>
      <c r="AG69" s="7"/>
      <c r="AH69" s="7"/>
      <c r="AI69" s="7"/>
      <c r="AJ69" s="8">
        <v>2.2114548E7</v>
      </c>
      <c r="AK69" s="7"/>
      <c r="AL69" s="7"/>
      <c r="AM69" s="7"/>
      <c r="AN69" s="7" t="s">
        <v>84</v>
      </c>
      <c r="AO69" s="7" t="s">
        <v>1364</v>
      </c>
      <c r="AP69" s="7" t="s">
        <v>526</v>
      </c>
      <c r="AQ69" s="7" t="s">
        <v>87</v>
      </c>
      <c r="AR69" s="7"/>
      <c r="AS69" s="7" t="s">
        <v>4</v>
      </c>
      <c r="AT69" s="10" t="s">
        <v>1365</v>
      </c>
      <c r="AU69" s="7" t="str">
        <f t="shared" si="1"/>
        <v/>
      </c>
      <c r="AV69" s="7"/>
      <c r="AW69" s="20" t="s">
        <v>2220</v>
      </c>
      <c r="AX69" s="7"/>
      <c r="AY69" s="7"/>
      <c r="AZ69" s="7"/>
      <c r="BA69" s="7"/>
    </row>
    <row r="70">
      <c r="A70" s="6">
        <v>69.0</v>
      </c>
      <c r="B70" s="7" t="s">
        <v>1366</v>
      </c>
      <c r="C70" s="7" t="s">
        <v>1367</v>
      </c>
      <c r="D70" s="7" t="s">
        <v>1368</v>
      </c>
      <c r="E70" s="7" t="s">
        <v>1369</v>
      </c>
      <c r="F70" s="8">
        <v>2025.0</v>
      </c>
      <c r="G70" s="7" t="s">
        <v>1370</v>
      </c>
      <c r="H70" s="8">
        <v>4072.0</v>
      </c>
      <c r="I70" s="7"/>
      <c r="J70" s="7"/>
      <c r="K70" s="8">
        <v>33.0</v>
      </c>
      <c r="L70" s="8">
        <v>46.0</v>
      </c>
      <c r="M70" s="8">
        <v>0.0</v>
      </c>
      <c r="N70" s="7"/>
      <c r="O70" s="9" t="s">
        <v>1371</v>
      </c>
      <c r="P70" s="7" t="s">
        <v>1372</v>
      </c>
      <c r="Q70" s="7" t="s">
        <v>1373</v>
      </c>
      <c r="R70" s="7" t="s">
        <v>1374</v>
      </c>
      <c r="S70" s="7" t="s">
        <v>1375</v>
      </c>
      <c r="T70" s="7" t="s">
        <v>1376</v>
      </c>
      <c r="U70" s="7"/>
      <c r="V70" s="7"/>
      <c r="W70" s="7"/>
      <c r="X70" s="7"/>
      <c r="Y70" s="7"/>
      <c r="Z70" s="7"/>
      <c r="AA70" s="7" t="s">
        <v>1377</v>
      </c>
      <c r="AB70" s="7" t="s">
        <v>1378</v>
      </c>
      <c r="AC70" s="7" t="s">
        <v>1379</v>
      </c>
      <c r="AD70" s="7" t="s">
        <v>1380</v>
      </c>
      <c r="AE70" s="7"/>
      <c r="AF70" s="7" t="s">
        <v>1381</v>
      </c>
      <c r="AG70" s="7" t="s">
        <v>1382</v>
      </c>
      <c r="AH70" s="7" t="s">
        <v>997</v>
      </c>
      <c r="AI70" s="8">
        <v>213912.0</v>
      </c>
      <c r="AJ70" s="8">
        <v>1.6130073E7</v>
      </c>
      <c r="AK70" s="7"/>
      <c r="AL70" s="7"/>
      <c r="AM70" s="7"/>
      <c r="AN70" s="7" t="s">
        <v>84</v>
      </c>
      <c r="AO70" s="7" t="s">
        <v>1383</v>
      </c>
      <c r="AP70" s="7" t="s">
        <v>86</v>
      </c>
      <c r="AQ70" s="7" t="s">
        <v>87</v>
      </c>
      <c r="AR70" s="7"/>
      <c r="AS70" s="7" t="s">
        <v>4</v>
      </c>
      <c r="AT70" s="10" t="s">
        <v>1384</v>
      </c>
      <c r="AU70" s="7" t="str">
        <f t="shared" si="1"/>
        <v/>
      </c>
      <c r="AV70" s="7"/>
      <c r="AW70" s="20" t="s">
        <v>2220</v>
      </c>
      <c r="AX70" s="7"/>
      <c r="AY70" s="7"/>
      <c r="AZ70" s="7"/>
      <c r="BA70" s="7"/>
    </row>
    <row r="71">
      <c r="A71" s="6">
        <v>70.0</v>
      </c>
      <c r="B71" s="7" t="s">
        <v>1385</v>
      </c>
      <c r="C71" s="7" t="s">
        <v>1386</v>
      </c>
      <c r="D71" s="7" t="s">
        <v>1387</v>
      </c>
      <c r="E71" s="7" t="s">
        <v>1388</v>
      </c>
      <c r="F71" s="8">
        <v>2025.0</v>
      </c>
      <c r="G71" s="7" t="s">
        <v>1389</v>
      </c>
      <c r="H71" s="7"/>
      <c r="I71" s="7"/>
      <c r="J71" s="7"/>
      <c r="K71" s="8">
        <v>786.0</v>
      </c>
      <c r="L71" s="8">
        <v>787.0</v>
      </c>
      <c r="M71" s="8">
        <v>0.0</v>
      </c>
      <c r="N71" s="7" t="s">
        <v>1390</v>
      </c>
      <c r="O71" s="9" t="s">
        <v>1391</v>
      </c>
      <c r="P71" s="7" t="s">
        <v>1392</v>
      </c>
      <c r="Q71" s="7" t="s">
        <v>1393</v>
      </c>
      <c r="R71" s="7" t="s">
        <v>1394</v>
      </c>
      <c r="S71" s="7" t="s">
        <v>1395</v>
      </c>
      <c r="T71" s="7" t="s">
        <v>1396</v>
      </c>
      <c r="U71" s="7"/>
      <c r="V71" s="7"/>
      <c r="W71" s="7"/>
      <c r="X71" s="7"/>
      <c r="Y71" s="7" t="s">
        <v>1397</v>
      </c>
      <c r="Z71" s="7" t="s">
        <v>1398</v>
      </c>
      <c r="AA71" s="7" t="s">
        <v>1399</v>
      </c>
      <c r="AB71" s="7" t="s">
        <v>1400</v>
      </c>
      <c r="AC71" s="7"/>
      <c r="AD71" s="7" t="s">
        <v>144</v>
      </c>
      <c r="AE71" s="7"/>
      <c r="AF71" s="7" t="s">
        <v>1401</v>
      </c>
      <c r="AG71" s="7" t="s">
        <v>1402</v>
      </c>
      <c r="AH71" s="7" t="s">
        <v>1403</v>
      </c>
      <c r="AI71" s="8">
        <v>214555.0</v>
      </c>
      <c r="AJ71" s="7"/>
      <c r="AK71" s="7" t="s">
        <v>1404</v>
      </c>
      <c r="AL71" s="7"/>
      <c r="AM71" s="7"/>
      <c r="AN71" s="7" t="s">
        <v>84</v>
      </c>
      <c r="AO71" s="7" t="s">
        <v>1405</v>
      </c>
      <c r="AP71" s="7" t="s">
        <v>86</v>
      </c>
      <c r="AQ71" s="7" t="s">
        <v>87</v>
      </c>
      <c r="AR71" s="7"/>
      <c r="AS71" s="7" t="s">
        <v>4</v>
      </c>
      <c r="AT71" s="10" t="s">
        <v>1406</v>
      </c>
      <c r="AU71" s="7" t="str">
        <f t="shared" si="1"/>
        <v/>
      </c>
      <c r="AV71" s="7"/>
      <c r="AW71" s="7"/>
      <c r="AX71" s="7"/>
      <c r="AY71" s="7"/>
      <c r="AZ71" s="20" t="s">
        <v>2220</v>
      </c>
      <c r="BA71" s="20" t="s">
        <v>2220</v>
      </c>
    </row>
    <row r="72">
      <c r="A72" s="6">
        <v>71.0</v>
      </c>
      <c r="B72" s="7" t="s">
        <v>1407</v>
      </c>
      <c r="C72" s="7" t="s">
        <v>1408</v>
      </c>
      <c r="D72" s="7" t="s">
        <v>1409</v>
      </c>
      <c r="E72" s="7" t="s">
        <v>1410</v>
      </c>
      <c r="F72" s="8">
        <v>2024.0</v>
      </c>
      <c r="G72" s="7" t="s">
        <v>1411</v>
      </c>
      <c r="H72" s="7"/>
      <c r="I72" s="7"/>
      <c r="J72" s="7"/>
      <c r="K72" s="7"/>
      <c r="L72" s="7"/>
      <c r="M72" s="8">
        <v>2.0</v>
      </c>
      <c r="N72" s="7" t="s">
        <v>1412</v>
      </c>
      <c r="O72" s="9" t="s">
        <v>1413</v>
      </c>
      <c r="P72" s="7" t="s">
        <v>1414</v>
      </c>
      <c r="Q72" s="7" t="s">
        <v>1415</v>
      </c>
      <c r="R72" s="7" t="s">
        <v>1416</v>
      </c>
      <c r="S72" s="7" t="s">
        <v>1417</v>
      </c>
      <c r="T72" s="7" t="s">
        <v>1418</v>
      </c>
      <c r="U72" s="7"/>
      <c r="V72" s="7"/>
      <c r="W72" s="7"/>
      <c r="X72" s="7"/>
      <c r="Y72" s="7"/>
      <c r="Z72" s="7"/>
      <c r="AA72" s="7" t="s">
        <v>1419</v>
      </c>
      <c r="AB72" s="7"/>
      <c r="AC72" s="7" t="s">
        <v>1420</v>
      </c>
      <c r="AD72" s="7" t="s">
        <v>144</v>
      </c>
      <c r="AE72" s="7" t="s">
        <v>1421</v>
      </c>
      <c r="AF72" s="7" t="s">
        <v>1422</v>
      </c>
      <c r="AG72" s="7" t="s">
        <v>1423</v>
      </c>
      <c r="AH72" s="7" t="s">
        <v>1424</v>
      </c>
      <c r="AI72" s="8">
        <v>202551.0</v>
      </c>
      <c r="AJ72" s="7"/>
      <c r="AK72" s="7" t="s">
        <v>1425</v>
      </c>
      <c r="AL72" s="7"/>
      <c r="AM72" s="7"/>
      <c r="AN72" s="7" t="s">
        <v>1426</v>
      </c>
      <c r="AO72" s="7" t="s">
        <v>1427</v>
      </c>
      <c r="AP72" s="7" t="s">
        <v>86</v>
      </c>
      <c r="AQ72" s="7" t="s">
        <v>87</v>
      </c>
      <c r="AR72" s="7"/>
      <c r="AS72" s="7" t="s">
        <v>4</v>
      </c>
      <c r="AT72" s="10" t="s">
        <v>1428</v>
      </c>
      <c r="AU72" s="7" t="str">
        <f t="shared" si="1"/>
        <v/>
      </c>
      <c r="AV72" s="7"/>
      <c r="AW72" s="20" t="s">
        <v>2220</v>
      </c>
      <c r="AX72" s="7"/>
      <c r="AY72" s="7"/>
      <c r="AZ72" s="7"/>
      <c r="BA72" s="7"/>
    </row>
    <row r="73">
      <c r="A73" s="6">
        <v>72.0</v>
      </c>
      <c r="B73" s="7" t="s">
        <v>1429</v>
      </c>
      <c r="C73" s="7" t="s">
        <v>1430</v>
      </c>
      <c r="D73" s="7" t="s">
        <v>1431</v>
      </c>
      <c r="E73" s="7" t="s">
        <v>1432</v>
      </c>
      <c r="F73" s="8">
        <v>2025.0</v>
      </c>
      <c r="G73" s="7" t="s">
        <v>1433</v>
      </c>
      <c r="H73" s="7"/>
      <c r="I73" s="7"/>
      <c r="J73" s="7"/>
      <c r="K73" s="8">
        <v>26.0</v>
      </c>
      <c r="L73" s="8">
        <v>37.0</v>
      </c>
      <c r="M73" s="8">
        <v>0.0</v>
      </c>
      <c r="N73" s="7" t="s">
        <v>1434</v>
      </c>
      <c r="O73" s="9" t="s">
        <v>1435</v>
      </c>
      <c r="P73" s="7" t="s">
        <v>1436</v>
      </c>
      <c r="Q73" s="7" t="s">
        <v>1437</v>
      </c>
      <c r="R73" s="7" t="s">
        <v>1438</v>
      </c>
      <c r="S73" s="7" t="s">
        <v>1439</v>
      </c>
      <c r="T73" s="7" t="s">
        <v>1440</v>
      </c>
      <c r="U73" s="7"/>
      <c r="V73" s="7"/>
      <c r="W73" s="7"/>
      <c r="X73" s="7"/>
      <c r="Y73" s="7" t="s">
        <v>1441</v>
      </c>
      <c r="Z73" s="7" t="s">
        <v>1442</v>
      </c>
      <c r="AA73" s="7" t="s">
        <v>1443</v>
      </c>
      <c r="AB73" s="7" t="s">
        <v>1444</v>
      </c>
      <c r="AC73" s="7"/>
      <c r="AD73" s="7" t="s">
        <v>144</v>
      </c>
      <c r="AE73" s="7"/>
      <c r="AF73" s="7" t="s">
        <v>1445</v>
      </c>
      <c r="AG73" s="7" t="s">
        <v>1446</v>
      </c>
      <c r="AH73" s="7" t="s">
        <v>81</v>
      </c>
      <c r="AI73" s="8">
        <v>210162.0</v>
      </c>
      <c r="AJ73" s="7"/>
      <c r="AK73" s="7" t="s">
        <v>1447</v>
      </c>
      <c r="AL73" s="7"/>
      <c r="AM73" s="7"/>
      <c r="AN73" s="7" t="s">
        <v>84</v>
      </c>
      <c r="AO73" s="7" t="s">
        <v>1448</v>
      </c>
      <c r="AP73" s="7" t="s">
        <v>86</v>
      </c>
      <c r="AQ73" s="7" t="s">
        <v>87</v>
      </c>
      <c r="AR73" s="7"/>
      <c r="AS73" s="7" t="s">
        <v>4</v>
      </c>
      <c r="AT73" s="10" t="s">
        <v>1449</v>
      </c>
      <c r="AU73" s="7" t="str">
        <f t="shared" si="1"/>
        <v/>
      </c>
      <c r="AV73" s="7"/>
      <c r="AW73" s="7"/>
      <c r="AX73" s="7"/>
      <c r="AY73" s="7"/>
      <c r="AZ73" s="20" t="s">
        <v>2220</v>
      </c>
      <c r="BA73" s="20" t="s">
        <v>2220</v>
      </c>
    </row>
    <row r="74">
      <c r="A74" s="6">
        <v>73.0</v>
      </c>
      <c r="B74" s="7" t="s">
        <v>1450</v>
      </c>
      <c r="C74" s="7" t="s">
        <v>1451</v>
      </c>
      <c r="D74" s="7" t="s">
        <v>1452</v>
      </c>
      <c r="E74" s="7" t="s">
        <v>1453</v>
      </c>
      <c r="F74" s="8">
        <v>2026.0</v>
      </c>
      <c r="G74" s="7" t="s">
        <v>832</v>
      </c>
      <c r="H74" s="8">
        <v>29.0</v>
      </c>
      <c r="I74" s="8">
        <v>1.0</v>
      </c>
      <c r="J74" s="8">
        <v>7.0</v>
      </c>
      <c r="K74" s="7"/>
      <c r="L74" s="7"/>
      <c r="M74" s="8">
        <v>0.0</v>
      </c>
      <c r="N74" s="7" t="s">
        <v>1454</v>
      </c>
      <c r="O74" s="9" t="s">
        <v>1455</v>
      </c>
      <c r="P74" s="7" t="s">
        <v>1456</v>
      </c>
      <c r="Q74" s="7" t="s">
        <v>1457</v>
      </c>
      <c r="R74" s="7" t="s">
        <v>1458</v>
      </c>
      <c r="S74" s="7" t="s">
        <v>1459</v>
      </c>
      <c r="T74" s="7" t="s">
        <v>1460</v>
      </c>
      <c r="U74" s="7"/>
      <c r="V74" s="7"/>
      <c r="W74" s="7"/>
      <c r="X74" s="7"/>
      <c r="Y74" s="7" t="s">
        <v>1461</v>
      </c>
      <c r="Z74" s="7" t="s">
        <v>1462</v>
      </c>
      <c r="AA74" s="7" t="s">
        <v>1463</v>
      </c>
      <c r="AB74" s="7" t="s">
        <v>1464</v>
      </c>
      <c r="AC74" s="7"/>
      <c r="AD74" s="7" t="s">
        <v>509</v>
      </c>
      <c r="AE74" s="7"/>
      <c r="AF74" s="7"/>
      <c r="AG74" s="7"/>
      <c r="AH74" s="7"/>
      <c r="AI74" s="7"/>
      <c r="AJ74" s="7" t="s">
        <v>844</v>
      </c>
      <c r="AK74" s="7"/>
      <c r="AL74" s="7"/>
      <c r="AM74" s="7"/>
      <c r="AN74" s="7" t="s">
        <v>84</v>
      </c>
      <c r="AO74" s="7" t="s">
        <v>832</v>
      </c>
      <c r="AP74" s="7" t="s">
        <v>128</v>
      </c>
      <c r="AQ74" s="7" t="s">
        <v>87</v>
      </c>
      <c r="AR74" s="7"/>
      <c r="AS74" s="7" t="s">
        <v>4</v>
      </c>
      <c r="AT74" s="10" t="s">
        <v>1465</v>
      </c>
      <c r="AU74" s="7" t="str">
        <f t="shared" si="1"/>
        <v/>
      </c>
      <c r="AV74" s="7"/>
      <c r="AW74" s="7"/>
      <c r="AX74" s="7"/>
      <c r="AY74" s="7"/>
      <c r="AZ74" s="20" t="s">
        <v>2220</v>
      </c>
      <c r="BA74" s="20" t="s">
        <v>2220</v>
      </c>
    </row>
    <row r="75">
      <c r="A75" s="6">
        <v>74.0</v>
      </c>
      <c r="B75" s="7" t="s">
        <v>1466</v>
      </c>
      <c r="C75" s="7" t="s">
        <v>1467</v>
      </c>
      <c r="D75" s="7" t="s">
        <v>1468</v>
      </c>
      <c r="E75" s="7" t="s">
        <v>1469</v>
      </c>
      <c r="F75" s="8">
        <v>2025.0</v>
      </c>
      <c r="G75" s="7" t="s">
        <v>1470</v>
      </c>
      <c r="H75" s="7"/>
      <c r="I75" s="7"/>
      <c r="J75" s="7"/>
      <c r="K75" s="8">
        <v>625.0</v>
      </c>
      <c r="L75" s="8">
        <v>630.0</v>
      </c>
      <c r="M75" s="8">
        <v>0.0</v>
      </c>
      <c r="N75" s="7" t="s">
        <v>1471</v>
      </c>
      <c r="O75" s="9" t="s">
        <v>1472</v>
      </c>
      <c r="P75" s="7" t="s">
        <v>1473</v>
      </c>
      <c r="Q75" s="7" t="s">
        <v>1474</v>
      </c>
      <c r="R75" s="7" t="s">
        <v>1475</v>
      </c>
      <c r="S75" s="7" t="s">
        <v>1476</v>
      </c>
      <c r="T75" s="7" t="s">
        <v>1477</v>
      </c>
      <c r="U75" s="7"/>
      <c r="V75" s="7"/>
      <c r="W75" s="7"/>
      <c r="X75" s="7"/>
      <c r="Y75" s="7" t="s">
        <v>1478</v>
      </c>
      <c r="Z75" s="7" t="s">
        <v>1479</v>
      </c>
      <c r="AA75" s="7" t="s">
        <v>1480</v>
      </c>
      <c r="AB75" s="7"/>
      <c r="AC75" s="7"/>
      <c r="AD75" s="7" t="s">
        <v>144</v>
      </c>
      <c r="AE75" s="7" t="s">
        <v>1481</v>
      </c>
      <c r="AF75" s="7" t="s">
        <v>1482</v>
      </c>
      <c r="AG75" s="7" t="s">
        <v>1483</v>
      </c>
      <c r="AH75" s="7" t="s">
        <v>1484</v>
      </c>
      <c r="AI75" s="8">
        <v>210217.0</v>
      </c>
      <c r="AJ75" s="7"/>
      <c r="AK75" s="7" t="s">
        <v>1485</v>
      </c>
      <c r="AL75" s="7"/>
      <c r="AM75" s="7"/>
      <c r="AN75" s="7" t="s">
        <v>84</v>
      </c>
      <c r="AO75" s="7" t="s">
        <v>1486</v>
      </c>
      <c r="AP75" s="7" t="s">
        <v>86</v>
      </c>
      <c r="AQ75" s="7" t="s">
        <v>87</v>
      </c>
      <c r="AR75" s="7"/>
      <c r="AS75" s="7" t="s">
        <v>4</v>
      </c>
      <c r="AT75" s="10" t="s">
        <v>1487</v>
      </c>
      <c r="AU75" s="7" t="str">
        <f t="shared" si="1"/>
        <v/>
      </c>
      <c r="AV75" s="20" t="s">
        <v>2220</v>
      </c>
      <c r="AW75" s="7"/>
      <c r="AX75" s="7"/>
      <c r="AY75" s="7"/>
      <c r="AZ75" s="7"/>
      <c r="BA75" s="7"/>
    </row>
    <row r="76">
      <c r="A76" s="6">
        <v>75.0</v>
      </c>
      <c r="B76" s="7" t="s">
        <v>1488</v>
      </c>
      <c r="C76" s="7" t="s">
        <v>1489</v>
      </c>
      <c r="D76" s="7" t="s">
        <v>1490</v>
      </c>
      <c r="E76" s="7" t="s">
        <v>1491</v>
      </c>
      <c r="F76" s="8">
        <v>2025.0</v>
      </c>
      <c r="G76" s="7" t="s">
        <v>1492</v>
      </c>
      <c r="H76" s="7"/>
      <c r="I76" s="7"/>
      <c r="J76" s="7"/>
      <c r="K76" s="8">
        <v>176.0</v>
      </c>
      <c r="L76" s="8">
        <v>188.0</v>
      </c>
      <c r="M76" s="8">
        <v>0.0</v>
      </c>
      <c r="N76" s="7" t="s">
        <v>1493</v>
      </c>
      <c r="O76" s="9" t="s">
        <v>1494</v>
      </c>
      <c r="P76" s="7" t="s">
        <v>1495</v>
      </c>
      <c r="Q76" s="7" t="s">
        <v>1496</v>
      </c>
      <c r="R76" s="7" t="s">
        <v>1497</v>
      </c>
      <c r="S76" s="7" t="s">
        <v>1498</v>
      </c>
      <c r="T76" s="7" t="s">
        <v>1499</v>
      </c>
      <c r="U76" s="7"/>
      <c r="V76" s="7"/>
      <c r="W76" s="7"/>
      <c r="X76" s="7"/>
      <c r="Y76" s="7" t="s">
        <v>1500</v>
      </c>
      <c r="Z76" s="7" t="s">
        <v>1501</v>
      </c>
      <c r="AA76" s="7" t="s">
        <v>1502</v>
      </c>
      <c r="AB76" s="7" t="s">
        <v>1503</v>
      </c>
      <c r="AC76" s="7"/>
      <c r="AD76" s="7" t="s">
        <v>1504</v>
      </c>
      <c r="AE76" s="7"/>
      <c r="AF76" s="7" t="s">
        <v>1505</v>
      </c>
      <c r="AG76" s="7" t="s">
        <v>1402</v>
      </c>
      <c r="AH76" s="7" t="s">
        <v>1403</v>
      </c>
      <c r="AI76" s="8">
        <v>213332.0</v>
      </c>
      <c r="AJ76" s="8">
        <v>2.6939177E7</v>
      </c>
      <c r="AK76" s="7" t="s">
        <v>1506</v>
      </c>
      <c r="AL76" s="7"/>
      <c r="AM76" s="7"/>
      <c r="AN76" s="7" t="s">
        <v>84</v>
      </c>
      <c r="AO76" s="7" t="s">
        <v>1507</v>
      </c>
      <c r="AP76" s="7" t="s">
        <v>86</v>
      </c>
      <c r="AQ76" s="7" t="s">
        <v>87</v>
      </c>
      <c r="AR76" s="7"/>
      <c r="AS76" s="7" t="s">
        <v>4</v>
      </c>
      <c r="AT76" s="10" t="s">
        <v>1508</v>
      </c>
      <c r="AU76" s="7" t="str">
        <f t="shared" si="1"/>
        <v/>
      </c>
      <c r="AV76" s="7"/>
      <c r="AW76" s="7"/>
      <c r="AX76" s="7"/>
      <c r="AY76" s="7"/>
      <c r="AZ76" s="20" t="s">
        <v>2220</v>
      </c>
      <c r="BA76" s="20" t="s">
        <v>2220</v>
      </c>
    </row>
    <row r="77">
      <c r="A77" s="6">
        <v>76.0</v>
      </c>
      <c r="B77" s="7" t="s">
        <v>1509</v>
      </c>
      <c r="C77" s="7" t="s">
        <v>1510</v>
      </c>
      <c r="D77" s="7" t="s">
        <v>1511</v>
      </c>
      <c r="E77" s="7" t="s">
        <v>1512</v>
      </c>
      <c r="F77" s="8">
        <v>2024.0</v>
      </c>
      <c r="G77" s="7" t="s">
        <v>1513</v>
      </c>
      <c r="H77" s="7"/>
      <c r="I77" s="7"/>
      <c r="J77" s="7"/>
      <c r="K77" s="7"/>
      <c r="L77" s="7"/>
      <c r="M77" s="8">
        <v>2.0</v>
      </c>
      <c r="N77" s="7" t="s">
        <v>1514</v>
      </c>
      <c r="O77" s="9" t="s">
        <v>1515</v>
      </c>
      <c r="P77" s="7" t="s">
        <v>1516</v>
      </c>
      <c r="Q77" s="7" t="s">
        <v>1517</v>
      </c>
      <c r="R77" s="7" t="s">
        <v>1518</v>
      </c>
      <c r="S77" s="7" t="s">
        <v>1519</v>
      </c>
      <c r="T77" s="7" t="s">
        <v>1520</v>
      </c>
      <c r="U77" s="7"/>
      <c r="V77" s="7"/>
      <c r="W77" s="7"/>
      <c r="X77" s="7"/>
      <c r="Y77" s="7"/>
      <c r="Z77" s="7"/>
      <c r="AA77" s="7" t="s">
        <v>1521</v>
      </c>
      <c r="AB77" s="7" t="s">
        <v>1522</v>
      </c>
      <c r="AC77" s="7" t="s">
        <v>1523</v>
      </c>
      <c r="AD77" s="7" t="s">
        <v>144</v>
      </c>
      <c r="AE77" s="7" t="s">
        <v>1524</v>
      </c>
      <c r="AF77" s="7" t="s">
        <v>1525</v>
      </c>
      <c r="AG77" s="7" t="s">
        <v>1526</v>
      </c>
      <c r="AH77" s="7" t="s">
        <v>1527</v>
      </c>
      <c r="AI77" s="8">
        <v>206614.0</v>
      </c>
      <c r="AJ77" s="7"/>
      <c r="AK77" s="7" t="s">
        <v>1528</v>
      </c>
      <c r="AL77" s="7"/>
      <c r="AM77" s="7"/>
      <c r="AN77" s="7" t="s">
        <v>84</v>
      </c>
      <c r="AO77" s="7" t="s">
        <v>1529</v>
      </c>
      <c r="AP77" s="7" t="s">
        <v>86</v>
      </c>
      <c r="AQ77" s="7" t="s">
        <v>87</v>
      </c>
      <c r="AR77" s="7"/>
      <c r="AS77" s="7" t="s">
        <v>4</v>
      </c>
      <c r="AT77" s="10" t="s">
        <v>1530</v>
      </c>
      <c r="AU77" s="7" t="str">
        <f t="shared" si="1"/>
        <v/>
      </c>
      <c r="AV77" s="20" t="s">
        <v>2220</v>
      </c>
      <c r="AW77" s="7"/>
      <c r="AX77" s="7"/>
      <c r="AY77" s="7"/>
      <c r="AZ77" s="7"/>
      <c r="BA77" s="7"/>
    </row>
    <row r="78">
      <c r="A78" s="6">
        <v>77.0</v>
      </c>
      <c r="B78" s="7"/>
      <c r="C78" s="7"/>
      <c r="D78" s="7"/>
      <c r="E78" s="7" t="s">
        <v>1531</v>
      </c>
      <c r="F78" s="8">
        <v>2023.0</v>
      </c>
      <c r="G78" s="7" t="s">
        <v>170</v>
      </c>
      <c r="H78" s="7" t="s">
        <v>1532</v>
      </c>
      <c r="I78" s="7"/>
      <c r="J78" s="7"/>
      <c r="K78" s="7"/>
      <c r="L78" s="7"/>
      <c r="M78" s="8">
        <v>0.0</v>
      </c>
      <c r="N78" s="7"/>
      <c r="O78" s="9" t="s">
        <v>1533</v>
      </c>
      <c r="P78" s="7"/>
      <c r="Q78" s="7"/>
      <c r="R78" s="7" t="s">
        <v>1534</v>
      </c>
      <c r="S78" s="7"/>
      <c r="T78" s="7"/>
      <c r="U78" s="7"/>
      <c r="V78" s="7"/>
      <c r="W78" s="7"/>
      <c r="X78" s="7"/>
      <c r="Y78" s="7"/>
      <c r="Z78" s="7"/>
      <c r="AA78" s="7"/>
      <c r="AB78" s="7"/>
      <c r="AC78" s="7" t="s">
        <v>1535</v>
      </c>
      <c r="AD78" s="7" t="s">
        <v>175</v>
      </c>
      <c r="AE78" s="7"/>
      <c r="AF78" s="7" t="s">
        <v>1531</v>
      </c>
      <c r="AG78" s="7" t="s">
        <v>1536</v>
      </c>
      <c r="AH78" s="7" t="s">
        <v>1537</v>
      </c>
      <c r="AI78" s="8">
        <v>304429.0</v>
      </c>
      <c r="AJ78" s="8">
        <v>1.8650929E7</v>
      </c>
      <c r="AK78" s="7" t="s">
        <v>1538</v>
      </c>
      <c r="AL78" s="7"/>
      <c r="AM78" s="7"/>
      <c r="AN78" s="7" t="s">
        <v>84</v>
      </c>
      <c r="AO78" s="7" t="s">
        <v>179</v>
      </c>
      <c r="AP78" s="7" t="s">
        <v>180</v>
      </c>
      <c r="AQ78" s="7" t="s">
        <v>87</v>
      </c>
      <c r="AR78" s="7"/>
      <c r="AS78" s="7" t="s">
        <v>4</v>
      </c>
      <c r="AT78" s="10" t="s">
        <v>1539</v>
      </c>
      <c r="AU78" s="7" t="str">
        <f t="shared" si="1"/>
        <v/>
      </c>
      <c r="AV78" s="20" t="s">
        <v>2220</v>
      </c>
      <c r="AW78" s="7"/>
      <c r="AX78" s="7"/>
      <c r="AY78" s="7"/>
      <c r="AZ78" s="7"/>
      <c r="BA78" s="7"/>
    </row>
    <row r="79">
      <c r="A79" s="6">
        <v>78.0</v>
      </c>
      <c r="B79" s="7" t="s">
        <v>1540</v>
      </c>
      <c r="C79" s="7" t="s">
        <v>1541</v>
      </c>
      <c r="D79" s="7" t="s">
        <v>1542</v>
      </c>
      <c r="E79" s="7" t="s">
        <v>1543</v>
      </c>
      <c r="F79" s="8">
        <v>2025.0</v>
      </c>
      <c r="G79" s="7" t="s">
        <v>1544</v>
      </c>
      <c r="H79" s="7"/>
      <c r="I79" s="8">
        <v>2025.0</v>
      </c>
      <c r="J79" s="7"/>
      <c r="K79" s="8">
        <v>307.0</v>
      </c>
      <c r="L79" s="8">
        <v>318.0</v>
      </c>
      <c r="M79" s="8">
        <v>0.0</v>
      </c>
      <c r="N79" s="7" t="s">
        <v>1545</v>
      </c>
      <c r="O79" s="9" t="s">
        <v>1546</v>
      </c>
      <c r="P79" s="7" t="s">
        <v>1547</v>
      </c>
      <c r="Q79" s="7" t="s">
        <v>1548</v>
      </c>
      <c r="R79" s="7" t="s">
        <v>1549</v>
      </c>
      <c r="S79" s="7" t="s">
        <v>1550</v>
      </c>
      <c r="T79" s="7" t="s">
        <v>1551</v>
      </c>
      <c r="U79" s="7"/>
      <c r="V79" s="7"/>
      <c r="W79" s="7"/>
      <c r="X79" s="7"/>
      <c r="Y79" s="7"/>
      <c r="Z79" s="7"/>
      <c r="AA79" s="7" t="s">
        <v>1552</v>
      </c>
      <c r="AB79" s="7"/>
      <c r="AC79" s="7"/>
      <c r="AD79" s="7" t="s">
        <v>1504</v>
      </c>
      <c r="AE79" s="7"/>
      <c r="AF79" s="7" t="s">
        <v>1553</v>
      </c>
      <c r="AG79" s="7" t="s">
        <v>80</v>
      </c>
      <c r="AH79" s="7" t="s">
        <v>81</v>
      </c>
      <c r="AI79" s="8">
        <v>211644.0</v>
      </c>
      <c r="AJ79" s="8">
        <v>2.832764E7</v>
      </c>
      <c r="AK79" s="7" t="s">
        <v>1554</v>
      </c>
      <c r="AL79" s="7"/>
      <c r="AM79" s="7"/>
      <c r="AN79" s="7" t="s">
        <v>84</v>
      </c>
      <c r="AO79" s="7" t="s">
        <v>1555</v>
      </c>
      <c r="AP79" s="7" t="s">
        <v>86</v>
      </c>
      <c r="AQ79" s="7" t="s">
        <v>87</v>
      </c>
      <c r="AR79" s="7"/>
      <c r="AS79" s="7" t="s">
        <v>4</v>
      </c>
      <c r="AT79" s="10" t="s">
        <v>1556</v>
      </c>
      <c r="AU79" s="7" t="str">
        <f t="shared" si="1"/>
        <v/>
      </c>
      <c r="AV79" s="7"/>
      <c r="AW79" s="7"/>
      <c r="AX79" s="7"/>
      <c r="AY79" s="7"/>
      <c r="AZ79" s="20" t="s">
        <v>2220</v>
      </c>
      <c r="BA79" s="20" t="s">
        <v>2220</v>
      </c>
    </row>
    <row r="80">
      <c r="A80" s="6">
        <v>79.0</v>
      </c>
      <c r="B80" s="7" t="s">
        <v>1557</v>
      </c>
      <c r="C80" s="7" t="s">
        <v>1558</v>
      </c>
      <c r="D80" s="8">
        <v>6.01766553E10</v>
      </c>
      <c r="E80" s="7" t="s">
        <v>1559</v>
      </c>
      <c r="F80" s="8">
        <v>2024.0</v>
      </c>
      <c r="G80" s="7" t="s">
        <v>1559</v>
      </c>
      <c r="H80" s="7"/>
      <c r="I80" s="7"/>
      <c r="J80" s="7"/>
      <c r="K80" s="8">
        <v>1.0</v>
      </c>
      <c r="L80" s="8">
        <v>728.0</v>
      </c>
      <c r="M80" s="8">
        <v>6.0</v>
      </c>
      <c r="N80" s="7"/>
      <c r="O80" s="9" t="s">
        <v>1560</v>
      </c>
      <c r="P80" s="7"/>
      <c r="Q80" s="7"/>
      <c r="R80" s="7" t="s">
        <v>1561</v>
      </c>
      <c r="S80" s="7"/>
      <c r="T80" s="7" t="s">
        <v>1562</v>
      </c>
      <c r="U80" s="7"/>
      <c r="V80" s="7"/>
      <c r="W80" s="7"/>
      <c r="X80" s="7"/>
      <c r="Y80" s="7"/>
      <c r="Z80" s="7"/>
      <c r="AA80" s="7" t="s">
        <v>1563</v>
      </c>
      <c r="AB80" s="7"/>
      <c r="AC80" s="7"/>
      <c r="AD80" s="7" t="s">
        <v>490</v>
      </c>
      <c r="AE80" s="7"/>
      <c r="AF80" s="7"/>
      <c r="AG80" s="7"/>
      <c r="AH80" s="7"/>
      <c r="AI80" s="7"/>
      <c r="AJ80" s="7"/>
      <c r="AK80" s="7" t="s">
        <v>1564</v>
      </c>
      <c r="AL80" s="7"/>
      <c r="AM80" s="7"/>
      <c r="AN80" s="7" t="s">
        <v>84</v>
      </c>
      <c r="AO80" s="7" t="s">
        <v>1565</v>
      </c>
      <c r="AP80" s="7" t="s">
        <v>265</v>
      </c>
      <c r="AQ80" s="7" t="s">
        <v>87</v>
      </c>
      <c r="AR80" s="7"/>
      <c r="AS80" s="7" t="s">
        <v>4</v>
      </c>
      <c r="AT80" s="10" t="s">
        <v>1566</v>
      </c>
      <c r="AU80" s="7" t="str">
        <f t="shared" si="1"/>
        <v/>
      </c>
      <c r="AV80" s="7"/>
      <c r="AW80" s="7"/>
      <c r="AX80" s="20" t="s">
        <v>2220</v>
      </c>
      <c r="AY80" s="7"/>
      <c r="AZ80" s="7"/>
      <c r="BA80" s="7"/>
    </row>
    <row r="81">
      <c r="A81" s="6">
        <v>80.0</v>
      </c>
      <c r="B81" s="7" t="s">
        <v>1567</v>
      </c>
      <c r="C81" s="7" t="s">
        <v>1568</v>
      </c>
      <c r="D81" s="7" t="s">
        <v>1569</v>
      </c>
      <c r="E81" s="7" t="s">
        <v>1570</v>
      </c>
      <c r="F81" s="8">
        <v>2026.0</v>
      </c>
      <c r="G81" s="7" t="s">
        <v>1571</v>
      </c>
      <c r="H81" s="8">
        <v>33.0</v>
      </c>
      <c r="I81" s="8">
        <v>2.0</v>
      </c>
      <c r="J81" s="8">
        <v>43.0</v>
      </c>
      <c r="K81" s="7"/>
      <c r="L81" s="7"/>
      <c r="M81" s="8">
        <v>0.0</v>
      </c>
      <c r="N81" s="7" t="s">
        <v>1572</v>
      </c>
      <c r="O81" s="9" t="s">
        <v>1573</v>
      </c>
      <c r="P81" s="7" t="s">
        <v>1574</v>
      </c>
      <c r="Q81" s="7" t="s">
        <v>1575</v>
      </c>
      <c r="R81" s="7" t="s">
        <v>1576</v>
      </c>
      <c r="S81" s="7" t="s">
        <v>1577</v>
      </c>
      <c r="T81" s="7" t="s">
        <v>1578</v>
      </c>
      <c r="U81" s="7"/>
      <c r="V81" s="7"/>
      <c r="W81" s="7"/>
      <c r="X81" s="7"/>
      <c r="Y81" s="7" t="s">
        <v>1579</v>
      </c>
      <c r="Z81" s="7" t="s">
        <v>1580</v>
      </c>
      <c r="AA81" s="7" t="s">
        <v>1581</v>
      </c>
      <c r="AB81" s="7" t="s">
        <v>1582</v>
      </c>
      <c r="AC81" s="7"/>
      <c r="AD81" s="7" t="s">
        <v>509</v>
      </c>
      <c r="AE81" s="7"/>
      <c r="AF81" s="7"/>
      <c r="AG81" s="7"/>
      <c r="AH81" s="7"/>
      <c r="AI81" s="7"/>
      <c r="AJ81" s="8">
        <v>9288910.0</v>
      </c>
      <c r="AK81" s="7"/>
      <c r="AL81" s="7" t="s">
        <v>1583</v>
      </c>
      <c r="AM81" s="7"/>
      <c r="AN81" s="7" t="s">
        <v>84</v>
      </c>
      <c r="AO81" s="7" t="s">
        <v>1584</v>
      </c>
      <c r="AP81" s="7" t="s">
        <v>128</v>
      </c>
      <c r="AQ81" s="7" t="s">
        <v>87</v>
      </c>
      <c r="AR81" s="7"/>
      <c r="AS81" s="7" t="s">
        <v>4</v>
      </c>
      <c r="AT81" s="10" t="s">
        <v>1585</v>
      </c>
      <c r="AU81" s="7" t="str">
        <f t="shared" si="1"/>
        <v/>
      </c>
      <c r="AV81" s="7"/>
      <c r="AW81" s="7"/>
      <c r="AX81" s="7"/>
      <c r="AY81" s="7"/>
      <c r="AZ81" s="20" t="s">
        <v>2220</v>
      </c>
      <c r="BA81" s="20" t="s">
        <v>2220</v>
      </c>
    </row>
    <row r="82">
      <c r="A82" s="6">
        <v>81.0</v>
      </c>
      <c r="B82" s="7" t="s">
        <v>1586</v>
      </c>
      <c r="C82" s="7" t="s">
        <v>1587</v>
      </c>
      <c r="D82" s="7" t="s">
        <v>1588</v>
      </c>
      <c r="E82" s="7" t="s">
        <v>1589</v>
      </c>
      <c r="F82" s="8">
        <v>2025.0</v>
      </c>
      <c r="G82" s="7" t="s">
        <v>1590</v>
      </c>
      <c r="H82" s="8">
        <v>35.0</v>
      </c>
      <c r="I82" s="8">
        <v>1.0</v>
      </c>
      <c r="J82" s="8">
        <v>15.0</v>
      </c>
      <c r="K82" s="7"/>
      <c r="L82" s="7"/>
      <c r="M82" s="8">
        <v>3.0</v>
      </c>
      <c r="N82" s="7" t="s">
        <v>1591</v>
      </c>
      <c r="O82" s="9" t="s">
        <v>1592</v>
      </c>
      <c r="P82" s="7" t="s">
        <v>1593</v>
      </c>
      <c r="Q82" s="7" t="s">
        <v>1594</v>
      </c>
      <c r="R82" s="7" t="s">
        <v>1595</v>
      </c>
      <c r="S82" s="7" t="s">
        <v>1596</v>
      </c>
      <c r="T82" s="7" t="s">
        <v>1597</v>
      </c>
      <c r="U82" s="7"/>
      <c r="V82" s="7"/>
      <c r="W82" s="7"/>
      <c r="X82" s="7"/>
      <c r="Y82" s="7"/>
      <c r="Z82" s="7"/>
      <c r="AA82" s="7" t="s">
        <v>1598</v>
      </c>
      <c r="AB82" s="7" t="s">
        <v>1599</v>
      </c>
      <c r="AC82" s="7"/>
      <c r="AD82" s="7" t="s">
        <v>222</v>
      </c>
      <c r="AE82" s="7"/>
      <c r="AF82" s="7"/>
      <c r="AG82" s="7"/>
      <c r="AH82" s="7"/>
      <c r="AI82" s="7"/>
      <c r="AJ82" s="7" t="s">
        <v>1600</v>
      </c>
      <c r="AK82" s="7"/>
      <c r="AL82" s="7" t="s">
        <v>1601</v>
      </c>
      <c r="AM82" s="7"/>
      <c r="AN82" s="7" t="s">
        <v>84</v>
      </c>
      <c r="AO82" s="7" t="s">
        <v>1602</v>
      </c>
      <c r="AP82" s="7" t="s">
        <v>128</v>
      </c>
      <c r="AQ82" s="7" t="s">
        <v>87</v>
      </c>
      <c r="AR82" s="7"/>
      <c r="AS82" s="7" t="s">
        <v>4</v>
      </c>
      <c r="AT82" s="10" t="s">
        <v>1603</v>
      </c>
      <c r="AU82" s="7" t="str">
        <f t="shared" si="1"/>
        <v/>
      </c>
      <c r="AV82" s="7"/>
      <c r="AW82" s="7"/>
      <c r="AX82" s="7"/>
      <c r="AY82" s="7"/>
      <c r="AZ82" s="20" t="s">
        <v>2220</v>
      </c>
      <c r="BA82" s="20" t="s">
        <v>2220</v>
      </c>
    </row>
    <row r="83">
      <c r="A83" s="6">
        <v>82.0</v>
      </c>
      <c r="B83" s="7" t="s">
        <v>1604</v>
      </c>
      <c r="C83" s="7" t="s">
        <v>1605</v>
      </c>
      <c r="D83" s="7" t="s">
        <v>1606</v>
      </c>
      <c r="E83" s="7" t="s">
        <v>1607</v>
      </c>
      <c r="F83" s="8">
        <v>2025.0</v>
      </c>
      <c r="G83" s="7" t="s">
        <v>1608</v>
      </c>
      <c r="H83" s="7"/>
      <c r="I83" s="7"/>
      <c r="J83" s="7"/>
      <c r="K83" s="8">
        <v>1244.0</v>
      </c>
      <c r="L83" s="8">
        <v>1253.0</v>
      </c>
      <c r="M83" s="8">
        <v>0.0</v>
      </c>
      <c r="N83" s="7" t="s">
        <v>1609</v>
      </c>
      <c r="O83" s="9" t="s">
        <v>1610</v>
      </c>
      <c r="P83" s="7" t="s">
        <v>1611</v>
      </c>
      <c r="Q83" s="7" t="s">
        <v>1612</v>
      </c>
      <c r="R83" s="7" t="s">
        <v>1613</v>
      </c>
      <c r="S83" s="7" t="s">
        <v>1614</v>
      </c>
      <c r="T83" s="7" t="s">
        <v>1615</v>
      </c>
      <c r="U83" s="7"/>
      <c r="V83" s="7"/>
      <c r="W83" s="7"/>
      <c r="X83" s="7"/>
      <c r="Y83" s="7"/>
      <c r="Z83" s="7"/>
      <c r="AA83" s="7" t="s">
        <v>1616</v>
      </c>
      <c r="AB83" s="7" t="s">
        <v>1617</v>
      </c>
      <c r="AC83" s="7" t="s">
        <v>1618</v>
      </c>
      <c r="AD83" s="7" t="s">
        <v>144</v>
      </c>
      <c r="AE83" s="7"/>
      <c r="AF83" s="7" t="s">
        <v>1619</v>
      </c>
      <c r="AG83" s="7" t="s">
        <v>1620</v>
      </c>
      <c r="AH83" s="7" t="s">
        <v>1621</v>
      </c>
      <c r="AI83" s="8">
        <v>211715.0</v>
      </c>
      <c r="AJ83" s="7"/>
      <c r="AK83" s="7" t="s">
        <v>1622</v>
      </c>
      <c r="AL83" s="7"/>
      <c r="AM83" s="7"/>
      <c r="AN83" s="7" t="s">
        <v>84</v>
      </c>
      <c r="AO83" s="7" t="s">
        <v>1623</v>
      </c>
      <c r="AP83" s="7" t="s">
        <v>86</v>
      </c>
      <c r="AQ83" s="7" t="s">
        <v>87</v>
      </c>
      <c r="AR83" s="7"/>
      <c r="AS83" s="7" t="s">
        <v>4</v>
      </c>
      <c r="AT83" s="10" t="s">
        <v>1624</v>
      </c>
      <c r="AU83" s="7" t="str">
        <f t="shared" si="1"/>
        <v/>
      </c>
      <c r="AV83" s="7"/>
      <c r="AW83" s="7"/>
      <c r="AX83" s="7"/>
      <c r="AY83" s="7"/>
      <c r="AZ83" s="20" t="s">
        <v>2220</v>
      </c>
      <c r="BA83" s="20" t="s">
        <v>2220</v>
      </c>
    </row>
    <row r="84">
      <c r="A84" s="6">
        <v>83.0</v>
      </c>
      <c r="B84" s="7" t="s">
        <v>1625</v>
      </c>
      <c r="C84" s="7" t="s">
        <v>1626</v>
      </c>
      <c r="D84" s="7" t="s">
        <v>1627</v>
      </c>
      <c r="E84" s="7" t="s">
        <v>1628</v>
      </c>
      <c r="F84" s="8">
        <v>2024.0</v>
      </c>
      <c r="G84" s="7" t="s">
        <v>884</v>
      </c>
      <c r="H84" s="7"/>
      <c r="I84" s="7"/>
      <c r="J84" s="7"/>
      <c r="K84" s="8">
        <v>689.0</v>
      </c>
      <c r="L84" s="8">
        <v>700.0</v>
      </c>
      <c r="M84" s="8">
        <v>0.0</v>
      </c>
      <c r="N84" s="7" t="s">
        <v>1629</v>
      </c>
      <c r="O84" s="9" t="s">
        <v>1630</v>
      </c>
      <c r="P84" s="7" t="s">
        <v>1631</v>
      </c>
      <c r="Q84" s="7" t="s">
        <v>1632</v>
      </c>
      <c r="R84" s="7" t="s">
        <v>1633</v>
      </c>
      <c r="S84" s="7" t="s">
        <v>1634</v>
      </c>
      <c r="T84" s="7" t="s">
        <v>1635</v>
      </c>
      <c r="U84" s="7"/>
      <c r="V84" s="7"/>
      <c r="W84" s="7"/>
      <c r="X84" s="7"/>
      <c r="Y84" s="7"/>
      <c r="Z84" s="7"/>
      <c r="AA84" s="7" t="s">
        <v>1636</v>
      </c>
      <c r="AB84" s="7"/>
      <c r="AC84" s="7"/>
      <c r="AD84" s="7" t="s">
        <v>144</v>
      </c>
      <c r="AE84" s="7" t="s">
        <v>896</v>
      </c>
      <c r="AF84" s="7" t="s">
        <v>897</v>
      </c>
      <c r="AG84" s="7" t="s">
        <v>898</v>
      </c>
      <c r="AH84" s="7" t="s">
        <v>899</v>
      </c>
      <c r="AI84" s="8">
        <v>205391.0</v>
      </c>
      <c r="AJ84" s="7"/>
      <c r="AK84" s="7" t="s">
        <v>900</v>
      </c>
      <c r="AL84" s="7"/>
      <c r="AM84" s="7"/>
      <c r="AN84" s="7" t="s">
        <v>84</v>
      </c>
      <c r="AO84" s="7" t="s">
        <v>901</v>
      </c>
      <c r="AP84" s="7" t="s">
        <v>86</v>
      </c>
      <c r="AQ84" s="7" t="s">
        <v>87</v>
      </c>
      <c r="AR84" s="7"/>
      <c r="AS84" s="7" t="s">
        <v>4</v>
      </c>
      <c r="AT84" s="10" t="s">
        <v>1637</v>
      </c>
      <c r="AU84" s="7" t="str">
        <f t="shared" si="1"/>
        <v/>
      </c>
      <c r="AV84" s="7"/>
      <c r="AW84" s="7"/>
      <c r="AX84" s="7"/>
      <c r="AY84" s="7"/>
      <c r="AZ84" s="20" t="s">
        <v>2220</v>
      </c>
      <c r="BA84" s="20" t="s">
        <v>2220</v>
      </c>
    </row>
    <row r="85">
      <c r="A85" s="6">
        <v>84.0</v>
      </c>
      <c r="B85" s="7" t="s">
        <v>1638</v>
      </c>
      <c r="C85" s="7" t="s">
        <v>1639</v>
      </c>
      <c r="D85" s="7" t="s">
        <v>1640</v>
      </c>
      <c r="E85" s="7" t="s">
        <v>1641</v>
      </c>
      <c r="F85" s="8">
        <v>2025.0</v>
      </c>
      <c r="G85" s="7" t="s">
        <v>759</v>
      </c>
      <c r="H85" s="7" t="s">
        <v>1642</v>
      </c>
      <c r="I85" s="7"/>
      <c r="J85" s="7"/>
      <c r="K85" s="8">
        <v>161.0</v>
      </c>
      <c r="L85" s="8">
        <v>174.0</v>
      </c>
      <c r="M85" s="8">
        <v>0.0</v>
      </c>
      <c r="N85" s="7" t="s">
        <v>1643</v>
      </c>
      <c r="O85" s="9" t="s">
        <v>1644</v>
      </c>
      <c r="P85" s="7" t="s">
        <v>1645</v>
      </c>
      <c r="Q85" s="7" t="s">
        <v>1646</v>
      </c>
      <c r="R85" s="7" t="s">
        <v>1647</v>
      </c>
      <c r="S85" s="7" t="s">
        <v>1648</v>
      </c>
      <c r="T85" s="7" t="s">
        <v>1649</v>
      </c>
      <c r="U85" s="7"/>
      <c r="V85" s="7"/>
      <c r="W85" s="7"/>
      <c r="X85" s="7"/>
      <c r="Y85" s="7" t="s">
        <v>1650</v>
      </c>
      <c r="Z85" s="7" t="s">
        <v>1651</v>
      </c>
      <c r="AA85" s="7" t="s">
        <v>1652</v>
      </c>
      <c r="AB85" s="7" t="s">
        <v>1653</v>
      </c>
      <c r="AC85" s="7" t="s">
        <v>770</v>
      </c>
      <c r="AD85" s="7" t="s">
        <v>175</v>
      </c>
      <c r="AE85" s="7"/>
      <c r="AF85" s="7" t="s">
        <v>1654</v>
      </c>
      <c r="AG85" s="7" t="s">
        <v>1655</v>
      </c>
      <c r="AH85" s="7" t="s">
        <v>1656</v>
      </c>
      <c r="AI85" s="8">
        <v>337239.0</v>
      </c>
      <c r="AJ85" s="8">
        <v>2.367337E7</v>
      </c>
      <c r="AK85" s="7" t="s">
        <v>1657</v>
      </c>
      <c r="AL85" s="7"/>
      <c r="AM85" s="7"/>
      <c r="AN85" s="7" t="s">
        <v>84</v>
      </c>
      <c r="AO85" s="7" t="s">
        <v>775</v>
      </c>
      <c r="AP85" s="7" t="s">
        <v>86</v>
      </c>
      <c r="AQ85" s="7" t="s">
        <v>87</v>
      </c>
      <c r="AR85" s="7"/>
      <c r="AS85" s="7" t="s">
        <v>4</v>
      </c>
      <c r="AT85" s="10" t="s">
        <v>1658</v>
      </c>
      <c r="AU85" s="7" t="str">
        <f t="shared" si="1"/>
        <v/>
      </c>
      <c r="AV85" s="7"/>
      <c r="AW85" s="7"/>
      <c r="AX85" s="7"/>
      <c r="AY85" s="7"/>
      <c r="AZ85" s="20" t="s">
        <v>2220</v>
      </c>
      <c r="BA85" s="20" t="s">
        <v>2220</v>
      </c>
    </row>
    <row r="86">
      <c r="A86" s="6">
        <v>85.0</v>
      </c>
      <c r="B86" s="7" t="s">
        <v>1659</v>
      </c>
      <c r="C86" s="7" t="s">
        <v>1660</v>
      </c>
      <c r="D86" s="7" t="s">
        <v>1661</v>
      </c>
      <c r="E86" s="7" t="s">
        <v>1662</v>
      </c>
      <c r="F86" s="8">
        <v>2026.0</v>
      </c>
      <c r="G86" s="7" t="s">
        <v>1663</v>
      </c>
      <c r="H86" s="8">
        <v>117.0</v>
      </c>
      <c r="I86" s="7"/>
      <c r="J86" s="8">
        <v>102171.0</v>
      </c>
      <c r="K86" s="7"/>
      <c r="L86" s="7"/>
      <c r="M86" s="8">
        <v>0.0</v>
      </c>
      <c r="N86" s="7" t="s">
        <v>1664</v>
      </c>
      <c r="O86" s="9" t="s">
        <v>1665</v>
      </c>
      <c r="P86" s="7" t="s">
        <v>1666</v>
      </c>
      <c r="Q86" s="7" t="s">
        <v>1667</v>
      </c>
      <c r="R86" s="7" t="s">
        <v>1668</v>
      </c>
      <c r="S86" s="7" t="s">
        <v>1669</v>
      </c>
      <c r="T86" s="7" t="s">
        <v>1670</v>
      </c>
      <c r="U86" s="7"/>
      <c r="V86" s="7"/>
      <c r="W86" s="7"/>
      <c r="X86" s="7"/>
      <c r="Y86" s="7"/>
      <c r="Z86" s="7"/>
      <c r="AA86" s="7" t="s">
        <v>1671</v>
      </c>
      <c r="AB86" s="7" t="s">
        <v>1672</v>
      </c>
      <c r="AC86" s="7"/>
      <c r="AD86" s="7" t="s">
        <v>1027</v>
      </c>
      <c r="AE86" s="7"/>
      <c r="AF86" s="7"/>
      <c r="AG86" s="7"/>
      <c r="AH86" s="7"/>
      <c r="AI86" s="7"/>
      <c r="AJ86" s="8">
        <v>1.5741192E7</v>
      </c>
      <c r="AK86" s="7"/>
      <c r="AL86" s="7"/>
      <c r="AM86" s="7"/>
      <c r="AN86" s="7" t="s">
        <v>84</v>
      </c>
      <c r="AO86" s="7" t="s">
        <v>1673</v>
      </c>
      <c r="AP86" s="7" t="s">
        <v>128</v>
      </c>
      <c r="AQ86" s="7" t="s">
        <v>87</v>
      </c>
      <c r="AR86" s="7" t="s">
        <v>566</v>
      </c>
      <c r="AS86" s="7" t="s">
        <v>4</v>
      </c>
      <c r="AT86" s="10" t="s">
        <v>1674</v>
      </c>
      <c r="AU86" s="7" t="str">
        <f t="shared" si="1"/>
        <v/>
      </c>
      <c r="AV86" s="7"/>
      <c r="AW86" s="20" t="s">
        <v>2220</v>
      </c>
      <c r="AX86" s="7"/>
      <c r="AY86" s="7"/>
      <c r="AZ86" s="7"/>
      <c r="BA86" s="7"/>
    </row>
    <row r="87">
      <c r="A87" s="6">
        <v>86.0</v>
      </c>
      <c r="B87" s="7" t="s">
        <v>1675</v>
      </c>
      <c r="C87" s="7" t="s">
        <v>1676</v>
      </c>
      <c r="D87" s="8">
        <v>5.93687321E10</v>
      </c>
      <c r="E87" s="7" t="s">
        <v>1677</v>
      </c>
      <c r="F87" s="8">
        <v>2025.0</v>
      </c>
      <c r="G87" s="7" t="s">
        <v>1678</v>
      </c>
      <c r="H87" s="8">
        <v>13731.0</v>
      </c>
      <c r="I87" s="7"/>
      <c r="J87" s="7" t="s">
        <v>1679</v>
      </c>
      <c r="K87" s="7"/>
      <c r="L87" s="7"/>
      <c r="M87" s="8">
        <v>0.0</v>
      </c>
      <c r="N87" s="7" t="s">
        <v>1680</v>
      </c>
      <c r="O87" s="9" t="s">
        <v>1681</v>
      </c>
      <c r="P87" s="7" t="s">
        <v>1682</v>
      </c>
      <c r="Q87" s="7" t="s">
        <v>1683</v>
      </c>
      <c r="R87" s="7" t="s">
        <v>1684</v>
      </c>
      <c r="S87" s="7" t="s">
        <v>1685</v>
      </c>
      <c r="T87" s="7" t="s">
        <v>1686</v>
      </c>
      <c r="U87" s="7"/>
      <c r="V87" s="7"/>
      <c r="W87" s="7"/>
      <c r="X87" s="7"/>
      <c r="Y87" s="7"/>
      <c r="Z87" s="7"/>
      <c r="AA87" s="7" t="s">
        <v>1687</v>
      </c>
      <c r="AB87" s="7" t="s">
        <v>1688</v>
      </c>
      <c r="AC87" s="7" t="s">
        <v>1689</v>
      </c>
      <c r="AD87" s="7" t="s">
        <v>1690</v>
      </c>
      <c r="AE87" s="7"/>
      <c r="AF87" s="7" t="s">
        <v>1691</v>
      </c>
      <c r="AG87" s="7" t="s">
        <v>1692</v>
      </c>
      <c r="AH87" s="7" t="s">
        <v>455</v>
      </c>
      <c r="AI87" s="8">
        <v>216271.0</v>
      </c>
      <c r="AJ87" s="7" t="s">
        <v>1693</v>
      </c>
      <c r="AK87" s="7" t="s">
        <v>1694</v>
      </c>
      <c r="AL87" s="7" t="s">
        <v>1695</v>
      </c>
      <c r="AM87" s="7"/>
      <c r="AN87" s="7" t="s">
        <v>84</v>
      </c>
      <c r="AO87" s="7" t="s">
        <v>1696</v>
      </c>
      <c r="AP87" s="7" t="s">
        <v>86</v>
      </c>
      <c r="AQ87" s="7" t="s">
        <v>87</v>
      </c>
      <c r="AR87" s="7"/>
      <c r="AS87" s="7" t="s">
        <v>4</v>
      </c>
      <c r="AT87" s="10" t="s">
        <v>1697</v>
      </c>
      <c r="AU87" s="7" t="str">
        <f t="shared" si="1"/>
        <v/>
      </c>
      <c r="AV87" s="7"/>
      <c r="AW87" s="20" t="s">
        <v>2220</v>
      </c>
      <c r="AX87" s="7"/>
      <c r="AY87" s="7"/>
      <c r="AZ87" s="7"/>
      <c r="BA87" s="7"/>
    </row>
    <row r="88">
      <c r="A88" s="6">
        <v>87.0</v>
      </c>
      <c r="B88" s="7" t="s">
        <v>1698</v>
      </c>
      <c r="C88" s="7" t="s">
        <v>1699</v>
      </c>
      <c r="D88" s="7" t="s">
        <v>1700</v>
      </c>
      <c r="E88" s="7" t="s">
        <v>1701</v>
      </c>
      <c r="F88" s="8">
        <v>2025.0</v>
      </c>
      <c r="G88" s="7" t="s">
        <v>1702</v>
      </c>
      <c r="H88" s="7"/>
      <c r="I88" s="7"/>
      <c r="J88" s="7"/>
      <c r="K88" s="8">
        <v>335.0</v>
      </c>
      <c r="L88" s="8">
        <v>340.0</v>
      </c>
      <c r="M88" s="8">
        <v>1.0</v>
      </c>
      <c r="N88" s="7" t="s">
        <v>1703</v>
      </c>
      <c r="O88" s="9" t="s">
        <v>1704</v>
      </c>
      <c r="P88" s="7" t="s">
        <v>1705</v>
      </c>
      <c r="Q88" s="7" t="s">
        <v>1706</v>
      </c>
      <c r="R88" s="7" t="s">
        <v>1707</v>
      </c>
      <c r="S88" s="7" t="s">
        <v>1708</v>
      </c>
      <c r="T88" s="7" t="s">
        <v>1709</v>
      </c>
      <c r="U88" s="7"/>
      <c r="V88" s="7"/>
      <c r="W88" s="7"/>
      <c r="X88" s="7"/>
      <c r="Y88" s="7"/>
      <c r="Z88" s="7"/>
      <c r="AA88" s="7" t="s">
        <v>1710</v>
      </c>
      <c r="AB88" s="7" t="s">
        <v>1711</v>
      </c>
      <c r="AC88" s="7"/>
      <c r="AD88" s="7" t="s">
        <v>144</v>
      </c>
      <c r="AE88" s="7" t="s">
        <v>1712</v>
      </c>
      <c r="AF88" s="7" t="s">
        <v>1713</v>
      </c>
      <c r="AG88" s="7" t="s">
        <v>1714</v>
      </c>
      <c r="AH88" s="7" t="s">
        <v>455</v>
      </c>
      <c r="AI88" s="8">
        <v>209023.0</v>
      </c>
      <c r="AJ88" s="7"/>
      <c r="AK88" s="7" t="s">
        <v>1715</v>
      </c>
      <c r="AL88" s="7"/>
      <c r="AM88" s="7"/>
      <c r="AN88" s="7" t="s">
        <v>84</v>
      </c>
      <c r="AO88" s="7" t="s">
        <v>1716</v>
      </c>
      <c r="AP88" s="7" t="s">
        <v>86</v>
      </c>
      <c r="AQ88" s="7" t="s">
        <v>87</v>
      </c>
      <c r="AR88" s="7"/>
      <c r="AS88" s="7" t="s">
        <v>4</v>
      </c>
      <c r="AT88" s="10" t="s">
        <v>1717</v>
      </c>
      <c r="AU88" s="7" t="str">
        <f t="shared" si="1"/>
        <v/>
      </c>
      <c r="AV88" s="7"/>
      <c r="AW88" s="7"/>
      <c r="AX88" s="7"/>
      <c r="AY88" s="7"/>
      <c r="AZ88" s="20" t="s">
        <v>2220</v>
      </c>
      <c r="BA88" s="20" t="s">
        <v>2220</v>
      </c>
    </row>
    <row r="89">
      <c r="A89" s="6">
        <v>88.0</v>
      </c>
      <c r="B89" s="7" t="s">
        <v>1718</v>
      </c>
      <c r="C89" s="7" t="s">
        <v>1719</v>
      </c>
      <c r="D89" s="7" t="s">
        <v>1720</v>
      </c>
      <c r="E89" s="7" t="s">
        <v>1721</v>
      </c>
      <c r="F89" s="8">
        <v>2024.0</v>
      </c>
      <c r="G89" s="7" t="s">
        <v>1722</v>
      </c>
      <c r="H89" s="7"/>
      <c r="I89" s="7"/>
      <c r="J89" s="7"/>
      <c r="K89" s="8">
        <v>253.0</v>
      </c>
      <c r="L89" s="8">
        <v>257.0</v>
      </c>
      <c r="M89" s="8">
        <v>2.0</v>
      </c>
      <c r="N89" s="7" t="s">
        <v>1723</v>
      </c>
      <c r="O89" s="9" t="s">
        <v>1724</v>
      </c>
      <c r="P89" s="7" t="s">
        <v>1725</v>
      </c>
      <c r="Q89" s="7" t="s">
        <v>1726</v>
      </c>
      <c r="R89" s="7" t="s">
        <v>1727</v>
      </c>
      <c r="S89" s="7" t="s">
        <v>1728</v>
      </c>
      <c r="T89" s="7" t="s">
        <v>1729</v>
      </c>
      <c r="U89" s="7"/>
      <c r="V89" s="7"/>
      <c r="W89" s="7"/>
      <c r="X89" s="7"/>
      <c r="Y89" s="7"/>
      <c r="Z89" s="7"/>
      <c r="AA89" s="7" t="s">
        <v>1730</v>
      </c>
      <c r="AB89" s="7"/>
      <c r="AC89" s="7"/>
      <c r="AD89" s="7" t="s">
        <v>144</v>
      </c>
      <c r="AE89" s="7" t="s">
        <v>1731</v>
      </c>
      <c r="AF89" s="7" t="s">
        <v>1732</v>
      </c>
      <c r="AG89" s="7" t="s">
        <v>1733</v>
      </c>
      <c r="AH89" s="7" t="s">
        <v>1734</v>
      </c>
      <c r="AI89" s="8">
        <v>202695.0</v>
      </c>
      <c r="AJ89" s="8">
        <v>1.5483746E7</v>
      </c>
      <c r="AK89" s="7" t="s">
        <v>1735</v>
      </c>
      <c r="AL89" s="7" t="s">
        <v>1736</v>
      </c>
      <c r="AM89" s="7"/>
      <c r="AN89" s="7" t="s">
        <v>84</v>
      </c>
      <c r="AO89" s="7" t="s">
        <v>1737</v>
      </c>
      <c r="AP89" s="7" t="s">
        <v>86</v>
      </c>
      <c r="AQ89" s="7" t="s">
        <v>87</v>
      </c>
      <c r="AR89" s="7"/>
      <c r="AS89" s="7" t="s">
        <v>4</v>
      </c>
      <c r="AT89" s="10" t="s">
        <v>1738</v>
      </c>
      <c r="AU89" s="7" t="str">
        <f t="shared" si="1"/>
        <v/>
      </c>
      <c r="AV89" s="7"/>
      <c r="AW89" s="7"/>
      <c r="AX89" s="20" t="s">
        <v>2220</v>
      </c>
      <c r="AY89" s="7"/>
      <c r="AZ89" s="7"/>
      <c r="BA89" s="7"/>
    </row>
    <row r="90">
      <c r="A90" s="6">
        <v>89.0</v>
      </c>
      <c r="B90" s="7"/>
      <c r="C90" s="7"/>
      <c r="D90" s="7"/>
      <c r="E90" s="7" t="s">
        <v>1654</v>
      </c>
      <c r="F90" s="8">
        <v>2025.0</v>
      </c>
      <c r="G90" s="7" t="s">
        <v>759</v>
      </c>
      <c r="H90" s="7" t="s">
        <v>1642</v>
      </c>
      <c r="I90" s="7"/>
      <c r="J90" s="7"/>
      <c r="K90" s="7"/>
      <c r="L90" s="7"/>
      <c r="M90" s="8">
        <v>0.0</v>
      </c>
      <c r="N90" s="7"/>
      <c r="O90" s="9" t="s">
        <v>1739</v>
      </c>
      <c r="P90" s="7"/>
      <c r="Q90" s="7"/>
      <c r="R90" s="7" t="s">
        <v>1740</v>
      </c>
      <c r="S90" s="7"/>
      <c r="T90" s="7"/>
      <c r="U90" s="7"/>
      <c r="V90" s="7"/>
      <c r="W90" s="7"/>
      <c r="X90" s="7"/>
      <c r="Y90" s="7"/>
      <c r="Z90" s="7"/>
      <c r="AA90" s="7"/>
      <c r="AB90" s="7"/>
      <c r="AC90" s="7" t="s">
        <v>770</v>
      </c>
      <c r="AD90" s="7" t="s">
        <v>175</v>
      </c>
      <c r="AE90" s="7"/>
      <c r="AF90" s="7" t="s">
        <v>1654</v>
      </c>
      <c r="AG90" s="7" t="s">
        <v>1655</v>
      </c>
      <c r="AH90" s="7" t="s">
        <v>1656</v>
      </c>
      <c r="AI90" s="8">
        <v>337239.0</v>
      </c>
      <c r="AJ90" s="8">
        <v>2.367337E7</v>
      </c>
      <c r="AK90" s="7" t="s">
        <v>1657</v>
      </c>
      <c r="AL90" s="7"/>
      <c r="AM90" s="7"/>
      <c r="AN90" s="7" t="s">
        <v>84</v>
      </c>
      <c r="AO90" s="7" t="s">
        <v>775</v>
      </c>
      <c r="AP90" s="7" t="s">
        <v>180</v>
      </c>
      <c r="AQ90" s="7" t="s">
        <v>87</v>
      </c>
      <c r="AR90" s="7"/>
      <c r="AS90" s="7" t="s">
        <v>4</v>
      </c>
      <c r="AT90" s="10" t="s">
        <v>1741</v>
      </c>
      <c r="AU90" s="7" t="str">
        <f t="shared" si="1"/>
        <v>X</v>
      </c>
    </row>
    <row r="91">
      <c r="A91" s="6">
        <v>90.0</v>
      </c>
      <c r="B91" s="7"/>
      <c r="C91" s="7"/>
      <c r="D91" s="7"/>
      <c r="E91" s="7" t="s">
        <v>1742</v>
      </c>
      <c r="F91" s="8">
        <v>2024.0</v>
      </c>
      <c r="G91" s="7" t="s">
        <v>1743</v>
      </c>
      <c r="H91" s="7"/>
      <c r="I91" s="7"/>
      <c r="J91" s="7"/>
      <c r="K91" s="7"/>
      <c r="L91" s="7"/>
      <c r="M91" s="8">
        <v>0.0</v>
      </c>
      <c r="N91" s="7"/>
      <c r="O91" s="9" t="s">
        <v>1744</v>
      </c>
      <c r="P91" s="7"/>
      <c r="Q91" s="7"/>
      <c r="R91" s="7" t="s">
        <v>1745</v>
      </c>
      <c r="S91" s="7"/>
      <c r="T91" s="7"/>
      <c r="U91" s="7"/>
      <c r="V91" s="7"/>
      <c r="W91" s="7"/>
      <c r="X91" s="7"/>
      <c r="Y91" s="7"/>
      <c r="Z91" s="7"/>
      <c r="AA91" s="7"/>
      <c r="AB91" s="7"/>
      <c r="AC91" s="7"/>
      <c r="AD91" s="7" t="s">
        <v>222</v>
      </c>
      <c r="AE91" s="7"/>
      <c r="AF91" s="7" t="s">
        <v>1746</v>
      </c>
      <c r="AG91" s="7" t="s">
        <v>1747</v>
      </c>
      <c r="AH91" s="7" t="s">
        <v>1748</v>
      </c>
      <c r="AI91" s="8">
        <v>200316.0</v>
      </c>
      <c r="AJ91" s="7"/>
      <c r="AK91" s="7" t="s">
        <v>1749</v>
      </c>
      <c r="AL91" s="7"/>
      <c r="AM91" s="7"/>
      <c r="AN91" s="7" t="s">
        <v>84</v>
      </c>
      <c r="AO91" s="7" t="s">
        <v>1750</v>
      </c>
      <c r="AP91" s="7" t="s">
        <v>180</v>
      </c>
      <c r="AQ91" s="7" t="s">
        <v>87</v>
      </c>
      <c r="AR91" s="7"/>
      <c r="AS91" s="7" t="s">
        <v>4</v>
      </c>
      <c r="AT91" s="10" t="s">
        <v>1751</v>
      </c>
      <c r="AU91" s="7" t="str">
        <f t="shared" si="1"/>
        <v/>
      </c>
      <c r="AW91" s="2" t="s">
        <v>2220</v>
      </c>
    </row>
    <row r="92">
      <c r="A92" s="6">
        <v>91.0</v>
      </c>
      <c r="B92" s="7" t="s">
        <v>1752</v>
      </c>
      <c r="C92" s="7" t="s">
        <v>1753</v>
      </c>
      <c r="D92" s="7" t="s">
        <v>1754</v>
      </c>
      <c r="E92" s="7" t="s">
        <v>1755</v>
      </c>
      <c r="F92" s="8">
        <v>2026.0</v>
      </c>
      <c r="G92" s="7" t="s">
        <v>170</v>
      </c>
      <c r="H92" s="7" t="s">
        <v>1756</v>
      </c>
      <c r="I92" s="7"/>
      <c r="J92" s="7"/>
      <c r="K92" s="8">
        <v>45.0</v>
      </c>
      <c r="L92" s="8">
        <v>54.0</v>
      </c>
      <c r="M92" s="8">
        <v>0.0</v>
      </c>
      <c r="N92" s="7" t="s">
        <v>1757</v>
      </c>
      <c r="O92" s="9" t="s">
        <v>1758</v>
      </c>
      <c r="P92" s="7" t="s">
        <v>1759</v>
      </c>
      <c r="Q92" s="7" t="s">
        <v>1760</v>
      </c>
      <c r="R92" s="7" t="s">
        <v>1761</v>
      </c>
      <c r="S92" s="7" t="s">
        <v>1762</v>
      </c>
      <c r="T92" s="7" t="s">
        <v>1763</v>
      </c>
      <c r="U92" s="7"/>
      <c r="V92" s="7"/>
      <c r="W92" s="7"/>
      <c r="X92" s="7"/>
      <c r="Y92" s="7"/>
      <c r="Z92" s="7"/>
      <c r="AA92" s="7" t="s">
        <v>1764</v>
      </c>
      <c r="AB92" s="7" t="s">
        <v>1765</v>
      </c>
      <c r="AC92" s="7" t="s">
        <v>1766</v>
      </c>
      <c r="AD92" s="7" t="s">
        <v>175</v>
      </c>
      <c r="AE92" s="7"/>
      <c r="AF92" s="7" t="s">
        <v>1767</v>
      </c>
      <c r="AG92" s="7" t="s">
        <v>1768</v>
      </c>
      <c r="AH92" s="7" t="s">
        <v>1769</v>
      </c>
      <c r="AI92" s="8">
        <v>337829.0</v>
      </c>
      <c r="AJ92" s="8">
        <v>1.8650929E7</v>
      </c>
      <c r="AK92" s="7" t="s">
        <v>1770</v>
      </c>
      <c r="AL92" s="7"/>
      <c r="AM92" s="7"/>
      <c r="AN92" s="7" t="s">
        <v>84</v>
      </c>
      <c r="AO92" s="7" t="s">
        <v>179</v>
      </c>
      <c r="AP92" s="7" t="s">
        <v>86</v>
      </c>
      <c r="AQ92" s="7" t="s">
        <v>87</v>
      </c>
      <c r="AR92" s="7"/>
      <c r="AS92" s="7" t="s">
        <v>4</v>
      </c>
      <c r="AT92" s="10" t="s">
        <v>1771</v>
      </c>
      <c r="AU92" s="7" t="str">
        <f t="shared" si="1"/>
        <v/>
      </c>
      <c r="AW92" s="2" t="s">
        <v>2220</v>
      </c>
    </row>
    <row r="93">
      <c r="A93" s="6">
        <v>92.0</v>
      </c>
      <c r="B93" s="7"/>
      <c r="C93" s="7"/>
      <c r="D93" s="7"/>
      <c r="E93" s="7" t="s">
        <v>1654</v>
      </c>
      <c r="F93" s="8">
        <v>2025.0</v>
      </c>
      <c r="G93" s="7" t="s">
        <v>759</v>
      </c>
      <c r="H93" s="7" t="s">
        <v>1772</v>
      </c>
      <c r="I93" s="7"/>
      <c r="J93" s="7"/>
      <c r="K93" s="7"/>
      <c r="L93" s="7"/>
      <c r="M93" s="8">
        <v>0.0</v>
      </c>
      <c r="N93" s="7"/>
      <c r="O93" s="9" t="s">
        <v>1773</v>
      </c>
      <c r="P93" s="7"/>
      <c r="Q93" s="7"/>
      <c r="R93" s="7" t="s">
        <v>1740</v>
      </c>
      <c r="S93" s="7"/>
      <c r="T93" s="7"/>
      <c r="U93" s="7"/>
      <c r="V93" s="7"/>
      <c r="W93" s="7"/>
      <c r="X93" s="7"/>
      <c r="Y93" s="7"/>
      <c r="Z93" s="7"/>
      <c r="AA93" s="7"/>
      <c r="AB93" s="7"/>
      <c r="AC93" s="7" t="s">
        <v>770</v>
      </c>
      <c r="AD93" s="7" t="s">
        <v>175</v>
      </c>
      <c r="AE93" s="7"/>
      <c r="AF93" s="7" t="s">
        <v>1654</v>
      </c>
      <c r="AG93" s="7" t="s">
        <v>1655</v>
      </c>
      <c r="AH93" s="7" t="s">
        <v>1656</v>
      </c>
      <c r="AI93" s="8">
        <v>337239.0</v>
      </c>
      <c r="AJ93" s="8">
        <v>2.367337E7</v>
      </c>
      <c r="AK93" s="7" t="s">
        <v>1774</v>
      </c>
      <c r="AL93" s="7"/>
      <c r="AM93" s="7"/>
      <c r="AN93" s="7" t="s">
        <v>84</v>
      </c>
      <c r="AO93" s="7" t="s">
        <v>775</v>
      </c>
      <c r="AP93" s="7" t="s">
        <v>180</v>
      </c>
      <c r="AQ93" s="7" t="s">
        <v>87</v>
      </c>
      <c r="AR93" s="7"/>
      <c r="AS93" s="7" t="s">
        <v>4</v>
      </c>
      <c r="AT93" s="10" t="s">
        <v>1775</v>
      </c>
      <c r="AU93" s="7" t="str">
        <f t="shared" si="1"/>
        <v>X</v>
      </c>
    </row>
    <row r="94">
      <c r="A94" s="6">
        <v>93.0</v>
      </c>
      <c r="B94" s="7" t="s">
        <v>1776</v>
      </c>
      <c r="C94" s="7" t="s">
        <v>1777</v>
      </c>
      <c r="D94" s="7" t="s">
        <v>1778</v>
      </c>
      <c r="E94" s="7" t="s">
        <v>1779</v>
      </c>
      <c r="F94" s="8">
        <v>2024.0</v>
      </c>
      <c r="G94" s="7" t="s">
        <v>170</v>
      </c>
      <c r="H94" s="7" t="s">
        <v>1780</v>
      </c>
      <c r="I94" s="7"/>
      <c r="J94" s="7"/>
      <c r="K94" s="8">
        <v>148.0</v>
      </c>
      <c r="L94" s="8">
        <v>169.0</v>
      </c>
      <c r="M94" s="8">
        <v>12.0</v>
      </c>
      <c r="N94" s="7" t="s">
        <v>1781</v>
      </c>
      <c r="O94" s="9" t="s">
        <v>1782</v>
      </c>
      <c r="P94" s="7" t="s">
        <v>1783</v>
      </c>
      <c r="Q94" s="7" t="s">
        <v>1784</v>
      </c>
      <c r="R94" s="7" t="s">
        <v>1785</v>
      </c>
      <c r="S94" s="7" t="s">
        <v>1786</v>
      </c>
      <c r="T94" s="7" t="s">
        <v>1787</v>
      </c>
      <c r="U94" s="7"/>
      <c r="V94" s="7"/>
      <c r="W94" s="7"/>
      <c r="X94" s="7"/>
      <c r="Y94" s="7"/>
      <c r="Z94" s="7"/>
      <c r="AA94" s="7" t="s">
        <v>1788</v>
      </c>
      <c r="AB94" s="7" t="s">
        <v>1789</v>
      </c>
      <c r="AC94" s="7" t="s">
        <v>1790</v>
      </c>
      <c r="AD94" s="7" t="s">
        <v>175</v>
      </c>
      <c r="AE94" s="7"/>
      <c r="AF94" s="7" t="s">
        <v>1791</v>
      </c>
      <c r="AG94" s="7" t="s">
        <v>1792</v>
      </c>
      <c r="AH94" s="7" t="s">
        <v>1793</v>
      </c>
      <c r="AI94" s="8">
        <v>303829.0</v>
      </c>
      <c r="AJ94" s="8">
        <v>1.8650929E7</v>
      </c>
      <c r="AK94" s="7" t="s">
        <v>1794</v>
      </c>
      <c r="AL94" s="7"/>
      <c r="AM94" s="7"/>
      <c r="AN94" s="7" t="s">
        <v>84</v>
      </c>
      <c r="AO94" s="7" t="s">
        <v>179</v>
      </c>
      <c r="AP94" s="7" t="s">
        <v>86</v>
      </c>
      <c r="AQ94" s="7" t="s">
        <v>87</v>
      </c>
      <c r="AR94" s="7"/>
      <c r="AS94" s="7" t="s">
        <v>4</v>
      </c>
      <c r="AT94" s="10" t="s">
        <v>1795</v>
      </c>
      <c r="AU94" s="7" t="str">
        <f t="shared" si="1"/>
        <v/>
      </c>
      <c r="AW94" s="2" t="s">
        <v>2220</v>
      </c>
    </row>
    <row r="95">
      <c r="A95" s="6">
        <v>94.0</v>
      </c>
      <c r="B95" s="7" t="s">
        <v>1796</v>
      </c>
      <c r="C95" s="7" t="s">
        <v>1797</v>
      </c>
      <c r="D95" s="7" t="s">
        <v>1798</v>
      </c>
      <c r="E95" s="7" t="s">
        <v>1799</v>
      </c>
      <c r="F95" s="8">
        <v>2025.0</v>
      </c>
      <c r="G95" s="7" t="s">
        <v>1800</v>
      </c>
      <c r="H95" s="7"/>
      <c r="I95" s="7"/>
      <c r="J95" s="7"/>
      <c r="K95" s="8">
        <v>59.0</v>
      </c>
      <c r="L95" s="8">
        <v>63.0</v>
      </c>
      <c r="M95" s="8">
        <v>0.0</v>
      </c>
      <c r="N95" s="7" t="s">
        <v>1801</v>
      </c>
      <c r="O95" s="9" t="s">
        <v>1802</v>
      </c>
      <c r="P95" s="7" t="s">
        <v>1803</v>
      </c>
      <c r="Q95" s="7" t="s">
        <v>1804</v>
      </c>
      <c r="R95" s="7" t="s">
        <v>1805</v>
      </c>
      <c r="S95" s="7" t="s">
        <v>1806</v>
      </c>
      <c r="T95" s="7" t="s">
        <v>1807</v>
      </c>
      <c r="U95" s="7"/>
      <c r="V95" s="7"/>
      <c r="W95" s="7"/>
      <c r="X95" s="7"/>
      <c r="Y95" s="7"/>
      <c r="Z95" s="7"/>
      <c r="AA95" s="7" t="s">
        <v>1808</v>
      </c>
      <c r="AB95" s="7" t="s">
        <v>1809</v>
      </c>
      <c r="AC95" s="7"/>
      <c r="AD95" s="7" t="s">
        <v>198</v>
      </c>
      <c r="AE95" s="7"/>
      <c r="AF95" s="7" t="s">
        <v>1810</v>
      </c>
      <c r="AG95" s="7" t="s">
        <v>1811</v>
      </c>
      <c r="AH95" s="7" t="s">
        <v>1812</v>
      </c>
      <c r="AI95" s="8">
        <v>215874.0</v>
      </c>
      <c r="AJ95" s="7"/>
      <c r="AK95" s="7" t="s">
        <v>1813</v>
      </c>
      <c r="AL95" s="7"/>
      <c r="AM95" s="7"/>
      <c r="AN95" s="7" t="s">
        <v>84</v>
      </c>
      <c r="AO95" s="7" t="s">
        <v>1814</v>
      </c>
      <c r="AP95" s="7" t="s">
        <v>86</v>
      </c>
      <c r="AQ95" s="7" t="s">
        <v>87</v>
      </c>
      <c r="AR95" s="7" t="s">
        <v>205</v>
      </c>
      <c r="AS95" s="7" t="s">
        <v>4</v>
      </c>
      <c r="AT95" s="10" t="s">
        <v>1815</v>
      </c>
      <c r="AU95" s="7" t="str">
        <f t="shared" si="1"/>
        <v/>
      </c>
      <c r="AZ95" s="2" t="s">
        <v>2220</v>
      </c>
      <c r="BA95" s="2" t="s">
        <v>2220</v>
      </c>
    </row>
    <row r="96">
      <c r="A96" s="6">
        <v>95.0</v>
      </c>
      <c r="B96" s="7" t="s">
        <v>1816</v>
      </c>
      <c r="C96" s="7" t="s">
        <v>1817</v>
      </c>
      <c r="D96" s="7" t="s">
        <v>1818</v>
      </c>
      <c r="E96" s="7" t="s">
        <v>1819</v>
      </c>
      <c r="F96" s="8">
        <v>2024.0</v>
      </c>
      <c r="G96" s="7" t="s">
        <v>1820</v>
      </c>
      <c r="H96" s="8">
        <v>26.0</v>
      </c>
      <c r="I96" s="7"/>
      <c r="J96" s="7" t="s">
        <v>1821</v>
      </c>
      <c r="K96" s="7"/>
      <c r="L96" s="7"/>
      <c r="M96" s="8">
        <v>11.0</v>
      </c>
      <c r="N96" s="7" t="s">
        <v>1822</v>
      </c>
      <c r="O96" s="9" t="s">
        <v>1823</v>
      </c>
      <c r="P96" s="7" t="s">
        <v>1824</v>
      </c>
      <c r="Q96" s="7" t="s">
        <v>1825</v>
      </c>
      <c r="R96" s="7" t="s">
        <v>1826</v>
      </c>
      <c r="S96" s="7" t="s">
        <v>1827</v>
      </c>
      <c r="T96" s="7" t="s">
        <v>1828</v>
      </c>
      <c r="U96" s="7"/>
      <c r="V96" s="7"/>
      <c r="W96" s="7"/>
      <c r="X96" s="7"/>
      <c r="Y96" s="7"/>
      <c r="Z96" s="7"/>
      <c r="AA96" s="7" t="s">
        <v>1829</v>
      </c>
      <c r="AB96" s="7" t="s">
        <v>1830</v>
      </c>
      <c r="AC96" s="7"/>
      <c r="AD96" s="7" t="s">
        <v>1831</v>
      </c>
      <c r="AE96" s="7"/>
      <c r="AF96" s="7"/>
      <c r="AG96" s="7"/>
      <c r="AH96" s="7"/>
      <c r="AI96" s="7"/>
      <c r="AJ96" s="8">
        <v>1.4388871E7</v>
      </c>
      <c r="AK96" s="7"/>
      <c r="AL96" s="7"/>
      <c r="AM96" s="8">
        <v>3.9361955E7</v>
      </c>
      <c r="AN96" s="7" t="s">
        <v>84</v>
      </c>
      <c r="AO96" s="7" t="s">
        <v>1832</v>
      </c>
      <c r="AP96" s="7" t="s">
        <v>128</v>
      </c>
      <c r="AQ96" s="7" t="s">
        <v>87</v>
      </c>
      <c r="AR96" s="7" t="s">
        <v>111</v>
      </c>
      <c r="AS96" s="7" t="s">
        <v>4</v>
      </c>
      <c r="AT96" s="10" t="s">
        <v>1833</v>
      </c>
      <c r="AU96" s="7" t="str">
        <f t="shared" si="1"/>
        <v/>
      </c>
      <c r="AV96" s="7"/>
      <c r="AW96" s="7"/>
      <c r="AX96" s="20" t="s">
        <v>2220</v>
      </c>
      <c r="AY96" s="7"/>
      <c r="AZ96" s="7"/>
      <c r="BA96" s="7"/>
    </row>
    <row r="97">
      <c r="A97" s="6">
        <v>96.0</v>
      </c>
      <c r="B97" s="7" t="s">
        <v>1834</v>
      </c>
      <c r="C97" s="7" t="s">
        <v>1835</v>
      </c>
      <c r="D97" s="7" t="s">
        <v>1836</v>
      </c>
      <c r="E97" s="7" t="s">
        <v>1837</v>
      </c>
      <c r="F97" s="8">
        <v>2024.0</v>
      </c>
      <c r="G97" s="7" t="s">
        <v>186</v>
      </c>
      <c r="H97" s="7"/>
      <c r="I97" s="7"/>
      <c r="J97" s="7"/>
      <c r="K97" s="8">
        <v>430.0</v>
      </c>
      <c r="L97" s="8">
        <v>442.0</v>
      </c>
      <c r="M97" s="8">
        <v>3.0</v>
      </c>
      <c r="N97" s="7" t="s">
        <v>1838</v>
      </c>
      <c r="O97" s="9" t="s">
        <v>1839</v>
      </c>
      <c r="P97" s="7" t="s">
        <v>1840</v>
      </c>
      <c r="Q97" s="7" t="s">
        <v>1841</v>
      </c>
      <c r="R97" s="7" t="s">
        <v>1842</v>
      </c>
      <c r="S97" s="7" t="s">
        <v>1843</v>
      </c>
      <c r="T97" s="7" t="s">
        <v>1844</v>
      </c>
      <c r="U97" s="7"/>
      <c r="V97" s="7"/>
      <c r="W97" s="7"/>
      <c r="X97" s="7"/>
      <c r="Y97" s="7" t="s">
        <v>1845</v>
      </c>
      <c r="Z97" s="7" t="s">
        <v>1846</v>
      </c>
      <c r="AA97" s="7" t="s">
        <v>1847</v>
      </c>
      <c r="AB97" s="7" t="s">
        <v>1848</v>
      </c>
      <c r="AC97" s="7"/>
      <c r="AD97" s="7" t="s">
        <v>198</v>
      </c>
      <c r="AE97" s="7" t="s">
        <v>199</v>
      </c>
      <c r="AF97" s="7" t="s">
        <v>200</v>
      </c>
      <c r="AG97" s="7" t="s">
        <v>201</v>
      </c>
      <c r="AH97" s="7" t="s">
        <v>202</v>
      </c>
      <c r="AI97" s="8">
        <v>204421.0</v>
      </c>
      <c r="AJ97" s="7"/>
      <c r="AK97" s="7" t="s">
        <v>203</v>
      </c>
      <c r="AL97" s="7"/>
      <c r="AM97" s="7"/>
      <c r="AN97" s="7" t="s">
        <v>84</v>
      </c>
      <c r="AO97" s="7" t="s">
        <v>204</v>
      </c>
      <c r="AP97" s="7" t="s">
        <v>86</v>
      </c>
      <c r="AQ97" s="7" t="s">
        <v>87</v>
      </c>
      <c r="AR97" s="7" t="s">
        <v>395</v>
      </c>
      <c r="AS97" s="7" t="s">
        <v>4</v>
      </c>
      <c r="AT97" s="10" t="s">
        <v>1849</v>
      </c>
      <c r="AU97" s="7" t="str">
        <f t="shared" si="1"/>
        <v/>
      </c>
      <c r="AV97" s="7"/>
      <c r="AW97" s="7"/>
      <c r="AX97" s="7"/>
      <c r="AY97" s="7"/>
      <c r="AZ97" s="20" t="s">
        <v>2220</v>
      </c>
      <c r="BA97" s="20" t="s">
        <v>2220</v>
      </c>
    </row>
    <row r="98">
      <c r="A98" s="6">
        <v>97.0</v>
      </c>
      <c r="B98" s="7" t="s">
        <v>1850</v>
      </c>
      <c r="C98" s="7" t="s">
        <v>1851</v>
      </c>
      <c r="D98" s="7" t="s">
        <v>1852</v>
      </c>
      <c r="E98" s="7" t="s">
        <v>1853</v>
      </c>
      <c r="F98" s="8">
        <v>2025.0</v>
      </c>
      <c r="G98" s="7" t="s">
        <v>1389</v>
      </c>
      <c r="H98" s="7"/>
      <c r="I98" s="7"/>
      <c r="J98" s="7"/>
      <c r="K98" s="8">
        <v>454.0</v>
      </c>
      <c r="L98" s="8">
        <v>463.0</v>
      </c>
      <c r="M98" s="8">
        <v>0.0</v>
      </c>
      <c r="N98" s="7" t="s">
        <v>1854</v>
      </c>
      <c r="O98" s="9" t="s">
        <v>1855</v>
      </c>
      <c r="P98" s="7" t="s">
        <v>1856</v>
      </c>
      <c r="Q98" s="7" t="s">
        <v>1857</v>
      </c>
      <c r="R98" s="7" t="s">
        <v>1858</v>
      </c>
      <c r="S98" s="7" t="s">
        <v>1859</v>
      </c>
      <c r="T98" s="7" t="s">
        <v>1860</v>
      </c>
      <c r="U98" s="7"/>
      <c r="V98" s="7"/>
      <c r="W98" s="7"/>
      <c r="X98" s="7"/>
      <c r="Y98" s="7" t="s">
        <v>1861</v>
      </c>
      <c r="Z98" s="7" t="s">
        <v>1862</v>
      </c>
      <c r="AA98" s="7" t="s">
        <v>1863</v>
      </c>
      <c r="AB98" s="7" t="s">
        <v>1864</v>
      </c>
      <c r="AC98" s="7"/>
      <c r="AD98" s="7" t="s">
        <v>144</v>
      </c>
      <c r="AE98" s="7"/>
      <c r="AF98" s="7" t="s">
        <v>1401</v>
      </c>
      <c r="AG98" s="7" t="s">
        <v>1402</v>
      </c>
      <c r="AH98" s="7" t="s">
        <v>1403</v>
      </c>
      <c r="AI98" s="8">
        <v>214555.0</v>
      </c>
      <c r="AJ98" s="7"/>
      <c r="AK98" s="7" t="s">
        <v>1404</v>
      </c>
      <c r="AL98" s="7"/>
      <c r="AM98" s="7"/>
      <c r="AN98" s="7" t="s">
        <v>84</v>
      </c>
      <c r="AO98" s="7" t="s">
        <v>1405</v>
      </c>
      <c r="AP98" s="7" t="s">
        <v>86</v>
      </c>
      <c r="AQ98" s="7" t="s">
        <v>87</v>
      </c>
      <c r="AR98" s="7"/>
      <c r="AS98" s="7" t="s">
        <v>4</v>
      </c>
      <c r="AT98" s="10" t="s">
        <v>1865</v>
      </c>
      <c r="AU98" s="7" t="str">
        <f t="shared" si="1"/>
        <v/>
      </c>
      <c r="AV98" s="7"/>
      <c r="AW98" s="20" t="s">
        <v>2220</v>
      </c>
      <c r="AX98" s="7"/>
      <c r="AY98" s="7"/>
      <c r="AZ98" s="7"/>
      <c r="BA98" s="7"/>
    </row>
    <row r="99">
      <c r="A99" s="6">
        <v>98.0</v>
      </c>
      <c r="B99" s="7" t="s">
        <v>1866</v>
      </c>
      <c r="C99" s="7" t="s">
        <v>1867</v>
      </c>
      <c r="D99" s="7" t="s">
        <v>1868</v>
      </c>
      <c r="E99" s="7" t="s">
        <v>1869</v>
      </c>
      <c r="F99" s="8">
        <v>2025.0</v>
      </c>
      <c r="G99" s="7" t="s">
        <v>211</v>
      </c>
      <c r="H99" s="7"/>
      <c r="I99" s="7"/>
      <c r="J99" s="7"/>
      <c r="K99" s="8">
        <v>331.0</v>
      </c>
      <c r="L99" s="8">
        <v>342.0</v>
      </c>
      <c r="M99" s="8">
        <v>0.0</v>
      </c>
      <c r="N99" s="7" t="s">
        <v>1870</v>
      </c>
      <c r="O99" s="9" t="s">
        <v>1871</v>
      </c>
      <c r="P99" s="7" t="s">
        <v>1872</v>
      </c>
      <c r="Q99" s="7" t="s">
        <v>1873</v>
      </c>
      <c r="R99" s="7" t="s">
        <v>1874</v>
      </c>
      <c r="S99" s="7" t="s">
        <v>1875</v>
      </c>
      <c r="T99" s="7" t="s">
        <v>1876</v>
      </c>
      <c r="U99" s="7"/>
      <c r="V99" s="7"/>
      <c r="W99" s="7"/>
      <c r="X99" s="7"/>
      <c r="Y99" s="7" t="s">
        <v>1877</v>
      </c>
      <c r="Z99" s="7" t="s">
        <v>1878</v>
      </c>
      <c r="AA99" s="7" t="s">
        <v>1879</v>
      </c>
      <c r="AB99" s="7" t="s">
        <v>1880</v>
      </c>
      <c r="AC99" s="7" t="s">
        <v>221</v>
      </c>
      <c r="AD99" s="7" t="s">
        <v>222</v>
      </c>
      <c r="AE99" s="7" t="s">
        <v>223</v>
      </c>
      <c r="AF99" s="7" t="s">
        <v>224</v>
      </c>
      <c r="AG99" s="7" t="s">
        <v>225</v>
      </c>
      <c r="AH99" s="7" t="s">
        <v>226</v>
      </c>
      <c r="AI99" s="8">
        <v>211130.0</v>
      </c>
      <c r="AJ99" s="8">
        <v>1.5397521E7</v>
      </c>
      <c r="AK99" s="7" t="s">
        <v>227</v>
      </c>
      <c r="AL99" s="7"/>
      <c r="AM99" s="7"/>
      <c r="AN99" s="7" t="s">
        <v>84</v>
      </c>
      <c r="AO99" s="7" t="s">
        <v>228</v>
      </c>
      <c r="AP99" s="7" t="s">
        <v>86</v>
      </c>
      <c r="AQ99" s="7" t="s">
        <v>87</v>
      </c>
      <c r="AR99" s="7" t="s">
        <v>205</v>
      </c>
      <c r="AS99" s="7" t="s">
        <v>4</v>
      </c>
      <c r="AT99" s="10" t="s">
        <v>1881</v>
      </c>
      <c r="AU99" s="7" t="str">
        <f t="shared" si="1"/>
        <v/>
      </c>
      <c r="AV99" s="7"/>
      <c r="AW99" s="7"/>
      <c r="AX99" s="7"/>
      <c r="AY99" s="7"/>
      <c r="AZ99" s="20" t="s">
        <v>2220</v>
      </c>
      <c r="BA99" s="20" t="s">
        <v>2220</v>
      </c>
    </row>
    <row r="100">
      <c r="A100" s="6">
        <v>99.0</v>
      </c>
      <c r="B100" s="7" t="s">
        <v>1882</v>
      </c>
      <c r="C100" s="7" t="s">
        <v>1883</v>
      </c>
      <c r="D100" s="7" t="s">
        <v>1884</v>
      </c>
      <c r="E100" s="7" t="s">
        <v>1885</v>
      </c>
      <c r="F100" s="8">
        <v>2025.0</v>
      </c>
      <c r="G100" s="7" t="s">
        <v>1886</v>
      </c>
      <c r="H100" s="7"/>
      <c r="I100" s="7"/>
      <c r="J100" s="7"/>
      <c r="K100" s="8">
        <v>1176.0</v>
      </c>
      <c r="L100" s="8">
        <v>1181.0</v>
      </c>
      <c r="M100" s="8">
        <v>0.0</v>
      </c>
      <c r="N100" s="7" t="s">
        <v>1887</v>
      </c>
      <c r="O100" s="9" t="s">
        <v>1888</v>
      </c>
      <c r="P100" s="7" t="s">
        <v>1889</v>
      </c>
      <c r="Q100" s="7" t="s">
        <v>1890</v>
      </c>
      <c r="R100" s="7" t="s">
        <v>1891</v>
      </c>
      <c r="S100" s="7" t="s">
        <v>1892</v>
      </c>
      <c r="T100" s="7" t="s">
        <v>1893</v>
      </c>
      <c r="U100" s="7"/>
      <c r="V100" s="7"/>
      <c r="W100" s="7"/>
      <c r="X100" s="7"/>
      <c r="Y100" s="7"/>
      <c r="Z100" s="7"/>
      <c r="AA100" s="7" t="s">
        <v>1894</v>
      </c>
      <c r="AB100" s="7"/>
      <c r="AC100" s="7"/>
      <c r="AD100" s="7" t="s">
        <v>144</v>
      </c>
      <c r="AE100" s="7" t="s">
        <v>1895</v>
      </c>
      <c r="AF100" s="7" t="s">
        <v>1896</v>
      </c>
      <c r="AG100" s="7" t="s">
        <v>1345</v>
      </c>
      <c r="AH100" s="7" t="s">
        <v>1095</v>
      </c>
      <c r="AI100" s="8">
        <v>217523.0</v>
      </c>
      <c r="AJ100" s="7"/>
      <c r="AK100" s="7" t="s">
        <v>1897</v>
      </c>
      <c r="AL100" s="7"/>
      <c r="AM100" s="7"/>
      <c r="AN100" s="7" t="s">
        <v>84</v>
      </c>
      <c r="AO100" s="7" t="s">
        <v>1898</v>
      </c>
      <c r="AP100" s="7" t="s">
        <v>86</v>
      </c>
      <c r="AQ100" s="7" t="s">
        <v>87</v>
      </c>
      <c r="AR100" s="7"/>
      <c r="AS100" s="7" t="s">
        <v>4</v>
      </c>
      <c r="AT100" s="10" t="s">
        <v>1899</v>
      </c>
      <c r="AU100" s="7" t="str">
        <f t="shared" si="1"/>
        <v/>
      </c>
      <c r="AV100" s="7"/>
      <c r="AW100" s="7"/>
      <c r="AX100" s="7"/>
      <c r="AY100" s="7"/>
      <c r="AZ100" s="20" t="s">
        <v>2220</v>
      </c>
      <c r="BA100" s="20" t="s">
        <v>2220</v>
      </c>
    </row>
    <row r="101">
      <c r="A101" s="6">
        <v>100.0</v>
      </c>
      <c r="B101" s="7"/>
      <c r="C101" s="7"/>
      <c r="D101" s="7"/>
      <c r="E101" s="7" t="s">
        <v>673</v>
      </c>
      <c r="F101" s="8">
        <v>2026.0</v>
      </c>
      <c r="G101" s="7" t="s">
        <v>674</v>
      </c>
      <c r="H101" s="7" t="s">
        <v>1900</v>
      </c>
      <c r="I101" s="7"/>
      <c r="J101" s="7"/>
      <c r="K101" s="7"/>
      <c r="L101" s="7"/>
      <c r="M101" s="8">
        <v>0.0</v>
      </c>
      <c r="N101" s="7"/>
      <c r="O101" s="9" t="s">
        <v>1901</v>
      </c>
      <c r="P101" s="7"/>
      <c r="Q101" s="7"/>
      <c r="R101" s="7" t="s">
        <v>677</v>
      </c>
      <c r="S101" s="7"/>
      <c r="T101" s="7"/>
      <c r="U101" s="7"/>
      <c r="V101" s="7"/>
      <c r="W101" s="7"/>
      <c r="X101" s="7"/>
      <c r="Y101" s="7"/>
      <c r="Z101" s="7"/>
      <c r="AA101" s="7"/>
      <c r="AB101" s="7"/>
      <c r="AC101" s="7" t="s">
        <v>678</v>
      </c>
      <c r="AD101" s="7" t="s">
        <v>175</v>
      </c>
      <c r="AE101" s="7"/>
      <c r="AF101" s="7" t="s">
        <v>673</v>
      </c>
      <c r="AG101" s="7" t="s">
        <v>679</v>
      </c>
      <c r="AH101" s="7" t="s">
        <v>680</v>
      </c>
      <c r="AI101" s="8">
        <v>335069.0</v>
      </c>
      <c r="AJ101" s="8">
        <v>3029743.0</v>
      </c>
      <c r="AK101" s="7" t="s">
        <v>1902</v>
      </c>
      <c r="AL101" s="7"/>
      <c r="AM101" s="7"/>
      <c r="AN101" s="7" t="s">
        <v>84</v>
      </c>
      <c r="AO101" s="7" t="s">
        <v>357</v>
      </c>
      <c r="AP101" s="7" t="s">
        <v>180</v>
      </c>
      <c r="AQ101" s="7" t="s">
        <v>87</v>
      </c>
      <c r="AR101" s="7"/>
      <c r="AS101" s="7" t="s">
        <v>4</v>
      </c>
      <c r="AT101" s="10" t="s">
        <v>1903</v>
      </c>
      <c r="AU101" s="7" t="str">
        <f t="shared" si="1"/>
        <v>X</v>
      </c>
      <c r="AV101" s="7"/>
      <c r="AW101" s="7"/>
      <c r="AX101" s="7"/>
      <c r="AY101" s="7"/>
      <c r="AZ101" s="7"/>
      <c r="BA101" s="7"/>
    </row>
    <row r="102">
      <c r="A102" s="6">
        <v>101.0</v>
      </c>
      <c r="B102" s="7" t="s">
        <v>1904</v>
      </c>
      <c r="C102" s="7" t="s">
        <v>1905</v>
      </c>
      <c r="D102" s="7" t="s">
        <v>1906</v>
      </c>
      <c r="E102" s="7" t="s">
        <v>1907</v>
      </c>
      <c r="F102" s="8">
        <v>2024.0</v>
      </c>
      <c r="G102" s="7" t="s">
        <v>1908</v>
      </c>
      <c r="H102" s="7"/>
      <c r="I102" s="7"/>
      <c r="J102" s="7"/>
      <c r="K102" s="8">
        <v>602.0</v>
      </c>
      <c r="L102" s="8">
        <v>613.0</v>
      </c>
      <c r="M102" s="8">
        <v>2.0</v>
      </c>
      <c r="N102" s="7" t="s">
        <v>1909</v>
      </c>
      <c r="O102" s="9" t="s">
        <v>1910</v>
      </c>
      <c r="P102" s="7" t="s">
        <v>1911</v>
      </c>
      <c r="Q102" s="7" t="s">
        <v>1912</v>
      </c>
      <c r="R102" s="7" t="s">
        <v>1913</v>
      </c>
      <c r="S102" s="7" t="s">
        <v>1914</v>
      </c>
      <c r="T102" s="7" t="s">
        <v>1915</v>
      </c>
      <c r="U102" s="7"/>
      <c r="V102" s="7"/>
      <c r="W102" s="7"/>
      <c r="X102" s="7"/>
      <c r="Y102" s="7" t="s">
        <v>1916</v>
      </c>
      <c r="Z102" s="7" t="s">
        <v>1917</v>
      </c>
      <c r="AA102" s="7" t="s">
        <v>1918</v>
      </c>
      <c r="AB102" s="7" t="s">
        <v>1919</v>
      </c>
      <c r="AC102" s="7"/>
      <c r="AD102" s="7" t="s">
        <v>144</v>
      </c>
      <c r="AE102" s="7" t="s">
        <v>78</v>
      </c>
      <c r="AF102" s="7" t="s">
        <v>1920</v>
      </c>
      <c r="AG102" s="7" t="s">
        <v>1921</v>
      </c>
      <c r="AH102" s="7" t="s">
        <v>1922</v>
      </c>
      <c r="AI102" s="8">
        <v>201086.0</v>
      </c>
      <c r="AJ102" s="7"/>
      <c r="AK102" s="7" t="s">
        <v>1923</v>
      </c>
      <c r="AL102" s="7"/>
      <c r="AM102" s="7"/>
      <c r="AN102" s="7" t="s">
        <v>84</v>
      </c>
      <c r="AO102" s="7" t="s">
        <v>1924</v>
      </c>
      <c r="AP102" s="7" t="s">
        <v>86</v>
      </c>
      <c r="AQ102" s="7" t="s">
        <v>87</v>
      </c>
      <c r="AR102" s="7"/>
      <c r="AS102" s="7" t="s">
        <v>4</v>
      </c>
      <c r="AT102" s="10" t="s">
        <v>1925</v>
      </c>
      <c r="AU102" s="7" t="str">
        <f t="shared" si="1"/>
        <v/>
      </c>
      <c r="AV102" s="7"/>
      <c r="AW102" s="20" t="s">
        <v>2220</v>
      </c>
      <c r="AX102" s="20"/>
      <c r="AY102" s="7"/>
      <c r="AZ102" s="7"/>
      <c r="BA102" s="7"/>
    </row>
    <row r="103">
      <c r="A103" s="6">
        <v>102.0</v>
      </c>
      <c r="B103" s="7" t="s">
        <v>1926</v>
      </c>
      <c r="C103" s="7" t="s">
        <v>1927</v>
      </c>
      <c r="D103" s="7" t="s">
        <v>1928</v>
      </c>
      <c r="E103" s="7" t="s">
        <v>1929</v>
      </c>
      <c r="F103" s="8">
        <v>2025.0</v>
      </c>
      <c r="G103" s="7" t="s">
        <v>93</v>
      </c>
      <c r="H103" s="7"/>
      <c r="I103" s="7"/>
      <c r="J103" s="7"/>
      <c r="K103" s="8">
        <v>322.0</v>
      </c>
      <c r="L103" s="8">
        <v>326.0</v>
      </c>
      <c r="M103" s="8">
        <v>2.0</v>
      </c>
      <c r="N103" s="7" t="s">
        <v>1930</v>
      </c>
      <c r="O103" s="9" t="s">
        <v>1931</v>
      </c>
      <c r="P103" s="7" t="s">
        <v>1932</v>
      </c>
      <c r="Q103" s="7" t="s">
        <v>1933</v>
      </c>
      <c r="R103" s="7" t="s">
        <v>1934</v>
      </c>
      <c r="S103" s="7" t="s">
        <v>1935</v>
      </c>
      <c r="T103" s="7" t="s">
        <v>1936</v>
      </c>
      <c r="U103" s="7"/>
      <c r="V103" s="7"/>
      <c r="W103" s="7"/>
      <c r="X103" s="7"/>
      <c r="Y103" s="7"/>
      <c r="Z103" s="7"/>
      <c r="AA103" s="7" t="s">
        <v>1937</v>
      </c>
      <c r="AB103" s="7"/>
      <c r="AC103" s="7"/>
      <c r="AD103" s="7" t="s">
        <v>78</v>
      </c>
      <c r="AE103" s="7"/>
      <c r="AF103" s="7" t="s">
        <v>1938</v>
      </c>
      <c r="AG103" s="7" t="s">
        <v>1446</v>
      </c>
      <c r="AH103" s="7" t="s">
        <v>81</v>
      </c>
      <c r="AI103" s="8">
        <v>209640.0</v>
      </c>
      <c r="AJ103" s="8">
        <v>2.6437147E7</v>
      </c>
      <c r="AK103" s="7" t="s">
        <v>1939</v>
      </c>
      <c r="AL103" s="7"/>
      <c r="AM103" s="7"/>
      <c r="AN103" s="7" t="s">
        <v>84</v>
      </c>
      <c r="AO103" s="7" t="s">
        <v>110</v>
      </c>
      <c r="AP103" s="7" t="s">
        <v>86</v>
      </c>
      <c r="AQ103" s="7" t="s">
        <v>87</v>
      </c>
      <c r="AR103" s="7"/>
      <c r="AS103" s="7" t="s">
        <v>4</v>
      </c>
      <c r="AT103" s="10" t="s">
        <v>1940</v>
      </c>
      <c r="AU103" s="7" t="str">
        <f t="shared" si="1"/>
        <v/>
      </c>
      <c r="AV103" s="7"/>
      <c r="AW103" s="7"/>
      <c r="AX103" s="7"/>
      <c r="AY103" s="7"/>
      <c r="AZ103" s="20" t="s">
        <v>2220</v>
      </c>
      <c r="BA103" s="20" t="s">
        <v>2220</v>
      </c>
    </row>
    <row r="104">
      <c r="A104" s="6">
        <v>103.0</v>
      </c>
      <c r="B104" s="7" t="s">
        <v>1941</v>
      </c>
      <c r="C104" s="7" t="s">
        <v>1942</v>
      </c>
      <c r="D104" s="7" t="s">
        <v>1943</v>
      </c>
      <c r="E104" s="7" t="s">
        <v>1944</v>
      </c>
      <c r="F104" s="8">
        <v>2024.0</v>
      </c>
      <c r="G104" s="7" t="s">
        <v>363</v>
      </c>
      <c r="H104" s="8">
        <v>12.0</v>
      </c>
      <c r="I104" s="7"/>
      <c r="J104" s="7"/>
      <c r="K104" s="8">
        <v>78562.0</v>
      </c>
      <c r="L104" s="8">
        <v>78571.0</v>
      </c>
      <c r="M104" s="8">
        <v>7.0</v>
      </c>
      <c r="N104" s="7" t="s">
        <v>1945</v>
      </c>
      <c r="O104" s="9" t="s">
        <v>1946</v>
      </c>
      <c r="P104" s="7" t="s">
        <v>1947</v>
      </c>
      <c r="Q104" s="7" t="s">
        <v>1948</v>
      </c>
      <c r="R104" s="7" t="s">
        <v>1949</v>
      </c>
      <c r="S104" s="7" t="s">
        <v>1950</v>
      </c>
      <c r="T104" s="7" t="s">
        <v>1951</v>
      </c>
      <c r="U104" s="7"/>
      <c r="V104" s="7"/>
      <c r="W104" s="7"/>
      <c r="X104" s="7"/>
      <c r="Y104" s="7"/>
      <c r="Z104" s="7"/>
      <c r="AA104" s="7" t="s">
        <v>1952</v>
      </c>
      <c r="AB104" s="7" t="s">
        <v>1953</v>
      </c>
      <c r="AC104" s="7"/>
      <c r="AD104" s="7" t="s">
        <v>144</v>
      </c>
      <c r="AE104" s="7"/>
      <c r="AF104" s="7"/>
      <c r="AG104" s="7"/>
      <c r="AH104" s="7"/>
      <c r="AI104" s="7"/>
      <c r="AJ104" s="8">
        <v>2.1693536E7</v>
      </c>
      <c r="AK104" s="7"/>
      <c r="AL104" s="7"/>
      <c r="AM104" s="7"/>
      <c r="AN104" s="7" t="s">
        <v>84</v>
      </c>
      <c r="AO104" s="7" t="s">
        <v>363</v>
      </c>
      <c r="AP104" s="7" t="s">
        <v>128</v>
      </c>
      <c r="AQ104" s="7" t="s">
        <v>87</v>
      </c>
      <c r="AR104" s="7" t="s">
        <v>111</v>
      </c>
      <c r="AS104" s="7" t="s">
        <v>4</v>
      </c>
      <c r="AT104" s="10" t="s">
        <v>1954</v>
      </c>
      <c r="AU104" s="7" t="str">
        <f t="shared" si="1"/>
        <v/>
      </c>
      <c r="AV104" s="7"/>
      <c r="AW104" s="7"/>
      <c r="AX104" s="7"/>
      <c r="AY104" s="7"/>
      <c r="AZ104" s="20" t="s">
        <v>2220</v>
      </c>
      <c r="BA104" s="20" t="s">
        <v>2220</v>
      </c>
    </row>
    <row r="105">
      <c r="A105" s="6">
        <v>104.0</v>
      </c>
      <c r="B105" s="7" t="s">
        <v>1955</v>
      </c>
      <c r="C105" s="7" t="s">
        <v>1956</v>
      </c>
      <c r="D105" s="7" t="s">
        <v>1957</v>
      </c>
      <c r="E105" s="7" t="s">
        <v>1958</v>
      </c>
      <c r="F105" s="8">
        <v>2025.0</v>
      </c>
      <c r="G105" s="7" t="s">
        <v>1959</v>
      </c>
      <c r="H105" s="7"/>
      <c r="I105" s="7"/>
      <c r="J105" s="8">
        <v>80.0</v>
      </c>
      <c r="K105" s="7"/>
      <c r="L105" s="7"/>
      <c r="M105" s="8">
        <v>0.0</v>
      </c>
      <c r="N105" s="7" t="s">
        <v>1960</v>
      </c>
      <c r="O105" s="9" t="s">
        <v>1961</v>
      </c>
      <c r="P105" s="7" t="s">
        <v>1962</v>
      </c>
      <c r="Q105" s="7" t="s">
        <v>1963</v>
      </c>
      <c r="R105" s="7" t="s">
        <v>1964</v>
      </c>
      <c r="S105" s="7" t="s">
        <v>1965</v>
      </c>
      <c r="T105" s="7" t="s">
        <v>1966</v>
      </c>
      <c r="U105" s="7"/>
      <c r="V105" s="7"/>
      <c r="W105" s="7"/>
      <c r="X105" s="7"/>
      <c r="Y105" s="7"/>
      <c r="Z105" s="7"/>
      <c r="AA105" s="7" t="s">
        <v>1967</v>
      </c>
      <c r="AB105" s="7" t="s">
        <v>1968</v>
      </c>
      <c r="AC105" s="7" t="s">
        <v>1969</v>
      </c>
      <c r="AD105" s="7" t="s">
        <v>222</v>
      </c>
      <c r="AE105" s="7" t="s">
        <v>1970</v>
      </c>
      <c r="AF105" s="7" t="s">
        <v>1971</v>
      </c>
      <c r="AG105" s="7" t="s">
        <v>1972</v>
      </c>
      <c r="AH105" s="7" t="s">
        <v>1973</v>
      </c>
      <c r="AI105" s="8">
        <v>209510.0</v>
      </c>
      <c r="AJ105" s="7"/>
      <c r="AK105" s="7" t="s">
        <v>1974</v>
      </c>
      <c r="AL105" s="7"/>
      <c r="AM105" s="7"/>
      <c r="AN105" s="7" t="s">
        <v>84</v>
      </c>
      <c r="AO105" s="7" t="s">
        <v>1975</v>
      </c>
      <c r="AP105" s="7" t="s">
        <v>86</v>
      </c>
      <c r="AQ105" s="7" t="s">
        <v>87</v>
      </c>
      <c r="AR105" s="7" t="s">
        <v>205</v>
      </c>
      <c r="AS105" s="7" t="s">
        <v>4</v>
      </c>
      <c r="AT105" s="10" t="s">
        <v>1976</v>
      </c>
      <c r="AU105" s="7" t="str">
        <f t="shared" si="1"/>
        <v/>
      </c>
      <c r="AV105" s="7"/>
      <c r="AW105" s="7"/>
      <c r="AX105" s="7"/>
      <c r="AY105" s="7"/>
      <c r="AZ105" s="20" t="s">
        <v>2220</v>
      </c>
      <c r="BA105" s="20" t="s">
        <v>2220</v>
      </c>
    </row>
    <row r="106">
      <c r="A106" s="6">
        <v>105.0</v>
      </c>
      <c r="B106" s="7" t="s">
        <v>1977</v>
      </c>
      <c r="C106" s="7" t="s">
        <v>1978</v>
      </c>
      <c r="D106" s="7" t="s">
        <v>1979</v>
      </c>
      <c r="E106" s="7" t="s">
        <v>1980</v>
      </c>
      <c r="F106" s="8">
        <v>2024.0</v>
      </c>
      <c r="G106" s="7" t="s">
        <v>1492</v>
      </c>
      <c r="H106" s="7"/>
      <c r="I106" s="7"/>
      <c r="J106" s="7"/>
      <c r="K106" s="8">
        <v>192.0</v>
      </c>
      <c r="L106" s="8">
        <v>203.0</v>
      </c>
      <c r="M106" s="8">
        <v>2.0</v>
      </c>
      <c r="N106" s="7" t="s">
        <v>1981</v>
      </c>
      <c r="O106" s="9" t="s">
        <v>1982</v>
      </c>
      <c r="P106" s="7" t="s">
        <v>1983</v>
      </c>
      <c r="Q106" s="7" t="s">
        <v>1984</v>
      </c>
      <c r="R106" s="7" t="s">
        <v>1985</v>
      </c>
      <c r="S106" s="7" t="s">
        <v>1986</v>
      </c>
      <c r="T106" s="7" t="s">
        <v>1987</v>
      </c>
      <c r="U106" s="7"/>
      <c r="V106" s="7"/>
      <c r="W106" s="7"/>
      <c r="X106" s="7"/>
      <c r="Y106" s="7" t="s">
        <v>1988</v>
      </c>
      <c r="Z106" s="7" t="s">
        <v>1989</v>
      </c>
      <c r="AA106" s="7" t="s">
        <v>1990</v>
      </c>
      <c r="AB106" s="7" t="s">
        <v>1991</v>
      </c>
      <c r="AC106" s="7"/>
      <c r="AD106" s="7" t="s">
        <v>144</v>
      </c>
      <c r="AE106" s="7"/>
      <c r="AF106" s="7" t="s">
        <v>1992</v>
      </c>
      <c r="AG106" s="7" t="s">
        <v>1993</v>
      </c>
      <c r="AH106" s="7" t="s">
        <v>1994</v>
      </c>
      <c r="AI106" s="8">
        <v>202972.0</v>
      </c>
      <c r="AJ106" s="8">
        <v>2.6939177E7</v>
      </c>
      <c r="AK106" s="7" t="s">
        <v>1995</v>
      </c>
      <c r="AL106" s="7"/>
      <c r="AM106" s="7"/>
      <c r="AN106" s="7" t="s">
        <v>84</v>
      </c>
      <c r="AO106" s="7" t="s">
        <v>1507</v>
      </c>
      <c r="AP106" s="7" t="s">
        <v>86</v>
      </c>
      <c r="AQ106" s="7" t="s">
        <v>87</v>
      </c>
      <c r="AR106" s="7"/>
      <c r="AS106" s="7" t="s">
        <v>4</v>
      </c>
      <c r="AT106" s="10" t="s">
        <v>1996</v>
      </c>
      <c r="AU106" s="7" t="str">
        <f t="shared" si="1"/>
        <v/>
      </c>
      <c r="AV106" s="7"/>
      <c r="AW106" s="20" t="s">
        <v>2220</v>
      </c>
      <c r="AX106" s="7"/>
      <c r="AY106" s="7"/>
      <c r="AZ106" s="7"/>
      <c r="BA106" s="7"/>
    </row>
    <row r="107">
      <c r="A107" s="6">
        <v>106.0</v>
      </c>
      <c r="B107" s="7" t="s">
        <v>1997</v>
      </c>
      <c r="C107" s="7" t="s">
        <v>1998</v>
      </c>
      <c r="D107" s="7" t="s">
        <v>1999</v>
      </c>
      <c r="E107" s="7" t="s">
        <v>2000</v>
      </c>
      <c r="F107" s="8">
        <v>2026.0</v>
      </c>
      <c r="G107" s="7" t="s">
        <v>1590</v>
      </c>
      <c r="H107" s="8">
        <v>35.0</v>
      </c>
      <c r="I107" s="8">
        <v>3.0</v>
      </c>
      <c r="J107" s="8">
        <v>82.0</v>
      </c>
      <c r="K107" s="7"/>
      <c r="L107" s="7"/>
      <c r="M107" s="8">
        <v>0.0</v>
      </c>
      <c r="N107" s="7" t="s">
        <v>2001</v>
      </c>
      <c r="O107" s="9" t="s">
        <v>2002</v>
      </c>
      <c r="P107" s="7" t="s">
        <v>2003</v>
      </c>
      <c r="Q107" s="7" t="s">
        <v>2004</v>
      </c>
      <c r="R107" s="7" t="s">
        <v>2005</v>
      </c>
      <c r="S107" s="7" t="s">
        <v>2006</v>
      </c>
      <c r="T107" s="7" t="s">
        <v>2007</v>
      </c>
      <c r="U107" s="7"/>
      <c r="V107" s="7"/>
      <c r="W107" s="7"/>
      <c r="X107" s="7"/>
      <c r="Y107" s="7"/>
      <c r="Z107" s="7"/>
      <c r="AA107" s="7" t="s">
        <v>2008</v>
      </c>
      <c r="AB107" s="7" t="s">
        <v>2009</v>
      </c>
      <c r="AC107" s="7"/>
      <c r="AD107" s="7" t="s">
        <v>222</v>
      </c>
      <c r="AE107" s="7"/>
      <c r="AF107" s="7"/>
      <c r="AG107" s="7"/>
      <c r="AH107" s="7"/>
      <c r="AI107" s="7"/>
      <c r="AJ107" s="7" t="s">
        <v>1600</v>
      </c>
      <c r="AK107" s="7"/>
      <c r="AL107" s="7" t="s">
        <v>1601</v>
      </c>
      <c r="AM107" s="7"/>
      <c r="AN107" s="7" t="s">
        <v>84</v>
      </c>
      <c r="AO107" s="7" t="s">
        <v>1602</v>
      </c>
      <c r="AP107" s="7" t="s">
        <v>128</v>
      </c>
      <c r="AQ107" s="7" t="s">
        <v>87</v>
      </c>
      <c r="AR107" s="7"/>
      <c r="AS107" s="7" t="s">
        <v>4</v>
      </c>
      <c r="AT107" s="10" t="s">
        <v>2010</v>
      </c>
      <c r="AU107" s="7" t="str">
        <f t="shared" si="1"/>
        <v/>
      </c>
      <c r="AV107" s="7"/>
      <c r="AW107" s="20" t="s">
        <v>2220</v>
      </c>
      <c r="AX107" s="7"/>
      <c r="AY107" s="7"/>
      <c r="AZ107" s="7"/>
      <c r="BA107" s="7"/>
    </row>
    <row r="108">
      <c r="A108" s="6">
        <v>107.0</v>
      </c>
      <c r="B108" s="7" t="s">
        <v>2011</v>
      </c>
      <c r="C108" s="7" t="s">
        <v>2012</v>
      </c>
      <c r="D108" s="7" t="s">
        <v>2013</v>
      </c>
      <c r="E108" s="7" t="s">
        <v>2014</v>
      </c>
      <c r="F108" s="8">
        <v>2025.0</v>
      </c>
      <c r="G108" s="7" t="s">
        <v>2015</v>
      </c>
      <c r="H108" s="7"/>
      <c r="I108" s="7"/>
      <c r="J108" s="7"/>
      <c r="K108" s="7"/>
      <c r="L108" s="7"/>
      <c r="M108" s="8">
        <v>0.0</v>
      </c>
      <c r="N108" s="7" t="s">
        <v>2016</v>
      </c>
      <c r="O108" s="9" t="s">
        <v>2017</v>
      </c>
      <c r="P108" s="7" t="s">
        <v>2018</v>
      </c>
      <c r="Q108" s="7" t="s">
        <v>2019</v>
      </c>
      <c r="R108" s="7" t="s">
        <v>2020</v>
      </c>
      <c r="S108" s="7" t="s">
        <v>2021</v>
      </c>
      <c r="T108" s="7" t="s">
        <v>2022</v>
      </c>
      <c r="U108" s="7"/>
      <c r="V108" s="7"/>
      <c r="W108" s="7"/>
      <c r="X108" s="7"/>
      <c r="Y108" s="7"/>
      <c r="Z108" s="7"/>
      <c r="AA108" s="7" t="s">
        <v>2023</v>
      </c>
      <c r="AB108" s="7"/>
      <c r="AC108" s="7"/>
      <c r="AD108" s="7" t="s">
        <v>144</v>
      </c>
      <c r="AE108" s="7"/>
      <c r="AF108" s="7" t="s">
        <v>2024</v>
      </c>
      <c r="AG108" s="7" t="s">
        <v>2025</v>
      </c>
      <c r="AH108" s="7" t="s">
        <v>2026</v>
      </c>
      <c r="AI108" s="8">
        <v>211385.0</v>
      </c>
      <c r="AJ108" s="7"/>
      <c r="AK108" s="7" t="s">
        <v>2027</v>
      </c>
      <c r="AL108" s="7"/>
      <c r="AM108" s="7"/>
      <c r="AN108" s="7" t="s">
        <v>84</v>
      </c>
      <c r="AO108" s="7" t="s">
        <v>2028</v>
      </c>
      <c r="AP108" s="7" t="s">
        <v>86</v>
      </c>
      <c r="AQ108" s="7" t="s">
        <v>87</v>
      </c>
      <c r="AR108" s="7"/>
      <c r="AS108" s="7" t="s">
        <v>4</v>
      </c>
      <c r="AT108" s="10" t="s">
        <v>2029</v>
      </c>
      <c r="AU108" s="7" t="str">
        <f t="shared" si="1"/>
        <v/>
      </c>
      <c r="AV108" s="7"/>
      <c r="AW108" s="7"/>
      <c r="AX108" s="7"/>
      <c r="AY108" s="7"/>
      <c r="AZ108" s="20" t="s">
        <v>2220</v>
      </c>
      <c r="BA108" s="20" t="s">
        <v>2220</v>
      </c>
    </row>
    <row r="109">
      <c r="A109" s="6">
        <v>108.0</v>
      </c>
      <c r="B109" s="7" t="s">
        <v>2030</v>
      </c>
      <c r="C109" s="7" t="s">
        <v>2031</v>
      </c>
      <c r="D109" s="7" t="s">
        <v>2032</v>
      </c>
      <c r="E109" s="7" t="s">
        <v>2033</v>
      </c>
      <c r="F109" s="8">
        <v>2026.0</v>
      </c>
      <c r="G109" s="7" t="s">
        <v>674</v>
      </c>
      <c r="H109" s="7" t="s">
        <v>2034</v>
      </c>
      <c r="I109" s="7"/>
      <c r="J109" s="7"/>
      <c r="K109" s="8">
        <v>294.0</v>
      </c>
      <c r="L109" s="8">
        <v>306.0</v>
      </c>
      <c r="M109" s="8">
        <v>0.0</v>
      </c>
      <c r="N109" s="7" t="s">
        <v>2035</v>
      </c>
      <c r="O109" s="9" t="s">
        <v>2036</v>
      </c>
      <c r="P109" s="7" t="s">
        <v>2037</v>
      </c>
      <c r="Q109" s="7" t="s">
        <v>2038</v>
      </c>
      <c r="R109" s="7" t="s">
        <v>2039</v>
      </c>
      <c r="S109" s="7" t="s">
        <v>2040</v>
      </c>
      <c r="T109" s="7" t="s">
        <v>2041</v>
      </c>
      <c r="U109" s="7"/>
      <c r="V109" s="7"/>
      <c r="W109" s="7"/>
      <c r="X109" s="7"/>
      <c r="Y109" s="7" t="s">
        <v>2042</v>
      </c>
      <c r="Z109" s="7" t="s">
        <v>2043</v>
      </c>
      <c r="AA109" s="7" t="s">
        <v>2044</v>
      </c>
      <c r="AB109" s="7" t="s">
        <v>2045</v>
      </c>
      <c r="AC109" s="7" t="s">
        <v>2046</v>
      </c>
      <c r="AD109" s="7" t="s">
        <v>175</v>
      </c>
      <c r="AE109" s="7"/>
      <c r="AF109" s="7" t="s">
        <v>2047</v>
      </c>
      <c r="AG109" s="7" t="s">
        <v>2048</v>
      </c>
      <c r="AH109" s="7" t="s">
        <v>2049</v>
      </c>
      <c r="AI109" s="8">
        <v>338369.0</v>
      </c>
      <c r="AJ109" s="8">
        <v>3029743.0</v>
      </c>
      <c r="AK109" s="7" t="s">
        <v>2050</v>
      </c>
      <c r="AL109" s="7"/>
      <c r="AM109" s="7"/>
      <c r="AN109" s="7" t="s">
        <v>84</v>
      </c>
      <c r="AO109" s="7" t="s">
        <v>357</v>
      </c>
      <c r="AP109" s="7" t="s">
        <v>86</v>
      </c>
      <c r="AQ109" s="7" t="s">
        <v>87</v>
      </c>
      <c r="AR109" s="7"/>
      <c r="AS109" s="7" t="s">
        <v>4</v>
      </c>
      <c r="AT109" s="10" t="s">
        <v>2051</v>
      </c>
      <c r="AU109" s="7" t="str">
        <f t="shared" si="1"/>
        <v/>
      </c>
      <c r="AV109" s="7"/>
      <c r="AW109" s="7"/>
      <c r="AX109" s="7"/>
      <c r="AY109" s="7"/>
      <c r="AZ109" s="20" t="s">
        <v>2220</v>
      </c>
      <c r="BA109" s="20" t="s">
        <v>2220</v>
      </c>
    </row>
    <row r="110">
      <c r="A110" s="6">
        <v>109.0</v>
      </c>
      <c r="B110" s="7" t="s">
        <v>2052</v>
      </c>
      <c r="C110" s="7" t="s">
        <v>2053</v>
      </c>
      <c r="D110" s="7" t="s">
        <v>2054</v>
      </c>
      <c r="E110" s="7" t="s">
        <v>2055</v>
      </c>
      <c r="F110" s="8">
        <v>2025.0</v>
      </c>
      <c r="G110" s="7" t="s">
        <v>1199</v>
      </c>
      <c r="H110" s="8">
        <v>51.0</v>
      </c>
      <c r="I110" s="8">
        <v>1.0</v>
      </c>
      <c r="J110" s="7"/>
      <c r="K110" s="8">
        <v>192.0</v>
      </c>
      <c r="L110" s="8">
        <v>205.0</v>
      </c>
      <c r="M110" s="8">
        <v>4.0</v>
      </c>
      <c r="N110" s="7" t="s">
        <v>2056</v>
      </c>
      <c r="O110" s="9" t="s">
        <v>2057</v>
      </c>
      <c r="P110" s="7" t="s">
        <v>2058</v>
      </c>
      <c r="Q110" s="7" t="s">
        <v>2059</v>
      </c>
      <c r="R110" s="7" t="s">
        <v>2060</v>
      </c>
      <c r="S110" s="7" t="s">
        <v>2061</v>
      </c>
      <c r="T110" s="7" t="s">
        <v>2062</v>
      </c>
      <c r="U110" s="7"/>
      <c r="V110" s="7"/>
      <c r="W110" s="7"/>
      <c r="X110" s="7"/>
      <c r="Y110" s="7" t="s">
        <v>2063</v>
      </c>
      <c r="Z110" s="7" t="s">
        <v>2064</v>
      </c>
      <c r="AA110" s="7" t="s">
        <v>2065</v>
      </c>
      <c r="AB110" s="7" t="s">
        <v>2066</v>
      </c>
      <c r="AC110" s="7"/>
      <c r="AD110" s="7" t="s">
        <v>144</v>
      </c>
      <c r="AE110" s="7"/>
      <c r="AF110" s="7"/>
      <c r="AG110" s="7"/>
      <c r="AH110" s="7"/>
      <c r="AI110" s="7"/>
      <c r="AJ110" s="8">
        <v>985589.0</v>
      </c>
      <c r="AK110" s="7"/>
      <c r="AL110" s="7" t="s">
        <v>1211</v>
      </c>
      <c r="AM110" s="7"/>
      <c r="AN110" s="7" t="s">
        <v>84</v>
      </c>
      <c r="AO110" s="7" t="s">
        <v>1212</v>
      </c>
      <c r="AP110" s="7" t="s">
        <v>128</v>
      </c>
      <c r="AQ110" s="7" t="s">
        <v>87</v>
      </c>
      <c r="AR110" s="7"/>
      <c r="AS110" s="7" t="s">
        <v>4</v>
      </c>
      <c r="AT110" s="10" t="s">
        <v>2067</v>
      </c>
      <c r="AU110" s="7" t="str">
        <f t="shared" si="1"/>
        <v/>
      </c>
      <c r="AV110" s="7"/>
      <c r="AW110" s="20" t="s">
        <v>2220</v>
      </c>
      <c r="AX110" s="7"/>
      <c r="AY110" s="7"/>
      <c r="AZ110" s="7"/>
      <c r="BA110" s="7"/>
    </row>
    <row r="111">
      <c r="A111" s="6">
        <v>110.0</v>
      </c>
      <c r="B111" s="7" t="s">
        <v>2068</v>
      </c>
      <c r="C111" s="7" t="s">
        <v>2069</v>
      </c>
      <c r="D111" s="7" t="s">
        <v>2070</v>
      </c>
      <c r="E111" s="7" t="s">
        <v>2071</v>
      </c>
      <c r="F111" s="8">
        <v>2024.0</v>
      </c>
      <c r="G111" s="7" t="s">
        <v>1199</v>
      </c>
      <c r="H111" s="8">
        <v>50.0</v>
      </c>
      <c r="I111" s="8">
        <v>6.0</v>
      </c>
      <c r="J111" s="7"/>
      <c r="K111" s="8">
        <v>1548.0</v>
      </c>
      <c r="L111" s="8">
        <v>1584.0</v>
      </c>
      <c r="M111" s="8">
        <v>91.0</v>
      </c>
      <c r="N111" s="7" t="s">
        <v>2072</v>
      </c>
      <c r="O111" s="9" t="s">
        <v>2073</v>
      </c>
      <c r="P111" s="7" t="s">
        <v>2074</v>
      </c>
      <c r="Q111" s="7" t="s">
        <v>2075</v>
      </c>
      <c r="R111" s="7" t="s">
        <v>2076</v>
      </c>
      <c r="S111" s="7" t="s">
        <v>2077</v>
      </c>
      <c r="T111" s="7" t="s">
        <v>2078</v>
      </c>
      <c r="U111" s="7"/>
      <c r="V111" s="7"/>
      <c r="W111" s="7"/>
      <c r="X111" s="7"/>
      <c r="Y111" s="7"/>
      <c r="Z111" s="7"/>
      <c r="AA111" s="7" t="s">
        <v>2079</v>
      </c>
      <c r="AB111" s="7" t="s">
        <v>2080</v>
      </c>
      <c r="AC111" s="7"/>
      <c r="AD111" s="7" t="s">
        <v>144</v>
      </c>
      <c r="AE111" s="7"/>
      <c r="AF111" s="7"/>
      <c r="AG111" s="7"/>
      <c r="AH111" s="7"/>
      <c r="AI111" s="7"/>
      <c r="AJ111" s="8">
        <v>985589.0</v>
      </c>
      <c r="AK111" s="7"/>
      <c r="AL111" s="7" t="s">
        <v>1211</v>
      </c>
      <c r="AM111" s="7"/>
      <c r="AN111" s="7" t="s">
        <v>84</v>
      </c>
      <c r="AO111" s="7" t="s">
        <v>1212</v>
      </c>
      <c r="AP111" s="7" t="s">
        <v>128</v>
      </c>
      <c r="AQ111" s="7" t="s">
        <v>87</v>
      </c>
      <c r="AR111" s="7" t="s">
        <v>395</v>
      </c>
      <c r="AS111" s="7" t="s">
        <v>4</v>
      </c>
      <c r="AT111" s="10" t="s">
        <v>2081</v>
      </c>
      <c r="AU111" s="7" t="str">
        <f t="shared" si="1"/>
        <v/>
      </c>
      <c r="AV111" s="7"/>
      <c r="AW111" s="20" t="s">
        <v>2220</v>
      </c>
      <c r="AX111" s="7"/>
      <c r="AY111" s="7"/>
      <c r="AZ111" s="7"/>
      <c r="BA111" s="7"/>
    </row>
    <row r="112">
      <c r="A112" s="6">
        <v>111.0</v>
      </c>
      <c r="B112" s="7" t="s">
        <v>2082</v>
      </c>
      <c r="C112" s="7" t="s">
        <v>2083</v>
      </c>
      <c r="D112" s="8">
        <v>5.7215224368E10</v>
      </c>
      <c r="E112" s="7" t="s">
        <v>2084</v>
      </c>
      <c r="F112" s="8">
        <v>2024.0</v>
      </c>
      <c r="G112" s="7" t="s">
        <v>68</v>
      </c>
      <c r="H112" s="7"/>
      <c r="I112" s="7"/>
      <c r="J112" s="7"/>
      <c r="K112" s="8">
        <v>159.0</v>
      </c>
      <c r="L112" s="8">
        <v>161.0</v>
      </c>
      <c r="M112" s="8">
        <v>2.0</v>
      </c>
      <c r="N112" s="7" t="s">
        <v>2085</v>
      </c>
      <c r="O112" s="9" t="s">
        <v>2086</v>
      </c>
      <c r="P112" s="7" t="s">
        <v>2087</v>
      </c>
      <c r="Q112" s="7" t="s">
        <v>2088</v>
      </c>
      <c r="R112" s="7" t="s">
        <v>2089</v>
      </c>
      <c r="S112" s="7" t="s">
        <v>2090</v>
      </c>
      <c r="T112" s="7" t="s">
        <v>2091</v>
      </c>
      <c r="U112" s="7"/>
      <c r="V112" s="7"/>
      <c r="W112" s="7"/>
      <c r="X112" s="7"/>
      <c r="Y112" s="7"/>
      <c r="Z112" s="7"/>
      <c r="AA112" s="7" t="s">
        <v>2092</v>
      </c>
      <c r="AB112" s="7" t="s">
        <v>2093</v>
      </c>
      <c r="AC112" s="7"/>
      <c r="AD112" s="7" t="s">
        <v>78</v>
      </c>
      <c r="AE112" s="7" t="s">
        <v>810</v>
      </c>
      <c r="AF112" s="7" t="s">
        <v>811</v>
      </c>
      <c r="AG112" s="7" t="s">
        <v>732</v>
      </c>
      <c r="AH112" s="7" t="s">
        <v>108</v>
      </c>
      <c r="AI112" s="8">
        <v>199803.0</v>
      </c>
      <c r="AJ112" s="8">
        <v>2705257.0</v>
      </c>
      <c r="AK112" s="7" t="s">
        <v>812</v>
      </c>
      <c r="AL112" s="7" t="s">
        <v>83</v>
      </c>
      <c r="AM112" s="7"/>
      <c r="AN112" s="7" t="s">
        <v>84</v>
      </c>
      <c r="AO112" s="7" t="s">
        <v>85</v>
      </c>
      <c r="AP112" s="7" t="s">
        <v>86</v>
      </c>
      <c r="AQ112" s="7" t="s">
        <v>87</v>
      </c>
      <c r="AR112" s="7" t="s">
        <v>205</v>
      </c>
      <c r="AS112" s="7" t="s">
        <v>4</v>
      </c>
      <c r="AT112" s="10" t="s">
        <v>2094</v>
      </c>
      <c r="AU112" s="7" t="str">
        <f t="shared" si="1"/>
        <v/>
      </c>
      <c r="AV112" s="7"/>
      <c r="AW112" s="20" t="s">
        <v>2220</v>
      </c>
      <c r="AX112" s="7"/>
      <c r="AY112" s="7"/>
      <c r="AZ112" s="7"/>
      <c r="BA112" s="7"/>
    </row>
    <row r="113">
      <c r="A113" s="6">
        <v>112.0</v>
      </c>
      <c r="B113" s="7" t="s">
        <v>2095</v>
      </c>
      <c r="C113" s="7" t="s">
        <v>2096</v>
      </c>
      <c r="D113" s="7" t="s">
        <v>2097</v>
      </c>
      <c r="E113" s="7" t="s">
        <v>2098</v>
      </c>
      <c r="F113" s="8">
        <v>2025.0</v>
      </c>
      <c r="G113" s="7" t="s">
        <v>2099</v>
      </c>
      <c r="H113" s="7"/>
      <c r="I113" s="7"/>
      <c r="J113" s="7"/>
      <c r="K113" s="7"/>
      <c r="L113" s="7"/>
      <c r="M113" s="8">
        <v>0.0</v>
      </c>
      <c r="N113" s="7" t="s">
        <v>2100</v>
      </c>
      <c r="O113" s="9" t="s">
        <v>2101</v>
      </c>
      <c r="P113" s="7" t="s">
        <v>2102</v>
      </c>
      <c r="Q113" s="7" t="s">
        <v>2103</v>
      </c>
      <c r="R113" s="7" t="s">
        <v>2104</v>
      </c>
      <c r="S113" s="7" t="s">
        <v>2105</v>
      </c>
      <c r="T113" s="7" t="s">
        <v>2106</v>
      </c>
      <c r="U113" s="7"/>
      <c r="V113" s="7"/>
      <c r="W113" s="7"/>
      <c r="X113" s="7"/>
      <c r="Y113" s="7" t="s">
        <v>2107</v>
      </c>
      <c r="Z113" s="7" t="s">
        <v>2108</v>
      </c>
      <c r="AA113" s="7" t="s">
        <v>2109</v>
      </c>
      <c r="AB113" s="7"/>
      <c r="AC113" s="7"/>
      <c r="AD113" s="7" t="s">
        <v>144</v>
      </c>
      <c r="AE113" s="7"/>
      <c r="AF113" s="7" t="s">
        <v>2110</v>
      </c>
      <c r="AG113" s="7" t="s">
        <v>2111</v>
      </c>
      <c r="AH113" s="7" t="s">
        <v>2112</v>
      </c>
      <c r="AI113" s="8">
        <v>211550.0</v>
      </c>
      <c r="AJ113" s="7"/>
      <c r="AK113" s="7" t="s">
        <v>2113</v>
      </c>
      <c r="AL113" s="7"/>
      <c r="AM113" s="7"/>
      <c r="AN113" s="7" t="s">
        <v>84</v>
      </c>
      <c r="AO113" s="7" t="s">
        <v>2114</v>
      </c>
      <c r="AP113" s="7" t="s">
        <v>86</v>
      </c>
      <c r="AQ113" s="7" t="s">
        <v>87</v>
      </c>
      <c r="AR113" s="7"/>
      <c r="AS113" s="7" t="s">
        <v>4</v>
      </c>
      <c r="AT113" s="10" t="s">
        <v>2115</v>
      </c>
      <c r="AU113" s="7" t="str">
        <f t="shared" si="1"/>
        <v/>
      </c>
      <c r="AV113" s="7"/>
      <c r="AW113" s="7"/>
      <c r="AX113" s="20" t="s">
        <v>2220</v>
      </c>
      <c r="AY113" s="7"/>
      <c r="AZ113" s="7"/>
      <c r="BA113" s="7"/>
    </row>
    <row r="114">
      <c r="A114" s="6">
        <v>113.0</v>
      </c>
      <c r="B114" s="7" t="s">
        <v>2116</v>
      </c>
      <c r="C114" s="7" t="s">
        <v>2117</v>
      </c>
      <c r="D114" s="7" t="s">
        <v>2118</v>
      </c>
      <c r="E114" s="7" t="s">
        <v>2119</v>
      </c>
      <c r="F114" s="8">
        <v>2023.0</v>
      </c>
      <c r="G114" s="7" t="s">
        <v>2120</v>
      </c>
      <c r="H114" s="8">
        <v>25.0</v>
      </c>
      <c r="I114" s="8">
        <v>6.0</v>
      </c>
      <c r="J114" s="8">
        <v>888.0</v>
      </c>
      <c r="K114" s="7"/>
      <c r="L114" s="7"/>
      <c r="M114" s="8">
        <v>109.0</v>
      </c>
      <c r="N114" s="7" t="s">
        <v>2121</v>
      </c>
      <c r="O114" s="9" t="s">
        <v>2122</v>
      </c>
      <c r="P114" s="7" t="s">
        <v>2123</v>
      </c>
      <c r="Q114" s="7" t="s">
        <v>2124</v>
      </c>
      <c r="R114" s="7" t="s">
        <v>2125</v>
      </c>
      <c r="S114" s="7" t="s">
        <v>2126</v>
      </c>
      <c r="T114" s="7"/>
      <c r="U114" s="7"/>
      <c r="V114" s="7"/>
      <c r="W114" s="7"/>
      <c r="X114" s="7"/>
      <c r="Y114" s="7" t="s">
        <v>2127</v>
      </c>
      <c r="Z114" s="7" t="s">
        <v>2128</v>
      </c>
      <c r="AA114" s="7" t="s">
        <v>2129</v>
      </c>
      <c r="AB114" s="7" t="s">
        <v>2130</v>
      </c>
      <c r="AC114" s="7"/>
      <c r="AD114" s="7" t="s">
        <v>2131</v>
      </c>
      <c r="AE114" s="7"/>
      <c r="AF114" s="7"/>
      <c r="AG114" s="7"/>
      <c r="AH114" s="7"/>
      <c r="AI114" s="7"/>
      <c r="AJ114" s="8">
        <v>1.09943E7</v>
      </c>
      <c r="AK114" s="7"/>
      <c r="AL114" s="7"/>
      <c r="AM114" s="7"/>
      <c r="AN114" s="7" t="s">
        <v>84</v>
      </c>
      <c r="AO114" s="7" t="s">
        <v>2120</v>
      </c>
      <c r="AP114" s="7" t="s">
        <v>433</v>
      </c>
      <c r="AQ114" s="7" t="s">
        <v>87</v>
      </c>
      <c r="AR114" s="7" t="s">
        <v>111</v>
      </c>
      <c r="AS114" s="7" t="s">
        <v>4</v>
      </c>
      <c r="AT114" s="10" t="s">
        <v>2132</v>
      </c>
      <c r="AU114" s="7" t="str">
        <f t="shared" si="1"/>
        <v/>
      </c>
      <c r="AV114" s="7"/>
      <c r="AW114" s="20" t="s">
        <v>2220</v>
      </c>
      <c r="AX114" s="7"/>
      <c r="AY114" s="7"/>
      <c r="AZ114" s="7"/>
      <c r="BA114" s="7"/>
    </row>
    <row r="115">
      <c r="A115" s="6">
        <v>114.0</v>
      </c>
      <c r="B115" s="7" t="s">
        <v>2133</v>
      </c>
      <c r="C115" s="7" t="s">
        <v>2134</v>
      </c>
      <c r="D115" s="7" t="s">
        <v>2135</v>
      </c>
      <c r="E115" s="7" t="s">
        <v>2136</v>
      </c>
      <c r="F115" s="8">
        <v>2024.0</v>
      </c>
      <c r="G115" s="7" t="s">
        <v>1743</v>
      </c>
      <c r="H115" s="7"/>
      <c r="I115" s="7"/>
      <c r="J115" s="7"/>
      <c r="K115" s="8">
        <v>100.0</v>
      </c>
      <c r="L115" s="8">
        <v>109.0</v>
      </c>
      <c r="M115" s="8">
        <v>19.0</v>
      </c>
      <c r="N115" s="7" t="s">
        <v>2137</v>
      </c>
      <c r="O115" s="9" t="s">
        <v>2138</v>
      </c>
      <c r="P115" s="7" t="s">
        <v>2139</v>
      </c>
      <c r="Q115" s="7" t="s">
        <v>2140</v>
      </c>
      <c r="R115" s="7" t="s">
        <v>2141</v>
      </c>
      <c r="S115" s="7" t="s">
        <v>2142</v>
      </c>
      <c r="T115" s="7" t="s">
        <v>2143</v>
      </c>
      <c r="U115" s="7"/>
      <c r="V115" s="7"/>
      <c r="W115" s="7"/>
      <c r="X115" s="7"/>
      <c r="Y115" s="7"/>
      <c r="Z115" s="7"/>
      <c r="AA115" s="7" t="s">
        <v>2144</v>
      </c>
      <c r="AB115" s="7"/>
      <c r="AC115" s="7"/>
      <c r="AD115" s="7" t="s">
        <v>222</v>
      </c>
      <c r="AE115" s="7"/>
      <c r="AF115" s="7" t="s">
        <v>1746</v>
      </c>
      <c r="AG115" s="7" t="s">
        <v>1747</v>
      </c>
      <c r="AH115" s="7" t="s">
        <v>1748</v>
      </c>
      <c r="AI115" s="8">
        <v>200316.0</v>
      </c>
      <c r="AJ115" s="7"/>
      <c r="AK115" s="7" t="s">
        <v>1749</v>
      </c>
      <c r="AL115" s="7"/>
      <c r="AM115" s="7"/>
      <c r="AN115" s="7" t="s">
        <v>84</v>
      </c>
      <c r="AO115" s="7" t="s">
        <v>1750</v>
      </c>
      <c r="AP115" s="7" t="s">
        <v>86</v>
      </c>
      <c r="AQ115" s="7" t="s">
        <v>87</v>
      </c>
      <c r="AR115" s="7"/>
      <c r="AS115" s="7" t="s">
        <v>4</v>
      </c>
      <c r="AT115" s="10" t="s">
        <v>2145</v>
      </c>
      <c r="AU115" s="7" t="str">
        <f t="shared" si="1"/>
        <v/>
      </c>
      <c r="AV115" s="7"/>
      <c r="AW115" s="7"/>
      <c r="AX115" s="7"/>
      <c r="AY115" s="7"/>
      <c r="AZ115" s="20" t="s">
        <v>2220</v>
      </c>
      <c r="BA115" s="20" t="s">
        <v>2220</v>
      </c>
    </row>
    <row r="116">
      <c r="A116" s="6">
        <v>115.0</v>
      </c>
      <c r="B116" s="7" t="s">
        <v>2146</v>
      </c>
      <c r="C116" s="7" t="s">
        <v>2147</v>
      </c>
      <c r="D116" s="7" t="s">
        <v>2148</v>
      </c>
      <c r="E116" s="7" t="s">
        <v>2149</v>
      </c>
      <c r="F116" s="8">
        <v>2024.0</v>
      </c>
      <c r="G116" s="7" t="s">
        <v>170</v>
      </c>
      <c r="H116" s="7" t="s">
        <v>2150</v>
      </c>
      <c r="I116" s="7"/>
      <c r="J116" s="7"/>
      <c r="K116" s="8">
        <v>48.0</v>
      </c>
      <c r="L116" s="8">
        <v>54.0</v>
      </c>
      <c r="M116" s="8">
        <v>5.0</v>
      </c>
      <c r="N116" s="7" t="s">
        <v>2151</v>
      </c>
      <c r="O116" s="9" t="s">
        <v>2152</v>
      </c>
      <c r="P116" s="7" t="s">
        <v>2153</v>
      </c>
      <c r="Q116" s="7" t="s">
        <v>2154</v>
      </c>
      <c r="R116" s="7" t="s">
        <v>2155</v>
      </c>
      <c r="S116" s="7" t="s">
        <v>2156</v>
      </c>
      <c r="T116" s="7" t="s">
        <v>2157</v>
      </c>
      <c r="U116" s="7"/>
      <c r="V116" s="7"/>
      <c r="W116" s="7"/>
      <c r="X116" s="7"/>
      <c r="Y116" s="7"/>
      <c r="Z116" s="7"/>
      <c r="AA116" s="7" t="s">
        <v>2158</v>
      </c>
      <c r="AB116" s="7" t="s">
        <v>2159</v>
      </c>
      <c r="AC116" s="7" t="s">
        <v>2160</v>
      </c>
      <c r="AD116" s="7" t="s">
        <v>175</v>
      </c>
      <c r="AE116" s="7"/>
      <c r="AF116" s="7" t="s">
        <v>2161</v>
      </c>
      <c r="AG116" s="7" t="s">
        <v>2162</v>
      </c>
      <c r="AH116" s="7" t="s">
        <v>2163</v>
      </c>
      <c r="AI116" s="8">
        <v>305169.0</v>
      </c>
      <c r="AJ116" s="8">
        <v>1.8650929E7</v>
      </c>
      <c r="AK116" s="7" t="s">
        <v>2164</v>
      </c>
      <c r="AL116" s="7"/>
      <c r="AM116" s="7"/>
      <c r="AN116" s="7" t="s">
        <v>84</v>
      </c>
      <c r="AO116" s="7" t="s">
        <v>179</v>
      </c>
      <c r="AP116" s="7" t="s">
        <v>86</v>
      </c>
      <c r="AQ116" s="7" t="s">
        <v>87</v>
      </c>
      <c r="AR116" s="7"/>
      <c r="AS116" s="7" t="s">
        <v>4</v>
      </c>
      <c r="AT116" s="10" t="s">
        <v>2165</v>
      </c>
      <c r="AU116" s="7" t="str">
        <f t="shared" si="1"/>
        <v/>
      </c>
      <c r="AV116" s="7"/>
      <c r="AW116" s="20" t="s">
        <v>2220</v>
      </c>
      <c r="AX116" s="7"/>
      <c r="AY116" s="7"/>
      <c r="AZ116" s="7"/>
      <c r="BA116" s="7"/>
    </row>
    <row r="117">
      <c r="A117" s="6">
        <v>116.0</v>
      </c>
      <c r="B117" s="7" t="s">
        <v>2166</v>
      </c>
      <c r="C117" s="7" t="s">
        <v>2167</v>
      </c>
      <c r="D117" s="7" t="s">
        <v>2168</v>
      </c>
      <c r="E117" s="7" t="s">
        <v>2169</v>
      </c>
      <c r="F117" s="8">
        <v>2023.0</v>
      </c>
      <c r="G117" s="7" t="s">
        <v>2170</v>
      </c>
      <c r="H117" s="7"/>
      <c r="I117" s="7"/>
      <c r="J117" s="7"/>
      <c r="K117" s="8">
        <v>219.0</v>
      </c>
      <c r="L117" s="8">
        <v>244.0</v>
      </c>
      <c r="M117" s="8">
        <v>1.0</v>
      </c>
      <c r="N117" s="7"/>
      <c r="O117" s="9" t="s">
        <v>2171</v>
      </c>
      <c r="P117" s="7" t="s">
        <v>2172</v>
      </c>
      <c r="Q117" s="7" t="s">
        <v>2173</v>
      </c>
      <c r="R117" s="7" t="s">
        <v>2174</v>
      </c>
      <c r="S117" s="7"/>
      <c r="T117" s="7" t="s">
        <v>2175</v>
      </c>
      <c r="U117" s="7"/>
      <c r="V117" s="7"/>
      <c r="W117" s="7"/>
      <c r="X117" s="7"/>
      <c r="Y117" s="7"/>
      <c r="Z117" s="7"/>
      <c r="AA117" s="7" t="s">
        <v>2176</v>
      </c>
      <c r="AB117" s="7"/>
      <c r="AC117" s="7" t="s">
        <v>2177</v>
      </c>
      <c r="AD117" s="7" t="s">
        <v>451</v>
      </c>
      <c r="AE117" s="7"/>
      <c r="AF117" s="7" t="s">
        <v>2178</v>
      </c>
      <c r="AG117" s="7" t="s">
        <v>2179</v>
      </c>
      <c r="AH117" s="7" t="s">
        <v>1095</v>
      </c>
      <c r="AI117" s="8">
        <v>196550.0</v>
      </c>
      <c r="AJ117" s="7"/>
      <c r="AK117" s="7" t="s">
        <v>2180</v>
      </c>
      <c r="AL117" s="7"/>
      <c r="AM117" s="7"/>
      <c r="AN117" s="7" t="s">
        <v>84</v>
      </c>
      <c r="AO117" s="7" t="s">
        <v>2181</v>
      </c>
      <c r="AP117" s="7" t="s">
        <v>86</v>
      </c>
      <c r="AQ117" s="7" t="s">
        <v>87</v>
      </c>
      <c r="AR117" s="7"/>
      <c r="AS117" s="7" t="s">
        <v>4</v>
      </c>
      <c r="AT117" s="10" t="s">
        <v>2182</v>
      </c>
      <c r="AU117" s="7" t="str">
        <f t="shared" si="1"/>
        <v/>
      </c>
      <c r="AV117" s="7"/>
      <c r="AW117" s="20" t="s">
        <v>2220</v>
      </c>
      <c r="AX117" s="7"/>
      <c r="AY117" s="7"/>
      <c r="AZ117" s="7"/>
      <c r="BA117" s="7"/>
    </row>
    <row r="118">
      <c r="A118" s="6">
        <v>117.0</v>
      </c>
      <c r="B118" s="7" t="s">
        <v>2183</v>
      </c>
      <c r="C118" s="7" t="s">
        <v>2184</v>
      </c>
      <c r="D118" s="7" t="s">
        <v>2185</v>
      </c>
      <c r="E118" s="7" t="s">
        <v>2186</v>
      </c>
      <c r="F118" s="8">
        <v>2025.0</v>
      </c>
      <c r="G118" s="7" t="s">
        <v>1123</v>
      </c>
      <c r="H118" s="7"/>
      <c r="I118" s="7"/>
      <c r="J118" s="7"/>
      <c r="K118" s="8">
        <v>467.0</v>
      </c>
      <c r="L118" s="8">
        <v>477.0</v>
      </c>
      <c r="M118" s="8">
        <v>0.0</v>
      </c>
      <c r="N118" s="7" t="s">
        <v>2187</v>
      </c>
      <c r="O118" s="9" t="s">
        <v>2188</v>
      </c>
      <c r="P118" s="7" t="s">
        <v>2189</v>
      </c>
      <c r="Q118" s="7" t="s">
        <v>2190</v>
      </c>
      <c r="R118" s="7" t="s">
        <v>2191</v>
      </c>
      <c r="S118" s="7" t="s">
        <v>2192</v>
      </c>
      <c r="T118" s="7" t="s">
        <v>2193</v>
      </c>
      <c r="U118" s="7"/>
      <c r="V118" s="7"/>
      <c r="W118" s="7"/>
      <c r="X118" s="7"/>
      <c r="Y118" s="7"/>
      <c r="Z118" s="7"/>
      <c r="AA118" s="7" t="s">
        <v>2194</v>
      </c>
      <c r="AB118" s="7"/>
      <c r="AC118" s="7"/>
      <c r="AD118" s="7" t="s">
        <v>78</v>
      </c>
      <c r="AE118" s="7"/>
      <c r="AF118" s="7" t="s">
        <v>1132</v>
      </c>
      <c r="AG118" s="7" t="s">
        <v>1133</v>
      </c>
      <c r="AH118" s="7" t="s">
        <v>1134</v>
      </c>
      <c r="AI118" s="8">
        <v>219070.0</v>
      </c>
      <c r="AJ118" s="8">
        <v>1.949377E7</v>
      </c>
      <c r="AK118" s="7" t="s">
        <v>1135</v>
      </c>
      <c r="AL118" s="7"/>
      <c r="AM118" s="7"/>
      <c r="AN118" s="7" t="s">
        <v>84</v>
      </c>
      <c r="AO118" s="7" t="s">
        <v>1136</v>
      </c>
      <c r="AP118" s="7" t="s">
        <v>86</v>
      </c>
      <c r="AQ118" s="7" t="s">
        <v>87</v>
      </c>
      <c r="AR118" s="7"/>
      <c r="AS118" s="7" t="s">
        <v>4</v>
      </c>
      <c r="AT118" s="10" t="s">
        <v>2195</v>
      </c>
      <c r="AU118" s="7" t="str">
        <f t="shared" si="1"/>
        <v/>
      </c>
      <c r="AV118" s="7"/>
      <c r="AW118" s="7"/>
      <c r="AX118" s="7"/>
      <c r="AY118" s="7"/>
      <c r="AZ118" s="20" t="s">
        <v>2220</v>
      </c>
      <c r="BA118" s="20" t="s">
        <v>2220</v>
      </c>
    </row>
    <row r="119">
      <c r="A119" s="6">
        <v>118.0</v>
      </c>
      <c r="B119" s="7"/>
      <c r="C119" s="7"/>
      <c r="D119" s="7"/>
      <c r="E119" s="7" t="s">
        <v>1654</v>
      </c>
      <c r="F119" s="8">
        <v>2025.0</v>
      </c>
      <c r="G119" s="7" t="s">
        <v>759</v>
      </c>
      <c r="H119" s="7" t="s">
        <v>2196</v>
      </c>
      <c r="I119" s="7"/>
      <c r="J119" s="7"/>
      <c r="K119" s="7"/>
      <c r="L119" s="7"/>
      <c r="M119" s="8">
        <v>0.0</v>
      </c>
      <c r="N119" s="7"/>
      <c r="O119" s="9" t="s">
        <v>2197</v>
      </c>
      <c r="P119" s="7"/>
      <c r="Q119" s="7"/>
      <c r="R119" s="7" t="s">
        <v>1740</v>
      </c>
      <c r="S119" s="7"/>
      <c r="T119" s="7"/>
      <c r="U119" s="7"/>
      <c r="V119" s="7"/>
      <c r="W119" s="7"/>
      <c r="X119" s="7"/>
      <c r="Y119" s="7"/>
      <c r="Z119" s="7"/>
      <c r="AA119" s="7"/>
      <c r="AB119" s="7"/>
      <c r="AC119" s="7" t="s">
        <v>770</v>
      </c>
      <c r="AD119" s="7" t="s">
        <v>175</v>
      </c>
      <c r="AE119" s="7"/>
      <c r="AF119" s="7" t="s">
        <v>1654</v>
      </c>
      <c r="AG119" s="7" t="s">
        <v>1655</v>
      </c>
      <c r="AH119" s="7" t="s">
        <v>1656</v>
      </c>
      <c r="AI119" s="8">
        <v>337239.0</v>
      </c>
      <c r="AJ119" s="8">
        <v>2.367337E7</v>
      </c>
      <c r="AK119" s="7" t="s">
        <v>2198</v>
      </c>
      <c r="AL119" s="7"/>
      <c r="AM119" s="7"/>
      <c r="AN119" s="7" t="s">
        <v>84</v>
      </c>
      <c r="AO119" s="7" t="s">
        <v>775</v>
      </c>
      <c r="AP119" s="7" t="s">
        <v>180</v>
      </c>
      <c r="AQ119" s="7" t="s">
        <v>87</v>
      </c>
      <c r="AR119" s="7"/>
      <c r="AS119" s="7" t="s">
        <v>4</v>
      </c>
      <c r="AT119" s="10" t="s">
        <v>2199</v>
      </c>
      <c r="AU119" s="7" t="str">
        <f t="shared" si="1"/>
        <v>X</v>
      </c>
      <c r="AV119" s="7"/>
      <c r="AW119" s="7"/>
      <c r="AX119" s="7"/>
      <c r="AY119" s="7"/>
      <c r="AZ119" s="7"/>
      <c r="BA119" s="7"/>
    </row>
    <row r="120">
      <c r="A120" s="11">
        <v>119.0</v>
      </c>
      <c r="B120" s="12" t="s">
        <v>2200</v>
      </c>
      <c r="C120" s="12" t="s">
        <v>2201</v>
      </c>
      <c r="D120" s="12" t="s">
        <v>2202</v>
      </c>
      <c r="E120" s="12" t="s">
        <v>2203</v>
      </c>
      <c r="F120" s="13">
        <v>2025.0</v>
      </c>
      <c r="G120" s="12" t="s">
        <v>211</v>
      </c>
      <c r="H120" s="12"/>
      <c r="I120" s="12"/>
      <c r="J120" s="12"/>
      <c r="K120" s="13">
        <v>308.0</v>
      </c>
      <c r="L120" s="13">
        <v>318.0</v>
      </c>
      <c r="M120" s="13">
        <v>0.0</v>
      </c>
      <c r="N120" s="12" t="s">
        <v>2204</v>
      </c>
      <c r="O120" s="14" t="s">
        <v>2205</v>
      </c>
      <c r="P120" s="12" t="s">
        <v>2206</v>
      </c>
      <c r="Q120" s="12" t="s">
        <v>2207</v>
      </c>
      <c r="R120" s="12" t="s">
        <v>2208</v>
      </c>
      <c r="S120" s="12"/>
      <c r="T120" s="12" t="s">
        <v>2209</v>
      </c>
      <c r="U120" s="12"/>
      <c r="V120" s="12"/>
      <c r="W120" s="12"/>
      <c r="X120" s="12"/>
      <c r="Y120" s="12"/>
      <c r="Z120" s="12"/>
      <c r="AA120" s="12" t="s">
        <v>2210</v>
      </c>
      <c r="AB120" s="12" t="s">
        <v>2211</v>
      </c>
      <c r="AC120" s="12" t="s">
        <v>221</v>
      </c>
      <c r="AD120" s="12" t="s">
        <v>222</v>
      </c>
      <c r="AE120" s="12" t="s">
        <v>223</v>
      </c>
      <c r="AF120" s="12" t="s">
        <v>224</v>
      </c>
      <c r="AG120" s="12" t="s">
        <v>225</v>
      </c>
      <c r="AH120" s="12" t="s">
        <v>226</v>
      </c>
      <c r="AI120" s="13">
        <v>211130.0</v>
      </c>
      <c r="AJ120" s="13">
        <v>1.5397521E7</v>
      </c>
      <c r="AK120" s="12" t="s">
        <v>227</v>
      </c>
      <c r="AL120" s="12"/>
      <c r="AM120" s="12"/>
      <c r="AN120" s="12" t="s">
        <v>84</v>
      </c>
      <c r="AO120" s="12" t="s">
        <v>228</v>
      </c>
      <c r="AP120" s="12" t="s">
        <v>86</v>
      </c>
      <c r="AQ120" s="12" t="s">
        <v>87</v>
      </c>
      <c r="AR120" s="12" t="s">
        <v>205</v>
      </c>
      <c r="AS120" s="12" t="s">
        <v>4</v>
      </c>
      <c r="AT120" s="15" t="s">
        <v>2212</v>
      </c>
      <c r="AU120" s="7" t="str">
        <f t="shared" si="1"/>
        <v/>
      </c>
      <c r="AV120" s="7"/>
      <c r="AW120" s="20" t="s">
        <v>2220</v>
      </c>
      <c r="AX120" s="7"/>
      <c r="AY120" s="7"/>
      <c r="AZ120" s="7"/>
      <c r="BA120" s="7"/>
    </row>
    <row r="121">
      <c r="AU121" s="8">
        <f t="shared" ref="AU121:AY121" si="2">COUNTIF(AU2:AU120, "X")</f>
        <v>5</v>
      </c>
      <c r="AV121" s="8">
        <f t="shared" si="2"/>
        <v>9</v>
      </c>
      <c r="AW121" s="8">
        <f t="shared" si="2"/>
        <v>46</v>
      </c>
      <c r="AX121" s="8">
        <f t="shared" si="2"/>
        <v>17</v>
      </c>
      <c r="AY121" s="8">
        <f t="shared" si="2"/>
        <v>0</v>
      </c>
      <c r="AZ121" s="22">
        <f>SUMPRODUCT((AZ2:AZ120="X")*(BA2:BA120="X"))</f>
        <v>42</v>
      </c>
      <c r="BA121" s="7"/>
    </row>
    <row r="122">
      <c r="AU122" s="7"/>
      <c r="AV122" s="7"/>
      <c r="AW122" s="7"/>
      <c r="AX122" s="7"/>
      <c r="AY122" s="7"/>
      <c r="AZ122" s="8"/>
      <c r="BA122" s="7"/>
    </row>
    <row r="123">
      <c r="AU123" s="23" t="s">
        <v>2221</v>
      </c>
      <c r="AV123" s="24">
        <f>AZ121</f>
        <v>42</v>
      </c>
      <c r="AW123" s="25">
        <f t="shared" ref="AW123:AW125" si="3">((AV123*100)/$AV$126)/100</f>
        <v>0.3529411765</v>
      </c>
      <c r="AX123" s="7"/>
      <c r="AY123" s="7"/>
      <c r="AZ123" s="7"/>
      <c r="BA123" s="7"/>
    </row>
    <row r="124">
      <c r="AU124" s="26" t="s">
        <v>2222</v>
      </c>
      <c r="AV124" s="27">
        <f>COUNT(A2:A120)-AV123-AV125</f>
        <v>0</v>
      </c>
      <c r="AW124" s="25">
        <f t="shared" si="3"/>
        <v>0</v>
      </c>
      <c r="AX124" s="7"/>
      <c r="AY124" s="7"/>
      <c r="AZ124" s="7"/>
      <c r="BA124" s="7"/>
    </row>
    <row r="125">
      <c r="AU125" s="28" t="s">
        <v>2223</v>
      </c>
      <c r="AV125" s="29">
        <f>SUM(AU121:AY121)+SUMPRODUCT((AZ2:AZ89="N") + (BA2:BA89="N") &gt; 0)</f>
        <v>77</v>
      </c>
      <c r="AW125" s="25">
        <f t="shared" si="3"/>
        <v>0.6470588235</v>
      </c>
      <c r="AX125" s="7"/>
      <c r="AY125" s="7"/>
      <c r="AZ125" s="7"/>
      <c r="BA125" s="7"/>
    </row>
    <row r="126">
      <c r="AU126" s="30" t="s">
        <v>2224</v>
      </c>
      <c r="AV126" s="31">
        <f>SUM(AV123:AV125)</f>
        <v>119</v>
      </c>
      <c r="AW126" s="7"/>
      <c r="AX126" s="7"/>
      <c r="AY126" s="7"/>
      <c r="AZ126" s="7"/>
      <c r="BA126" s="7"/>
    </row>
    <row r="128">
      <c r="AU128" s="30" t="s">
        <v>2225</v>
      </c>
      <c r="AV128" s="2">
        <v>119.0</v>
      </c>
    </row>
    <row r="129">
      <c r="AU129" s="30" t="s">
        <v>2226</v>
      </c>
      <c r="AV129" s="2">
        <v>32.0</v>
      </c>
    </row>
  </sheetData>
  <conditionalFormatting sqref="A2:AT120">
    <cfRule type="expression" dxfId="0" priority="1">
      <formula>COUNTIF($AU2:$AY2,"X")&gt;0</formula>
    </cfRule>
  </conditionalFormatting>
  <conditionalFormatting sqref="A2:AT120">
    <cfRule type="expression" dxfId="1" priority="2">
      <formula>COUNTIF($AZ2:$BA2,"X")=2</formula>
    </cfRule>
  </conditionalFormatting>
  <conditionalFormatting sqref="A2:AR120">
    <cfRule type="expression" dxfId="2" priority="3">
      <formula>COUNTIF($AU2:$BA2,"")</formula>
    </cfRule>
  </conditionalFormatting>
  <hyperlinks>
    <hyperlink r:id="rId4" ref="O2"/>
    <hyperlink r:id="rId5" ref="O3"/>
    <hyperlink r:id="rId6" ref="O4"/>
    <hyperlink r:id="rId7" ref="O5"/>
    <hyperlink r:id="rId8" ref="O6"/>
    <hyperlink r:id="rId9" ref="O7"/>
    <hyperlink r:id="rId10" ref="O8"/>
    <hyperlink r:id="rId11" ref="O9"/>
    <hyperlink r:id="rId12" ref="O10"/>
    <hyperlink r:id="rId13" ref="O11"/>
    <hyperlink r:id="rId14" ref="O12"/>
    <hyperlink r:id="rId15" ref="O13"/>
    <hyperlink r:id="rId16" ref="O14"/>
    <hyperlink r:id="rId17" ref="O15"/>
    <hyperlink r:id="rId18" ref="O16"/>
    <hyperlink r:id="rId19" ref="O17"/>
    <hyperlink r:id="rId20" ref="O18"/>
    <hyperlink r:id="rId21" ref="O19"/>
    <hyperlink r:id="rId22" ref="O20"/>
    <hyperlink r:id="rId23" ref="O21"/>
    <hyperlink r:id="rId24" ref="O22"/>
    <hyperlink r:id="rId25" ref="O23"/>
    <hyperlink r:id="rId26" ref="O24"/>
    <hyperlink r:id="rId27" ref="O25"/>
    <hyperlink r:id="rId28" ref="O26"/>
    <hyperlink r:id="rId29" ref="O27"/>
    <hyperlink r:id="rId30" ref="O28"/>
    <hyperlink r:id="rId31" ref="O29"/>
    <hyperlink r:id="rId32" ref="O30"/>
    <hyperlink r:id="rId33" ref="O31"/>
    <hyperlink r:id="rId34" ref="O32"/>
    <hyperlink r:id="rId35" ref="O33"/>
    <hyperlink r:id="rId36" ref="O34"/>
    <hyperlink r:id="rId37" ref="O35"/>
    <hyperlink r:id="rId38" ref="O36"/>
    <hyperlink r:id="rId39" ref="O37"/>
    <hyperlink r:id="rId40" ref="O38"/>
    <hyperlink r:id="rId41" ref="O39"/>
    <hyperlink r:id="rId42" ref="O40"/>
    <hyperlink r:id="rId43" ref="O41"/>
    <hyperlink r:id="rId44" ref="O42"/>
    <hyperlink r:id="rId45" ref="O43"/>
    <hyperlink r:id="rId46" ref="O44"/>
    <hyperlink r:id="rId47" ref="O45"/>
    <hyperlink r:id="rId48" ref="O46"/>
    <hyperlink r:id="rId49" ref="O47"/>
    <hyperlink r:id="rId50" ref="O48"/>
    <hyperlink r:id="rId51" ref="O49"/>
    <hyperlink r:id="rId52" ref="O50"/>
    <hyperlink r:id="rId53" ref="O51"/>
    <hyperlink r:id="rId54" ref="O52"/>
    <hyperlink r:id="rId55" ref="O53"/>
    <hyperlink r:id="rId56" ref="O54"/>
    <hyperlink r:id="rId57" ref="O55"/>
    <hyperlink r:id="rId58" ref="O56"/>
    <hyperlink r:id="rId59" ref="O57"/>
    <hyperlink r:id="rId60" ref="O58"/>
    <hyperlink r:id="rId61" ref="O59"/>
    <hyperlink r:id="rId62" ref="O60"/>
    <hyperlink r:id="rId63" ref="O61"/>
    <hyperlink r:id="rId64" ref="O62"/>
    <hyperlink r:id="rId65" ref="O63"/>
    <hyperlink r:id="rId66" ref="O64"/>
    <hyperlink r:id="rId67" ref="O65"/>
    <hyperlink r:id="rId68" ref="O66"/>
    <hyperlink r:id="rId69" ref="O67"/>
    <hyperlink r:id="rId70" ref="O68"/>
    <hyperlink r:id="rId71" ref="O69"/>
    <hyperlink r:id="rId72" ref="O70"/>
    <hyperlink r:id="rId73" ref="O71"/>
    <hyperlink r:id="rId74" ref="O72"/>
    <hyperlink r:id="rId75" ref="O73"/>
    <hyperlink r:id="rId76" ref="O74"/>
    <hyperlink r:id="rId77" ref="O75"/>
    <hyperlink r:id="rId78" ref="O76"/>
    <hyperlink r:id="rId79" ref="O77"/>
    <hyperlink r:id="rId80" ref="O78"/>
    <hyperlink r:id="rId81" ref="O79"/>
    <hyperlink r:id="rId82" ref="O80"/>
    <hyperlink r:id="rId83" ref="O81"/>
    <hyperlink r:id="rId84" ref="O82"/>
    <hyperlink r:id="rId85" ref="O83"/>
    <hyperlink r:id="rId86" ref="O84"/>
    <hyperlink r:id="rId87" ref="O85"/>
    <hyperlink r:id="rId88" ref="O86"/>
    <hyperlink r:id="rId89" ref="O87"/>
    <hyperlink r:id="rId90" ref="O88"/>
    <hyperlink r:id="rId91" ref="O89"/>
    <hyperlink r:id="rId92" ref="O90"/>
    <hyperlink r:id="rId93" ref="O91"/>
    <hyperlink r:id="rId94" ref="O92"/>
    <hyperlink r:id="rId95" ref="O93"/>
    <hyperlink r:id="rId96" ref="O94"/>
    <hyperlink r:id="rId97" ref="O95"/>
    <hyperlink r:id="rId98" ref="O96"/>
    <hyperlink r:id="rId99" ref="O97"/>
    <hyperlink r:id="rId100" ref="O98"/>
    <hyperlink r:id="rId101" ref="O99"/>
    <hyperlink r:id="rId102" ref="O100"/>
    <hyperlink r:id="rId103" ref="O101"/>
    <hyperlink r:id="rId104" ref="O102"/>
    <hyperlink r:id="rId105" ref="O103"/>
    <hyperlink r:id="rId106" ref="O104"/>
    <hyperlink r:id="rId107" ref="O105"/>
    <hyperlink r:id="rId108" ref="O106"/>
    <hyperlink r:id="rId109" ref="O107"/>
    <hyperlink r:id="rId110" ref="O108"/>
    <hyperlink r:id="rId111" ref="O109"/>
    <hyperlink r:id="rId112" ref="O110"/>
    <hyperlink r:id="rId113" ref="O111"/>
    <hyperlink r:id="rId114" ref="O112"/>
    <hyperlink r:id="rId115" ref="O113"/>
    <hyperlink r:id="rId116" ref="O114"/>
    <hyperlink r:id="rId117" ref="O115"/>
    <hyperlink r:id="rId118" ref="O116"/>
    <hyperlink r:id="rId119" ref="O117"/>
    <hyperlink r:id="rId120" ref="O118"/>
    <hyperlink r:id="rId121" ref="O119"/>
    <hyperlink r:id="rId122" ref="O120"/>
  </hyperlinks>
  <drawing r:id="rId123"/>
  <legacyDrawing r:id="rId12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hidden="1" min="2" max="2" width="7.5"/>
    <col hidden="1" min="3" max="4" width="12.63"/>
    <col customWidth="1" min="5" max="5" width="95.13"/>
    <col customWidth="1" min="6" max="6" width="4.75"/>
    <col hidden="1" min="7" max="12" width="12.63"/>
    <col customWidth="1" min="13" max="13" width="7.63"/>
    <col hidden="1" min="14" max="14" width="12.63"/>
    <col customWidth="1" min="15" max="15" width="5.25"/>
    <col hidden="1" min="16" max="17" width="12.63"/>
    <col hidden="1" min="19" max="39" width="12.63"/>
    <col customWidth="1" min="40" max="40" width="7.5"/>
    <col hidden="1" min="41" max="41" width="12.63"/>
    <col customWidth="1" hidden="1" min="42" max="42" width="10.63"/>
    <col hidden="1" min="43" max="43" width="12.63"/>
    <col customWidth="1" min="45" max="45" width="2.88"/>
    <col customWidth="1" min="46" max="46" width="15.88"/>
  </cols>
  <sheetData>
    <row r="1">
      <c r="A1" s="16" t="s">
        <v>19</v>
      </c>
      <c r="B1" s="17" t="s">
        <v>20</v>
      </c>
      <c r="C1" s="17" t="s">
        <v>21</v>
      </c>
      <c r="D1" s="17" t="s">
        <v>22</v>
      </c>
      <c r="E1" s="17" t="s">
        <v>23</v>
      </c>
      <c r="F1" s="17" t="s">
        <v>24</v>
      </c>
      <c r="G1" s="17" t="s">
        <v>25</v>
      </c>
      <c r="H1" s="17" t="s">
        <v>26</v>
      </c>
      <c r="I1" s="17" t="s">
        <v>27</v>
      </c>
      <c r="J1" s="17" t="s">
        <v>28</v>
      </c>
      <c r="K1" s="17" t="s">
        <v>29</v>
      </c>
      <c r="L1" s="17" t="s">
        <v>30</v>
      </c>
      <c r="M1" s="17" t="s">
        <v>31</v>
      </c>
      <c r="N1" s="17" t="s">
        <v>32</v>
      </c>
      <c r="O1" s="17" t="s">
        <v>33</v>
      </c>
      <c r="P1" s="17" t="s">
        <v>34</v>
      </c>
      <c r="Q1" s="17" t="s">
        <v>35</v>
      </c>
      <c r="R1" s="17" t="s">
        <v>36</v>
      </c>
      <c r="S1" s="17" t="s">
        <v>37</v>
      </c>
      <c r="T1" s="17" t="s">
        <v>38</v>
      </c>
      <c r="U1" s="17" t="s">
        <v>39</v>
      </c>
      <c r="V1" s="17" t="s">
        <v>40</v>
      </c>
      <c r="W1" s="17" t="s">
        <v>41</v>
      </c>
      <c r="X1" s="17" t="s">
        <v>42</v>
      </c>
      <c r="Y1" s="17" t="s">
        <v>43</v>
      </c>
      <c r="Z1" s="17" t="s">
        <v>44</v>
      </c>
      <c r="AA1" s="17" t="s">
        <v>45</v>
      </c>
      <c r="AB1" s="17" t="s">
        <v>46</v>
      </c>
      <c r="AC1" s="17" t="s">
        <v>47</v>
      </c>
      <c r="AD1" s="17" t="s">
        <v>48</v>
      </c>
      <c r="AE1" s="17" t="s">
        <v>49</v>
      </c>
      <c r="AF1" s="17" t="s">
        <v>50</v>
      </c>
      <c r="AG1" s="17" t="s">
        <v>51</v>
      </c>
      <c r="AH1" s="17" t="s">
        <v>52</v>
      </c>
      <c r="AI1" s="17" t="s">
        <v>53</v>
      </c>
      <c r="AJ1" s="17" t="s">
        <v>54</v>
      </c>
      <c r="AK1" s="17" t="s">
        <v>55</v>
      </c>
      <c r="AL1" s="17" t="s">
        <v>56</v>
      </c>
      <c r="AM1" s="17" t="s">
        <v>57</v>
      </c>
      <c r="AN1" s="17" t="s">
        <v>58</v>
      </c>
      <c r="AO1" s="17" t="s">
        <v>59</v>
      </c>
      <c r="AP1" s="17" t="s">
        <v>60</v>
      </c>
      <c r="AQ1" s="17" t="s">
        <v>61</v>
      </c>
      <c r="AR1" s="17" t="s">
        <v>62</v>
      </c>
      <c r="AT1" s="32" t="s">
        <v>2227</v>
      </c>
      <c r="AU1" s="32" t="s">
        <v>33</v>
      </c>
      <c r="AV1" s="19"/>
      <c r="AW1" s="32" t="s">
        <v>2228</v>
      </c>
      <c r="AX1" s="19"/>
      <c r="AY1" s="19"/>
    </row>
    <row r="2">
      <c r="A2" s="33">
        <v>2.0</v>
      </c>
      <c r="B2" s="34" t="s">
        <v>89</v>
      </c>
      <c r="C2" s="34" t="s">
        <v>90</v>
      </c>
      <c r="D2" s="34" t="s">
        <v>91</v>
      </c>
      <c r="E2" s="34" t="s">
        <v>92</v>
      </c>
      <c r="F2" s="35">
        <v>2024.0</v>
      </c>
      <c r="G2" s="34" t="s">
        <v>93</v>
      </c>
      <c r="H2" s="34"/>
      <c r="I2" s="34"/>
      <c r="J2" s="34"/>
      <c r="K2" s="35">
        <v>47.0</v>
      </c>
      <c r="L2" s="35">
        <v>51.0</v>
      </c>
      <c r="M2" s="35">
        <v>15.0</v>
      </c>
      <c r="N2" s="34" t="s">
        <v>94</v>
      </c>
      <c r="O2" s="36" t="s">
        <v>95</v>
      </c>
      <c r="P2" s="34" t="s">
        <v>96</v>
      </c>
      <c r="Q2" s="34" t="s">
        <v>97</v>
      </c>
      <c r="R2" s="34" t="s">
        <v>98</v>
      </c>
      <c r="S2" s="34" t="s">
        <v>99</v>
      </c>
      <c r="T2" s="34" t="s">
        <v>100</v>
      </c>
      <c r="U2" s="34"/>
      <c r="V2" s="34"/>
      <c r="W2" s="34"/>
      <c r="X2" s="34"/>
      <c r="Y2" s="34" t="s">
        <v>101</v>
      </c>
      <c r="Z2" s="34" t="s">
        <v>102</v>
      </c>
      <c r="AA2" s="34" t="s">
        <v>103</v>
      </c>
      <c r="AB2" s="34" t="s">
        <v>104</v>
      </c>
      <c r="AC2" s="34"/>
      <c r="AD2" s="34" t="s">
        <v>78</v>
      </c>
      <c r="AE2" s="34" t="s">
        <v>105</v>
      </c>
      <c r="AF2" s="34" t="s">
        <v>106</v>
      </c>
      <c r="AG2" s="34" t="s">
        <v>107</v>
      </c>
      <c r="AH2" s="34" t="s">
        <v>108</v>
      </c>
      <c r="AI2" s="35">
        <v>200337.0</v>
      </c>
      <c r="AJ2" s="35">
        <v>2.6437147E7</v>
      </c>
      <c r="AK2" s="34" t="s">
        <v>109</v>
      </c>
      <c r="AL2" s="34"/>
      <c r="AM2" s="34"/>
      <c r="AN2" s="34" t="s">
        <v>84</v>
      </c>
      <c r="AO2" s="34" t="s">
        <v>110</v>
      </c>
      <c r="AP2" s="34" t="s">
        <v>86</v>
      </c>
      <c r="AQ2" s="34" t="s">
        <v>87</v>
      </c>
      <c r="AR2" s="34" t="s">
        <v>111</v>
      </c>
      <c r="AS2" s="7" t="str">
        <f t="shared" ref="AS2:AS43" si="1">IF(COUNTIF($E$2:$E$120, E2) &gt; 1, "X", "")</f>
        <v/>
      </c>
      <c r="AT2" s="32" t="s">
        <v>2229</v>
      </c>
      <c r="AU2" s="37" t="s">
        <v>2230</v>
      </c>
      <c r="AV2" s="7" t="str">
        <f t="shared" ref="AV2:AV40" si="2">IF(AT2="N","ID: "&amp;A2&amp;"; Título: "&amp;E2&amp;"; Ano: "&amp;F2&amp;"; Link disponível: "&amp;AU2,"")</f>
        <v/>
      </c>
      <c r="AW2" s="7" t="str">
        <f>IFERROR(__xludf.DUMMYFUNCTION("LEFT(
  REGEXREPLACE(
    TRIM(A2) &amp; IF(TRIM(E2)&lt;&gt;"""","" - "" &amp; TRIM(E2),""""),
    ""[\\\/:\*\?""""&lt;&gt;|]"",
    """"
  ),
  256
)"),"2 - Do Machines and Humans Focus on Similar Code Exploring Explainability of Large Language Models in Code Summarization")</f>
        <v>2 - Do Machines and Humans Focus on Similar Code Exploring Explainability of Large Language Models in Code Summarization</v>
      </c>
      <c r="AX2" s="7"/>
      <c r="AY2" s="7"/>
    </row>
    <row r="3">
      <c r="A3" s="33">
        <v>9.0</v>
      </c>
      <c r="B3" s="34" t="s">
        <v>230</v>
      </c>
      <c r="C3" s="34" t="s">
        <v>231</v>
      </c>
      <c r="D3" s="34" t="s">
        <v>232</v>
      </c>
      <c r="E3" s="34" t="s">
        <v>233</v>
      </c>
      <c r="F3" s="35">
        <v>2024.0</v>
      </c>
      <c r="G3" s="34" t="s">
        <v>234</v>
      </c>
      <c r="H3" s="34"/>
      <c r="I3" s="34"/>
      <c r="J3" s="34"/>
      <c r="K3" s="35">
        <v>307.0</v>
      </c>
      <c r="L3" s="35">
        <v>308.0</v>
      </c>
      <c r="M3" s="35">
        <v>0.0</v>
      </c>
      <c r="N3" s="34" t="s">
        <v>235</v>
      </c>
      <c r="O3" s="36" t="s">
        <v>236</v>
      </c>
      <c r="P3" s="34" t="s">
        <v>237</v>
      </c>
      <c r="Q3" s="34" t="s">
        <v>238</v>
      </c>
      <c r="R3" s="34" t="s">
        <v>239</v>
      </c>
      <c r="S3" s="34"/>
      <c r="T3" s="34" t="s">
        <v>240</v>
      </c>
      <c r="U3" s="34"/>
      <c r="V3" s="34"/>
      <c r="W3" s="34"/>
      <c r="X3" s="34"/>
      <c r="Y3" s="34"/>
      <c r="Z3" s="34"/>
      <c r="AA3" s="34" t="s">
        <v>241</v>
      </c>
      <c r="AB3" s="34"/>
      <c r="AC3" s="34"/>
      <c r="AD3" s="34" t="s">
        <v>198</v>
      </c>
      <c r="AE3" s="34" t="s">
        <v>242</v>
      </c>
      <c r="AF3" s="34" t="s">
        <v>243</v>
      </c>
      <c r="AG3" s="34" t="s">
        <v>244</v>
      </c>
      <c r="AH3" s="34" t="s">
        <v>245</v>
      </c>
      <c r="AI3" s="35">
        <v>206485.0</v>
      </c>
      <c r="AJ3" s="34"/>
      <c r="AK3" s="34" t="s">
        <v>246</v>
      </c>
      <c r="AL3" s="34"/>
      <c r="AM3" s="34"/>
      <c r="AN3" s="34" t="s">
        <v>84</v>
      </c>
      <c r="AO3" s="34" t="s">
        <v>247</v>
      </c>
      <c r="AP3" s="34" t="s">
        <v>86</v>
      </c>
      <c r="AQ3" s="34" t="s">
        <v>87</v>
      </c>
      <c r="AR3" s="34"/>
      <c r="AS3" s="7" t="str">
        <f t="shared" si="1"/>
        <v/>
      </c>
      <c r="AT3" s="32" t="s">
        <v>2229</v>
      </c>
      <c r="AU3" s="37" t="s">
        <v>2231</v>
      </c>
      <c r="AV3" s="7" t="str">
        <f t="shared" si="2"/>
        <v/>
      </c>
      <c r="AW3" s="7" t="str">
        <f>IFERROR(__xludf.DUMMYFUNCTION("LEFT(
  REGEXREPLACE(
    TRIM(A3) &amp; IF(TRIM(E3)&lt;&gt;"""","" - "" &amp; TRIM(E3),""""),
    ""[\\\/:\*\?""""&lt;&gt;|]"",
    """"
  ),
  256
)"),"9 - LLM-based Individual Contribution Summarization in Software Projects")</f>
        <v>9 - LLM-based Individual Contribution Summarization in Software Projects</v>
      </c>
      <c r="AX3" s="7"/>
      <c r="AY3" s="7"/>
    </row>
    <row r="4">
      <c r="A4" s="33">
        <v>11.0</v>
      </c>
      <c r="B4" s="34" t="s">
        <v>268</v>
      </c>
      <c r="C4" s="34" t="s">
        <v>269</v>
      </c>
      <c r="D4" s="34" t="s">
        <v>270</v>
      </c>
      <c r="E4" s="34" t="s">
        <v>271</v>
      </c>
      <c r="F4" s="35">
        <v>2025.0</v>
      </c>
      <c r="G4" s="34" t="s">
        <v>272</v>
      </c>
      <c r="H4" s="34"/>
      <c r="I4" s="34"/>
      <c r="J4" s="34"/>
      <c r="K4" s="35">
        <v>126.0</v>
      </c>
      <c r="L4" s="35">
        <v>133.0</v>
      </c>
      <c r="M4" s="35">
        <v>0.0</v>
      </c>
      <c r="N4" s="34" t="s">
        <v>273</v>
      </c>
      <c r="O4" s="36" t="s">
        <v>274</v>
      </c>
      <c r="P4" s="34" t="s">
        <v>275</v>
      </c>
      <c r="Q4" s="34" t="s">
        <v>276</v>
      </c>
      <c r="R4" s="34" t="s">
        <v>277</v>
      </c>
      <c r="S4" s="34" t="s">
        <v>278</v>
      </c>
      <c r="T4" s="34" t="s">
        <v>279</v>
      </c>
      <c r="U4" s="34"/>
      <c r="V4" s="34"/>
      <c r="W4" s="34"/>
      <c r="X4" s="34"/>
      <c r="Y4" s="34" t="s">
        <v>280</v>
      </c>
      <c r="Z4" s="34" t="s">
        <v>281</v>
      </c>
      <c r="AA4" s="34" t="s">
        <v>282</v>
      </c>
      <c r="AB4" s="34" t="s">
        <v>283</v>
      </c>
      <c r="AC4" s="34" t="s">
        <v>284</v>
      </c>
      <c r="AD4" s="34" t="s">
        <v>144</v>
      </c>
      <c r="AE4" s="34" t="s">
        <v>285</v>
      </c>
      <c r="AF4" s="34" t="s">
        <v>286</v>
      </c>
      <c r="AG4" s="34" t="s">
        <v>287</v>
      </c>
      <c r="AH4" s="34" t="s">
        <v>288</v>
      </c>
      <c r="AI4" s="35">
        <v>212793.0</v>
      </c>
      <c r="AJ4" s="34"/>
      <c r="AK4" s="34" t="s">
        <v>289</v>
      </c>
      <c r="AL4" s="34"/>
      <c r="AM4" s="34"/>
      <c r="AN4" s="34" t="s">
        <v>84</v>
      </c>
      <c r="AO4" s="34" t="s">
        <v>290</v>
      </c>
      <c r="AP4" s="34" t="s">
        <v>86</v>
      </c>
      <c r="AQ4" s="34" t="s">
        <v>87</v>
      </c>
      <c r="AR4" s="34"/>
      <c r="AS4" s="7" t="str">
        <f t="shared" si="1"/>
        <v/>
      </c>
      <c r="AT4" s="32" t="s">
        <v>2229</v>
      </c>
      <c r="AU4" s="37" t="s">
        <v>2232</v>
      </c>
      <c r="AV4" s="7" t="str">
        <f t="shared" si="2"/>
        <v/>
      </c>
      <c r="AW4" s="7" t="str">
        <f>IFERROR(__xludf.DUMMYFUNCTION("LEFT(
  REGEXREPLACE(
    TRIM(A4) &amp; IF(TRIM(E4)&lt;&gt;"""","" - "" &amp; TRIM(E4),""""),
    ""[\\\/:\*\?""""&lt;&gt;|]"",
    """"
  ),
  256
)"),"11 - Automated Code Summarization by Training Large Language Models with Crowdsourced Knowledge")</f>
        <v>11 - Automated Code Summarization by Training Large Language Models with Crowdsourced Knowledge</v>
      </c>
      <c r="AX4" s="7"/>
      <c r="AY4" s="7"/>
    </row>
    <row r="5">
      <c r="A5" s="33">
        <v>13.0</v>
      </c>
      <c r="B5" s="34" t="s">
        <v>307</v>
      </c>
      <c r="C5" s="34" t="s">
        <v>308</v>
      </c>
      <c r="D5" s="34" t="s">
        <v>309</v>
      </c>
      <c r="E5" s="34" t="s">
        <v>310</v>
      </c>
      <c r="F5" s="35">
        <v>2024.0</v>
      </c>
      <c r="G5" s="34" t="s">
        <v>311</v>
      </c>
      <c r="H5" s="35">
        <v>216.0</v>
      </c>
      <c r="I5" s="34"/>
      <c r="J5" s="35">
        <v>112149.0</v>
      </c>
      <c r="K5" s="34"/>
      <c r="L5" s="34"/>
      <c r="M5" s="35">
        <v>13.0</v>
      </c>
      <c r="N5" s="34" t="s">
        <v>312</v>
      </c>
      <c r="O5" s="36" t="s">
        <v>313</v>
      </c>
      <c r="P5" s="34" t="s">
        <v>314</v>
      </c>
      <c r="Q5" s="34" t="s">
        <v>315</v>
      </c>
      <c r="R5" s="34" t="s">
        <v>316</v>
      </c>
      <c r="S5" s="34" t="s">
        <v>317</v>
      </c>
      <c r="T5" s="34" t="s">
        <v>318</v>
      </c>
      <c r="U5" s="34"/>
      <c r="V5" s="34"/>
      <c r="W5" s="34"/>
      <c r="X5" s="34"/>
      <c r="Y5" s="34" t="s">
        <v>319</v>
      </c>
      <c r="Z5" s="34" t="s">
        <v>320</v>
      </c>
      <c r="AA5" s="34" t="s">
        <v>321</v>
      </c>
      <c r="AB5" s="34" t="s">
        <v>322</v>
      </c>
      <c r="AC5" s="34"/>
      <c r="AD5" s="34" t="s">
        <v>323</v>
      </c>
      <c r="AE5" s="34"/>
      <c r="AF5" s="34"/>
      <c r="AG5" s="34"/>
      <c r="AH5" s="34"/>
      <c r="AI5" s="34"/>
      <c r="AJ5" s="35">
        <v>1641212.0</v>
      </c>
      <c r="AK5" s="34"/>
      <c r="AL5" s="34" t="s">
        <v>324</v>
      </c>
      <c r="AM5" s="34"/>
      <c r="AN5" s="34" t="s">
        <v>84</v>
      </c>
      <c r="AO5" s="34" t="s">
        <v>325</v>
      </c>
      <c r="AP5" s="34" t="s">
        <v>128</v>
      </c>
      <c r="AQ5" s="34" t="s">
        <v>87</v>
      </c>
      <c r="AR5" s="34"/>
      <c r="AS5" s="7" t="str">
        <f t="shared" si="1"/>
        <v/>
      </c>
      <c r="AT5" s="32" t="s">
        <v>2229</v>
      </c>
      <c r="AU5" s="37" t="s">
        <v>2233</v>
      </c>
      <c r="AV5" s="7" t="str">
        <f t="shared" si="2"/>
        <v/>
      </c>
      <c r="AW5" s="7" t="str">
        <f>IFERROR(__xludf.DUMMYFUNCTION("LEFT(
  REGEXREPLACE(
    TRIM(A5) &amp; IF(TRIM(E5)&lt;&gt;"""","" - "" &amp; TRIM(E5),""""),
    ""[\\\/:\*\?""""&lt;&gt;|]"",
    """"
  ),
  256
)"),"13 - Project-specific code summarization with in-context learning")</f>
        <v>13 - Project-specific code summarization with in-context learning</v>
      </c>
      <c r="AX5" s="7"/>
      <c r="AY5" s="7"/>
    </row>
    <row r="6">
      <c r="A6" s="33">
        <v>17.0</v>
      </c>
      <c r="B6" s="34" t="s">
        <v>376</v>
      </c>
      <c r="C6" s="34" t="s">
        <v>377</v>
      </c>
      <c r="D6" s="34" t="s">
        <v>378</v>
      </c>
      <c r="E6" s="34" t="s">
        <v>379</v>
      </c>
      <c r="F6" s="35">
        <v>2023.0</v>
      </c>
      <c r="G6" s="34" t="s">
        <v>380</v>
      </c>
      <c r="H6" s="34"/>
      <c r="I6" s="34"/>
      <c r="J6" s="34"/>
      <c r="K6" s="35">
        <v>7.0</v>
      </c>
      <c r="L6" s="35">
        <v>12.0</v>
      </c>
      <c r="M6" s="35">
        <v>9.0</v>
      </c>
      <c r="N6" s="34" t="s">
        <v>381</v>
      </c>
      <c r="O6" s="36" t="s">
        <v>382</v>
      </c>
      <c r="P6" s="34" t="s">
        <v>383</v>
      </c>
      <c r="Q6" s="34" t="s">
        <v>384</v>
      </c>
      <c r="R6" s="34" t="s">
        <v>385</v>
      </c>
      <c r="S6" s="34" t="s">
        <v>386</v>
      </c>
      <c r="T6" s="34" t="s">
        <v>387</v>
      </c>
      <c r="U6" s="34"/>
      <c r="V6" s="34"/>
      <c r="W6" s="34"/>
      <c r="X6" s="34"/>
      <c r="Y6" s="34"/>
      <c r="Z6" s="34"/>
      <c r="AA6" s="34" t="s">
        <v>388</v>
      </c>
      <c r="AB6" s="34" t="s">
        <v>389</v>
      </c>
      <c r="AC6" s="34"/>
      <c r="AD6" s="34" t="s">
        <v>144</v>
      </c>
      <c r="AE6" s="34"/>
      <c r="AF6" s="34" t="s">
        <v>390</v>
      </c>
      <c r="AG6" s="34" t="s">
        <v>391</v>
      </c>
      <c r="AH6" s="34" t="s">
        <v>392</v>
      </c>
      <c r="AI6" s="35">
        <v>193997.0</v>
      </c>
      <c r="AJ6" s="34"/>
      <c r="AK6" s="34" t="s">
        <v>393</v>
      </c>
      <c r="AL6" s="34"/>
      <c r="AM6" s="34"/>
      <c r="AN6" s="34" t="s">
        <v>84</v>
      </c>
      <c r="AO6" s="34" t="s">
        <v>394</v>
      </c>
      <c r="AP6" s="34" t="s">
        <v>86</v>
      </c>
      <c r="AQ6" s="34" t="s">
        <v>87</v>
      </c>
      <c r="AR6" s="34" t="s">
        <v>395</v>
      </c>
      <c r="AS6" s="7" t="str">
        <f t="shared" si="1"/>
        <v/>
      </c>
      <c r="AT6" s="32" t="s">
        <v>2229</v>
      </c>
      <c r="AU6" s="37" t="s">
        <v>2234</v>
      </c>
      <c r="AV6" s="7" t="str">
        <f t="shared" si="2"/>
        <v/>
      </c>
      <c r="AW6" s="7" t="str">
        <f>IFERROR(__xludf.DUMMYFUNCTION("LEFT(
  REGEXREPLACE(
    TRIM(A6) &amp; IF(TRIM(E6)&lt;&gt;"""","" - "" &amp; TRIM(E6),""""),
    ""[\\\/:\*\?""""&lt;&gt;|]"",
    """"
  ),
  256
)"),"17 - Achieving High-Level Software Component Summarization via Hierarchical Chain-of-Thought Prompting and Static Code Analysis")</f>
        <v>17 - Achieving High-Level Software Component Summarization via Hierarchical Chain-of-Thought Prompting and Static Code Analysis</v>
      </c>
      <c r="AX6" s="7"/>
      <c r="AY6" s="7"/>
    </row>
    <row r="7">
      <c r="A7" s="33">
        <v>18.0</v>
      </c>
      <c r="B7" s="34" t="s">
        <v>397</v>
      </c>
      <c r="C7" s="34" t="s">
        <v>398</v>
      </c>
      <c r="D7" s="34" t="s">
        <v>399</v>
      </c>
      <c r="E7" s="34" t="s">
        <v>400</v>
      </c>
      <c r="F7" s="35">
        <v>2025.0</v>
      </c>
      <c r="G7" s="34" t="s">
        <v>401</v>
      </c>
      <c r="H7" s="34"/>
      <c r="I7" s="34"/>
      <c r="J7" s="34"/>
      <c r="K7" s="35">
        <v>145.0</v>
      </c>
      <c r="L7" s="35">
        <v>152.0</v>
      </c>
      <c r="M7" s="35">
        <v>0.0</v>
      </c>
      <c r="N7" s="34" t="s">
        <v>402</v>
      </c>
      <c r="O7" s="36" t="s">
        <v>403</v>
      </c>
      <c r="P7" s="34" t="s">
        <v>404</v>
      </c>
      <c r="Q7" s="34" t="s">
        <v>405</v>
      </c>
      <c r="R7" s="34" t="s">
        <v>406</v>
      </c>
      <c r="S7" s="34" t="s">
        <v>407</v>
      </c>
      <c r="T7" s="34" t="s">
        <v>408</v>
      </c>
      <c r="U7" s="34"/>
      <c r="V7" s="34"/>
      <c r="W7" s="34"/>
      <c r="X7" s="34"/>
      <c r="Y7" s="34"/>
      <c r="Z7" s="34"/>
      <c r="AA7" s="34" t="s">
        <v>409</v>
      </c>
      <c r="AB7" s="34" t="s">
        <v>410</v>
      </c>
      <c r="AC7" s="34"/>
      <c r="AD7" s="34" t="s">
        <v>144</v>
      </c>
      <c r="AE7" s="34"/>
      <c r="AF7" s="34" t="s">
        <v>411</v>
      </c>
      <c r="AG7" s="34" t="s">
        <v>412</v>
      </c>
      <c r="AH7" s="34" t="s">
        <v>81</v>
      </c>
      <c r="AI7" s="35">
        <v>209562.0</v>
      </c>
      <c r="AJ7" s="34"/>
      <c r="AK7" s="34" t="s">
        <v>413</v>
      </c>
      <c r="AL7" s="34"/>
      <c r="AM7" s="34"/>
      <c r="AN7" s="34" t="s">
        <v>84</v>
      </c>
      <c r="AO7" s="34" t="s">
        <v>414</v>
      </c>
      <c r="AP7" s="34" t="s">
        <v>86</v>
      </c>
      <c r="AQ7" s="34" t="s">
        <v>87</v>
      </c>
      <c r="AR7" s="34"/>
      <c r="AS7" s="7" t="str">
        <f t="shared" si="1"/>
        <v/>
      </c>
      <c r="AT7" s="32" t="s">
        <v>2229</v>
      </c>
      <c r="AU7" s="37" t="s">
        <v>2235</v>
      </c>
      <c r="AV7" s="7" t="str">
        <f t="shared" si="2"/>
        <v/>
      </c>
      <c r="AW7" s="7" t="str">
        <f>IFERROR(__xludf.DUMMYFUNCTION("LEFT(
  REGEXREPLACE(
    TRIM(A7) &amp; IF(TRIM(E7)&lt;&gt;"""","" - "" &amp; TRIM(E7),""""),
    ""[\\\/:\*\?""""&lt;&gt;|]"",
    """"
  ),
  256
)"),"18 - Hierarchical Repository-Level Code Summarization for Business Applications Using Local LLMs")</f>
        <v>18 - Hierarchical Repository-Level Code Summarization for Business Applications Using Local LLMs</v>
      </c>
      <c r="AX7" s="7"/>
      <c r="AY7" s="7"/>
    </row>
    <row r="8">
      <c r="A8" s="33">
        <v>21.0</v>
      </c>
      <c r="B8" s="34" t="s">
        <v>460</v>
      </c>
      <c r="C8" s="34" t="s">
        <v>461</v>
      </c>
      <c r="D8" s="34" t="s">
        <v>462</v>
      </c>
      <c r="E8" s="34" t="s">
        <v>463</v>
      </c>
      <c r="F8" s="35">
        <v>2024.0</v>
      </c>
      <c r="G8" s="34" t="s">
        <v>464</v>
      </c>
      <c r="H8" s="34"/>
      <c r="I8" s="34"/>
      <c r="J8" s="34"/>
      <c r="K8" s="35">
        <v>33.0</v>
      </c>
      <c r="L8" s="35">
        <v>39.0</v>
      </c>
      <c r="M8" s="35">
        <v>4.0</v>
      </c>
      <c r="N8" s="34" t="s">
        <v>465</v>
      </c>
      <c r="O8" s="36" t="s">
        <v>466</v>
      </c>
      <c r="P8" s="34" t="s">
        <v>467</v>
      </c>
      <c r="Q8" s="34" t="s">
        <v>468</v>
      </c>
      <c r="R8" s="34" t="s">
        <v>469</v>
      </c>
      <c r="S8" s="34" t="s">
        <v>470</v>
      </c>
      <c r="T8" s="34" t="s">
        <v>471</v>
      </c>
      <c r="U8" s="34"/>
      <c r="V8" s="34"/>
      <c r="W8" s="34"/>
      <c r="X8" s="34"/>
      <c r="Y8" s="34"/>
      <c r="Z8" s="34"/>
      <c r="AA8" s="34" t="s">
        <v>472</v>
      </c>
      <c r="AB8" s="34" t="s">
        <v>473</v>
      </c>
      <c r="AC8" s="34"/>
      <c r="AD8" s="34" t="s">
        <v>78</v>
      </c>
      <c r="AE8" s="34" t="s">
        <v>474</v>
      </c>
      <c r="AF8" s="34" t="s">
        <v>475</v>
      </c>
      <c r="AG8" s="34" t="s">
        <v>476</v>
      </c>
      <c r="AH8" s="34" t="s">
        <v>477</v>
      </c>
      <c r="AI8" s="35">
        <v>203444.0</v>
      </c>
      <c r="AJ8" s="35">
        <v>1.9436092E7</v>
      </c>
      <c r="AK8" s="34" t="s">
        <v>478</v>
      </c>
      <c r="AL8" s="34"/>
      <c r="AM8" s="34"/>
      <c r="AN8" s="34" t="s">
        <v>84</v>
      </c>
      <c r="AO8" s="34" t="s">
        <v>479</v>
      </c>
      <c r="AP8" s="34" t="s">
        <v>86</v>
      </c>
      <c r="AQ8" s="34" t="s">
        <v>87</v>
      </c>
      <c r="AR8" s="34"/>
      <c r="AS8" s="7" t="str">
        <f t="shared" si="1"/>
        <v/>
      </c>
      <c r="AT8" s="32" t="s">
        <v>2229</v>
      </c>
      <c r="AU8" s="37" t="s">
        <v>2236</v>
      </c>
      <c r="AV8" s="7" t="str">
        <f t="shared" si="2"/>
        <v/>
      </c>
      <c r="AW8" s="7" t="str">
        <f>IFERROR(__xludf.DUMMYFUNCTION("LEFT(
  REGEXREPLACE(
    TRIM(A8) &amp; IF(TRIM(E8)&lt;&gt;"""","" - "" &amp; TRIM(E8),""""),
    ""[\\\/:\*\?""""&lt;&gt;|]"",
    """"
  ),
  256
)"),"21 - Harnessing the Power of LLMs LLM Summarization for Human-Centric DAST Reports")</f>
        <v>21 - Harnessing the Power of LLMs LLM Summarization for Human-Centric DAST Reports</v>
      </c>
      <c r="AX8" s="7"/>
      <c r="AY8" s="7"/>
    </row>
    <row r="9">
      <c r="A9" s="33">
        <v>25.0</v>
      </c>
      <c r="B9" s="34" t="s">
        <v>528</v>
      </c>
      <c r="C9" s="34" t="s">
        <v>529</v>
      </c>
      <c r="D9" s="34" t="s">
        <v>530</v>
      </c>
      <c r="E9" s="34" t="s">
        <v>531</v>
      </c>
      <c r="F9" s="35">
        <v>2023.0</v>
      </c>
      <c r="G9" s="34" t="s">
        <v>532</v>
      </c>
      <c r="H9" s="34" t="s">
        <v>533</v>
      </c>
      <c r="I9" s="34"/>
      <c r="J9" s="34"/>
      <c r="K9" s="35">
        <v>169.0</v>
      </c>
      <c r="L9" s="35">
        <v>179.0</v>
      </c>
      <c r="M9" s="35">
        <v>14.0</v>
      </c>
      <c r="N9" s="34" t="s">
        <v>534</v>
      </c>
      <c r="O9" s="36" t="s">
        <v>535</v>
      </c>
      <c r="P9" s="34" t="s">
        <v>536</v>
      </c>
      <c r="Q9" s="34" t="s">
        <v>537</v>
      </c>
      <c r="R9" s="34" t="s">
        <v>538</v>
      </c>
      <c r="S9" s="34" t="s">
        <v>539</v>
      </c>
      <c r="T9" s="34" t="s">
        <v>540</v>
      </c>
      <c r="U9" s="34"/>
      <c r="V9" s="34"/>
      <c r="W9" s="34"/>
      <c r="X9" s="34"/>
      <c r="Y9" s="34"/>
      <c r="Z9" s="34"/>
      <c r="AA9" s="34" t="s">
        <v>541</v>
      </c>
      <c r="AB9" s="34"/>
      <c r="AC9" s="34" t="s">
        <v>542</v>
      </c>
      <c r="AD9" s="34" t="s">
        <v>78</v>
      </c>
      <c r="AE9" s="34"/>
      <c r="AF9" s="34" t="s">
        <v>543</v>
      </c>
      <c r="AG9" s="34" t="s">
        <v>544</v>
      </c>
      <c r="AH9" s="34" t="s">
        <v>545</v>
      </c>
      <c r="AI9" s="35">
        <v>193106.0</v>
      </c>
      <c r="AJ9" s="34" t="s">
        <v>546</v>
      </c>
      <c r="AK9" s="34" t="s">
        <v>547</v>
      </c>
      <c r="AL9" s="34"/>
      <c r="AM9" s="34"/>
      <c r="AN9" s="34" t="s">
        <v>84</v>
      </c>
      <c r="AO9" s="34" t="s">
        <v>548</v>
      </c>
      <c r="AP9" s="34" t="s">
        <v>86</v>
      </c>
      <c r="AQ9" s="34" t="s">
        <v>87</v>
      </c>
      <c r="AR9" s="34"/>
      <c r="AS9" s="7" t="str">
        <f t="shared" si="1"/>
        <v/>
      </c>
      <c r="AT9" s="32" t="s">
        <v>2229</v>
      </c>
      <c r="AU9" s="37" t="s">
        <v>2237</v>
      </c>
      <c r="AV9" s="7" t="str">
        <f t="shared" si="2"/>
        <v/>
      </c>
      <c r="AW9" s="7" t="str">
        <f>IFERROR(__xludf.DUMMYFUNCTION("LEFT(
  REGEXREPLACE(
    TRIM(A9) &amp; IF(TRIM(E9)&lt;&gt;"""","" - "" &amp; TRIM(E9),""""),
    ""[\\\/:\*\?""""&lt;&gt;|]"",
    """"
  ),
  256
)"),"25 - A Transformer-based Approach for Abstractive Summarization of Requirements from Obligations in Software Engineering Contracts")</f>
        <v>25 - A Transformer-based Approach for Abstractive Summarization of Requirements from Obligations in Software Engineering Contracts</v>
      </c>
      <c r="AX9" s="7"/>
      <c r="AY9" s="7"/>
    </row>
    <row r="10">
      <c r="A10" s="33">
        <v>31.0</v>
      </c>
      <c r="B10" s="34" t="s">
        <v>652</v>
      </c>
      <c r="C10" s="34" t="s">
        <v>653</v>
      </c>
      <c r="D10" s="34" t="s">
        <v>654</v>
      </c>
      <c r="E10" s="34" t="s">
        <v>655</v>
      </c>
      <c r="F10" s="35">
        <v>2025.0</v>
      </c>
      <c r="G10" s="34" t="s">
        <v>656</v>
      </c>
      <c r="H10" s="34"/>
      <c r="I10" s="34"/>
      <c r="J10" s="34"/>
      <c r="K10" s="35">
        <v>3043.0</v>
      </c>
      <c r="L10" s="35">
        <v>3056.0</v>
      </c>
      <c r="M10" s="35">
        <v>4.0</v>
      </c>
      <c r="N10" s="34"/>
      <c r="O10" s="36" t="s">
        <v>657</v>
      </c>
      <c r="P10" s="34" t="s">
        <v>658</v>
      </c>
      <c r="Q10" s="34" t="s">
        <v>659</v>
      </c>
      <c r="R10" s="34" t="s">
        <v>660</v>
      </c>
      <c r="S10" s="34"/>
      <c r="T10" s="34" t="s">
        <v>661</v>
      </c>
      <c r="U10" s="34"/>
      <c r="V10" s="34"/>
      <c r="W10" s="34"/>
      <c r="X10" s="34"/>
      <c r="Y10" s="34" t="s">
        <v>662</v>
      </c>
      <c r="Z10" s="34" t="s">
        <v>663</v>
      </c>
      <c r="AA10" s="34" t="s">
        <v>664</v>
      </c>
      <c r="AB10" s="34" t="s">
        <v>665</v>
      </c>
      <c r="AC10" s="34" t="s">
        <v>666</v>
      </c>
      <c r="AD10" s="34" t="s">
        <v>451</v>
      </c>
      <c r="AE10" s="34" t="s">
        <v>667</v>
      </c>
      <c r="AF10" s="34" t="s">
        <v>668</v>
      </c>
      <c r="AG10" s="34" t="s">
        <v>669</v>
      </c>
      <c r="AH10" s="34" t="s">
        <v>165</v>
      </c>
      <c r="AI10" s="35">
        <v>206484.0</v>
      </c>
      <c r="AJ10" s="35">
        <v>2.9512093E7</v>
      </c>
      <c r="AK10" s="34" t="s">
        <v>670</v>
      </c>
      <c r="AL10" s="34"/>
      <c r="AM10" s="34"/>
      <c r="AN10" s="34" t="s">
        <v>84</v>
      </c>
      <c r="AO10" s="34" t="s">
        <v>671</v>
      </c>
      <c r="AP10" s="34" t="s">
        <v>86</v>
      </c>
      <c r="AQ10" s="34" t="s">
        <v>87</v>
      </c>
      <c r="AR10" s="34"/>
      <c r="AS10" s="7" t="str">
        <f t="shared" si="1"/>
        <v/>
      </c>
      <c r="AT10" s="32" t="s">
        <v>2229</v>
      </c>
      <c r="AU10" s="38" t="s">
        <v>2238</v>
      </c>
      <c r="AV10" s="7" t="str">
        <f t="shared" si="2"/>
        <v/>
      </c>
      <c r="AW10" s="7" t="str">
        <f>IFERROR(__xludf.DUMMYFUNCTION("LEFT(
  REGEXREPLACE(
    TRIM(A10) &amp; IF(TRIM(E10)&lt;&gt;"""","" - "" &amp; TRIM(E10),""""),
    ""[\\\/:\*\?""""&lt;&gt;|]"",
    """"
  ),
  256
)"),"31 - Rethinking-based Code Summarization with Chain of Comments")</f>
        <v>31 - Rethinking-based Code Summarization with Chain of Comments</v>
      </c>
      <c r="AX10" s="7"/>
      <c r="AY10" s="7"/>
    </row>
    <row r="11">
      <c r="A11" s="33">
        <v>36.0</v>
      </c>
      <c r="B11" s="34" t="s">
        <v>735</v>
      </c>
      <c r="C11" s="34" t="s">
        <v>736</v>
      </c>
      <c r="D11" s="34" t="s">
        <v>737</v>
      </c>
      <c r="E11" s="34" t="s">
        <v>738</v>
      </c>
      <c r="F11" s="35">
        <v>2025.0</v>
      </c>
      <c r="G11" s="34" t="s">
        <v>739</v>
      </c>
      <c r="H11" s="35">
        <v>37.0</v>
      </c>
      <c r="I11" s="35">
        <v>8.0</v>
      </c>
      <c r="J11" s="34" t="s">
        <v>740</v>
      </c>
      <c r="K11" s="34"/>
      <c r="L11" s="34"/>
      <c r="M11" s="35">
        <v>0.0</v>
      </c>
      <c r="N11" s="34" t="s">
        <v>741</v>
      </c>
      <c r="O11" s="36" t="s">
        <v>742</v>
      </c>
      <c r="P11" s="34" t="s">
        <v>743</v>
      </c>
      <c r="Q11" s="34" t="s">
        <v>744</v>
      </c>
      <c r="R11" s="34" t="s">
        <v>745</v>
      </c>
      <c r="S11" s="34" t="s">
        <v>746</v>
      </c>
      <c r="T11" s="34" t="s">
        <v>747</v>
      </c>
      <c r="U11" s="34"/>
      <c r="V11" s="34"/>
      <c r="W11" s="34"/>
      <c r="X11" s="34"/>
      <c r="Y11" s="34" t="s">
        <v>748</v>
      </c>
      <c r="Z11" s="34" t="s">
        <v>749</v>
      </c>
      <c r="AA11" s="34" t="s">
        <v>750</v>
      </c>
      <c r="AB11" s="34" t="s">
        <v>751</v>
      </c>
      <c r="AC11" s="34"/>
      <c r="AD11" s="34" t="s">
        <v>752</v>
      </c>
      <c r="AE11" s="34"/>
      <c r="AF11" s="34"/>
      <c r="AG11" s="34"/>
      <c r="AH11" s="34"/>
      <c r="AI11" s="34"/>
      <c r="AJ11" s="35">
        <v>2.0477481E7</v>
      </c>
      <c r="AK11" s="34"/>
      <c r="AL11" s="34"/>
      <c r="AM11" s="34"/>
      <c r="AN11" s="34" t="s">
        <v>84</v>
      </c>
      <c r="AO11" s="34" t="s">
        <v>753</v>
      </c>
      <c r="AP11" s="34" t="s">
        <v>128</v>
      </c>
      <c r="AQ11" s="34" t="s">
        <v>87</v>
      </c>
      <c r="AR11" s="34"/>
      <c r="AS11" s="7" t="str">
        <f t="shared" si="1"/>
        <v/>
      </c>
      <c r="AT11" s="20" t="s">
        <v>2229</v>
      </c>
      <c r="AU11" s="38" t="s">
        <v>2239</v>
      </c>
      <c r="AV11" s="7" t="str">
        <f t="shared" si="2"/>
        <v/>
      </c>
      <c r="AW11" s="7" t="str">
        <f>IFERROR(__xludf.DUMMYFUNCTION("LEFT(
  REGEXREPLACE(
    TRIM(A11) &amp; IF(TRIM(E11)&lt;&gt;"""","" - "" &amp; TRIM(E11),""""),
    ""[\\\/:\*\?""""&lt;&gt;|]"",
    """"
  ),
  256
)"),"36 - A Simple Yet Practical Backdoor Prompt Attack Against Black-Box Code Summarization Engines")</f>
        <v>36 - A Simple Yet Practical Backdoor Prompt Attack Against Black-Box Code Summarization Engines</v>
      </c>
      <c r="AX11" s="7"/>
      <c r="AY11" s="7"/>
    </row>
    <row r="12">
      <c r="A12" s="33">
        <v>38.0</v>
      </c>
      <c r="B12" s="34" t="s">
        <v>777</v>
      </c>
      <c r="C12" s="34" t="s">
        <v>778</v>
      </c>
      <c r="D12" s="34" t="s">
        <v>779</v>
      </c>
      <c r="E12" s="34" t="s">
        <v>780</v>
      </c>
      <c r="F12" s="35">
        <v>2026.0</v>
      </c>
      <c r="G12" s="34" t="s">
        <v>781</v>
      </c>
      <c r="H12" s="35">
        <v>31.0</v>
      </c>
      <c r="I12" s="35">
        <v>1.0</v>
      </c>
      <c r="J12" s="35">
        <v>14.0</v>
      </c>
      <c r="K12" s="34"/>
      <c r="L12" s="34"/>
      <c r="M12" s="35">
        <v>0.0</v>
      </c>
      <c r="N12" s="34" t="s">
        <v>782</v>
      </c>
      <c r="O12" s="36" t="s">
        <v>783</v>
      </c>
      <c r="P12" s="34" t="s">
        <v>784</v>
      </c>
      <c r="Q12" s="34" t="s">
        <v>785</v>
      </c>
      <c r="R12" s="34" t="s">
        <v>786</v>
      </c>
      <c r="S12" s="34" t="s">
        <v>787</v>
      </c>
      <c r="T12" s="34" t="s">
        <v>788</v>
      </c>
      <c r="U12" s="34"/>
      <c r="V12" s="34"/>
      <c r="W12" s="34"/>
      <c r="X12" s="34"/>
      <c r="Y12" s="34" t="s">
        <v>789</v>
      </c>
      <c r="Z12" s="34" t="s">
        <v>790</v>
      </c>
      <c r="AA12" s="34" t="s">
        <v>791</v>
      </c>
      <c r="AB12" s="34" t="s">
        <v>792</v>
      </c>
      <c r="AC12" s="34"/>
      <c r="AD12" s="34" t="s">
        <v>509</v>
      </c>
      <c r="AE12" s="34"/>
      <c r="AF12" s="34"/>
      <c r="AG12" s="34"/>
      <c r="AH12" s="34"/>
      <c r="AI12" s="34"/>
      <c r="AJ12" s="35">
        <v>1.3823256E7</v>
      </c>
      <c r="AK12" s="34"/>
      <c r="AL12" s="34" t="s">
        <v>793</v>
      </c>
      <c r="AM12" s="34"/>
      <c r="AN12" s="34" t="s">
        <v>84</v>
      </c>
      <c r="AO12" s="34" t="s">
        <v>794</v>
      </c>
      <c r="AP12" s="34" t="s">
        <v>128</v>
      </c>
      <c r="AQ12" s="34" t="s">
        <v>87</v>
      </c>
      <c r="AR12" s="34"/>
      <c r="AS12" s="7" t="str">
        <f t="shared" si="1"/>
        <v/>
      </c>
      <c r="AT12" s="32" t="s">
        <v>2229</v>
      </c>
      <c r="AU12" s="37" t="s">
        <v>2240</v>
      </c>
      <c r="AV12" s="7" t="str">
        <f t="shared" si="2"/>
        <v/>
      </c>
      <c r="AW12" s="7" t="str">
        <f>IFERROR(__xludf.DUMMYFUNCTION("LEFT(
  REGEXREPLACE(
    TRIM(A12) &amp; IF(TRIM(E12)&lt;&gt;"""","" - "" &amp; TRIM(E12),""""),
    ""[\\\/:\*\?""""&lt;&gt;|]"",
    """"
  ),
  256
)"),"38 - An empirical study on the effectiveness of large language models for binary code understanding")</f>
        <v>38 - An empirical study on the effectiveness of large language models for binary code understanding</v>
      </c>
      <c r="AX12" s="7"/>
      <c r="AY12" s="7"/>
    </row>
    <row r="13">
      <c r="A13" s="33">
        <v>44.0</v>
      </c>
      <c r="B13" s="34" t="s">
        <v>880</v>
      </c>
      <c r="C13" s="34" t="s">
        <v>881</v>
      </c>
      <c r="D13" s="34" t="s">
        <v>882</v>
      </c>
      <c r="E13" s="34" t="s">
        <v>883</v>
      </c>
      <c r="F13" s="35">
        <v>2024.0</v>
      </c>
      <c r="G13" s="34" t="s">
        <v>884</v>
      </c>
      <c r="H13" s="34"/>
      <c r="I13" s="34"/>
      <c r="J13" s="34"/>
      <c r="K13" s="35">
        <v>1.0</v>
      </c>
      <c r="L13" s="35">
        <v>12.0</v>
      </c>
      <c r="M13" s="35">
        <v>6.0</v>
      </c>
      <c r="N13" s="34" t="s">
        <v>885</v>
      </c>
      <c r="O13" s="36" t="s">
        <v>886</v>
      </c>
      <c r="P13" s="34" t="s">
        <v>887</v>
      </c>
      <c r="Q13" s="34" t="s">
        <v>888</v>
      </c>
      <c r="R13" s="34" t="s">
        <v>889</v>
      </c>
      <c r="S13" s="34" t="s">
        <v>890</v>
      </c>
      <c r="T13" s="34" t="s">
        <v>891</v>
      </c>
      <c r="U13" s="34"/>
      <c r="V13" s="34"/>
      <c r="W13" s="34"/>
      <c r="X13" s="34"/>
      <c r="Y13" s="34" t="s">
        <v>892</v>
      </c>
      <c r="Z13" s="34" t="s">
        <v>893</v>
      </c>
      <c r="AA13" s="34" t="s">
        <v>894</v>
      </c>
      <c r="AB13" s="34" t="s">
        <v>895</v>
      </c>
      <c r="AC13" s="34"/>
      <c r="AD13" s="34" t="s">
        <v>144</v>
      </c>
      <c r="AE13" s="34" t="s">
        <v>896</v>
      </c>
      <c r="AF13" s="34" t="s">
        <v>897</v>
      </c>
      <c r="AG13" s="34" t="s">
        <v>898</v>
      </c>
      <c r="AH13" s="34" t="s">
        <v>899</v>
      </c>
      <c r="AI13" s="35">
        <v>205391.0</v>
      </c>
      <c r="AJ13" s="34"/>
      <c r="AK13" s="34" t="s">
        <v>900</v>
      </c>
      <c r="AL13" s="34"/>
      <c r="AM13" s="34"/>
      <c r="AN13" s="34" t="s">
        <v>84</v>
      </c>
      <c r="AO13" s="34" t="s">
        <v>901</v>
      </c>
      <c r="AP13" s="34" t="s">
        <v>86</v>
      </c>
      <c r="AQ13" s="34" t="s">
        <v>87</v>
      </c>
      <c r="AR13" s="34"/>
      <c r="AS13" s="7" t="str">
        <f t="shared" si="1"/>
        <v/>
      </c>
      <c r="AT13" s="32" t="s">
        <v>2229</v>
      </c>
      <c r="AU13" s="37" t="s">
        <v>2241</v>
      </c>
      <c r="AV13" s="7" t="str">
        <f t="shared" si="2"/>
        <v/>
      </c>
      <c r="AW13" s="7" t="str">
        <f>IFERROR(__xludf.DUMMYFUNCTION("LEFT(
  REGEXREPLACE(
    TRIM(A13) &amp; IF(TRIM(E13)&lt;&gt;"""","" - "" &amp; TRIM(E13),""""),
    ""[\\\/:\*\?""""&lt;&gt;|]"",
    """"
  ),
  256
)"),"44 - How Far Have We Gone in Binary Code Understanding Using Large Language Models")</f>
        <v>44 - How Far Have We Gone in Binary Code Understanding Using Large Language Models</v>
      </c>
      <c r="AX13" s="7"/>
      <c r="AY13" s="7"/>
    </row>
    <row r="14">
      <c r="A14" s="33">
        <v>46.0</v>
      </c>
      <c r="B14" s="34" t="s">
        <v>920</v>
      </c>
      <c r="C14" s="34" t="s">
        <v>921</v>
      </c>
      <c r="D14" s="34" t="s">
        <v>922</v>
      </c>
      <c r="E14" s="34" t="s">
        <v>923</v>
      </c>
      <c r="F14" s="35">
        <v>2023.0</v>
      </c>
      <c r="G14" s="34" t="s">
        <v>924</v>
      </c>
      <c r="H14" s="34"/>
      <c r="I14" s="34"/>
      <c r="J14" s="34"/>
      <c r="K14" s="35">
        <v>898.0</v>
      </c>
      <c r="L14" s="35">
        <v>904.0</v>
      </c>
      <c r="M14" s="35">
        <v>11.0</v>
      </c>
      <c r="N14" s="34" t="s">
        <v>925</v>
      </c>
      <c r="O14" s="36" t="s">
        <v>926</v>
      </c>
      <c r="P14" s="34" t="s">
        <v>927</v>
      </c>
      <c r="Q14" s="34" t="s">
        <v>928</v>
      </c>
      <c r="R14" s="34" t="s">
        <v>929</v>
      </c>
      <c r="S14" s="34" t="s">
        <v>930</v>
      </c>
      <c r="T14" s="34" t="s">
        <v>931</v>
      </c>
      <c r="U14" s="34"/>
      <c r="V14" s="34"/>
      <c r="W14" s="34"/>
      <c r="X14" s="34"/>
      <c r="Y14" s="34"/>
      <c r="Z14" s="34"/>
      <c r="AA14" s="34" t="s">
        <v>932</v>
      </c>
      <c r="AB14" s="34" t="s">
        <v>933</v>
      </c>
      <c r="AC14" s="34"/>
      <c r="AD14" s="34" t="s">
        <v>78</v>
      </c>
      <c r="AE14" s="34" t="s">
        <v>934</v>
      </c>
      <c r="AF14" s="34" t="s">
        <v>935</v>
      </c>
      <c r="AG14" s="34" t="s">
        <v>936</v>
      </c>
      <c r="AH14" s="34" t="s">
        <v>937</v>
      </c>
      <c r="AI14" s="35">
        <v>195714.0</v>
      </c>
      <c r="AJ14" s="35">
        <v>1.0823409E7</v>
      </c>
      <c r="AK14" s="34" t="s">
        <v>938</v>
      </c>
      <c r="AL14" s="34" t="s">
        <v>939</v>
      </c>
      <c r="AM14" s="34"/>
      <c r="AN14" s="34" t="s">
        <v>84</v>
      </c>
      <c r="AO14" s="34" t="s">
        <v>940</v>
      </c>
      <c r="AP14" s="34" t="s">
        <v>86</v>
      </c>
      <c r="AQ14" s="34" t="s">
        <v>87</v>
      </c>
      <c r="AR14" s="34" t="s">
        <v>395</v>
      </c>
      <c r="AS14" s="7" t="str">
        <f t="shared" si="1"/>
        <v/>
      </c>
      <c r="AT14" s="32" t="s">
        <v>2229</v>
      </c>
      <c r="AU14" s="37" t="s">
        <v>2242</v>
      </c>
      <c r="AV14" s="7" t="str">
        <f t="shared" si="2"/>
        <v/>
      </c>
      <c r="AW14" s="7" t="str">
        <f>IFERROR(__xludf.DUMMYFUNCTION("LEFT(
  REGEXREPLACE(
    TRIM(A14) &amp; IF(TRIM(E14)&lt;&gt;"""","" - "" &amp; TRIM(E14),""""),
    ""[\\\/:\*\?""""&lt;&gt;|]"",
    """"
  ),
  256
)"),"46 - Zero-shot Bilingual App Reviews Mining with Large Language Models")</f>
        <v>46 - Zero-shot Bilingual App Reviews Mining with Large Language Models</v>
      </c>
      <c r="AX14" s="7"/>
      <c r="AY14" s="7"/>
    </row>
    <row r="15">
      <c r="A15" s="33">
        <v>48.0</v>
      </c>
      <c r="B15" s="34" t="s">
        <v>959</v>
      </c>
      <c r="C15" s="34" t="s">
        <v>960</v>
      </c>
      <c r="D15" s="34" t="s">
        <v>961</v>
      </c>
      <c r="E15" s="34" t="s">
        <v>962</v>
      </c>
      <c r="F15" s="35">
        <v>2025.0</v>
      </c>
      <c r="G15" s="34" t="s">
        <v>963</v>
      </c>
      <c r="H15" s="35">
        <v>35.0</v>
      </c>
      <c r="I15" s="35">
        <v>8.0</v>
      </c>
      <c r="J15" s="34"/>
      <c r="K15" s="35">
        <v>1121.0</v>
      </c>
      <c r="L15" s="35">
        <v>1147.0</v>
      </c>
      <c r="M15" s="35">
        <v>0.0</v>
      </c>
      <c r="N15" s="34" t="s">
        <v>964</v>
      </c>
      <c r="O15" s="36" t="s">
        <v>965</v>
      </c>
      <c r="P15" s="34" t="s">
        <v>966</v>
      </c>
      <c r="Q15" s="34" t="s">
        <v>967</v>
      </c>
      <c r="R15" s="34" t="s">
        <v>968</v>
      </c>
      <c r="S15" s="34" t="s">
        <v>969</v>
      </c>
      <c r="T15" s="34" t="s">
        <v>970</v>
      </c>
      <c r="U15" s="34"/>
      <c r="V15" s="34"/>
      <c r="W15" s="34"/>
      <c r="X15" s="34"/>
      <c r="Y15" s="34" t="s">
        <v>971</v>
      </c>
      <c r="Z15" s="34" t="s">
        <v>972</v>
      </c>
      <c r="AA15" s="34" t="s">
        <v>973</v>
      </c>
      <c r="AB15" s="34" t="s">
        <v>974</v>
      </c>
      <c r="AC15" s="34"/>
      <c r="AD15" s="34" t="s">
        <v>975</v>
      </c>
      <c r="AE15" s="34"/>
      <c r="AF15" s="34"/>
      <c r="AG15" s="34"/>
      <c r="AH15" s="34"/>
      <c r="AI15" s="34"/>
      <c r="AJ15" s="35">
        <v>2181940.0</v>
      </c>
      <c r="AK15" s="34"/>
      <c r="AL15" s="34" t="s">
        <v>976</v>
      </c>
      <c r="AM15" s="34"/>
      <c r="AN15" s="34" t="s">
        <v>84</v>
      </c>
      <c r="AO15" s="34" t="s">
        <v>977</v>
      </c>
      <c r="AP15" s="34" t="s">
        <v>128</v>
      </c>
      <c r="AQ15" s="34" t="s">
        <v>87</v>
      </c>
      <c r="AR15" s="34"/>
      <c r="AS15" s="7" t="str">
        <f t="shared" si="1"/>
        <v/>
      </c>
      <c r="AT15" s="20" t="s">
        <v>2229</v>
      </c>
      <c r="AU15" s="37" t="s">
        <v>2243</v>
      </c>
      <c r="AV15" s="7" t="str">
        <f t="shared" si="2"/>
        <v/>
      </c>
      <c r="AW15" s="7" t="str">
        <f>IFERROR(__xludf.DUMMYFUNCTION("LEFT(
  REGEXREPLACE(
    TRIM(A15) &amp; IF(TRIM(E15)&lt;&gt;"""","" - "" &amp; TRIM(E15),""""),
    ""[\\\/:\*\?""""&lt;&gt;|]"",
    """"
  ),
  256
)"),"48 - RAPRSUM Retrieval-Augmented Code Summarization with Advanced Prototype Refinement")</f>
        <v>48 - RAPRSUM Retrieval-Augmented Code Summarization with Advanced Prototype Refinement</v>
      </c>
      <c r="AX15" s="7"/>
      <c r="AY15" s="7"/>
    </row>
    <row r="16">
      <c r="A16" s="33">
        <v>57.0</v>
      </c>
      <c r="B16" s="34" t="s">
        <v>1138</v>
      </c>
      <c r="C16" s="34" t="s">
        <v>1139</v>
      </c>
      <c r="D16" s="34" t="s">
        <v>1140</v>
      </c>
      <c r="E16" s="34" t="s">
        <v>1141</v>
      </c>
      <c r="F16" s="35">
        <v>2025.0</v>
      </c>
      <c r="G16" s="34" t="s">
        <v>532</v>
      </c>
      <c r="H16" s="34"/>
      <c r="I16" s="34"/>
      <c r="J16" s="34"/>
      <c r="K16" s="35">
        <v>405.0</v>
      </c>
      <c r="L16" s="35">
        <v>413.0</v>
      </c>
      <c r="M16" s="35">
        <v>0.0</v>
      </c>
      <c r="N16" s="34" t="s">
        <v>1142</v>
      </c>
      <c r="O16" s="36" t="s">
        <v>1143</v>
      </c>
      <c r="P16" s="34" t="s">
        <v>1144</v>
      </c>
      <c r="Q16" s="34" t="s">
        <v>1145</v>
      </c>
      <c r="R16" s="34" t="s">
        <v>1146</v>
      </c>
      <c r="S16" s="34" t="s">
        <v>1147</v>
      </c>
      <c r="T16" s="34" t="s">
        <v>1148</v>
      </c>
      <c r="U16" s="34"/>
      <c r="V16" s="34"/>
      <c r="W16" s="34"/>
      <c r="X16" s="34"/>
      <c r="Y16" s="34" t="s">
        <v>1149</v>
      </c>
      <c r="Z16" s="34" t="s">
        <v>1150</v>
      </c>
      <c r="AA16" s="34" t="s">
        <v>1151</v>
      </c>
      <c r="AB16" s="34" t="s">
        <v>1152</v>
      </c>
      <c r="AC16" s="34"/>
      <c r="AD16" s="34" t="s">
        <v>78</v>
      </c>
      <c r="AE16" s="34" t="s">
        <v>696</v>
      </c>
      <c r="AF16" s="34" t="s">
        <v>697</v>
      </c>
      <c r="AG16" s="34" t="s">
        <v>698</v>
      </c>
      <c r="AH16" s="34" t="s">
        <v>699</v>
      </c>
      <c r="AI16" s="35">
        <v>213734.0</v>
      </c>
      <c r="AJ16" s="34" t="s">
        <v>546</v>
      </c>
      <c r="AK16" s="34" t="s">
        <v>700</v>
      </c>
      <c r="AL16" s="34"/>
      <c r="AM16" s="34"/>
      <c r="AN16" s="34" t="s">
        <v>84</v>
      </c>
      <c r="AO16" s="34" t="s">
        <v>548</v>
      </c>
      <c r="AP16" s="34" t="s">
        <v>86</v>
      </c>
      <c r="AQ16" s="34" t="s">
        <v>87</v>
      </c>
      <c r="AR16" s="34"/>
      <c r="AS16" s="7" t="str">
        <f t="shared" si="1"/>
        <v/>
      </c>
      <c r="AT16" s="32" t="s">
        <v>2229</v>
      </c>
      <c r="AU16" s="37" t="s">
        <v>2244</v>
      </c>
      <c r="AV16" s="7" t="str">
        <f t="shared" si="2"/>
        <v/>
      </c>
      <c r="AW16" s="7" t="str">
        <f>IFERROR(__xludf.DUMMYFUNCTION("LEFT(
  REGEXREPLACE(
    TRIM(A16) &amp; IF(TRIM(E16)&lt;&gt;"""","" - "" &amp; TRIM(E16),""""),
    ""[\\\/:\*\?""""&lt;&gt;|]"",
    """"
  ),
  256
)"),"57 - Automatic Multi-level Feature Tree Construction for Domain-Specific Reusable Artifacts Management")</f>
        <v>57 - Automatic Multi-level Feature Tree Construction for Domain-Specific Reusable Artifacts Management</v>
      </c>
      <c r="AX16" s="7"/>
      <c r="AY16" s="7"/>
    </row>
    <row r="17">
      <c r="A17" s="33">
        <v>60.0</v>
      </c>
      <c r="B17" s="34" t="s">
        <v>1195</v>
      </c>
      <c r="C17" s="34" t="s">
        <v>1196</v>
      </c>
      <c r="D17" s="34" t="s">
        <v>1197</v>
      </c>
      <c r="E17" s="34" t="s">
        <v>1198</v>
      </c>
      <c r="F17" s="35">
        <v>2025.0</v>
      </c>
      <c r="G17" s="34" t="s">
        <v>1199</v>
      </c>
      <c r="H17" s="35">
        <v>51.0</v>
      </c>
      <c r="I17" s="35">
        <v>12.0</v>
      </c>
      <c r="J17" s="34"/>
      <c r="K17" s="35">
        <v>3205.0</v>
      </c>
      <c r="L17" s="35">
        <v>3217.0</v>
      </c>
      <c r="M17" s="35">
        <v>1.0</v>
      </c>
      <c r="N17" s="34" t="s">
        <v>1200</v>
      </c>
      <c r="O17" s="36" t="s">
        <v>1201</v>
      </c>
      <c r="P17" s="34" t="s">
        <v>1202</v>
      </c>
      <c r="Q17" s="34" t="s">
        <v>1203</v>
      </c>
      <c r="R17" s="34" t="s">
        <v>1204</v>
      </c>
      <c r="S17" s="34" t="s">
        <v>1205</v>
      </c>
      <c r="T17" s="34" t="s">
        <v>1206</v>
      </c>
      <c r="U17" s="34"/>
      <c r="V17" s="34"/>
      <c r="W17" s="34"/>
      <c r="X17" s="34"/>
      <c r="Y17" s="34" t="s">
        <v>1207</v>
      </c>
      <c r="Z17" s="34" t="s">
        <v>1208</v>
      </c>
      <c r="AA17" s="34" t="s">
        <v>1209</v>
      </c>
      <c r="AB17" s="34" t="s">
        <v>1210</v>
      </c>
      <c r="AC17" s="34"/>
      <c r="AD17" s="34" t="s">
        <v>144</v>
      </c>
      <c r="AE17" s="34"/>
      <c r="AF17" s="34"/>
      <c r="AG17" s="34"/>
      <c r="AH17" s="34"/>
      <c r="AI17" s="34"/>
      <c r="AJ17" s="35">
        <v>985589.0</v>
      </c>
      <c r="AK17" s="34"/>
      <c r="AL17" s="34" t="s">
        <v>1211</v>
      </c>
      <c r="AM17" s="34"/>
      <c r="AN17" s="34" t="s">
        <v>84</v>
      </c>
      <c r="AO17" s="34" t="s">
        <v>1212</v>
      </c>
      <c r="AP17" s="34" t="s">
        <v>128</v>
      </c>
      <c r="AQ17" s="34" t="s">
        <v>87</v>
      </c>
      <c r="AR17" s="34" t="s">
        <v>566</v>
      </c>
      <c r="AS17" s="7" t="str">
        <f t="shared" si="1"/>
        <v/>
      </c>
      <c r="AT17" s="32" t="s">
        <v>2229</v>
      </c>
      <c r="AU17" s="37" t="s">
        <v>2245</v>
      </c>
      <c r="AV17" s="7" t="str">
        <f t="shared" si="2"/>
        <v/>
      </c>
      <c r="AW17" s="7" t="str">
        <f>IFERROR(__xludf.DUMMYFUNCTION("LEFT(
  REGEXREPLACE(
    TRIM(A17) &amp; IF(TRIM(E17)&lt;&gt;"""","" - "" &amp; TRIM(E17),""""),
    ""[\\\/:\*\?""""&lt;&gt;|]"",
    """"
  ),
  256
)"),"60 - Can Large Language Models Serve as Evaluators for Code Summarization")</f>
        <v>60 - Can Large Language Models Serve as Evaluators for Code Summarization</v>
      </c>
      <c r="AX17" s="7"/>
      <c r="AY17" s="7"/>
    </row>
    <row r="18">
      <c r="A18" s="33">
        <v>62.0</v>
      </c>
      <c r="B18" s="34" t="s">
        <v>1230</v>
      </c>
      <c r="C18" s="34" t="s">
        <v>1231</v>
      </c>
      <c r="D18" s="34" t="s">
        <v>1232</v>
      </c>
      <c r="E18" s="34" t="s">
        <v>1233</v>
      </c>
      <c r="F18" s="35">
        <v>2024.0</v>
      </c>
      <c r="G18" s="34" t="s">
        <v>363</v>
      </c>
      <c r="H18" s="35">
        <v>12.0</v>
      </c>
      <c r="I18" s="34"/>
      <c r="J18" s="34"/>
      <c r="K18" s="35">
        <v>37653.0</v>
      </c>
      <c r="L18" s="35">
        <v>37662.0</v>
      </c>
      <c r="M18" s="35">
        <v>6.0</v>
      </c>
      <c r="N18" s="34" t="s">
        <v>1234</v>
      </c>
      <c r="O18" s="36" t="s">
        <v>1235</v>
      </c>
      <c r="P18" s="34" t="s">
        <v>1236</v>
      </c>
      <c r="Q18" s="34" t="s">
        <v>1237</v>
      </c>
      <c r="R18" s="34" t="s">
        <v>1238</v>
      </c>
      <c r="S18" s="34" t="s">
        <v>1239</v>
      </c>
      <c r="T18" s="34" t="s">
        <v>1240</v>
      </c>
      <c r="U18" s="34"/>
      <c r="V18" s="34"/>
      <c r="W18" s="34"/>
      <c r="X18" s="34"/>
      <c r="Y18" s="34" t="s">
        <v>1241</v>
      </c>
      <c r="Z18" s="34" t="s">
        <v>1242</v>
      </c>
      <c r="AA18" s="34" t="s">
        <v>1243</v>
      </c>
      <c r="AB18" s="34" t="s">
        <v>1244</v>
      </c>
      <c r="AC18" s="34"/>
      <c r="AD18" s="34" t="s">
        <v>144</v>
      </c>
      <c r="AE18" s="34"/>
      <c r="AF18" s="34"/>
      <c r="AG18" s="34"/>
      <c r="AH18" s="34"/>
      <c r="AI18" s="34"/>
      <c r="AJ18" s="35">
        <v>2.1693536E7</v>
      </c>
      <c r="AK18" s="34"/>
      <c r="AL18" s="34"/>
      <c r="AM18" s="34"/>
      <c r="AN18" s="34" t="s">
        <v>84</v>
      </c>
      <c r="AO18" s="34" t="s">
        <v>363</v>
      </c>
      <c r="AP18" s="34" t="s">
        <v>128</v>
      </c>
      <c r="AQ18" s="34" t="s">
        <v>87</v>
      </c>
      <c r="AR18" s="34" t="s">
        <v>111</v>
      </c>
      <c r="AS18" s="7" t="str">
        <f t="shared" si="1"/>
        <v/>
      </c>
      <c r="AT18" s="32" t="s">
        <v>2229</v>
      </c>
      <c r="AU18" s="37" t="s">
        <v>2246</v>
      </c>
      <c r="AV18" s="7" t="str">
        <f t="shared" si="2"/>
        <v/>
      </c>
      <c r="AW18" s="7" t="str">
        <f>IFERROR(__xludf.DUMMYFUNCTION("LEFT(
  REGEXREPLACE(
    TRIM(A18) &amp; IF(TRIM(E18)&lt;&gt;"""","" - "" &amp; TRIM(E18),""""),
    ""[\\\/:\*\?""""&lt;&gt;|]"",
    """"
  ),
  256
)"),"62 - Enhancing Bug Report Summaries Through Knowledge-Specific and Contrastive Learning Pre-Training")</f>
        <v>62 - Enhancing Bug Report Summaries Through Knowledge-Specific and Contrastive Learning Pre-Training</v>
      </c>
      <c r="AX18" s="7"/>
      <c r="AY18" s="7"/>
    </row>
    <row r="19">
      <c r="A19" s="33">
        <v>64.0</v>
      </c>
      <c r="B19" s="34" t="s">
        <v>1265</v>
      </c>
      <c r="C19" s="34" t="s">
        <v>1266</v>
      </c>
      <c r="D19" s="34" t="s">
        <v>1267</v>
      </c>
      <c r="E19" s="34" t="s">
        <v>1268</v>
      </c>
      <c r="F19" s="35">
        <v>2024.0</v>
      </c>
      <c r="G19" s="34" t="s">
        <v>1269</v>
      </c>
      <c r="H19" s="34"/>
      <c r="I19" s="34"/>
      <c r="J19" s="34"/>
      <c r="K19" s="34"/>
      <c r="L19" s="34"/>
      <c r="M19" s="35">
        <v>1.0</v>
      </c>
      <c r="N19" s="34" t="s">
        <v>1270</v>
      </c>
      <c r="O19" s="36" t="s">
        <v>1271</v>
      </c>
      <c r="P19" s="34" t="s">
        <v>1272</v>
      </c>
      <c r="Q19" s="34" t="s">
        <v>1273</v>
      </c>
      <c r="R19" s="34" t="s">
        <v>1274</v>
      </c>
      <c r="S19" s="34" t="s">
        <v>1275</v>
      </c>
      <c r="T19" s="34" t="s">
        <v>1276</v>
      </c>
      <c r="U19" s="34"/>
      <c r="V19" s="34"/>
      <c r="W19" s="34"/>
      <c r="X19" s="34"/>
      <c r="Y19" s="34" t="s">
        <v>1277</v>
      </c>
      <c r="Z19" s="34" t="s">
        <v>1278</v>
      </c>
      <c r="AA19" s="34" t="s">
        <v>1279</v>
      </c>
      <c r="AB19" s="34" t="s">
        <v>1280</v>
      </c>
      <c r="AC19" s="34"/>
      <c r="AD19" s="34" t="s">
        <v>144</v>
      </c>
      <c r="AE19" s="34" t="s">
        <v>1281</v>
      </c>
      <c r="AF19" s="34" t="s">
        <v>1282</v>
      </c>
      <c r="AG19" s="34" t="s">
        <v>1283</v>
      </c>
      <c r="AH19" s="34" t="s">
        <v>1284</v>
      </c>
      <c r="AI19" s="35">
        <v>202527.0</v>
      </c>
      <c r="AJ19" s="34"/>
      <c r="AK19" s="34" t="s">
        <v>1285</v>
      </c>
      <c r="AL19" s="34" t="s">
        <v>1286</v>
      </c>
      <c r="AM19" s="34"/>
      <c r="AN19" s="34" t="s">
        <v>84</v>
      </c>
      <c r="AO19" s="34" t="s">
        <v>1287</v>
      </c>
      <c r="AP19" s="34" t="s">
        <v>86</v>
      </c>
      <c r="AQ19" s="34" t="s">
        <v>87</v>
      </c>
      <c r="AR19" s="34"/>
      <c r="AS19" s="7" t="str">
        <f t="shared" si="1"/>
        <v/>
      </c>
      <c r="AT19" s="32" t="s">
        <v>2229</v>
      </c>
      <c r="AU19" s="37" t="s">
        <v>2247</v>
      </c>
      <c r="AV19" s="7" t="str">
        <f t="shared" si="2"/>
        <v/>
      </c>
      <c r="AW19" s="7" t="str">
        <f>IFERROR(__xludf.DUMMYFUNCTION("LEFT(
  REGEXREPLACE(
    TRIM(A19) &amp; IF(TRIM(E19)&lt;&gt;"""","" - "" &amp; TRIM(E19),""""),
    ""[\\\/:\*\?""""&lt;&gt;|]"",
    """"
  ),
  256
)"),"64 - IiPCS Intent-Based In-Context Learning for Project-Specific Code Summarization")</f>
        <v>64 - IiPCS Intent-Based In-Context Learning for Project-Specific Code Summarization</v>
      </c>
      <c r="AX19" s="7"/>
      <c r="AY19" s="7"/>
    </row>
    <row r="20">
      <c r="A20" s="33">
        <v>65.0</v>
      </c>
      <c r="B20" s="34" t="s">
        <v>1289</v>
      </c>
      <c r="C20" s="34" t="s">
        <v>1290</v>
      </c>
      <c r="D20" s="35">
        <v>5.92246232E10</v>
      </c>
      <c r="E20" s="34" t="s">
        <v>1291</v>
      </c>
      <c r="F20" s="35">
        <v>2024.0</v>
      </c>
      <c r="G20" s="34" t="s">
        <v>1292</v>
      </c>
      <c r="H20" s="34"/>
      <c r="I20" s="34"/>
      <c r="J20" s="34"/>
      <c r="K20" s="35">
        <v>364.0</v>
      </c>
      <c r="L20" s="35">
        <v>367.0</v>
      </c>
      <c r="M20" s="35">
        <v>24.0</v>
      </c>
      <c r="N20" s="34" t="s">
        <v>1293</v>
      </c>
      <c r="O20" s="36" t="s">
        <v>1294</v>
      </c>
      <c r="P20" s="34" t="s">
        <v>1295</v>
      </c>
      <c r="Q20" s="34" t="s">
        <v>1296</v>
      </c>
      <c r="R20" s="34" t="s">
        <v>1297</v>
      </c>
      <c r="S20" s="34" t="s">
        <v>1298</v>
      </c>
      <c r="T20" s="34" t="s">
        <v>1299</v>
      </c>
      <c r="U20" s="34"/>
      <c r="V20" s="34"/>
      <c r="W20" s="34"/>
      <c r="X20" s="34"/>
      <c r="Y20" s="34"/>
      <c r="Z20" s="34"/>
      <c r="AA20" s="34" t="s">
        <v>1300</v>
      </c>
      <c r="AB20" s="34" t="s">
        <v>1301</v>
      </c>
      <c r="AC20" s="34"/>
      <c r="AD20" s="34" t="s">
        <v>144</v>
      </c>
      <c r="AE20" s="34" t="s">
        <v>1302</v>
      </c>
      <c r="AF20" s="34" t="s">
        <v>1303</v>
      </c>
      <c r="AG20" s="34" t="s">
        <v>1304</v>
      </c>
      <c r="AH20" s="34" t="s">
        <v>1305</v>
      </c>
      <c r="AI20" s="35">
        <v>200991.0</v>
      </c>
      <c r="AJ20" s="34"/>
      <c r="AK20" s="34" t="s">
        <v>1306</v>
      </c>
      <c r="AL20" s="34"/>
      <c r="AM20" s="34"/>
      <c r="AN20" s="34" t="s">
        <v>84</v>
      </c>
      <c r="AO20" s="34" t="s">
        <v>1307</v>
      </c>
      <c r="AP20" s="34" t="s">
        <v>86</v>
      </c>
      <c r="AQ20" s="34" t="s">
        <v>87</v>
      </c>
      <c r="AR20" s="34"/>
      <c r="AS20" s="7" t="str">
        <f t="shared" si="1"/>
        <v/>
      </c>
      <c r="AT20" s="32" t="s">
        <v>2229</v>
      </c>
      <c r="AU20" s="37" t="s">
        <v>2248</v>
      </c>
      <c r="AV20" s="7" t="str">
        <f t="shared" si="2"/>
        <v/>
      </c>
      <c r="AW20" s="7" t="str">
        <f>IFERROR(__xludf.DUMMYFUNCTION("LEFT(
  REGEXREPLACE(
    TRIM(A20) &amp; IF(TRIM(E20)&lt;&gt;"""","" - "" &amp; TRIM(E20),""""),
    ""[\\\/:\*\?""""&lt;&gt;|]"",
    """"
  ),
  256
)"),"65 - Challenges and Opportunities in Integrating LLMs into Continuous IntegrationContinuous Deployment (CICD) Pipelines")</f>
        <v>65 - Challenges and Opportunities in Integrating LLMs into Continuous IntegrationContinuous Deployment (CICD) Pipelines</v>
      </c>
      <c r="AX20" s="7"/>
      <c r="AY20" s="7"/>
    </row>
    <row r="21">
      <c r="A21" s="33">
        <v>67.0</v>
      </c>
      <c r="B21" s="34" t="s">
        <v>1329</v>
      </c>
      <c r="C21" s="34" t="s">
        <v>1330</v>
      </c>
      <c r="D21" s="34" t="s">
        <v>1331</v>
      </c>
      <c r="E21" s="34" t="s">
        <v>1332</v>
      </c>
      <c r="F21" s="35">
        <v>2025.0</v>
      </c>
      <c r="G21" s="34" t="s">
        <v>1333</v>
      </c>
      <c r="H21" s="34"/>
      <c r="I21" s="34"/>
      <c r="J21" s="34"/>
      <c r="K21" s="35">
        <v>326.0</v>
      </c>
      <c r="L21" s="35">
        <v>334.0</v>
      </c>
      <c r="M21" s="35">
        <v>0.0</v>
      </c>
      <c r="N21" s="34" t="s">
        <v>1334</v>
      </c>
      <c r="O21" s="36" t="s">
        <v>1335</v>
      </c>
      <c r="P21" s="34" t="s">
        <v>1336</v>
      </c>
      <c r="Q21" s="34" t="s">
        <v>1337</v>
      </c>
      <c r="R21" s="34" t="s">
        <v>1338</v>
      </c>
      <c r="S21" s="34" t="s">
        <v>1339</v>
      </c>
      <c r="T21" s="34" t="s">
        <v>1340</v>
      </c>
      <c r="U21" s="34"/>
      <c r="V21" s="34"/>
      <c r="W21" s="34"/>
      <c r="X21" s="34"/>
      <c r="Y21" s="34"/>
      <c r="Z21" s="34"/>
      <c r="AA21" s="34" t="s">
        <v>1341</v>
      </c>
      <c r="AB21" s="34"/>
      <c r="AC21" s="34" t="s">
        <v>1342</v>
      </c>
      <c r="AD21" s="34" t="s">
        <v>144</v>
      </c>
      <c r="AE21" s="34" t="s">
        <v>1343</v>
      </c>
      <c r="AF21" s="34" t="s">
        <v>1344</v>
      </c>
      <c r="AG21" s="34" t="s">
        <v>1345</v>
      </c>
      <c r="AH21" s="34" t="s">
        <v>1346</v>
      </c>
      <c r="AI21" s="35">
        <v>217733.0</v>
      </c>
      <c r="AJ21" s="34"/>
      <c r="AK21" s="34" t="s">
        <v>1347</v>
      </c>
      <c r="AL21" s="34"/>
      <c r="AM21" s="34"/>
      <c r="AN21" s="34" t="s">
        <v>84</v>
      </c>
      <c r="AO21" s="34" t="s">
        <v>1348</v>
      </c>
      <c r="AP21" s="34" t="s">
        <v>86</v>
      </c>
      <c r="AQ21" s="34" t="s">
        <v>87</v>
      </c>
      <c r="AR21" s="34"/>
      <c r="AS21" s="7" t="str">
        <f t="shared" si="1"/>
        <v/>
      </c>
      <c r="AT21" s="32" t="s">
        <v>2229</v>
      </c>
      <c r="AU21" s="37" t="s">
        <v>2249</v>
      </c>
      <c r="AV21" s="7" t="str">
        <f t="shared" si="2"/>
        <v/>
      </c>
      <c r="AW21" s="7" t="str">
        <f>IFERROR(__xludf.DUMMYFUNCTION("LEFT(
  REGEXREPLACE(
    TRIM(A21) &amp; IF(TRIM(E21)&lt;&gt;"""","" - "" &amp; TRIM(E21),""""),
    ""[\\\/:\*\?""""&lt;&gt;|]"",
    """"
  ),
  256
)"),"67 - Evaluating Source Code Embeddings From LLMS for Educational Downstream Tasks")</f>
        <v>67 - Evaluating Source Code Embeddings From LLMS for Educational Downstream Tasks</v>
      </c>
      <c r="AX21" s="7"/>
      <c r="AY21" s="7"/>
    </row>
    <row r="22">
      <c r="A22" s="33">
        <v>70.0</v>
      </c>
      <c r="B22" s="34" t="s">
        <v>1385</v>
      </c>
      <c r="C22" s="34" t="s">
        <v>1386</v>
      </c>
      <c r="D22" s="34" t="s">
        <v>1387</v>
      </c>
      <c r="E22" s="34" t="s">
        <v>1388</v>
      </c>
      <c r="F22" s="35">
        <v>2025.0</v>
      </c>
      <c r="G22" s="34" t="s">
        <v>1389</v>
      </c>
      <c r="H22" s="34"/>
      <c r="I22" s="34"/>
      <c r="J22" s="34"/>
      <c r="K22" s="35">
        <v>786.0</v>
      </c>
      <c r="L22" s="35">
        <v>787.0</v>
      </c>
      <c r="M22" s="35">
        <v>0.0</v>
      </c>
      <c r="N22" s="34" t="s">
        <v>1390</v>
      </c>
      <c r="O22" s="36" t="s">
        <v>1391</v>
      </c>
      <c r="P22" s="34" t="s">
        <v>1392</v>
      </c>
      <c r="Q22" s="34" t="s">
        <v>1393</v>
      </c>
      <c r="R22" s="34" t="s">
        <v>1394</v>
      </c>
      <c r="S22" s="34" t="s">
        <v>1395</v>
      </c>
      <c r="T22" s="34" t="s">
        <v>1396</v>
      </c>
      <c r="U22" s="34"/>
      <c r="V22" s="34"/>
      <c r="W22" s="34"/>
      <c r="X22" s="34"/>
      <c r="Y22" s="34" t="s">
        <v>1397</v>
      </c>
      <c r="Z22" s="34" t="s">
        <v>1398</v>
      </c>
      <c r="AA22" s="34" t="s">
        <v>1399</v>
      </c>
      <c r="AB22" s="34" t="s">
        <v>1400</v>
      </c>
      <c r="AC22" s="34"/>
      <c r="AD22" s="34" t="s">
        <v>144</v>
      </c>
      <c r="AE22" s="34"/>
      <c r="AF22" s="34" t="s">
        <v>1401</v>
      </c>
      <c r="AG22" s="34" t="s">
        <v>1402</v>
      </c>
      <c r="AH22" s="34" t="s">
        <v>1403</v>
      </c>
      <c r="AI22" s="35">
        <v>214555.0</v>
      </c>
      <c r="AJ22" s="34"/>
      <c r="AK22" s="34" t="s">
        <v>1404</v>
      </c>
      <c r="AL22" s="34"/>
      <c r="AM22" s="34"/>
      <c r="AN22" s="34" t="s">
        <v>84</v>
      </c>
      <c r="AO22" s="34" t="s">
        <v>1405</v>
      </c>
      <c r="AP22" s="34" t="s">
        <v>86</v>
      </c>
      <c r="AQ22" s="34" t="s">
        <v>87</v>
      </c>
      <c r="AR22" s="34"/>
      <c r="AS22" s="7" t="str">
        <f t="shared" si="1"/>
        <v/>
      </c>
      <c r="AT22" s="32" t="s">
        <v>2229</v>
      </c>
      <c r="AU22" s="37" t="s">
        <v>2250</v>
      </c>
      <c r="AV22" s="7" t="str">
        <f t="shared" si="2"/>
        <v/>
      </c>
      <c r="AW22" s="7" t="str">
        <f>IFERROR(__xludf.DUMMYFUNCTION("LEFT(
  REGEXREPLACE(
    TRIM(A22) &amp; IF(TRIM(E22)&lt;&gt;"""","" - "" &amp; TRIM(E22),""""),
    ""[\\\/:\*\?""""&lt;&gt;|]"",
    """"
  ),
  256
)"),"70 - AISum4DCR A Multi-Topic Dialog Summarization Approach for Developer Chat Rooms Integrating AI Chain and Prompt Engineering")</f>
        <v>70 - AISum4DCR A Multi-Topic Dialog Summarization Approach for Developer Chat Rooms Integrating AI Chain and Prompt Engineering</v>
      </c>
      <c r="AX22" s="7"/>
      <c r="AY22" s="7"/>
    </row>
    <row r="23">
      <c r="A23" s="33">
        <v>72.0</v>
      </c>
      <c r="B23" s="34" t="s">
        <v>1429</v>
      </c>
      <c r="C23" s="34" t="s">
        <v>1430</v>
      </c>
      <c r="D23" s="34" t="s">
        <v>1431</v>
      </c>
      <c r="E23" s="34" t="s">
        <v>1432</v>
      </c>
      <c r="F23" s="35">
        <v>2025.0</v>
      </c>
      <c r="G23" s="34" t="s">
        <v>1433</v>
      </c>
      <c r="H23" s="34"/>
      <c r="I23" s="34"/>
      <c r="J23" s="34"/>
      <c r="K23" s="35">
        <v>26.0</v>
      </c>
      <c r="L23" s="35">
        <v>37.0</v>
      </c>
      <c r="M23" s="35">
        <v>0.0</v>
      </c>
      <c r="N23" s="34" t="s">
        <v>1434</v>
      </c>
      <c r="O23" s="36" t="s">
        <v>1435</v>
      </c>
      <c r="P23" s="34" t="s">
        <v>1436</v>
      </c>
      <c r="Q23" s="34" t="s">
        <v>1437</v>
      </c>
      <c r="R23" s="34" t="s">
        <v>1438</v>
      </c>
      <c r="S23" s="34" t="s">
        <v>1439</v>
      </c>
      <c r="T23" s="34" t="s">
        <v>1440</v>
      </c>
      <c r="U23" s="34"/>
      <c r="V23" s="34"/>
      <c r="W23" s="34"/>
      <c r="X23" s="34"/>
      <c r="Y23" s="34" t="s">
        <v>1441</v>
      </c>
      <c r="Z23" s="34" t="s">
        <v>1442</v>
      </c>
      <c r="AA23" s="34" t="s">
        <v>1443</v>
      </c>
      <c r="AB23" s="34" t="s">
        <v>1444</v>
      </c>
      <c r="AC23" s="34"/>
      <c r="AD23" s="34" t="s">
        <v>144</v>
      </c>
      <c r="AE23" s="34"/>
      <c r="AF23" s="34" t="s">
        <v>1445</v>
      </c>
      <c r="AG23" s="34" t="s">
        <v>1446</v>
      </c>
      <c r="AH23" s="34" t="s">
        <v>81</v>
      </c>
      <c r="AI23" s="35">
        <v>210162.0</v>
      </c>
      <c r="AJ23" s="34"/>
      <c r="AK23" s="34" t="s">
        <v>1447</v>
      </c>
      <c r="AL23" s="34"/>
      <c r="AM23" s="34"/>
      <c r="AN23" s="34" t="s">
        <v>84</v>
      </c>
      <c r="AO23" s="34" t="s">
        <v>1448</v>
      </c>
      <c r="AP23" s="34" t="s">
        <v>86</v>
      </c>
      <c r="AQ23" s="34" t="s">
        <v>87</v>
      </c>
      <c r="AR23" s="34"/>
      <c r="AS23" s="7" t="str">
        <f t="shared" si="1"/>
        <v/>
      </c>
      <c r="AT23" s="32" t="s">
        <v>2229</v>
      </c>
      <c r="AU23" s="37" t="s">
        <v>2251</v>
      </c>
      <c r="AV23" s="7" t="str">
        <f t="shared" si="2"/>
        <v/>
      </c>
      <c r="AW23" s="7" t="str">
        <f>IFERROR(__xludf.DUMMYFUNCTION("LEFT(
  REGEXREPLACE(
    TRIM(A23) &amp; IF(TRIM(E23)&lt;&gt;"""","" - "" &amp; TRIM(E23),""""),
    ""[\\\/:\*\?""""&lt;&gt;|]"",
    """"
  ),
  256
)"),"72 - SoTaNa An Open-Source Software Engineering Instruction-Tuned Model")</f>
        <v>72 - SoTaNa An Open-Source Software Engineering Instruction-Tuned Model</v>
      </c>
      <c r="AX23" s="7"/>
      <c r="AY23" s="7"/>
    </row>
    <row r="24">
      <c r="A24" s="33">
        <v>73.0</v>
      </c>
      <c r="B24" s="34" t="s">
        <v>1450</v>
      </c>
      <c r="C24" s="34" t="s">
        <v>1451</v>
      </c>
      <c r="D24" s="34" t="s">
        <v>1452</v>
      </c>
      <c r="E24" s="34" t="s">
        <v>1453</v>
      </c>
      <c r="F24" s="35">
        <v>2026.0</v>
      </c>
      <c r="G24" s="34" t="s">
        <v>832</v>
      </c>
      <c r="H24" s="35">
        <v>29.0</v>
      </c>
      <c r="I24" s="35">
        <v>1.0</v>
      </c>
      <c r="J24" s="35">
        <v>7.0</v>
      </c>
      <c r="K24" s="34"/>
      <c r="L24" s="34"/>
      <c r="M24" s="35">
        <v>0.0</v>
      </c>
      <c r="N24" s="34" t="s">
        <v>1454</v>
      </c>
      <c r="O24" s="36" t="s">
        <v>1455</v>
      </c>
      <c r="P24" s="34" t="s">
        <v>1456</v>
      </c>
      <c r="Q24" s="34" t="s">
        <v>1457</v>
      </c>
      <c r="R24" s="34" t="s">
        <v>1458</v>
      </c>
      <c r="S24" s="34" t="s">
        <v>1459</v>
      </c>
      <c r="T24" s="34" t="s">
        <v>1460</v>
      </c>
      <c r="U24" s="34"/>
      <c r="V24" s="34"/>
      <c r="W24" s="34"/>
      <c r="X24" s="34"/>
      <c r="Y24" s="34" t="s">
        <v>1461</v>
      </c>
      <c r="Z24" s="34" t="s">
        <v>1462</v>
      </c>
      <c r="AA24" s="34" t="s">
        <v>1463</v>
      </c>
      <c r="AB24" s="34" t="s">
        <v>1464</v>
      </c>
      <c r="AC24" s="34"/>
      <c r="AD24" s="34" t="s">
        <v>509</v>
      </c>
      <c r="AE24" s="34"/>
      <c r="AF24" s="34"/>
      <c r="AG24" s="34"/>
      <c r="AH24" s="34"/>
      <c r="AI24" s="34"/>
      <c r="AJ24" s="34" t="s">
        <v>844</v>
      </c>
      <c r="AK24" s="34"/>
      <c r="AL24" s="34"/>
      <c r="AM24" s="34"/>
      <c r="AN24" s="34" t="s">
        <v>84</v>
      </c>
      <c r="AO24" s="34" t="s">
        <v>832</v>
      </c>
      <c r="AP24" s="34" t="s">
        <v>128</v>
      </c>
      <c r="AQ24" s="34" t="s">
        <v>87</v>
      </c>
      <c r="AR24" s="34"/>
      <c r="AS24" s="7" t="str">
        <f t="shared" si="1"/>
        <v/>
      </c>
      <c r="AT24" s="20" t="s">
        <v>2229</v>
      </c>
      <c r="AU24" s="37" t="s">
        <v>2252</v>
      </c>
      <c r="AV24" s="7" t="str">
        <f t="shared" si="2"/>
        <v/>
      </c>
      <c r="AW24" s="7" t="str">
        <f>IFERROR(__xludf.DUMMYFUNCTION("LEFT(
  REGEXREPLACE(
    TRIM(A24) &amp; IF(TRIM(E24)&lt;&gt;"""","" - "" &amp; TRIM(E24),""""),
    ""[\\\/:\*\?""""&lt;&gt;|]"",
    """"
  ),
  256
)"),"73 - P2N2S Bridging the gap between natural and programming languages for code summarization via large language models")</f>
        <v>73 - P2N2S Bridging the gap between natural and programming languages for code summarization via large language models</v>
      </c>
      <c r="AX24" s="7"/>
      <c r="AY24" s="7"/>
    </row>
    <row r="25">
      <c r="A25" s="39">
        <v>75.0</v>
      </c>
      <c r="B25" s="40" t="s">
        <v>1488</v>
      </c>
      <c r="C25" s="40" t="s">
        <v>1489</v>
      </c>
      <c r="D25" s="40" t="s">
        <v>1490</v>
      </c>
      <c r="E25" s="40" t="s">
        <v>1491</v>
      </c>
      <c r="F25" s="41">
        <v>2025.0</v>
      </c>
      <c r="G25" s="40" t="s">
        <v>1492</v>
      </c>
      <c r="H25" s="40"/>
      <c r="I25" s="40"/>
      <c r="J25" s="40"/>
      <c r="K25" s="41">
        <v>176.0</v>
      </c>
      <c r="L25" s="41">
        <v>188.0</v>
      </c>
      <c r="M25" s="41">
        <v>0.0</v>
      </c>
      <c r="N25" s="40" t="s">
        <v>1493</v>
      </c>
      <c r="O25" s="42" t="s">
        <v>1494</v>
      </c>
      <c r="P25" s="40" t="s">
        <v>1495</v>
      </c>
      <c r="Q25" s="40" t="s">
        <v>1496</v>
      </c>
      <c r="R25" s="40" t="s">
        <v>1497</v>
      </c>
      <c r="S25" s="40" t="s">
        <v>1498</v>
      </c>
      <c r="T25" s="40" t="s">
        <v>1499</v>
      </c>
      <c r="U25" s="40"/>
      <c r="V25" s="40"/>
      <c r="W25" s="40"/>
      <c r="X25" s="40"/>
      <c r="Y25" s="40" t="s">
        <v>1500</v>
      </c>
      <c r="Z25" s="40" t="s">
        <v>1501</v>
      </c>
      <c r="AA25" s="40" t="s">
        <v>1502</v>
      </c>
      <c r="AB25" s="40" t="s">
        <v>1503</v>
      </c>
      <c r="AC25" s="40"/>
      <c r="AD25" s="40" t="s">
        <v>1504</v>
      </c>
      <c r="AE25" s="40"/>
      <c r="AF25" s="40" t="s">
        <v>1505</v>
      </c>
      <c r="AG25" s="40" t="s">
        <v>1402</v>
      </c>
      <c r="AH25" s="40" t="s">
        <v>1403</v>
      </c>
      <c r="AI25" s="41">
        <v>213332.0</v>
      </c>
      <c r="AJ25" s="41">
        <v>2.6939177E7</v>
      </c>
      <c r="AK25" s="40" t="s">
        <v>1506</v>
      </c>
      <c r="AL25" s="40"/>
      <c r="AM25" s="40"/>
      <c r="AN25" s="40" t="s">
        <v>84</v>
      </c>
      <c r="AO25" s="40" t="s">
        <v>1507</v>
      </c>
      <c r="AP25" s="40" t="s">
        <v>86</v>
      </c>
      <c r="AQ25" s="40" t="s">
        <v>87</v>
      </c>
      <c r="AR25" s="40"/>
      <c r="AS25" s="7" t="str">
        <f t="shared" si="1"/>
        <v/>
      </c>
      <c r="AT25" s="32" t="s">
        <v>2229</v>
      </c>
      <c r="AU25" s="37" t="s">
        <v>2253</v>
      </c>
      <c r="AV25" s="7" t="str">
        <f t="shared" si="2"/>
        <v/>
      </c>
      <c r="AW25" s="7" t="str">
        <f>IFERROR(__xludf.DUMMYFUNCTION("LEFT(
  REGEXREPLACE(
    TRIM(A25) &amp; IF(TRIM(E25)&lt;&gt;"""","" - "" &amp; TRIM(E25),""""),
    ""[\\\/:\*\?""""&lt;&gt;|]"",
    """"
  ),
  256
)"),"75 - Prompt Learning for Source Code Summarization")</f>
        <v>75 - Prompt Learning for Source Code Summarization</v>
      </c>
      <c r="AX25" s="7"/>
      <c r="AY25" s="7"/>
    </row>
    <row r="26">
      <c r="A26" s="39">
        <v>78.0</v>
      </c>
      <c r="B26" s="40" t="s">
        <v>1540</v>
      </c>
      <c r="C26" s="40" t="s">
        <v>1541</v>
      </c>
      <c r="D26" s="40" t="s">
        <v>1542</v>
      </c>
      <c r="E26" s="40" t="s">
        <v>1543</v>
      </c>
      <c r="F26" s="41">
        <v>2025.0</v>
      </c>
      <c r="G26" s="40" t="s">
        <v>1544</v>
      </c>
      <c r="H26" s="40"/>
      <c r="I26" s="41">
        <v>2025.0</v>
      </c>
      <c r="J26" s="40"/>
      <c r="K26" s="41">
        <v>307.0</v>
      </c>
      <c r="L26" s="41">
        <v>318.0</v>
      </c>
      <c r="M26" s="41">
        <v>0.0</v>
      </c>
      <c r="N26" s="40" t="s">
        <v>1545</v>
      </c>
      <c r="O26" s="42" t="s">
        <v>1546</v>
      </c>
      <c r="P26" s="40" t="s">
        <v>1547</v>
      </c>
      <c r="Q26" s="40" t="s">
        <v>1548</v>
      </c>
      <c r="R26" s="40" t="s">
        <v>1549</v>
      </c>
      <c r="S26" s="40" t="s">
        <v>1550</v>
      </c>
      <c r="T26" s="40" t="s">
        <v>1551</v>
      </c>
      <c r="U26" s="40"/>
      <c r="V26" s="40"/>
      <c r="W26" s="40"/>
      <c r="X26" s="40"/>
      <c r="Y26" s="40"/>
      <c r="Z26" s="40"/>
      <c r="AA26" s="40" t="s">
        <v>1552</v>
      </c>
      <c r="AB26" s="40"/>
      <c r="AC26" s="40"/>
      <c r="AD26" s="40" t="s">
        <v>1504</v>
      </c>
      <c r="AE26" s="40"/>
      <c r="AF26" s="40" t="s">
        <v>1553</v>
      </c>
      <c r="AG26" s="40" t="s">
        <v>80</v>
      </c>
      <c r="AH26" s="40" t="s">
        <v>81</v>
      </c>
      <c r="AI26" s="41">
        <v>211644.0</v>
      </c>
      <c r="AJ26" s="41">
        <v>2.832764E7</v>
      </c>
      <c r="AK26" s="40" t="s">
        <v>1554</v>
      </c>
      <c r="AL26" s="40"/>
      <c r="AM26" s="40"/>
      <c r="AN26" s="40" t="s">
        <v>84</v>
      </c>
      <c r="AO26" s="40" t="s">
        <v>1555</v>
      </c>
      <c r="AP26" s="40" t="s">
        <v>86</v>
      </c>
      <c r="AQ26" s="40" t="s">
        <v>87</v>
      </c>
      <c r="AR26" s="40"/>
      <c r="AS26" s="7" t="str">
        <f t="shared" si="1"/>
        <v/>
      </c>
      <c r="AT26" s="32" t="s">
        <v>2229</v>
      </c>
      <c r="AU26" s="37" t="s">
        <v>2254</v>
      </c>
      <c r="AV26" s="7" t="str">
        <f t="shared" si="2"/>
        <v/>
      </c>
      <c r="AW26" s="7" t="str">
        <f>IFERROR(__xludf.DUMMYFUNCTION("LEFT(
  REGEXREPLACE(
    TRIM(A26) &amp; IF(TRIM(E26)&lt;&gt;"""","" - "" &amp; TRIM(E26),""""),
    ""[\\\/:\*\?""""&lt;&gt;|]"",
    """"
  ),
  256
)"),"78 - Software Engineering and Foundation Models Insights from Industry Blogs Using a Jury of Foundation Models")</f>
        <v>78 - Software Engineering and Foundation Models Insights from Industry Blogs Using a Jury of Foundation Models</v>
      </c>
      <c r="AX26" s="7"/>
      <c r="AY26" s="7"/>
    </row>
    <row r="27">
      <c r="A27" s="39">
        <v>80.0</v>
      </c>
      <c r="B27" s="40" t="s">
        <v>1567</v>
      </c>
      <c r="C27" s="40" t="s">
        <v>1568</v>
      </c>
      <c r="D27" s="40" t="s">
        <v>1569</v>
      </c>
      <c r="E27" s="40" t="s">
        <v>1570</v>
      </c>
      <c r="F27" s="41">
        <v>2026.0</v>
      </c>
      <c r="G27" s="40" t="s">
        <v>1571</v>
      </c>
      <c r="H27" s="41">
        <v>33.0</v>
      </c>
      <c r="I27" s="41">
        <v>2.0</v>
      </c>
      <c r="J27" s="41">
        <v>43.0</v>
      </c>
      <c r="K27" s="40"/>
      <c r="L27" s="40"/>
      <c r="M27" s="41">
        <v>0.0</v>
      </c>
      <c r="N27" s="40" t="s">
        <v>1572</v>
      </c>
      <c r="O27" s="42" t="s">
        <v>1573</v>
      </c>
      <c r="P27" s="40" t="s">
        <v>1574</v>
      </c>
      <c r="Q27" s="40" t="s">
        <v>1575</v>
      </c>
      <c r="R27" s="40" t="s">
        <v>1576</v>
      </c>
      <c r="S27" s="40" t="s">
        <v>1577</v>
      </c>
      <c r="T27" s="40" t="s">
        <v>1578</v>
      </c>
      <c r="U27" s="40"/>
      <c r="V27" s="40"/>
      <c r="W27" s="40"/>
      <c r="X27" s="40"/>
      <c r="Y27" s="40" t="s">
        <v>1579</v>
      </c>
      <c r="Z27" s="40" t="s">
        <v>1580</v>
      </c>
      <c r="AA27" s="40" t="s">
        <v>1581</v>
      </c>
      <c r="AB27" s="40" t="s">
        <v>1582</v>
      </c>
      <c r="AC27" s="40"/>
      <c r="AD27" s="40" t="s">
        <v>509</v>
      </c>
      <c r="AE27" s="40"/>
      <c r="AF27" s="40"/>
      <c r="AG27" s="40"/>
      <c r="AH27" s="40"/>
      <c r="AI27" s="40"/>
      <c r="AJ27" s="41">
        <v>9288910.0</v>
      </c>
      <c r="AK27" s="40"/>
      <c r="AL27" s="40" t="s">
        <v>1583</v>
      </c>
      <c r="AM27" s="40"/>
      <c r="AN27" s="40" t="s">
        <v>84</v>
      </c>
      <c r="AO27" s="40" t="s">
        <v>1584</v>
      </c>
      <c r="AP27" s="40" t="s">
        <v>128</v>
      </c>
      <c r="AQ27" s="40" t="s">
        <v>87</v>
      </c>
      <c r="AR27" s="40"/>
      <c r="AS27" s="7" t="str">
        <f t="shared" si="1"/>
        <v/>
      </c>
      <c r="AT27" s="20" t="s">
        <v>2229</v>
      </c>
      <c r="AU27" s="37" t="s">
        <v>2255</v>
      </c>
      <c r="AV27" s="7" t="str">
        <f t="shared" si="2"/>
        <v/>
      </c>
      <c r="AW27" s="7" t="str">
        <f>IFERROR(__xludf.DUMMYFUNCTION("LEFT(
  REGEXREPLACE(
    TRIM(A27) &amp; IF(TRIM(E27)&lt;&gt;"""","" - "" &amp; TRIM(E27),""""),
    ""[\\\/:\*\?""""&lt;&gt;|]"",
    """"
  ),
  256
)"),"80 - Automated summarization of software documents an LLM-based multi-agent approach")</f>
        <v>80 - Automated summarization of software documents an LLM-based multi-agent approach</v>
      </c>
      <c r="AX27" s="7"/>
      <c r="AY27" s="7"/>
    </row>
    <row r="28">
      <c r="A28" s="39">
        <v>81.0</v>
      </c>
      <c r="B28" s="40" t="s">
        <v>1586</v>
      </c>
      <c r="C28" s="40" t="s">
        <v>1587</v>
      </c>
      <c r="D28" s="40" t="s">
        <v>1588</v>
      </c>
      <c r="E28" s="40" t="s">
        <v>1589</v>
      </c>
      <c r="F28" s="41">
        <v>2025.0</v>
      </c>
      <c r="G28" s="40" t="s">
        <v>1590</v>
      </c>
      <c r="H28" s="41">
        <v>35.0</v>
      </c>
      <c r="I28" s="41">
        <v>1.0</v>
      </c>
      <c r="J28" s="41">
        <v>15.0</v>
      </c>
      <c r="K28" s="40"/>
      <c r="L28" s="40"/>
      <c r="M28" s="41">
        <v>3.0</v>
      </c>
      <c r="N28" s="40" t="s">
        <v>1591</v>
      </c>
      <c r="O28" s="42" t="s">
        <v>1592</v>
      </c>
      <c r="P28" s="40" t="s">
        <v>1593</v>
      </c>
      <c r="Q28" s="40" t="s">
        <v>1594</v>
      </c>
      <c r="R28" s="40" t="s">
        <v>1595</v>
      </c>
      <c r="S28" s="40" t="s">
        <v>1596</v>
      </c>
      <c r="T28" s="40" t="s">
        <v>1597</v>
      </c>
      <c r="U28" s="40"/>
      <c r="V28" s="40"/>
      <c r="W28" s="40"/>
      <c r="X28" s="40"/>
      <c r="Y28" s="40"/>
      <c r="Z28" s="40"/>
      <c r="AA28" s="40" t="s">
        <v>1598</v>
      </c>
      <c r="AB28" s="40" t="s">
        <v>1599</v>
      </c>
      <c r="AC28" s="40"/>
      <c r="AD28" s="40" t="s">
        <v>222</v>
      </c>
      <c r="AE28" s="40"/>
      <c r="AF28" s="40"/>
      <c r="AG28" s="40"/>
      <c r="AH28" s="40"/>
      <c r="AI28" s="40"/>
      <c r="AJ28" s="40" t="s">
        <v>1600</v>
      </c>
      <c r="AK28" s="40"/>
      <c r="AL28" s="40" t="s">
        <v>1601</v>
      </c>
      <c r="AM28" s="40"/>
      <c r="AN28" s="40" t="s">
        <v>84</v>
      </c>
      <c r="AO28" s="40" t="s">
        <v>1602</v>
      </c>
      <c r="AP28" s="40" t="s">
        <v>128</v>
      </c>
      <c r="AQ28" s="40" t="s">
        <v>87</v>
      </c>
      <c r="AR28" s="40"/>
      <c r="AS28" s="7" t="str">
        <f t="shared" si="1"/>
        <v/>
      </c>
      <c r="AT28" s="32" t="s">
        <v>2229</v>
      </c>
      <c r="AU28" s="37" t="s">
        <v>2256</v>
      </c>
      <c r="AV28" s="7" t="str">
        <f t="shared" si="2"/>
        <v/>
      </c>
      <c r="AW28" s="7" t="str">
        <f>IFERROR(__xludf.DUMMYFUNCTION("LEFT(
  REGEXREPLACE(
    TRIM(A28) &amp; IF(TRIM(E28)&lt;&gt;"""","" - "" &amp; TRIM(E28),""""),
    ""[\\\/:\*\?""""&lt;&gt;|]"",
    """"
  ),
  256
)"),"81 - FoC Figure Out the Cryptographic Functions in Stripped Binaries with LLMs")</f>
        <v>81 - FoC Figure Out the Cryptographic Functions in Stripped Binaries with LLMs</v>
      </c>
      <c r="AX28" s="7"/>
      <c r="AY28" s="7"/>
    </row>
    <row r="29">
      <c r="A29" s="39">
        <v>82.0</v>
      </c>
      <c r="B29" s="40" t="s">
        <v>1604</v>
      </c>
      <c r="C29" s="40" t="s">
        <v>1605</v>
      </c>
      <c r="D29" s="40" t="s">
        <v>1606</v>
      </c>
      <c r="E29" s="40" t="s">
        <v>1607</v>
      </c>
      <c r="F29" s="41">
        <v>2025.0</v>
      </c>
      <c r="G29" s="40" t="s">
        <v>1608</v>
      </c>
      <c r="H29" s="40"/>
      <c r="I29" s="40"/>
      <c r="J29" s="40"/>
      <c r="K29" s="41">
        <v>1244.0</v>
      </c>
      <c r="L29" s="41">
        <v>1253.0</v>
      </c>
      <c r="M29" s="41">
        <v>0.0</v>
      </c>
      <c r="N29" s="40" t="s">
        <v>1609</v>
      </c>
      <c r="O29" s="42" t="s">
        <v>1610</v>
      </c>
      <c r="P29" s="40" t="s">
        <v>1611</v>
      </c>
      <c r="Q29" s="40" t="s">
        <v>1612</v>
      </c>
      <c r="R29" s="40" t="s">
        <v>1613</v>
      </c>
      <c r="S29" s="40" t="s">
        <v>1614</v>
      </c>
      <c r="T29" s="40" t="s">
        <v>1615</v>
      </c>
      <c r="U29" s="40"/>
      <c r="V29" s="40"/>
      <c r="W29" s="40"/>
      <c r="X29" s="40"/>
      <c r="Y29" s="40"/>
      <c r="Z29" s="40"/>
      <c r="AA29" s="40" t="s">
        <v>1616</v>
      </c>
      <c r="AB29" s="40" t="s">
        <v>1617</v>
      </c>
      <c r="AC29" s="40" t="s">
        <v>1618</v>
      </c>
      <c r="AD29" s="40" t="s">
        <v>144</v>
      </c>
      <c r="AE29" s="40"/>
      <c r="AF29" s="40" t="s">
        <v>1619</v>
      </c>
      <c r="AG29" s="40" t="s">
        <v>1620</v>
      </c>
      <c r="AH29" s="40" t="s">
        <v>1621</v>
      </c>
      <c r="AI29" s="41">
        <v>211715.0</v>
      </c>
      <c r="AJ29" s="40"/>
      <c r="AK29" s="40" t="s">
        <v>1622</v>
      </c>
      <c r="AL29" s="40"/>
      <c r="AM29" s="40"/>
      <c r="AN29" s="40" t="s">
        <v>84</v>
      </c>
      <c r="AO29" s="40" t="s">
        <v>1623</v>
      </c>
      <c r="AP29" s="40" t="s">
        <v>86</v>
      </c>
      <c r="AQ29" s="40" t="s">
        <v>87</v>
      </c>
      <c r="AR29" s="40"/>
      <c r="AS29" s="7" t="str">
        <f t="shared" si="1"/>
        <v/>
      </c>
      <c r="AT29" s="32" t="s">
        <v>2229</v>
      </c>
      <c r="AU29" s="37" t="s">
        <v>2257</v>
      </c>
      <c r="AV29" s="7" t="str">
        <f t="shared" si="2"/>
        <v/>
      </c>
      <c r="AW29" s="7" t="str">
        <f>IFERROR(__xludf.DUMMYFUNCTION("LEFT(
  REGEXREPLACE(
    TRIM(A29) &amp; IF(TRIM(E29)&lt;&gt;"""","" - "" &amp; TRIM(E29),""""),
    ""[\\\/:\*\?""""&lt;&gt;|]"",
    """"
  ),
  256
)"),"82 - FRCS-LLM A Framework for Refining Code Summarization in Large Language Models via Pre-trained Models")</f>
        <v>82 - FRCS-LLM A Framework for Refining Code Summarization in Large Language Models via Pre-trained Models</v>
      </c>
      <c r="AX29" s="7"/>
      <c r="AY29" s="7"/>
    </row>
    <row r="30">
      <c r="A30" s="39">
        <v>83.0</v>
      </c>
      <c r="B30" s="40" t="s">
        <v>1625</v>
      </c>
      <c r="C30" s="40" t="s">
        <v>1626</v>
      </c>
      <c r="D30" s="40" t="s">
        <v>1627</v>
      </c>
      <c r="E30" s="40" t="s">
        <v>1628</v>
      </c>
      <c r="F30" s="41">
        <v>2024.0</v>
      </c>
      <c r="G30" s="40" t="s">
        <v>884</v>
      </c>
      <c r="H30" s="40"/>
      <c r="I30" s="40"/>
      <c r="J30" s="40"/>
      <c r="K30" s="41">
        <v>689.0</v>
      </c>
      <c r="L30" s="41">
        <v>700.0</v>
      </c>
      <c r="M30" s="41">
        <v>0.0</v>
      </c>
      <c r="N30" s="40" t="s">
        <v>1629</v>
      </c>
      <c r="O30" s="42" t="s">
        <v>1630</v>
      </c>
      <c r="P30" s="40" t="s">
        <v>1631</v>
      </c>
      <c r="Q30" s="40" t="s">
        <v>1632</v>
      </c>
      <c r="R30" s="40" t="s">
        <v>1633</v>
      </c>
      <c r="S30" s="40" t="s">
        <v>1634</v>
      </c>
      <c r="T30" s="40" t="s">
        <v>1635</v>
      </c>
      <c r="U30" s="40"/>
      <c r="V30" s="40"/>
      <c r="W30" s="40"/>
      <c r="X30" s="40"/>
      <c r="Y30" s="40"/>
      <c r="Z30" s="40"/>
      <c r="AA30" s="40" t="s">
        <v>1636</v>
      </c>
      <c r="AB30" s="40"/>
      <c r="AC30" s="40"/>
      <c r="AD30" s="40" t="s">
        <v>144</v>
      </c>
      <c r="AE30" s="40" t="s">
        <v>896</v>
      </c>
      <c r="AF30" s="40" t="s">
        <v>897</v>
      </c>
      <c r="AG30" s="40" t="s">
        <v>898</v>
      </c>
      <c r="AH30" s="40" t="s">
        <v>899</v>
      </c>
      <c r="AI30" s="41">
        <v>205391.0</v>
      </c>
      <c r="AJ30" s="40"/>
      <c r="AK30" s="40" t="s">
        <v>900</v>
      </c>
      <c r="AL30" s="40"/>
      <c r="AM30" s="40"/>
      <c r="AN30" s="40" t="s">
        <v>84</v>
      </c>
      <c r="AO30" s="40" t="s">
        <v>901</v>
      </c>
      <c r="AP30" s="40" t="s">
        <v>86</v>
      </c>
      <c r="AQ30" s="40" t="s">
        <v>87</v>
      </c>
      <c r="AR30" s="40"/>
      <c r="AS30" s="7" t="str">
        <f t="shared" si="1"/>
        <v/>
      </c>
      <c r="AT30" s="32" t="s">
        <v>2229</v>
      </c>
      <c r="AU30" s="37" t="s">
        <v>2258</v>
      </c>
      <c r="AV30" s="7" t="str">
        <f t="shared" si="2"/>
        <v/>
      </c>
      <c r="AW30" s="7" t="str">
        <f>IFERROR(__xludf.DUMMYFUNCTION("LEFT(
  REGEXREPLACE(
    TRIM(A30) &amp; IF(TRIM(E30)&lt;&gt;"""","" - "" &amp; TRIM(E30),""""),
    ""[\\\/:\*\?""""&lt;&gt;|]"",
    """"
  ),
  256
)"),"83 - Icing on the Cake Automatic Code Summarization at Ericsson")</f>
        <v>83 - Icing on the Cake Automatic Code Summarization at Ericsson</v>
      </c>
      <c r="AX30" s="7"/>
      <c r="AY30" s="7"/>
    </row>
    <row r="31">
      <c r="A31" s="39">
        <v>84.0</v>
      </c>
      <c r="B31" s="40" t="s">
        <v>1638</v>
      </c>
      <c r="C31" s="40" t="s">
        <v>1639</v>
      </c>
      <c r="D31" s="40" t="s">
        <v>1640</v>
      </c>
      <c r="E31" s="40" t="s">
        <v>1641</v>
      </c>
      <c r="F31" s="41">
        <v>2025.0</v>
      </c>
      <c r="G31" s="40" t="s">
        <v>759</v>
      </c>
      <c r="H31" s="40" t="s">
        <v>1642</v>
      </c>
      <c r="I31" s="40"/>
      <c r="J31" s="40"/>
      <c r="K31" s="41">
        <v>161.0</v>
      </c>
      <c r="L31" s="41">
        <v>174.0</v>
      </c>
      <c r="M31" s="41">
        <v>0.0</v>
      </c>
      <c r="N31" s="40" t="s">
        <v>1643</v>
      </c>
      <c r="O31" s="42" t="s">
        <v>1644</v>
      </c>
      <c r="P31" s="40" t="s">
        <v>1645</v>
      </c>
      <c r="Q31" s="40" t="s">
        <v>1646</v>
      </c>
      <c r="R31" s="40" t="s">
        <v>1647</v>
      </c>
      <c r="S31" s="40" t="s">
        <v>1648</v>
      </c>
      <c r="T31" s="40" t="s">
        <v>1649</v>
      </c>
      <c r="U31" s="40"/>
      <c r="V31" s="40"/>
      <c r="W31" s="40"/>
      <c r="X31" s="40"/>
      <c r="Y31" s="40" t="s">
        <v>1650</v>
      </c>
      <c r="Z31" s="40" t="s">
        <v>1651</v>
      </c>
      <c r="AA31" s="40" t="s">
        <v>1652</v>
      </c>
      <c r="AB31" s="40" t="s">
        <v>1653</v>
      </c>
      <c r="AC31" s="40" t="s">
        <v>770</v>
      </c>
      <c r="AD31" s="40" t="s">
        <v>175</v>
      </c>
      <c r="AE31" s="40"/>
      <c r="AF31" s="40" t="s">
        <v>1654</v>
      </c>
      <c r="AG31" s="40" t="s">
        <v>1655</v>
      </c>
      <c r="AH31" s="40" t="s">
        <v>1656</v>
      </c>
      <c r="AI31" s="41">
        <v>337239.0</v>
      </c>
      <c r="AJ31" s="41">
        <v>2.367337E7</v>
      </c>
      <c r="AK31" s="40" t="s">
        <v>1657</v>
      </c>
      <c r="AL31" s="40"/>
      <c r="AM31" s="40"/>
      <c r="AN31" s="40" t="s">
        <v>84</v>
      </c>
      <c r="AO31" s="40" t="s">
        <v>775</v>
      </c>
      <c r="AP31" s="40" t="s">
        <v>86</v>
      </c>
      <c r="AQ31" s="40" t="s">
        <v>87</v>
      </c>
      <c r="AR31" s="40"/>
      <c r="AS31" s="7" t="str">
        <f t="shared" si="1"/>
        <v/>
      </c>
      <c r="AT31" s="32" t="s">
        <v>2229</v>
      </c>
      <c r="AU31" s="37" t="s">
        <v>2259</v>
      </c>
      <c r="AV31" s="7" t="str">
        <f t="shared" si="2"/>
        <v/>
      </c>
      <c r="AW31" s="7" t="str">
        <f>IFERROR(__xludf.DUMMYFUNCTION("LEFT(
  REGEXREPLACE(
    TRIM(A31) &amp; IF(TRIM(E31)&lt;&gt;"""","" - "" &amp; TRIM(E31),""""),
    ""[\\\/:\*\?""""&lt;&gt;|]"",
    """"
  ),
  256
)"),"84 - Multi-modal Summarization in Model-Based Engineering Automotive Software Development Case Study")</f>
        <v>84 - Multi-modal Summarization in Model-Based Engineering Automotive Software Development Case Study</v>
      </c>
      <c r="AX31" s="7"/>
      <c r="AY31" s="7"/>
    </row>
    <row r="32">
      <c r="A32" s="39">
        <v>87.0</v>
      </c>
      <c r="B32" s="40" t="s">
        <v>1698</v>
      </c>
      <c r="C32" s="40" t="s">
        <v>1699</v>
      </c>
      <c r="D32" s="40" t="s">
        <v>1700</v>
      </c>
      <c r="E32" s="40" t="s">
        <v>1701</v>
      </c>
      <c r="F32" s="41">
        <v>2025.0</v>
      </c>
      <c r="G32" s="40" t="s">
        <v>1702</v>
      </c>
      <c r="H32" s="40"/>
      <c r="I32" s="40"/>
      <c r="J32" s="40"/>
      <c r="K32" s="41">
        <v>335.0</v>
      </c>
      <c r="L32" s="41">
        <v>340.0</v>
      </c>
      <c r="M32" s="41">
        <v>1.0</v>
      </c>
      <c r="N32" s="40" t="s">
        <v>1703</v>
      </c>
      <c r="O32" s="42" t="s">
        <v>1704</v>
      </c>
      <c r="P32" s="40" t="s">
        <v>1705</v>
      </c>
      <c r="Q32" s="40" t="s">
        <v>1706</v>
      </c>
      <c r="R32" s="40" t="s">
        <v>1707</v>
      </c>
      <c r="S32" s="40" t="s">
        <v>1708</v>
      </c>
      <c r="T32" s="40" t="s">
        <v>1709</v>
      </c>
      <c r="U32" s="40"/>
      <c r="V32" s="40"/>
      <c r="W32" s="40"/>
      <c r="X32" s="40"/>
      <c r="Y32" s="40"/>
      <c r="Z32" s="40"/>
      <c r="AA32" s="40" t="s">
        <v>1710</v>
      </c>
      <c r="AB32" s="40" t="s">
        <v>1711</v>
      </c>
      <c r="AC32" s="40"/>
      <c r="AD32" s="40" t="s">
        <v>144</v>
      </c>
      <c r="AE32" s="40" t="s">
        <v>1712</v>
      </c>
      <c r="AF32" s="40" t="s">
        <v>1713</v>
      </c>
      <c r="AG32" s="40" t="s">
        <v>1714</v>
      </c>
      <c r="AH32" s="40" t="s">
        <v>455</v>
      </c>
      <c r="AI32" s="41">
        <v>209023.0</v>
      </c>
      <c r="AJ32" s="40"/>
      <c r="AK32" s="40" t="s">
        <v>1715</v>
      </c>
      <c r="AL32" s="40"/>
      <c r="AM32" s="40"/>
      <c r="AN32" s="40" t="s">
        <v>84</v>
      </c>
      <c r="AO32" s="40" t="s">
        <v>1716</v>
      </c>
      <c r="AP32" s="40" t="s">
        <v>86</v>
      </c>
      <c r="AQ32" s="40" t="s">
        <v>87</v>
      </c>
      <c r="AR32" s="40"/>
      <c r="AS32" s="7" t="str">
        <f t="shared" si="1"/>
        <v/>
      </c>
      <c r="AT32" s="32" t="s">
        <v>2229</v>
      </c>
      <c r="AU32" s="37" t="s">
        <v>2260</v>
      </c>
      <c r="AV32" s="7" t="str">
        <f t="shared" si="2"/>
        <v/>
      </c>
      <c r="AW32" s="7" t="str">
        <f>IFERROR(__xludf.DUMMYFUNCTION("LEFT(
  REGEXREPLACE(
    TRIM(A32) &amp; IF(TRIM(E32)&lt;&gt;"""","" - "" &amp; TRIM(E32),""""),
    ""[\\\/:\*\?""""&lt;&gt;|]"",
    """"
  ),
  256
)"),"87 - Llm-Based Code Comment Summarization Efficacy Evaluation and Challenges")</f>
        <v>87 - Llm-Based Code Comment Summarization Efficacy Evaluation and Challenges</v>
      </c>
      <c r="AX32" s="7"/>
      <c r="AY32" s="7"/>
    </row>
    <row r="33">
      <c r="A33" s="39">
        <v>94.0</v>
      </c>
      <c r="B33" s="40" t="s">
        <v>1796</v>
      </c>
      <c r="C33" s="40" t="s">
        <v>1797</v>
      </c>
      <c r="D33" s="40" t="s">
        <v>1798</v>
      </c>
      <c r="E33" s="40" t="s">
        <v>1799</v>
      </c>
      <c r="F33" s="41">
        <v>2025.0</v>
      </c>
      <c r="G33" s="40" t="s">
        <v>1800</v>
      </c>
      <c r="H33" s="40"/>
      <c r="I33" s="40"/>
      <c r="J33" s="40"/>
      <c r="K33" s="41">
        <v>59.0</v>
      </c>
      <c r="L33" s="41">
        <v>63.0</v>
      </c>
      <c r="M33" s="41">
        <v>0.0</v>
      </c>
      <c r="N33" s="40" t="s">
        <v>1801</v>
      </c>
      <c r="O33" s="42" t="s">
        <v>1802</v>
      </c>
      <c r="P33" s="40" t="s">
        <v>1803</v>
      </c>
      <c r="Q33" s="40" t="s">
        <v>1804</v>
      </c>
      <c r="R33" s="40" t="s">
        <v>1805</v>
      </c>
      <c r="S33" s="40" t="s">
        <v>1806</v>
      </c>
      <c r="T33" s="40" t="s">
        <v>1807</v>
      </c>
      <c r="U33" s="40"/>
      <c r="V33" s="40"/>
      <c r="W33" s="40"/>
      <c r="X33" s="40"/>
      <c r="Y33" s="40"/>
      <c r="Z33" s="40"/>
      <c r="AA33" s="40" t="s">
        <v>1808</v>
      </c>
      <c r="AB33" s="40" t="s">
        <v>1809</v>
      </c>
      <c r="AC33" s="40"/>
      <c r="AD33" s="40" t="s">
        <v>198</v>
      </c>
      <c r="AE33" s="40"/>
      <c r="AF33" s="40" t="s">
        <v>1810</v>
      </c>
      <c r="AG33" s="40" t="s">
        <v>1811</v>
      </c>
      <c r="AH33" s="40" t="s">
        <v>1812</v>
      </c>
      <c r="AI33" s="41">
        <v>215874.0</v>
      </c>
      <c r="AJ33" s="40"/>
      <c r="AK33" s="40" t="s">
        <v>1813</v>
      </c>
      <c r="AL33" s="40"/>
      <c r="AM33" s="40"/>
      <c r="AN33" s="40" t="s">
        <v>84</v>
      </c>
      <c r="AO33" s="40" t="s">
        <v>1814</v>
      </c>
      <c r="AP33" s="40" t="s">
        <v>86</v>
      </c>
      <c r="AQ33" s="40" t="s">
        <v>87</v>
      </c>
      <c r="AR33" s="40" t="s">
        <v>205</v>
      </c>
      <c r="AS33" s="7" t="str">
        <f t="shared" si="1"/>
        <v/>
      </c>
      <c r="AT33" s="32" t="s">
        <v>2229</v>
      </c>
      <c r="AU33" s="37" t="s">
        <v>2261</v>
      </c>
      <c r="AV33" s="7" t="str">
        <f t="shared" si="2"/>
        <v/>
      </c>
      <c r="AW33" s="7" t="str">
        <f>IFERROR(__xludf.DUMMYFUNCTION("LEFT(
  REGEXREPLACE(
    TRIM(A33) &amp; IF(TRIM(E33)&lt;&gt;"""","" - "" &amp; TRIM(E33),""""),
    ""[\\\/:\*\?""""&lt;&gt;|]"",
    """"
  ),
  256
)"),"94 - Research on Generative AI Assistants Based on Large Language Model APIs")</f>
        <v>94 - Research on Generative AI Assistants Based on Large Language Model APIs</v>
      </c>
      <c r="AX33" s="7"/>
      <c r="AY33" s="7"/>
    </row>
    <row r="34">
      <c r="A34" s="39">
        <v>96.0</v>
      </c>
      <c r="B34" s="40" t="s">
        <v>1834</v>
      </c>
      <c r="C34" s="40" t="s">
        <v>1835</v>
      </c>
      <c r="D34" s="40" t="s">
        <v>1836</v>
      </c>
      <c r="E34" s="40" t="s">
        <v>1837</v>
      </c>
      <c r="F34" s="41">
        <v>2024.0</v>
      </c>
      <c r="G34" s="40" t="s">
        <v>186</v>
      </c>
      <c r="H34" s="40"/>
      <c r="I34" s="40"/>
      <c r="J34" s="40"/>
      <c r="K34" s="41">
        <v>430.0</v>
      </c>
      <c r="L34" s="41">
        <v>442.0</v>
      </c>
      <c r="M34" s="41">
        <v>3.0</v>
      </c>
      <c r="N34" s="40" t="s">
        <v>1838</v>
      </c>
      <c r="O34" s="42" t="s">
        <v>1839</v>
      </c>
      <c r="P34" s="40" t="s">
        <v>1840</v>
      </c>
      <c r="Q34" s="40" t="s">
        <v>1841</v>
      </c>
      <c r="R34" s="40" t="s">
        <v>1842</v>
      </c>
      <c r="S34" s="40" t="s">
        <v>1843</v>
      </c>
      <c r="T34" s="40" t="s">
        <v>1844</v>
      </c>
      <c r="U34" s="40"/>
      <c r="V34" s="40"/>
      <c r="W34" s="40"/>
      <c r="X34" s="40"/>
      <c r="Y34" s="40" t="s">
        <v>1845</v>
      </c>
      <c r="Z34" s="40" t="s">
        <v>1846</v>
      </c>
      <c r="AA34" s="40" t="s">
        <v>1847</v>
      </c>
      <c r="AB34" s="40" t="s">
        <v>1848</v>
      </c>
      <c r="AC34" s="40"/>
      <c r="AD34" s="40" t="s">
        <v>198</v>
      </c>
      <c r="AE34" s="40" t="s">
        <v>199</v>
      </c>
      <c r="AF34" s="40" t="s">
        <v>200</v>
      </c>
      <c r="AG34" s="40" t="s">
        <v>201</v>
      </c>
      <c r="AH34" s="40" t="s">
        <v>202</v>
      </c>
      <c r="AI34" s="41">
        <v>204421.0</v>
      </c>
      <c r="AJ34" s="40"/>
      <c r="AK34" s="40" t="s">
        <v>203</v>
      </c>
      <c r="AL34" s="40"/>
      <c r="AM34" s="40"/>
      <c r="AN34" s="40" t="s">
        <v>84</v>
      </c>
      <c r="AO34" s="40" t="s">
        <v>204</v>
      </c>
      <c r="AP34" s="40" t="s">
        <v>86</v>
      </c>
      <c r="AQ34" s="40" t="s">
        <v>87</v>
      </c>
      <c r="AR34" s="40" t="s">
        <v>395</v>
      </c>
      <c r="AS34" s="7" t="str">
        <f t="shared" si="1"/>
        <v/>
      </c>
      <c r="AT34" s="32" t="s">
        <v>2229</v>
      </c>
      <c r="AU34" s="37" t="s">
        <v>2262</v>
      </c>
      <c r="AV34" s="7" t="str">
        <f t="shared" si="2"/>
        <v/>
      </c>
      <c r="AW34" s="7" t="str">
        <f>IFERROR(__xludf.DUMMYFUNCTION("LEFT(
  REGEXREPLACE(
    TRIM(A34) &amp; IF(TRIM(E34)&lt;&gt;"""","" - "" &amp; TRIM(E34),""""),
    ""[\\\/:\*\?""""&lt;&gt;|]"",
    """"
  ),
  256
)"),"96 - Semantic-Enhanced Indirect Call Analysis with Large Language Models")</f>
        <v>96 - Semantic-Enhanced Indirect Call Analysis with Large Language Models</v>
      </c>
      <c r="AX34" s="7"/>
      <c r="AY34" s="7"/>
    </row>
    <row r="35">
      <c r="A35" s="39">
        <v>98.0</v>
      </c>
      <c r="B35" s="40" t="s">
        <v>1866</v>
      </c>
      <c r="C35" s="40" t="s">
        <v>1867</v>
      </c>
      <c r="D35" s="40" t="s">
        <v>1868</v>
      </c>
      <c r="E35" s="40" t="s">
        <v>1869</v>
      </c>
      <c r="F35" s="41">
        <v>2025.0</v>
      </c>
      <c r="G35" s="40" t="s">
        <v>211</v>
      </c>
      <c r="H35" s="40"/>
      <c r="I35" s="40"/>
      <c r="J35" s="40"/>
      <c r="K35" s="41">
        <v>331.0</v>
      </c>
      <c r="L35" s="41">
        <v>342.0</v>
      </c>
      <c r="M35" s="41">
        <v>0.0</v>
      </c>
      <c r="N35" s="40" t="s">
        <v>1870</v>
      </c>
      <c r="O35" s="42" t="s">
        <v>1871</v>
      </c>
      <c r="P35" s="40" t="s">
        <v>1872</v>
      </c>
      <c r="Q35" s="40" t="s">
        <v>1873</v>
      </c>
      <c r="R35" s="40" t="s">
        <v>1874</v>
      </c>
      <c r="S35" s="40" t="s">
        <v>1875</v>
      </c>
      <c r="T35" s="40" t="s">
        <v>1876</v>
      </c>
      <c r="U35" s="40"/>
      <c r="V35" s="40"/>
      <c r="W35" s="40"/>
      <c r="X35" s="40"/>
      <c r="Y35" s="40" t="s">
        <v>1877</v>
      </c>
      <c r="Z35" s="40" t="s">
        <v>1878</v>
      </c>
      <c r="AA35" s="40" t="s">
        <v>1879</v>
      </c>
      <c r="AB35" s="40" t="s">
        <v>1880</v>
      </c>
      <c r="AC35" s="40" t="s">
        <v>221</v>
      </c>
      <c r="AD35" s="40" t="s">
        <v>222</v>
      </c>
      <c r="AE35" s="40" t="s">
        <v>223</v>
      </c>
      <c r="AF35" s="40" t="s">
        <v>224</v>
      </c>
      <c r="AG35" s="40" t="s">
        <v>225</v>
      </c>
      <c r="AH35" s="40" t="s">
        <v>226</v>
      </c>
      <c r="AI35" s="41">
        <v>211130.0</v>
      </c>
      <c r="AJ35" s="41">
        <v>1.5397521E7</v>
      </c>
      <c r="AK35" s="40" t="s">
        <v>227</v>
      </c>
      <c r="AL35" s="40"/>
      <c r="AM35" s="40"/>
      <c r="AN35" s="40" t="s">
        <v>84</v>
      </c>
      <c r="AO35" s="40" t="s">
        <v>228</v>
      </c>
      <c r="AP35" s="40" t="s">
        <v>86</v>
      </c>
      <c r="AQ35" s="40" t="s">
        <v>87</v>
      </c>
      <c r="AR35" s="40" t="s">
        <v>205</v>
      </c>
      <c r="AS35" s="7" t="str">
        <f t="shared" si="1"/>
        <v/>
      </c>
      <c r="AT35" s="32" t="s">
        <v>2229</v>
      </c>
      <c r="AU35" s="37" t="s">
        <v>2263</v>
      </c>
      <c r="AV35" s="7" t="str">
        <f t="shared" si="2"/>
        <v/>
      </c>
      <c r="AW35" s="7" t="str">
        <f>IFERROR(__xludf.DUMMYFUNCTION("LEFT(
  REGEXREPLACE(
    TRIM(A35) &amp; IF(TRIM(E35)&lt;&gt;"""","" - "" &amp; TRIM(E35),""""),
    ""[\\\/:\*\?""""&lt;&gt;|]"",
    """"
  ),
  256
)"),"98 - AEGIS An Agent-based Framework for Bug Reproduction from Issue Descriptions")</f>
        <v>98 - AEGIS An Agent-based Framework for Bug Reproduction from Issue Descriptions</v>
      </c>
      <c r="AX35" s="7"/>
      <c r="AY35" s="7"/>
    </row>
    <row r="36">
      <c r="A36" s="39">
        <v>99.0</v>
      </c>
      <c r="B36" s="40" t="s">
        <v>1882</v>
      </c>
      <c r="C36" s="40" t="s">
        <v>1883</v>
      </c>
      <c r="D36" s="40" t="s">
        <v>1884</v>
      </c>
      <c r="E36" s="40" t="s">
        <v>1885</v>
      </c>
      <c r="F36" s="41">
        <v>2025.0</v>
      </c>
      <c r="G36" s="40" t="s">
        <v>1886</v>
      </c>
      <c r="H36" s="40"/>
      <c r="I36" s="40"/>
      <c r="J36" s="40"/>
      <c r="K36" s="41">
        <v>1176.0</v>
      </c>
      <c r="L36" s="41">
        <v>1181.0</v>
      </c>
      <c r="M36" s="41">
        <v>0.0</v>
      </c>
      <c r="N36" s="40" t="s">
        <v>1887</v>
      </c>
      <c r="O36" s="42" t="s">
        <v>1888</v>
      </c>
      <c r="P36" s="40" t="s">
        <v>1889</v>
      </c>
      <c r="Q36" s="40" t="s">
        <v>1890</v>
      </c>
      <c r="R36" s="40" t="s">
        <v>1891</v>
      </c>
      <c r="S36" s="40" t="s">
        <v>1892</v>
      </c>
      <c r="T36" s="40" t="s">
        <v>1893</v>
      </c>
      <c r="U36" s="40"/>
      <c r="V36" s="40"/>
      <c r="W36" s="40"/>
      <c r="X36" s="40"/>
      <c r="Y36" s="40"/>
      <c r="Z36" s="40"/>
      <c r="AA36" s="40" t="s">
        <v>1894</v>
      </c>
      <c r="AB36" s="40"/>
      <c r="AC36" s="40"/>
      <c r="AD36" s="40" t="s">
        <v>144</v>
      </c>
      <c r="AE36" s="40" t="s">
        <v>1895</v>
      </c>
      <c r="AF36" s="40" t="s">
        <v>1896</v>
      </c>
      <c r="AG36" s="40" t="s">
        <v>1345</v>
      </c>
      <c r="AH36" s="40" t="s">
        <v>1095</v>
      </c>
      <c r="AI36" s="41">
        <v>217523.0</v>
      </c>
      <c r="AJ36" s="40"/>
      <c r="AK36" s="40" t="s">
        <v>1897</v>
      </c>
      <c r="AL36" s="40"/>
      <c r="AM36" s="40"/>
      <c r="AN36" s="40" t="s">
        <v>84</v>
      </c>
      <c r="AO36" s="40" t="s">
        <v>1898</v>
      </c>
      <c r="AP36" s="40" t="s">
        <v>86</v>
      </c>
      <c r="AQ36" s="40" t="s">
        <v>87</v>
      </c>
      <c r="AR36" s="40"/>
      <c r="AS36" s="7" t="str">
        <f t="shared" si="1"/>
        <v/>
      </c>
      <c r="AT36" s="32" t="s">
        <v>2229</v>
      </c>
      <c r="AU36" s="37" t="s">
        <v>2264</v>
      </c>
      <c r="AV36" s="7" t="str">
        <f t="shared" si="2"/>
        <v/>
      </c>
      <c r="AW36" s="7" t="str">
        <f>IFERROR(__xludf.DUMMYFUNCTION("LEFT(
  REGEXREPLACE(
    TRIM(A36) &amp; IF(TRIM(E36)&lt;&gt;"""","" - "" &amp; TRIM(E36),""""),
    ""[\\\/:\*\?""""&lt;&gt;|]"",
    """"
  ),
  256
)"),"99 - Enhancing Technical Documents Retrieval for RAG")</f>
        <v>99 - Enhancing Technical Documents Retrieval for RAG</v>
      </c>
      <c r="AX36" s="7"/>
      <c r="AY36" s="7"/>
    </row>
    <row r="37">
      <c r="A37" s="39">
        <v>102.0</v>
      </c>
      <c r="B37" s="40" t="s">
        <v>1926</v>
      </c>
      <c r="C37" s="40" t="s">
        <v>1927</v>
      </c>
      <c r="D37" s="40" t="s">
        <v>1928</v>
      </c>
      <c r="E37" s="40" t="s">
        <v>1929</v>
      </c>
      <c r="F37" s="41">
        <v>2025.0</v>
      </c>
      <c r="G37" s="40" t="s">
        <v>93</v>
      </c>
      <c r="H37" s="40"/>
      <c r="I37" s="40"/>
      <c r="J37" s="40"/>
      <c r="K37" s="41">
        <v>322.0</v>
      </c>
      <c r="L37" s="41">
        <v>326.0</v>
      </c>
      <c r="M37" s="41">
        <v>2.0</v>
      </c>
      <c r="N37" s="40" t="s">
        <v>1930</v>
      </c>
      <c r="O37" s="42" t="s">
        <v>1931</v>
      </c>
      <c r="P37" s="40" t="s">
        <v>1932</v>
      </c>
      <c r="Q37" s="40" t="s">
        <v>1933</v>
      </c>
      <c r="R37" s="40" t="s">
        <v>1934</v>
      </c>
      <c r="S37" s="40" t="s">
        <v>1935</v>
      </c>
      <c r="T37" s="40" t="s">
        <v>1936</v>
      </c>
      <c r="U37" s="40"/>
      <c r="V37" s="40"/>
      <c r="W37" s="40"/>
      <c r="X37" s="40"/>
      <c r="Y37" s="40"/>
      <c r="Z37" s="40"/>
      <c r="AA37" s="40" t="s">
        <v>1937</v>
      </c>
      <c r="AB37" s="40"/>
      <c r="AC37" s="40"/>
      <c r="AD37" s="40" t="s">
        <v>78</v>
      </c>
      <c r="AE37" s="40"/>
      <c r="AF37" s="40" t="s">
        <v>1938</v>
      </c>
      <c r="AG37" s="40" t="s">
        <v>1446</v>
      </c>
      <c r="AH37" s="40" t="s">
        <v>81</v>
      </c>
      <c r="AI37" s="41">
        <v>209640.0</v>
      </c>
      <c r="AJ37" s="41">
        <v>2.6437147E7</v>
      </c>
      <c r="AK37" s="40" t="s">
        <v>1939</v>
      </c>
      <c r="AL37" s="40"/>
      <c r="AM37" s="40"/>
      <c r="AN37" s="40" t="s">
        <v>84</v>
      </c>
      <c r="AO37" s="40" t="s">
        <v>110</v>
      </c>
      <c r="AP37" s="40" t="s">
        <v>86</v>
      </c>
      <c r="AQ37" s="40" t="s">
        <v>87</v>
      </c>
      <c r="AR37" s="40"/>
      <c r="AS37" s="7" t="str">
        <f t="shared" si="1"/>
        <v/>
      </c>
      <c r="AT37" s="32" t="s">
        <v>2229</v>
      </c>
      <c r="AU37" s="37" t="s">
        <v>2265</v>
      </c>
      <c r="AV37" s="7" t="str">
        <f t="shared" si="2"/>
        <v/>
      </c>
      <c r="AW37" s="7" t="str">
        <f>IFERROR(__xludf.DUMMYFUNCTION("LEFT(
  REGEXREPLACE(
    TRIM(A37) &amp; IF(TRIM(E37)&lt;&gt;"""","" - "" &amp; TRIM(E37),""""),
    ""[\\\/:\*\?""""&lt;&gt;|]"",
    """"
  ),
  256
)"),"102 - Using Large Language Models to Generate Concise and Understandable Test Case Summaries")</f>
        <v>102 - Using Large Language Models to Generate Concise and Understandable Test Case Summaries</v>
      </c>
      <c r="AX37" s="7"/>
      <c r="AY37" s="7"/>
    </row>
    <row r="38">
      <c r="A38" s="39">
        <v>103.0</v>
      </c>
      <c r="B38" s="40" t="s">
        <v>1941</v>
      </c>
      <c r="C38" s="40" t="s">
        <v>1942</v>
      </c>
      <c r="D38" s="40" t="s">
        <v>1943</v>
      </c>
      <c r="E38" s="40" t="s">
        <v>1944</v>
      </c>
      <c r="F38" s="41">
        <v>2024.0</v>
      </c>
      <c r="G38" s="40" t="s">
        <v>363</v>
      </c>
      <c r="H38" s="41">
        <v>12.0</v>
      </c>
      <c r="I38" s="40"/>
      <c r="J38" s="40"/>
      <c r="K38" s="41">
        <v>78562.0</v>
      </c>
      <c r="L38" s="41">
        <v>78571.0</v>
      </c>
      <c r="M38" s="41">
        <v>7.0</v>
      </c>
      <c r="N38" s="40" t="s">
        <v>1945</v>
      </c>
      <c r="O38" s="42" t="s">
        <v>1946</v>
      </c>
      <c r="P38" s="40" t="s">
        <v>1947</v>
      </c>
      <c r="Q38" s="40" t="s">
        <v>1948</v>
      </c>
      <c r="R38" s="40" t="s">
        <v>1949</v>
      </c>
      <c r="S38" s="40" t="s">
        <v>1950</v>
      </c>
      <c r="T38" s="40" t="s">
        <v>1951</v>
      </c>
      <c r="U38" s="40"/>
      <c r="V38" s="40"/>
      <c r="W38" s="40"/>
      <c r="X38" s="40"/>
      <c r="Y38" s="40"/>
      <c r="Z38" s="40"/>
      <c r="AA38" s="40" t="s">
        <v>1952</v>
      </c>
      <c r="AB38" s="40" t="s">
        <v>1953</v>
      </c>
      <c r="AC38" s="40"/>
      <c r="AD38" s="40" t="s">
        <v>144</v>
      </c>
      <c r="AE38" s="40"/>
      <c r="AF38" s="40"/>
      <c r="AG38" s="40"/>
      <c r="AH38" s="40"/>
      <c r="AI38" s="40"/>
      <c r="AJ38" s="41">
        <v>2.1693536E7</v>
      </c>
      <c r="AK38" s="40"/>
      <c r="AL38" s="40"/>
      <c r="AM38" s="40"/>
      <c r="AN38" s="40" t="s">
        <v>84</v>
      </c>
      <c r="AO38" s="40" t="s">
        <v>363</v>
      </c>
      <c r="AP38" s="40" t="s">
        <v>128</v>
      </c>
      <c r="AQ38" s="40" t="s">
        <v>87</v>
      </c>
      <c r="AR38" s="40" t="s">
        <v>111</v>
      </c>
      <c r="AS38" s="7" t="str">
        <f t="shared" si="1"/>
        <v/>
      </c>
      <c r="AT38" s="32" t="s">
        <v>2229</v>
      </c>
      <c r="AU38" s="37" t="s">
        <v>2266</v>
      </c>
      <c r="AV38" s="7" t="str">
        <f t="shared" si="2"/>
        <v/>
      </c>
      <c r="AW38" s="7" t="str">
        <f>IFERROR(__xludf.DUMMYFUNCTION("LEFT(
  REGEXREPLACE(
    TRIM(A38) &amp; IF(TRIM(E38)&lt;&gt;"""","" - "" &amp; TRIM(E38),""""),
    ""[\\\/:\*\?""""&lt;&gt;|]"",
    """"
  ),
  256
)"),"103 - SumLLaMA Efficient Contrastive Representations and Fine-Tuned Adapters for Bug Report Summarization")</f>
        <v>103 - SumLLaMA Efficient Contrastive Representations and Fine-Tuned Adapters for Bug Report Summarization</v>
      </c>
      <c r="AX38" s="7"/>
      <c r="AY38" s="7"/>
    </row>
    <row r="39">
      <c r="A39" s="39">
        <v>104.0</v>
      </c>
      <c r="B39" s="40" t="s">
        <v>1955</v>
      </c>
      <c r="C39" s="40" t="s">
        <v>1956</v>
      </c>
      <c r="D39" s="40" t="s">
        <v>1957</v>
      </c>
      <c r="E39" s="40" t="s">
        <v>1958</v>
      </c>
      <c r="F39" s="41">
        <v>2025.0</v>
      </c>
      <c r="G39" s="40" t="s">
        <v>1959</v>
      </c>
      <c r="H39" s="40"/>
      <c r="I39" s="40"/>
      <c r="J39" s="41">
        <v>80.0</v>
      </c>
      <c r="K39" s="40"/>
      <c r="L39" s="40"/>
      <c r="M39" s="41">
        <v>0.0</v>
      </c>
      <c r="N39" s="40" t="s">
        <v>1960</v>
      </c>
      <c r="O39" s="42" t="s">
        <v>1961</v>
      </c>
      <c r="P39" s="40" t="s">
        <v>1962</v>
      </c>
      <c r="Q39" s="40" t="s">
        <v>1963</v>
      </c>
      <c r="R39" s="40" t="s">
        <v>1964</v>
      </c>
      <c r="S39" s="40" t="s">
        <v>1965</v>
      </c>
      <c r="T39" s="40" t="s">
        <v>1966</v>
      </c>
      <c r="U39" s="40"/>
      <c r="V39" s="40"/>
      <c r="W39" s="40"/>
      <c r="X39" s="40"/>
      <c r="Y39" s="40"/>
      <c r="Z39" s="40"/>
      <c r="AA39" s="40" t="s">
        <v>1967</v>
      </c>
      <c r="AB39" s="40" t="s">
        <v>1968</v>
      </c>
      <c r="AC39" s="40" t="s">
        <v>1969</v>
      </c>
      <c r="AD39" s="40" t="s">
        <v>222</v>
      </c>
      <c r="AE39" s="40" t="s">
        <v>1970</v>
      </c>
      <c r="AF39" s="40" t="s">
        <v>1971</v>
      </c>
      <c r="AG39" s="40" t="s">
        <v>1972</v>
      </c>
      <c r="AH39" s="40" t="s">
        <v>1973</v>
      </c>
      <c r="AI39" s="41">
        <v>209510.0</v>
      </c>
      <c r="AJ39" s="40"/>
      <c r="AK39" s="40" t="s">
        <v>1974</v>
      </c>
      <c r="AL39" s="40"/>
      <c r="AM39" s="40"/>
      <c r="AN39" s="40" t="s">
        <v>84</v>
      </c>
      <c r="AO39" s="40" t="s">
        <v>1975</v>
      </c>
      <c r="AP39" s="40" t="s">
        <v>86</v>
      </c>
      <c r="AQ39" s="40" t="s">
        <v>87</v>
      </c>
      <c r="AR39" s="40" t="s">
        <v>205</v>
      </c>
      <c r="AS39" s="7" t="str">
        <f t="shared" si="1"/>
        <v/>
      </c>
      <c r="AT39" s="32" t="s">
        <v>2229</v>
      </c>
      <c r="AU39" s="37" t="s">
        <v>2267</v>
      </c>
      <c r="AV39" s="7" t="str">
        <f t="shared" si="2"/>
        <v/>
      </c>
      <c r="AW39" s="7" t="str">
        <f>IFERROR(__xludf.DUMMYFUNCTION("LEFT(
  REGEXREPLACE(
    TRIM(A39) &amp; IF(TRIM(E39)&lt;&gt;"""","" - "" &amp; TRIM(E39),""""),
    ""[\\\/:\*\?""""&lt;&gt;|]"",
    """"
  ),
  256
)"),"104 - Design of An Eye-Tracking Study Towards Assessing the Impact of Generative AI Use on Code Summarization")</f>
        <v>104 - Design of An Eye-Tracking Study Towards Assessing the Impact of Generative AI Use on Code Summarization</v>
      </c>
      <c r="AX39" s="7"/>
      <c r="AY39" s="7"/>
    </row>
    <row r="40">
      <c r="A40" s="39">
        <v>107.0</v>
      </c>
      <c r="B40" s="40" t="s">
        <v>2011</v>
      </c>
      <c r="C40" s="40" t="s">
        <v>2012</v>
      </c>
      <c r="D40" s="40" t="s">
        <v>2013</v>
      </c>
      <c r="E40" s="40" t="s">
        <v>2014</v>
      </c>
      <c r="F40" s="41">
        <v>2025.0</v>
      </c>
      <c r="G40" s="40" t="s">
        <v>2015</v>
      </c>
      <c r="H40" s="40"/>
      <c r="I40" s="40"/>
      <c r="J40" s="40"/>
      <c r="K40" s="40"/>
      <c r="L40" s="40"/>
      <c r="M40" s="41">
        <v>0.0</v>
      </c>
      <c r="N40" s="40" t="s">
        <v>2016</v>
      </c>
      <c r="O40" s="42" t="s">
        <v>2017</v>
      </c>
      <c r="P40" s="40" t="s">
        <v>2018</v>
      </c>
      <c r="Q40" s="40" t="s">
        <v>2019</v>
      </c>
      <c r="R40" s="40" t="s">
        <v>2020</v>
      </c>
      <c r="S40" s="40" t="s">
        <v>2021</v>
      </c>
      <c r="T40" s="40" t="s">
        <v>2022</v>
      </c>
      <c r="U40" s="40"/>
      <c r="V40" s="40"/>
      <c r="W40" s="40"/>
      <c r="X40" s="40"/>
      <c r="Y40" s="40"/>
      <c r="Z40" s="40"/>
      <c r="AA40" s="40" t="s">
        <v>2023</v>
      </c>
      <c r="AB40" s="40"/>
      <c r="AC40" s="40"/>
      <c r="AD40" s="40" t="s">
        <v>144</v>
      </c>
      <c r="AE40" s="40"/>
      <c r="AF40" s="40" t="s">
        <v>2024</v>
      </c>
      <c r="AG40" s="40" t="s">
        <v>2025</v>
      </c>
      <c r="AH40" s="40" t="s">
        <v>2026</v>
      </c>
      <c r="AI40" s="41">
        <v>211385.0</v>
      </c>
      <c r="AJ40" s="40"/>
      <c r="AK40" s="40" t="s">
        <v>2027</v>
      </c>
      <c r="AL40" s="40"/>
      <c r="AM40" s="40"/>
      <c r="AN40" s="40" t="s">
        <v>84</v>
      </c>
      <c r="AO40" s="40" t="s">
        <v>2028</v>
      </c>
      <c r="AP40" s="40" t="s">
        <v>86</v>
      </c>
      <c r="AQ40" s="40" t="s">
        <v>87</v>
      </c>
      <c r="AR40" s="40"/>
      <c r="AS40" s="7" t="str">
        <f t="shared" si="1"/>
        <v/>
      </c>
      <c r="AT40" s="32" t="s">
        <v>2229</v>
      </c>
      <c r="AU40" s="37" t="s">
        <v>2268</v>
      </c>
      <c r="AV40" s="7" t="str">
        <f t="shared" si="2"/>
        <v/>
      </c>
      <c r="AW40" s="7" t="str">
        <f>IFERROR(__xludf.DUMMYFUNCTION("LEFT(
  REGEXREPLACE(
    TRIM(A40) &amp; IF(TRIM(E40)&lt;&gt;"""","" - "" &amp; TRIM(E40),""""),
    ""[\\\/:\*\?""""&lt;&gt;|]"",
    """"
  ),
  256
)"),"107 - DocStringEval Evaluating the Effectiveness of Language Models for Code Explanation through DocString Generation")</f>
        <v>107 - DocStringEval Evaluating the Effectiveness of Language Models for Code Explanation through DocString Generation</v>
      </c>
      <c r="AX40" s="7"/>
      <c r="AY40" s="7"/>
    </row>
    <row r="41">
      <c r="A41" s="39">
        <v>108.0</v>
      </c>
      <c r="B41" s="40" t="s">
        <v>2030</v>
      </c>
      <c r="C41" s="40" t="s">
        <v>2031</v>
      </c>
      <c r="D41" s="40" t="s">
        <v>2032</v>
      </c>
      <c r="E41" s="40" t="s">
        <v>2033</v>
      </c>
      <c r="F41" s="41">
        <v>2026.0</v>
      </c>
      <c r="G41" s="40" t="s">
        <v>674</v>
      </c>
      <c r="H41" s="40" t="s">
        <v>2034</v>
      </c>
      <c r="I41" s="40"/>
      <c r="J41" s="40"/>
      <c r="K41" s="41">
        <v>294.0</v>
      </c>
      <c r="L41" s="41">
        <v>306.0</v>
      </c>
      <c r="M41" s="41">
        <v>0.0</v>
      </c>
      <c r="N41" s="40" t="s">
        <v>2035</v>
      </c>
      <c r="O41" s="42" t="s">
        <v>2036</v>
      </c>
      <c r="P41" s="40" t="s">
        <v>2037</v>
      </c>
      <c r="Q41" s="40" t="s">
        <v>2038</v>
      </c>
      <c r="R41" s="40" t="s">
        <v>2039</v>
      </c>
      <c r="S41" s="40" t="s">
        <v>2040</v>
      </c>
      <c r="T41" s="40" t="s">
        <v>2041</v>
      </c>
      <c r="U41" s="40"/>
      <c r="V41" s="40"/>
      <c r="W41" s="40"/>
      <c r="X41" s="40"/>
      <c r="Y41" s="40" t="s">
        <v>2042</v>
      </c>
      <c r="Z41" s="40" t="s">
        <v>2043</v>
      </c>
      <c r="AA41" s="40" t="s">
        <v>2044</v>
      </c>
      <c r="AB41" s="40" t="s">
        <v>2045</v>
      </c>
      <c r="AC41" s="40" t="s">
        <v>2046</v>
      </c>
      <c r="AD41" s="40" t="s">
        <v>175</v>
      </c>
      <c r="AE41" s="40"/>
      <c r="AF41" s="40" t="s">
        <v>2047</v>
      </c>
      <c r="AG41" s="40" t="s">
        <v>2048</v>
      </c>
      <c r="AH41" s="40" t="s">
        <v>2049</v>
      </c>
      <c r="AI41" s="41">
        <v>338369.0</v>
      </c>
      <c r="AJ41" s="41">
        <v>3029743.0</v>
      </c>
      <c r="AK41" s="40" t="s">
        <v>2050</v>
      </c>
      <c r="AL41" s="40"/>
      <c r="AM41" s="40"/>
      <c r="AN41" s="40" t="s">
        <v>84</v>
      </c>
      <c r="AO41" s="40" t="s">
        <v>357</v>
      </c>
      <c r="AP41" s="40" t="s">
        <v>86</v>
      </c>
      <c r="AQ41" s="40" t="s">
        <v>87</v>
      </c>
      <c r="AR41" s="40"/>
      <c r="AS41" s="7" t="str">
        <f t="shared" si="1"/>
        <v/>
      </c>
      <c r="AT41" s="20" t="s">
        <v>2269</v>
      </c>
      <c r="AU41" s="37" t="s">
        <v>2270</v>
      </c>
      <c r="AV41" s="20" t="s">
        <v>2271</v>
      </c>
      <c r="AW41" s="7" t="str">
        <f>IFERROR(__xludf.DUMMYFUNCTION("LEFT(
  REGEXREPLACE(
    TRIM(A41) &amp; IF(TRIM(E41)&lt;&gt;"""","" - "" &amp; TRIM(E41),""""),
    ""[\\\/:\*\?""""&lt;&gt;|]"",
    """"
  ),
  256
)"),"108 - A Two-Stage Framework Integrating Prompt Learning and Fine-Tuning for Code Summarization")</f>
        <v>108 - A Two-Stage Framework Integrating Prompt Learning and Fine-Tuning for Code Summarization</v>
      </c>
      <c r="AX41" s="7"/>
      <c r="AY41" s="7"/>
    </row>
    <row r="42">
      <c r="A42" s="39">
        <v>114.0</v>
      </c>
      <c r="B42" s="40" t="s">
        <v>2133</v>
      </c>
      <c r="C42" s="40" t="s">
        <v>2134</v>
      </c>
      <c r="D42" s="40" t="s">
        <v>2135</v>
      </c>
      <c r="E42" s="40" t="s">
        <v>2136</v>
      </c>
      <c r="F42" s="41">
        <v>2024.0</v>
      </c>
      <c r="G42" s="40" t="s">
        <v>1743</v>
      </c>
      <c r="H42" s="40"/>
      <c r="I42" s="40"/>
      <c r="J42" s="40"/>
      <c r="K42" s="41">
        <v>100.0</v>
      </c>
      <c r="L42" s="41">
        <v>109.0</v>
      </c>
      <c r="M42" s="41">
        <v>19.0</v>
      </c>
      <c r="N42" s="40" t="s">
        <v>2137</v>
      </c>
      <c r="O42" s="42" t="s">
        <v>2138</v>
      </c>
      <c r="P42" s="40" t="s">
        <v>2139</v>
      </c>
      <c r="Q42" s="40" t="s">
        <v>2140</v>
      </c>
      <c r="R42" s="40" t="s">
        <v>2141</v>
      </c>
      <c r="S42" s="40" t="s">
        <v>2142</v>
      </c>
      <c r="T42" s="40" t="s">
        <v>2143</v>
      </c>
      <c r="U42" s="40"/>
      <c r="V42" s="40"/>
      <c r="W42" s="40"/>
      <c r="X42" s="40"/>
      <c r="Y42" s="40"/>
      <c r="Z42" s="40"/>
      <c r="AA42" s="40" t="s">
        <v>2144</v>
      </c>
      <c r="AB42" s="40"/>
      <c r="AC42" s="40"/>
      <c r="AD42" s="40" t="s">
        <v>222</v>
      </c>
      <c r="AE42" s="40"/>
      <c r="AF42" s="40" t="s">
        <v>1746</v>
      </c>
      <c r="AG42" s="40" t="s">
        <v>1747</v>
      </c>
      <c r="AH42" s="40" t="s">
        <v>1748</v>
      </c>
      <c r="AI42" s="41">
        <v>200316.0</v>
      </c>
      <c r="AJ42" s="40"/>
      <c r="AK42" s="40" t="s">
        <v>1749</v>
      </c>
      <c r="AL42" s="40"/>
      <c r="AM42" s="40"/>
      <c r="AN42" s="40" t="s">
        <v>84</v>
      </c>
      <c r="AO42" s="40" t="s">
        <v>1750</v>
      </c>
      <c r="AP42" s="40" t="s">
        <v>86</v>
      </c>
      <c r="AQ42" s="40" t="s">
        <v>87</v>
      </c>
      <c r="AR42" s="40"/>
      <c r="AS42" s="7" t="str">
        <f t="shared" si="1"/>
        <v/>
      </c>
      <c r="AT42" s="32" t="s">
        <v>2229</v>
      </c>
      <c r="AU42" s="37" t="s">
        <v>2272</v>
      </c>
      <c r="AV42" s="7" t="str">
        <f t="shared" ref="AV42:AV43" si="3">IF(AT42="N","ID: "&amp;A42&amp;"; Título: "&amp;E42&amp;"; Ano: "&amp;F42&amp;"; Link disponível: "&amp;AU42,"")</f>
        <v/>
      </c>
      <c r="AW42" s="7" t="str">
        <f>IFERROR(__xludf.DUMMYFUNCTION("LEFT(
  REGEXREPLACE(
    TRIM(A42) &amp; IF(TRIM(E42)&lt;&gt;"""","" - "" &amp; TRIM(E42),""""),
    ""[\\\/:\*\?""""&lt;&gt;|]"",
    """"
  ),
  256
)"),"114 - Code Summarization without Direct Access to Code - Towards Exploring Federated LLMs for Software Engineering")</f>
        <v>114 - Code Summarization without Direct Access to Code - Towards Exploring Federated LLMs for Software Engineering</v>
      </c>
      <c r="AX42" s="7"/>
      <c r="AY42" s="7"/>
    </row>
    <row r="43">
      <c r="A43" s="39">
        <v>117.0</v>
      </c>
      <c r="B43" s="40" t="s">
        <v>2183</v>
      </c>
      <c r="C43" s="40" t="s">
        <v>2184</v>
      </c>
      <c r="D43" s="40" t="s">
        <v>2185</v>
      </c>
      <c r="E43" s="40" t="s">
        <v>2186</v>
      </c>
      <c r="F43" s="41">
        <v>2025.0</v>
      </c>
      <c r="G43" s="40" t="s">
        <v>1123</v>
      </c>
      <c r="H43" s="40"/>
      <c r="I43" s="40"/>
      <c r="J43" s="40"/>
      <c r="K43" s="41">
        <v>467.0</v>
      </c>
      <c r="L43" s="41">
        <v>477.0</v>
      </c>
      <c r="M43" s="41">
        <v>0.0</v>
      </c>
      <c r="N43" s="40" t="s">
        <v>2187</v>
      </c>
      <c r="O43" s="42" t="s">
        <v>2188</v>
      </c>
      <c r="P43" s="40" t="s">
        <v>2189</v>
      </c>
      <c r="Q43" s="40" t="s">
        <v>2190</v>
      </c>
      <c r="R43" s="40" t="s">
        <v>2191</v>
      </c>
      <c r="S43" s="40" t="s">
        <v>2192</v>
      </c>
      <c r="T43" s="40" t="s">
        <v>2193</v>
      </c>
      <c r="U43" s="40"/>
      <c r="V43" s="40"/>
      <c r="W43" s="40"/>
      <c r="X43" s="40"/>
      <c r="Y43" s="40"/>
      <c r="Z43" s="40"/>
      <c r="AA43" s="40" t="s">
        <v>2194</v>
      </c>
      <c r="AB43" s="40"/>
      <c r="AC43" s="40"/>
      <c r="AD43" s="40" t="s">
        <v>78</v>
      </c>
      <c r="AE43" s="40"/>
      <c r="AF43" s="40" t="s">
        <v>1132</v>
      </c>
      <c r="AG43" s="40" t="s">
        <v>1133</v>
      </c>
      <c r="AH43" s="40" t="s">
        <v>1134</v>
      </c>
      <c r="AI43" s="41">
        <v>219070.0</v>
      </c>
      <c r="AJ43" s="41">
        <v>1.949377E7</v>
      </c>
      <c r="AK43" s="40" t="s">
        <v>1135</v>
      </c>
      <c r="AL43" s="40"/>
      <c r="AM43" s="40"/>
      <c r="AN43" s="40" t="s">
        <v>84</v>
      </c>
      <c r="AO43" s="40" t="s">
        <v>1136</v>
      </c>
      <c r="AP43" s="40" t="s">
        <v>86</v>
      </c>
      <c r="AQ43" s="40" t="s">
        <v>87</v>
      </c>
      <c r="AR43" s="40"/>
      <c r="AS43" s="7" t="str">
        <f t="shared" si="1"/>
        <v/>
      </c>
      <c r="AT43" s="32" t="s">
        <v>2229</v>
      </c>
      <c r="AU43" s="37" t="s">
        <v>2273</v>
      </c>
      <c r="AV43" s="7" t="str">
        <f t="shared" si="3"/>
        <v/>
      </c>
      <c r="AW43" s="7" t="str">
        <f>IFERROR(__xludf.DUMMYFUNCTION("LEFT(
  REGEXREPLACE(
    TRIM(A43) &amp; IF(TRIM(E43)&lt;&gt;"""","" - "" &amp; TRIM(E43),""""),
    ""[\\\/:\*\?""""&lt;&gt;|]"",
    """"
  ),
  256
)"),"117 - Exploring LLMs for Stakeholder-Specific Insight Generation from Software Contracts")</f>
        <v>117 - Exploring LLMs for Stakeholder-Specific Insight Generation from Software Contracts</v>
      </c>
      <c r="AX43" s="7"/>
      <c r="AY43" s="7"/>
    </row>
    <row r="44">
      <c r="M44" s="22">
        <f>SUM(M2:M43)</f>
        <v>143</v>
      </c>
    </row>
    <row r="45">
      <c r="AS45" s="43" t="s">
        <v>2229</v>
      </c>
      <c r="AT45" s="44">
        <f>COUNTIF(AT2:AT44,"S")</f>
        <v>41</v>
      </c>
      <c r="AU45" s="45">
        <f>((AT45*100)/COUNT(A2:A43))/100</f>
        <v>0.9761904762</v>
      </c>
    </row>
    <row r="46">
      <c r="AS46" s="46" t="s">
        <v>2269</v>
      </c>
      <c r="AT46" s="44">
        <f>COUNTIF(AT2:AT44,"N")</f>
        <v>1</v>
      </c>
      <c r="AU46" s="45">
        <f>((AT46*100)/COUNT(A2:A43))/100</f>
        <v>0.02380952381</v>
      </c>
    </row>
    <row r="47">
      <c r="AS47" s="47" t="s">
        <v>2274</v>
      </c>
      <c r="AT47" s="44">
        <f>42-AT45-AT46</f>
        <v>0</v>
      </c>
      <c r="AU47" s="45">
        <f>((AT47*100)/COUNT(A2:A43))/100</f>
        <v>0</v>
      </c>
    </row>
  </sheetData>
  <conditionalFormatting sqref="A2:AR43">
    <cfRule type="expression" dxfId="1" priority="1">
      <formula>COUNTIF($AT2,"S")&gt;0</formula>
    </cfRule>
  </conditionalFormatting>
  <conditionalFormatting sqref="A2:AR43">
    <cfRule type="expression" dxfId="3" priority="2">
      <formula>COUNTIF($AT2,"N")&gt;0</formula>
    </cfRule>
  </conditionalFormatting>
  <hyperlinks>
    <hyperlink r:id="rId1" ref="O2"/>
    <hyperlink r:id="rId2" ref="AU2"/>
    <hyperlink r:id="rId3" ref="O3"/>
    <hyperlink r:id="rId4" ref="AU3"/>
    <hyperlink r:id="rId5" ref="O4"/>
    <hyperlink r:id="rId6" ref="AU4"/>
    <hyperlink r:id="rId7" ref="O5"/>
    <hyperlink r:id="rId8" ref="AU5"/>
    <hyperlink r:id="rId9" ref="O6"/>
    <hyperlink r:id="rId10" ref="AU6"/>
    <hyperlink r:id="rId11" ref="O7"/>
    <hyperlink r:id="rId12" ref="AU7"/>
    <hyperlink r:id="rId13" ref="O8"/>
    <hyperlink r:id="rId14" ref="AU8"/>
    <hyperlink r:id="rId15" ref="O9"/>
    <hyperlink r:id="rId16" ref="AU9"/>
    <hyperlink r:id="rId17" ref="O10"/>
    <hyperlink r:id="rId18" ref="AU10"/>
    <hyperlink r:id="rId19" ref="O11"/>
    <hyperlink r:id="rId20" ref="AU11"/>
    <hyperlink r:id="rId21" ref="O12"/>
    <hyperlink r:id="rId22" ref="AU12"/>
    <hyperlink r:id="rId23" ref="O13"/>
    <hyperlink r:id="rId24" ref="AU13"/>
    <hyperlink r:id="rId25" ref="O14"/>
    <hyperlink r:id="rId26" ref="AU14"/>
    <hyperlink r:id="rId27" ref="O15"/>
    <hyperlink r:id="rId28" ref="AU15"/>
    <hyperlink r:id="rId29" ref="O16"/>
    <hyperlink r:id="rId30" ref="AU16"/>
    <hyperlink r:id="rId31" ref="O17"/>
    <hyperlink r:id="rId32" ref="AU17"/>
    <hyperlink r:id="rId33" ref="O18"/>
    <hyperlink r:id="rId34" ref="AU18"/>
    <hyperlink r:id="rId35" ref="O19"/>
    <hyperlink r:id="rId36" ref="AU19"/>
    <hyperlink r:id="rId37" ref="O20"/>
    <hyperlink r:id="rId38" ref="AU20"/>
    <hyperlink r:id="rId39" ref="O21"/>
    <hyperlink r:id="rId40" ref="AU21"/>
    <hyperlink r:id="rId41" ref="O22"/>
    <hyperlink r:id="rId42" ref="AU22"/>
    <hyperlink r:id="rId43" ref="O23"/>
    <hyperlink r:id="rId44" ref="AU23"/>
    <hyperlink r:id="rId45" ref="O24"/>
    <hyperlink r:id="rId46" ref="AU24"/>
    <hyperlink r:id="rId47" ref="O25"/>
    <hyperlink r:id="rId48" ref="AU25"/>
    <hyperlink r:id="rId49" ref="O26"/>
    <hyperlink r:id="rId50" ref="AU26"/>
    <hyperlink r:id="rId51" ref="O27"/>
    <hyperlink r:id="rId52" ref="AU27"/>
    <hyperlink r:id="rId53" ref="O28"/>
    <hyperlink r:id="rId54" ref="AU28"/>
    <hyperlink r:id="rId55" ref="O29"/>
    <hyperlink r:id="rId56" ref="AU29"/>
    <hyperlink r:id="rId57" ref="O30"/>
    <hyperlink r:id="rId58" ref="AU30"/>
    <hyperlink r:id="rId59" ref="O31"/>
    <hyperlink r:id="rId60" ref="AU31"/>
    <hyperlink r:id="rId61" ref="O32"/>
    <hyperlink r:id="rId62" ref="AU32"/>
    <hyperlink r:id="rId63" ref="O33"/>
    <hyperlink r:id="rId64" ref="AU33"/>
    <hyperlink r:id="rId65" ref="O34"/>
    <hyperlink r:id="rId66" ref="AU34"/>
    <hyperlink r:id="rId67" ref="O35"/>
    <hyperlink r:id="rId68" ref="AU35"/>
    <hyperlink r:id="rId69" ref="O36"/>
    <hyperlink r:id="rId70" ref="AU36"/>
    <hyperlink r:id="rId71" ref="O37"/>
    <hyperlink r:id="rId72" ref="AU37"/>
    <hyperlink r:id="rId73" ref="O38"/>
    <hyperlink r:id="rId74" ref="AU38"/>
    <hyperlink r:id="rId75" ref="O39"/>
    <hyperlink r:id="rId76" ref="AU39"/>
    <hyperlink r:id="rId77" ref="O40"/>
    <hyperlink r:id="rId78" ref="AU40"/>
    <hyperlink r:id="rId79" ref="O41"/>
    <hyperlink r:id="rId80" ref="AU41"/>
    <hyperlink r:id="rId81" ref="O42"/>
    <hyperlink r:id="rId82" ref="AU42"/>
    <hyperlink r:id="rId83" ref="O43"/>
    <hyperlink r:id="rId84" ref="AU43"/>
  </hyperlinks>
  <drawing r:id="rId8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8.25"/>
    <col hidden="1" min="3" max="4" width="12.63"/>
    <col customWidth="1" min="5" max="5" width="105.38"/>
    <col customWidth="1" min="6" max="6" width="4.75"/>
    <col hidden="1" min="8" max="12" width="12.63"/>
    <col customWidth="1" min="13" max="13" width="7.63"/>
    <col hidden="1" min="14" max="14" width="12.63"/>
    <col hidden="1" min="16" max="17" width="12.63"/>
    <col hidden="1" min="19" max="19" width="12.63"/>
    <col hidden="1" min="21" max="29" width="12.63"/>
    <col hidden="1" min="31" max="31" width="12.63"/>
    <col hidden="1" min="35" max="39" width="12.63"/>
    <col hidden="1" min="41" max="41" width="12.63"/>
    <col hidden="1" min="43" max="43" width="12.63"/>
    <col hidden="1" min="45" max="46" width="12.63"/>
  </cols>
  <sheetData>
    <row r="1">
      <c r="A1" s="16" t="s">
        <v>19</v>
      </c>
      <c r="B1" s="17" t="s">
        <v>20</v>
      </c>
      <c r="C1" s="17" t="s">
        <v>21</v>
      </c>
      <c r="D1" s="17" t="s">
        <v>22</v>
      </c>
      <c r="E1" s="17" t="s">
        <v>23</v>
      </c>
      <c r="F1" s="17" t="s">
        <v>24</v>
      </c>
      <c r="G1" s="17" t="s">
        <v>25</v>
      </c>
      <c r="H1" s="17" t="s">
        <v>26</v>
      </c>
      <c r="I1" s="17" t="s">
        <v>27</v>
      </c>
      <c r="J1" s="17" t="s">
        <v>28</v>
      </c>
      <c r="K1" s="17" t="s">
        <v>29</v>
      </c>
      <c r="L1" s="17" t="s">
        <v>30</v>
      </c>
      <c r="M1" s="17" t="s">
        <v>31</v>
      </c>
      <c r="N1" s="17" t="s">
        <v>32</v>
      </c>
      <c r="O1" s="17" t="s">
        <v>33</v>
      </c>
      <c r="P1" s="17" t="s">
        <v>34</v>
      </c>
      <c r="Q1" s="17" t="s">
        <v>35</v>
      </c>
      <c r="R1" s="17" t="s">
        <v>36</v>
      </c>
      <c r="S1" s="17" t="s">
        <v>37</v>
      </c>
      <c r="T1" s="17" t="s">
        <v>38</v>
      </c>
      <c r="U1" s="17" t="s">
        <v>39</v>
      </c>
      <c r="V1" s="17" t="s">
        <v>40</v>
      </c>
      <c r="W1" s="17" t="s">
        <v>41</v>
      </c>
      <c r="X1" s="17" t="s">
        <v>42</v>
      </c>
      <c r="Y1" s="17" t="s">
        <v>43</v>
      </c>
      <c r="Z1" s="17" t="s">
        <v>44</v>
      </c>
      <c r="AA1" s="17" t="s">
        <v>45</v>
      </c>
      <c r="AB1" s="17" t="s">
        <v>46</v>
      </c>
      <c r="AC1" s="17" t="s">
        <v>47</v>
      </c>
      <c r="AD1" s="17" t="s">
        <v>48</v>
      </c>
      <c r="AE1" s="17" t="s">
        <v>49</v>
      </c>
      <c r="AF1" s="17" t="s">
        <v>50</v>
      </c>
      <c r="AG1" s="17" t="s">
        <v>51</v>
      </c>
      <c r="AH1" s="17" t="s">
        <v>52</v>
      </c>
      <c r="AI1" s="17" t="s">
        <v>53</v>
      </c>
      <c r="AJ1" s="17" t="s">
        <v>54</v>
      </c>
      <c r="AK1" s="17" t="s">
        <v>55</v>
      </c>
      <c r="AL1" s="17" t="s">
        <v>56</v>
      </c>
      <c r="AM1" s="17" t="s">
        <v>57</v>
      </c>
      <c r="AN1" s="17" t="s">
        <v>58</v>
      </c>
      <c r="AO1" s="17" t="s">
        <v>59</v>
      </c>
      <c r="AP1" s="17" t="s">
        <v>60</v>
      </c>
      <c r="AQ1" s="17" t="s">
        <v>61</v>
      </c>
      <c r="AR1" s="17" t="s">
        <v>62</v>
      </c>
      <c r="AS1" s="17" t="s">
        <v>63</v>
      </c>
      <c r="AT1" s="18" t="s">
        <v>64</v>
      </c>
      <c r="AU1" s="19" t="s">
        <v>2213</v>
      </c>
      <c r="AV1" s="19" t="s">
        <v>2214</v>
      </c>
      <c r="AW1" s="19" t="s">
        <v>2215</v>
      </c>
      <c r="AX1" s="19" t="s">
        <v>2216</v>
      </c>
      <c r="AY1" s="19" t="s">
        <v>2217</v>
      </c>
      <c r="AZ1" s="19" t="s">
        <v>2218</v>
      </c>
      <c r="BA1" s="19" t="s">
        <v>2219</v>
      </c>
    </row>
    <row r="2">
      <c r="A2" s="6">
        <v>2.0</v>
      </c>
      <c r="B2" s="7" t="s">
        <v>89</v>
      </c>
      <c r="C2" s="7" t="s">
        <v>90</v>
      </c>
      <c r="D2" s="7" t="s">
        <v>91</v>
      </c>
      <c r="E2" s="7" t="s">
        <v>92</v>
      </c>
      <c r="F2" s="8">
        <v>2024.0</v>
      </c>
      <c r="G2" s="7" t="s">
        <v>93</v>
      </c>
      <c r="H2" s="7"/>
      <c r="I2" s="7"/>
      <c r="J2" s="7"/>
      <c r="K2" s="8">
        <v>47.0</v>
      </c>
      <c r="L2" s="8">
        <v>51.0</v>
      </c>
      <c r="M2" s="8">
        <v>15.0</v>
      </c>
      <c r="N2" s="7" t="s">
        <v>94</v>
      </c>
      <c r="O2" s="9" t="s">
        <v>95</v>
      </c>
      <c r="P2" s="7" t="s">
        <v>96</v>
      </c>
      <c r="Q2" s="7" t="s">
        <v>97</v>
      </c>
      <c r="R2" s="7" t="s">
        <v>98</v>
      </c>
      <c r="S2" s="7" t="s">
        <v>99</v>
      </c>
      <c r="T2" s="7" t="s">
        <v>100</v>
      </c>
      <c r="U2" s="7"/>
      <c r="V2" s="7"/>
      <c r="W2" s="7"/>
      <c r="X2" s="7"/>
      <c r="Y2" s="7" t="s">
        <v>101</v>
      </c>
      <c r="Z2" s="7" t="s">
        <v>102</v>
      </c>
      <c r="AA2" s="7" t="s">
        <v>103</v>
      </c>
      <c r="AB2" s="7" t="s">
        <v>104</v>
      </c>
      <c r="AC2" s="7"/>
      <c r="AD2" s="7" t="s">
        <v>78</v>
      </c>
      <c r="AE2" s="7" t="s">
        <v>105</v>
      </c>
      <c r="AF2" s="7" t="s">
        <v>106</v>
      </c>
      <c r="AG2" s="7" t="s">
        <v>107</v>
      </c>
      <c r="AH2" s="7" t="s">
        <v>108</v>
      </c>
      <c r="AI2" s="8">
        <v>200337.0</v>
      </c>
      <c r="AJ2" s="8">
        <v>2.6437147E7</v>
      </c>
      <c r="AK2" s="7" t="s">
        <v>109</v>
      </c>
      <c r="AL2" s="7"/>
      <c r="AM2" s="7"/>
      <c r="AN2" s="7" t="s">
        <v>84</v>
      </c>
      <c r="AO2" s="7" t="s">
        <v>110</v>
      </c>
      <c r="AP2" s="7" t="s">
        <v>86</v>
      </c>
      <c r="AQ2" s="7" t="s">
        <v>87</v>
      </c>
      <c r="AR2" s="7" t="s">
        <v>111</v>
      </c>
      <c r="AS2" s="7" t="s">
        <v>4</v>
      </c>
      <c r="AT2" s="10" t="s">
        <v>112</v>
      </c>
      <c r="AU2" s="7" t="str">
        <f t="shared" ref="AU2:AU42" si="1">IF(COUNTIF($E$2:$E$120, E2) &gt; 1, "X", "")</f>
        <v/>
      </c>
      <c r="AV2" s="20"/>
      <c r="AW2" s="7"/>
      <c r="AX2" s="7"/>
      <c r="AY2" s="20"/>
      <c r="AZ2" s="20" t="s">
        <v>2220</v>
      </c>
      <c r="BA2" s="20" t="s">
        <v>2220</v>
      </c>
    </row>
    <row r="3">
      <c r="A3" s="6">
        <v>9.0</v>
      </c>
      <c r="B3" s="7" t="s">
        <v>230</v>
      </c>
      <c r="C3" s="7" t="s">
        <v>231</v>
      </c>
      <c r="D3" s="7" t="s">
        <v>232</v>
      </c>
      <c r="E3" s="7" t="s">
        <v>233</v>
      </c>
      <c r="F3" s="8">
        <v>2024.0</v>
      </c>
      <c r="G3" s="7" t="s">
        <v>234</v>
      </c>
      <c r="H3" s="7"/>
      <c r="I3" s="7"/>
      <c r="J3" s="7"/>
      <c r="K3" s="8">
        <v>307.0</v>
      </c>
      <c r="L3" s="8">
        <v>308.0</v>
      </c>
      <c r="M3" s="8">
        <v>0.0</v>
      </c>
      <c r="N3" s="7" t="s">
        <v>235</v>
      </c>
      <c r="O3" s="9" t="s">
        <v>236</v>
      </c>
      <c r="P3" s="7" t="s">
        <v>237</v>
      </c>
      <c r="Q3" s="7" t="s">
        <v>238</v>
      </c>
      <c r="R3" s="7" t="s">
        <v>239</v>
      </c>
      <c r="S3" s="7"/>
      <c r="T3" s="7" t="s">
        <v>240</v>
      </c>
      <c r="U3" s="7"/>
      <c r="V3" s="7"/>
      <c r="W3" s="7"/>
      <c r="X3" s="7"/>
      <c r="Y3" s="7"/>
      <c r="Z3" s="7"/>
      <c r="AA3" s="7" t="s">
        <v>241</v>
      </c>
      <c r="AB3" s="7"/>
      <c r="AC3" s="7"/>
      <c r="AD3" s="7" t="s">
        <v>198</v>
      </c>
      <c r="AE3" s="7" t="s">
        <v>242</v>
      </c>
      <c r="AF3" s="7" t="s">
        <v>243</v>
      </c>
      <c r="AG3" s="7" t="s">
        <v>244</v>
      </c>
      <c r="AH3" s="7" t="s">
        <v>245</v>
      </c>
      <c r="AI3" s="8">
        <v>206485.0</v>
      </c>
      <c r="AJ3" s="7"/>
      <c r="AK3" s="7" t="s">
        <v>246</v>
      </c>
      <c r="AL3" s="7"/>
      <c r="AM3" s="7"/>
      <c r="AN3" s="7" t="s">
        <v>84</v>
      </c>
      <c r="AO3" s="7" t="s">
        <v>247</v>
      </c>
      <c r="AP3" s="7" t="s">
        <v>86</v>
      </c>
      <c r="AQ3" s="7" t="s">
        <v>87</v>
      </c>
      <c r="AR3" s="7"/>
      <c r="AS3" s="7" t="s">
        <v>4</v>
      </c>
      <c r="AT3" s="10" t="s">
        <v>248</v>
      </c>
      <c r="AU3" s="7" t="str">
        <f t="shared" si="1"/>
        <v/>
      </c>
      <c r="AV3" s="7"/>
      <c r="AW3" s="7"/>
      <c r="AX3" s="7"/>
      <c r="AY3" s="7"/>
      <c r="AZ3" s="20" t="s">
        <v>2220</v>
      </c>
      <c r="BA3" s="20" t="s">
        <v>2220</v>
      </c>
    </row>
    <row r="4">
      <c r="A4" s="6">
        <v>11.0</v>
      </c>
      <c r="B4" s="7" t="s">
        <v>268</v>
      </c>
      <c r="C4" s="7" t="s">
        <v>269</v>
      </c>
      <c r="D4" s="7" t="s">
        <v>270</v>
      </c>
      <c r="E4" s="7" t="s">
        <v>271</v>
      </c>
      <c r="F4" s="8">
        <v>2025.0</v>
      </c>
      <c r="G4" s="7" t="s">
        <v>272</v>
      </c>
      <c r="H4" s="7"/>
      <c r="I4" s="7"/>
      <c r="J4" s="7"/>
      <c r="K4" s="8">
        <v>126.0</v>
      </c>
      <c r="L4" s="8">
        <v>133.0</v>
      </c>
      <c r="M4" s="8">
        <v>0.0</v>
      </c>
      <c r="N4" s="7" t="s">
        <v>273</v>
      </c>
      <c r="O4" s="9" t="s">
        <v>274</v>
      </c>
      <c r="P4" s="7" t="s">
        <v>275</v>
      </c>
      <c r="Q4" s="7" t="s">
        <v>276</v>
      </c>
      <c r="R4" s="7" t="s">
        <v>277</v>
      </c>
      <c r="S4" s="7" t="s">
        <v>278</v>
      </c>
      <c r="T4" s="7" t="s">
        <v>279</v>
      </c>
      <c r="U4" s="7"/>
      <c r="V4" s="7"/>
      <c r="W4" s="7"/>
      <c r="X4" s="7"/>
      <c r="Y4" s="7" t="s">
        <v>280</v>
      </c>
      <c r="Z4" s="7" t="s">
        <v>281</v>
      </c>
      <c r="AA4" s="7" t="s">
        <v>282</v>
      </c>
      <c r="AB4" s="7" t="s">
        <v>283</v>
      </c>
      <c r="AC4" s="7" t="s">
        <v>284</v>
      </c>
      <c r="AD4" s="7" t="s">
        <v>144</v>
      </c>
      <c r="AE4" s="7" t="s">
        <v>285</v>
      </c>
      <c r="AF4" s="7" t="s">
        <v>286</v>
      </c>
      <c r="AG4" s="7" t="s">
        <v>287</v>
      </c>
      <c r="AH4" s="7" t="s">
        <v>288</v>
      </c>
      <c r="AI4" s="8">
        <v>212793.0</v>
      </c>
      <c r="AJ4" s="7"/>
      <c r="AK4" s="7" t="s">
        <v>289</v>
      </c>
      <c r="AL4" s="7"/>
      <c r="AM4" s="7"/>
      <c r="AN4" s="7" t="s">
        <v>84</v>
      </c>
      <c r="AO4" s="7" t="s">
        <v>290</v>
      </c>
      <c r="AP4" s="7" t="s">
        <v>86</v>
      </c>
      <c r="AQ4" s="7" t="s">
        <v>87</v>
      </c>
      <c r="AR4" s="7"/>
      <c r="AS4" s="7" t="s">
        <v>4</v>
      </c>
      <c r="AT4" s="10" t="s">
        <v>291</v>
      </c>
      <c r="AU4" s="7" t="str">
        <f t="shared" si="1"/>
        <v/>
      </c>
      <c r="AV4" s="20"/>
      <c r="AW4" s="20"/>
      <c r="AX4" s="7"/>
      <c r="AY4" s="7"/>
      <c r="AZ4" s="20" t="s">
        <v>2220</v>
      </c>
      <c r="BA4" s="20" t="s">
        <v>2220</v>
      </c>
    </row>
    <row r="5">
      <c r="A5" s="6">
        <v>13.0</v>
      </c>
      <c r="B5" s="7" t="s">
        <v>307</v>
      </c>
      <c r="C5" s="7" t="s">
        <v>308</v>
      </c>
      <c r="D5" s="7" t="s">
        <v>309</v>
      </c>
      <c r="E5" s="7" t="s">
        <v>310</v>
      </c>
      <c r="F5" s="8">
        <v>2024.0</v>
      </c>
      <c r="G5" s="7" t="s">
        <v>311</v>
      </c>
      <c r="H5" s="8">
        <v>216.0</v>
      </c>
      <c r="I5" s="7"/>
      <c r="J5" s="8">
        <v>112149.0</v>
      </c>
      <c r="K5" s="7"/>
      <c r="L5" s="7"/>
      <c r="M5" s="8">
        <v>13.0</v>
      </c>
      <c r="N5" s="7" t="s">
        <v>312</v>
      </c>
      <c r="O5" s="9" t="s">
        <v>313</v>
      </c>
      <c r="P5" s="7" t="s">
        <v>314</v>
      </c>
      <c r="Q5" s="7" t="s">
        <v>315</v>
      </c>
      <c r="R5" s="7" t="s">
        <v>316</v>
      </c>
      <c r="S5" s="7" t="s">
        <v>317</v>
      </c>
      <c r="T5" s="7" t="s">
        <v>318</v>
      </c>
      <c r="U5" s="7"/>
      <c r="V5" s="7"/>
      <c r="W5" s="7"/>
      <c r="X5" s="7"/>
      <c r="Y5" s="7" t="s">
        <v>319</v>
      </c>
      <c r="Z5" s="7" t="s">
        <v>320</v>
      </c>
      <c r="AA5" s="7" t="s">
        <v>321</v>
      </c>
      <c r="AB5" s="7" t="s">
        <v>322</v>
      </c>
      <c r="AC5" s="7"/>
      <c r="AD5" s="7" t="s">
        <v>323</v>
      </c>
      <c r="AE5" s="7"/>
      <c r="AF5" s="7"/>
      <c r="AG5" s="7"/>
      <c r="AH5" s="7"/>
      <c r="AI5" s="7"/>
      <c r="AJ5" s="8">
        <v>1641212.0</v>
      </c>
      <c r="AK5" s="7"/>
      <c r="AL5" s="7" t="s">
        <v>324</v>
      </c>
      <c r="AM5" s="7"/>
      <c r="AN5" s="7" t="s">
        <v>84</v>
      </c>
      <c r="AO5" s="7" t="s">
        <v>325</v>
      </c>
      <c r="AP5" s="7" t="s">
        <v>128</v>
      </c>
      <c r="AQ5" s="7" t="s">
        <v>87</v>
      </c>
      <c r="AR5" s="7"/>
      <c r="AS5" s="7" t="s">
        <v>4</v>
      </c>
      <c r="AT5" s="10" t="s">
        <v>326</v>
      </c>
      <c r="AU5" s="7" t="str">
        <f t="shared" si="1"/>
        <v/>
      </c>
      <c r="AV5" s="7"/>
      <c r="AW5" s="7"/>
      <c r="AX5" s="7"/>
      <c r="AY5" s="7"/>
      <c r="AZ5" s="20" t="s">
        <v>2220</v>
      </c>
      <c r="BA5" s="20" t="s">
        <v>2220</v>
      </c>
    </row>
    <row r="6">
      <c r="A6" s="6">
        <v>17.0</v>
      </c>
      <c r="B6" s="7" t="s">
        <v>376</v>
      </c>
      <c r="C6" s="7" t="s">
        <v>377</v>
      </c>
      <c r="D6" s="7" t="s">
        <v>378</v>
      </c>
      <c r="E6" s="7" t="s">
        <v>379</v>
      </c>
      <c r="F6" s="8">
        <v>2023.0</v>
      </c>
      <c r="G6" s="7" t="s">
        <v>380</v>
      </c>
      <c r="H6" s="7"/>
      <c r="I6" s="7"/>
      <c r="J6" s="7"/>
      <c r="K6" s="8">
        <v>7.0</v>
      </c>
      <c r="L6" s="8">
        <v>12.0</v>
      </c>
      <c r="M6" s="8">
        <v>9.0</v>
      </c>
      <c r="N6" s="7" t="s">
        <v>381</v>
      </c>
      <c r="O6" s="9" t="s">
        <v>382</v>
      </c>
      <c r="P6" s="7" t="s">
        <v>383</v>
      </c>
      <c r="Q6" s="7" t="s">
        <v>384</v>
      </c>
      <c r="R6" s="7" t="s">
        <v>385</v>
      </c>
      <c r="S6" s="7" t="s">
        <v>386</v>
      </c>
      <c r="T6" s="7" t="s">
        <v>387</v>
      </c>
      <c r="U6" s="7"/>
      <c r="V6" s="7"/>
      <c r="W6" s="7"/>
      <c r="X6" s="7"/>
      <c r="Y6" s="7"/>
      <c r="Z6" s="7"/>
      <c r="AA6" s="7" t="s">
        <v>388</v>
      </c>
      <c r="AB6" s="7" t="s">
        <v>389</v>
      </c>
      <c r="AC6" s="7"/>
      <c r="AD6" s="7" t="s">
        <v>144</v>
      </c>
      <c r="AE6" s="7"/>
      <c r="AF6" s="7" t="s">
        <v>390</v>
      </c>
      <c r="AG6" s="7" t="s">
        <v>391</v>
      </c>
      <c r="AH6" s="7" t="s">
        <v>392</v>
      </c>
      <c r="AI6" s="8">
        <v>193997.0</v>
      </c>
      <c r="AJ6" s="7"/>
      <c r="AK6" s="7" t="s">
        <v>393</v>
      </c>
      <c r="AL6" s="7"/>
      <c r="AM6" s="7"/>
      <c r="AN6" s="7" t="s">
        <v>84</v>
      </c>
      <c r="AO6" s="7" t="s">
        <v>394</v>
      </c>
      <c r="AP6" s="7" t="s">
        <v>86</v>
      </c>
      <c r="AQ6" s="7" t="s">
        <v>87</v>
      </c>
      <c r="AR6" s="7" t="s">
        <v>395</v>
      </c>
      <c r="AS6" s="7" t="s">
        <v>4</v>
      </c>
      <c r="AT6" s="10" t="s">
        <v>396</v>
      </c>
      <c r="AU6" s="7" t="str">
        <f t="shared" si="1"/>
        <v/>
      </c>
      <c r="AV6" s="7"/>
      <c r="AW6" s="7"/>
      <c r="AX6" s="7"/>
      <c r="AY6" s="7"/>
      <c r="AZ6" s="20" t="s">
        <v>2220</v>
      </c>
      <c r="BA6" s="20" t="s">
        <v>2220</v>
      </c>
    </row>
    <row r="7">
      <c r="A7" s="6">
        <v>18.0</v>
      </c>
      <c r="B7" s="7" t="s">
        <v>397</v>
      </c>
      <c r="C7" s="7" t="s">
        <v>398</v>
      </c>
      <c r="D7" s="7" t="s">
        <v>399</v>
      </c>
      <c r="E7" s="7" t="s">
        <v>400</v>
      </c>
      <c r="F7" s="8">
        <v>2025.0</v>
      </c>
      <c r="G7" s="7" t="s">
        <v>401</v>
      </c>
      <c r="H7" s="7"/>
      <c r="I7" s="7"/>
      <c r="J7" s="7"/>
      <c r="K7" s="8">
        <v>145.0</v>
      </c>
      <c r="L7" s="8">
        <v>152.0</v>
      </c>
      <c r="M7" s="8">
        <v>0.0</v>
      </c>
      <c r="N7" s="7" t="s">
        <v>402</v>
      </c>
      <c r="O7" s="9" t="s">
        <v>403</v>
      </c>
      <c r="P7" s="7" t="s">
        <v>404</v>
      </c>
      <c r="Q7" s="7" t="s">
        <v>405</v>
      </c>
      <c r="R7" s="7" t="s">
        <v>406</v>
      </c>
      <c r="S7" s="7" t="s">
        <v>407</v>
      </c>
      <c r="T7" s="7" t="s">
        <v>408</v>
      </c>
      <c r="U7" s="7"/>
      <c r="V7" s="7"/>
      <c r="W7" s="7"/>
      <c r="X7" s="7"/>
      <c r="Y7" s="7"/>
      <c r="Z7" s="7"/>
      <c r="AA7" s="7" t="s">
        <v>409</v>
      </c>
      <c r="AB7" s="7" t="s">
        <v>410</v>
      </c>
      <c r="AC7" s="7"/>
      <c r="AD7" s="7" t="s">
        <v>144</v>
      </c>
      <c r="AE7" s="7"/>
      <c r="AF7" s="7" t="s">
        <v>411</v>
      </c>
      <c r="AG7" s="7" t="s">
        <v>412</v>
      </c>
      <c r="AH7" s="7" t="s">
        <v>81</v>
      </c>
      <c r="AI7" s="8">
        <v>209562.0</v>
      </c>
      <c r="AJ7" s="7"/>
      <c r="AK7" s="7" t="s">
        <v>413</v>
      </c>
      <c r="AL7" s="7"/>
      <c r="AM7" s="7"/>
      <c r="AN7" s="7" t="s">
        <v>84</v>
      </c>
      <c r="AO7" s="7" t="s">
        <v>414</v>
      </c>
      <c r="AP7" s="7" t="s">
        <v>86</v>
      </c>
      <c r="AQ7" s="7" t="s">
        <v>87</v>
      </c>
      <c r="AR7" s="7"/>
      <c r="AS7" s="7" t="s">
        <v>4</v>
      </c>
      <c r="AT7" s="10" t="s">
        <v>415</v>
      </c>
      <c r="AU7" s="7" t="str">
        <f t="shared" si="1"/>
        <v/>
      </c>
      <c r="AV7" s="7"/>
      <c r="AW7" s="7"/>
      <c r="AX7" s="7"/>
      <c r="AY7" s="7"/>
      <c r="AZ7" s="20" t="s">
        <v>2220</v>
      </c>
      <c r="BA7" s="20" t="s">
        <v>2220</v>
      </c>
    </row>
    <row r="8">
      <c r="A8" s="6">
        <v>21.0</v>
      </c>
      <c r="B8" s="7" t="s">
        <v>460</v>
      </c>
      <c r="C8" s="7" t="s">
        <v>461</v>
      </c>
      <c r="D8" s="7" t="s">
        <v>462</v>
      </c>
      <c r="E8" s="7" t="s">
        <v>463</v>
      </c>
      <c r="F8" s="8">
        <v>2024.0</v>
      </c>
      <c r="G8" s="7" t="s">
        <v>464</v>
      </c>
      <c r="H8" s="7"/>
      <c r="I8" s="7"/>
      <c r="J8" s="7"/>
      <c r="K8" s="8">
        <v>33.0</v>
      </c>
      <c r="L8" s="8">
        <v>39.0</v>
      </c>
      <c r="M8" s="8">
        <v>4.0</v>
      </c>
      <c r="N8" s="7" t="s">
        <v>465</v>
      </c>
      <c r="O8" s="9" t="s">
        <v>466</v>
      </c>
      <c r="P8" s="7" t="s">
        <v>467</v>
      </c>
      <c r="Q8" s="7" t="s">
        <v>468</v>
      </c>
      <c r="R8" s="7" t="s">
        <v>469</v>
      </c>
      <c r="S8" s="7" t="s">
        <v>470</v>
      </c>
      <c r="T8" s="7" t="s">
        <v>471</v>
      </c>
      <c r="U8" s="7"/>
      <c r="V8" s="7"/>
      <c r="W8" s="7"/>
      <c r="X8" s="7"/>
      <c r="Y8" s="7"/>
      <c r="Z8" s="7"/>
      <c r="AA8" s="7" t="s">
        <v>472</v>
      </c>
      <c r="AB8" s="7" t="s">
        <v>473</v>
      </c>
      <c r="AC8" s="7"/>
      <c r="AD8" s="7" t="s">
        <v>78</v>
      </c>
      <c r="AE8" s="7" t="s">
        <v>474</v>
      </c>
      <c r="AF8" s="7" t="s">
        <v>475</v>
      </c>
      <c r="AG8" s="7" t="s">
        <v>476</v>
      </c>
      <c r="AH8" s="7" t="s">
        <v>477</v>
      </c>
      <c r="AI8" s="8">
        <v>203444.0</v>
      </c>
      <c r="AJ8" s="8">
        <v>1.9436092E7</v>
      </c>
      <c r="AK8" s="7" t="s">
        <v>478</v>
      </c>
      <c r="AL8" s="7"/>
      <c r="AM8" s="7"/>
      <c r="AN8" s="7" t="s">
        <v>84</v>
      </c>
      <c r="AO8" s="7" t="s">
        <v>479</v>
      </c>
      <c r="AP8" s="7" t="s">
        <v>86</v>
      </c>
      <c r="AQ8" s="7" t="s">
        <v>87</v>
      </c>
      <c r="AR8" s="7"/>
      <c r="AS8" s="7" t="s">
        <v>4</v>
      </c>
      <c r="AT8" s="10" t="s">
        <v>480</v>
      </c>
      <c r="AU8" s="7" t="str">
        <f t="shared" si="1"/>
        <v/>
      </c>
      <c r="AV8" s="7"/>
      <c r="AW8" s="7"/>
      <c r="AX8" s="7"/>
      <c r="AY8" s="7"/>
      <c r="AZ8" s="20" t="s">
        <v>2220</v>
      </c>
      <c r="BA8" s="20" t="s">
        <v>2220</v>
      </c>
    </row>
    <row r="9">
      <c r="A9" s="21">
        <v>25.0</v>
      </c>
      <c r="B9" s="19" t="s">
        <v>528</v>
      </c>
      <c r="C9" s="19" t="s">
        <v>529</v>
      </c>
      <c r="D9" s="19" t="s">
        <v>530</v>
      </c>
      <c r="E9" s="19" t="s">
        <v>531</v>
      </c>
      <c r="F9" s="48">
        <v>2023.0</v>
      </c>
      <c r="G9" s="19" t="s">
        <v>532</v>
      </c>
      <c r="H9" s="19" t="s">
        <v>533</v>
      </c>
      <c r="I9" s="19"/>
      <c r="J9" s="19"/>
      <c r="K9" s="48">
        <v>169.0</v>
      </c>
      <c r="L9" s="48">
        <v>179.0</v>
      </c>
      <c r="M9" s="48">
        <v>14.0</v>
      </c>
      <c r="N9" s="19" t="s">
        <v>534</v>
      </c>
      <c r="O9" s="49" t="s">
        <v>535</v>
      </c>
      <c r="P9" s="19" t="s">
        <v>536</v>
      </c>
      <c r="Q9" s="19" t="s">
        <v>537</v>
      </c>
      <c r="R9" s="19" t="s">
        <v>538</v>
      </c>
      <c r="S9" s="19" t="s">
        <v>539</v>
      </c>
      <c r="T9" s="19" t="s">
        <v>540</v>
      </c>
      <c r="U9" s="19"/>
      <c r="V9" s="19"/>
      <c r="W9" s="19"/>
      <c r="X9" s="19"/>
      <c r="Y9" s="19"/>
      <c r="Z9" s="19"/>
      <c r="AA9" s="19" t="s">
        <v>541</v>
      </c>
      <c r="AB9" s="19"/>
      <c r="AC9" s="19" t="s">
        <v>542</v>
      </c>
      <c r="AD9" s="19" t="s">
        <v>78</v>
      </c>
      <c r="AE9" s="19"/>
      <c r="AF9" s="19" t="s">
        <v>543</v>
      </c>
      <c r="AG9" s="19" t="s">
        <v>544</v>
      </c>
      <c r="AH9" s="19" t="s">
        <v>545</v>
      </c>
      <c r="AI9" s="48">
        <v>193106.0</v>
      </c>
      <c r="AJ9" s="19" t="s">
        <v>546</v>
      </c>
      <c r="AK9" s="19" t="s">
        <v>547</v>
      </c>
      <c r="AL9" s="19"/>
      <c r="AM9" s="19"/>
      <c r="AN9" s="19" t="s">
        <v>84</v>
      </c>
      <c r="AO9" s="19" t="s">
        <v>548</v>
      </c>
      <c r="AP9" s="19" t="s">
        <v>86</v>
      </c>
      <c r="AQ9" s="19" t="s">
        <v>87</v>
      </c>
      <c r="AR9" s="19"/>
      <c r="AS9" s="7" t="s">
        <v>4</v>
      </c>
      <c r="AT9" s="10" t="s">
        <v>549</v>
      </c>
      <c r="AU9" s="7" t="str">
        <f t="shared" si="1"/>
        <v/>
      </c>
      <c r="AV9" s="7"/>
      <c r="AW9" s="20"/>
      <c r="AX9" s="7"/>
      <c r="AY9" s="20"/>
      <c r="AZ9" s="20" t="s">
        <v>2220</v>
      </c>
      <c r="BA9" s="20" t="s">
        <v>2220</v>
      </c>
    </row>
    <row r="10">
      <c r="A10" s="6">
        <v>31.0</v>
      </c>
      <c r="B10" s="7" t="s">
        <v>652</v>
      </c>
      <c r="C10" s="7" t="s">
        <v>653</v>
      </c>
      <c r="D10" s="7" t="s">
        <v>654</v>
      </c>
      <c r="E10" s="7" t="s">
        <v>655</v>
      </c>
      <c r="F10" s="8">
        <v>2025.0</v>
      </c>
      <c r="G10" s="7" t="s">
        <v>656</v>
      </c>
      <c r="H10" s="7"/>
      <c r="I10" s="7"/>
      <c r="J10" s="7"/>
      <c r="K10" s="8">
        <v>3043.0</v>
      </c>
      <c r="L10" s="8">
        <v>3056.0</v>
      </c>
      <c r="M10" s="8">
        <v>4.0</v>
      </c>
      <c r="N10" s="7"/>
      <c r="O10" s="9" t="s">
        <v>657</v>
      </c>
      <c r="P10" s="7" t="s">
        <v>658</v>
      </c>
      <c r="Q10" s="7" t="s">
        <v>659</v>
      </c>
      <c r="R10" s="7" t="s">
        <v>660</v>
      </c>
      <c r="S10" s="7"/>
      <c r="T10" s="7" t="s">
        <v>661</v>
      </c>
      <c r="U10" s="7"/>
      <c r="V10" s="7"/>
      <c r="W10" s="7"/>
      <c r="X10" s="7"/>
      <c r="Y10" s="7" t="s">
        <v>662</v>
      </c>
      <c r="Z10" s="7" t="s">
        <v>663</v>
      </c>
      <c r="AA10" s="7" t="s">
        <v>664</v>
      </c>
      <c r="AB10" s="7" t="s">
        <v>665</v>
      </c>
      <c r="AC10" s="7" t="s">
        <v>666</v>
      </c>
      <c r="AD10" s="7" t="s">
        <v>451</v>
      </c>
      <c r="AE10" s="7" t="s">
        <v>667</v>
      </c>
      <c r="AF10" s="7" t="s">
        <v>668</v>
      </c>
      <c r="AG10" s="7" t="s">
        <v>669</v>
      </c>
      <c r="AH10" s="7" t="s">
        <v>165</v>
      </c>
      <c r="AI10" s="8">
        <v>206484.0</v>
      </c>
      <c r="AJ10" s="8">
        <v>2.9512093E7</v>
      </c>
      <c r="AK10" s="7" t="s">
        <v>670</v>
      </c>
      <c r="AL10" s="7"/>
      <c r="AM10" s="7"/>
      <c r="AN10" s="7" t="s">
        <v>84</v>
      </c>
      <c r="AO10" s="7" t="s">
        <v>671</v>
      </c>
      <c r="AP10" s="7" t="s">
        <v>86</v>
      </c>
      <c r="AQ10" s="7" t="s">
        <v>87</v>
      </c>
      <c r="AR10" s="7"/>
      <c r="AS10" s="7" t="s">
        <v>4</v>
      </c>
      <c r="AT10" s="10" t="s">
        <v>672</v>
      </c>
      <c r="AU10" s="7" t="str">
        <f t="shared" si="1"/>
        <v/>
      </c>
      <c r="AV10" s="7"/>
      <c r="AW10" s="7"/>
      <c r="AX10" s="7"/>
      <c r="AY10" s="7"/>
      <c r="AZ10" s="20" t="s">
        <v>2220</v>
      </c>
      <c r="BA10" s="20" t="s">
        <v>2220</v>
      </c>
    </row>
    <row r="11">
      <c r="A11" s="6">
        <v>36.0</v>
      </c>
      <c r="B11" s="7" t="s">
        <v>735</v>
      </c>
      <c r="C11" s="7" t="s">
        <v>736</v>
      </c>
      <c r="D11" s="7" t="s">
        <v>737</v>
      </c>
      <c r="E11" s="7" t="s">
        <v>738</v>
      </c>
      <c r="F11" s="8">
        <v>2025.0</v>
      </c>
      <c r="G11" s="7" t="s">
        <v>739</v>
      </c>
      <c r="H11" s="8">
        <v>37.0</v>
      </c>
      <c r="I11" s="8">
        <v>8.0</v>
      </c>
      <c r="J11" s="7" t="s">
        <v>740</v>
      </c>
      <c r="K11" s="7"/>
      <c r="L11" s="7"/>
      <c r="M11" s="8">
        <v>0.0</v>
      </c>
      <c r="N11" s="7" t="s">
        <v>741</v>
      </c>
      <c r="O11" s="9" t="s">
        <v>742</v>
      </c>
      <c r="P11" s="7" t="s">
        <v>743</v>
      </c>
      <c r="Q11" s="7" t="s">
        <v>744</v>
      </c>
      <c r="R11" s="7" t="s">
        <v>745</v>
      </c>
      <c r="S11" s="7" t="s">
        <v>746</v>
      </c>
      <c r="T11" s="7" t="s">
        <v>747</v>
      </c>
      <c r="U11" s="7"/>
      <c r="V11" s="7"/>
      <c r="W11" s="7"/>
      <c r="X11" s="7"/>
      <c r="Y11" s="7" t="s">
        <v>748</v>
      </c>
      <c r="Z11" s="7" t="s">
        <v>749</v>
      </c>
      <c r="AA11" s="7" t="s">
        <v>750</v>
      </c>
      <c r="AB11" s="7" t="s">
        <v>751</v>
      </c>
      <c r="AC11" s="7"/>
      <c r="AD11" s="7" t="s">
        <v>752</v>
      </c>
      <c r="AE11" s="7"/>
      <c r="AF11" s="7"/>
      <c r="AG11" s="7"/>
      <c r="AH11" s="7"/>
      <c r="AI11" s="7"/>
      <c r="AJ11" s="8">
        <v>2.0477481E7</v>
      </c>
      <c r="AK11" s="7"/>
      <c r="AL11" s="7"/>
      <c r="AM11" s="7"/>
      <c r="AN11" s="7" t="s">
        <v>84</v>
      </c>
      <c r="AO11" s="7" t="s">
        <v>753</v>
      </c>
      <c r="AP11" s="7" t="s">
        <v>128</v>
      </c>
      <c r="AQ11" s="7" t="s">
        <v>87</v>
      </c>
      <c r="AR11" s="7"/>
      <c r="AS11" s="7" t="s">
        <v>4</v>
      </c>
      <c r="AT11" s="10" t="s">
        <v>754</v>
      </c>
      <c r="AU11" s="7" t="str">
        <f t="shared" si="1"/>
        <v/>
      </c>
      <c r="AV11" s="7"/>
      <c r="AW11" s="7"/>
      <c r="AX11" s="7"/>
      <c r="AY11" s="7"/>
      <c r="AZ11" s="20" t="s">
        <v>2220</v>
      </c>
      <c r="BA11" s="20" t="s">
        <v>2220</v>
      </c>
    </row>
    <row r="12">
      <c r="A12" s="6">
        <v>38.0</v>
      </c>
      <c r="B12" s="7" t="s">
        <v>777</v>
      </c>
      <c r="C12" s="7" t="s">
        <v>778</v>
      </c>
      <c r="D12" s="7" t="s">
        <v>779</v>
      </c>
      <c r="E12" s="7" t="s">
        <v>780</v>
      </c>
      <c r="F12" s="8">
        <v>2026.0</v>
      </c>
      <c r="G12" s="7" t="s">
        <v>781</v>
      </c>
      <c r="H12" s="8">
        <v>31.0</v>
      </c>
      <c r="I12" s="8">
        <v>1.0</v>
      </c>
      <c r="J12" s="8">
        <v>14.0</v>
      </c>
      <c r="K12" s="7"/>
      <c r="L12" s="7"/>
      <c r="M12" s="8">
        <v>0.0</v>
      </c>
      <c r="N12" s="7" t="s">
        <v>782</v>
      </c>
      <c r="O12" s="9" t="s">
        <v>783</v>
      </c>
      <c r="P12" s="7" t="s">
        <v>784</v>
      </c>
      <c r="Q12" s="7" t="s">
        <v>785</v>
      </c>
      <c r="R12" s="7" t="s">
        <v>786</v>
      </c>
      <c r="S12" s="7" t="s">
        <v>787</v>
      </c>
      <c r="T12" s="7" t="s">
        <v>788</v>
      </c>
      <c r="U12" s="7"/>
      <c r="V12" s="7"/>
      <c r="W12" s="7"/>
      <c r="X12" s="7"/>
      <c r="Y12" s="7" t="s">
        <v>789</v>
      </c>
      <c r="Z12" s="7" t="s">
        <v>790</v>
      </c>
      <c r="AA12" s="7" t="s">
        <v>791</v>
      </c>
      <c r="AB12" s="7" t="s">
        <v>792</v>
      </c>
      <c r="AC12" s="7"/>
      <c r="AD12" s="7" t="s">
        <v>509</v>
      </c>
      <c r="AE12" s="7"/>
      <c r="AF12" s="7"/>
      <c r="AG12" s="7"/>
      <c r="AH12" s="7"/>
      <c r="AI12" s="7"/>
      <c r="AJ12" s="8">
        <v>1.3823256E7</v>
      </c>
      <c r="AK12" s="7"/>
      <c r="AL12" s="7" t="s">
        <v>793</v>
      </c>
      <c r="AM12" s="7"/>
      <c r="AN12" s="7" t="s">
        <v>84</v>
      </c>
      <c r="AO12" s="7" t="s">
        <v>794</v>
      </c>
      <c r="AP12" s="7" t="s">
        <v>128</v>
      </c>
      <c r="AQ12" s="7" t="s">
        <v>87</v>
      </c>
      <c r="AR12" s="7"/>
      <c r="AS12" s="7" t="s">
        <v>4</v>
      </c>
      <c r="AT12" s="10" t="s">
        <v>795</v>
      </c>
      <c r="AU12" s="7" t="str">
        <f t="shared" si="1"/>
        <v/>
      </c>
      <c r="AV12" s="7"/>
      <c r="AW12" s="7"/>
      <c r="AX12" s="7"/>
      <c r="AY12" s="7"/>
      <c r="AZ12" s="20" t="s">
        <v>2220</v>
      </c>
      <c r="BA12" s="20" t="s">
        <v>2220</v>
      </c>
    </row>
    <row r="13">
      <c r="A13" s="6">
        <v>44.0</v>
      </c>
      <c r="B13" s="7" t="s">
        <v>880</v>
      </c>
      <c r="C13" s="7" t="s">
        <v>881</v>
      </c>
      <c r="D13" s="7" t="s">
        <v>882</v>
      </c>
      <c r="E13" s="7" t="s">
        <v>883</v>
      </c>
      <c r="F13" s="8">
        <v>2024.0</v>
      </c>
      <c r="G13" s="7" t="s">
        <v>884</v>
      </c>
      <c r="H13" s="7"/>
      <c r="I13" s="7"/>
      <c r="J13" s="7"/>
      <c r="K13" s="8">
        <v>1.0</v>
      </c>
      <c r="L13" s="8">
        <v>12.0</v>
      </c>
      <c r="M13" s="8">
        <v>6.0</v>
      </c>
      <c r="N13" s="7" t="s">
        <v>885</v>
      </c>
      <c r="O13" s="9" t="s">
        <v>886</v>
      </c>
      <c r="P13" s="7" t="s">
        <v>887</v>
      </c>
      <c r="Q13" s="7" t="s">
        <v>888</v>
      </c>
      <c r="R13" s="7" t="s">
        <v>889</v>
      </c>
      <c r="S13" s="7" t="s">
        <v>890</v>
      </c>
      <c r="T13" s="7" t="s">
        <v>891</v>
      </c>
      <c r="U13" s="7"/>
      <c r="V13" s="7"/>
      <c r="W13" s="7"/>
      <c r="X13" s="7"/>
      <c r="Y13" s="7" t="s">
        <v>892</v>
      </c>
      <c r="Z13" s="7" t="s">
        <v>893</v>
      </c>
      <c r="AA13" s="7" t="s">
        <v>894</v>
      </c>
      <c r="AB13" s="7" t="s">
        <v>895</v>
      </c>
      <c r="AC13" s="7"/>
      <c r="AD13" s="7" t="s">
        <v>144</v>
      </c>
      <c r="AE13" s="7" t="s">
        <v>896</v>
      </c>
      <c r="AF13" s="7" t="s">
        <v>897</v>
      </c>
      <c r="AG13" s="7" t="s">
        <v>898</v>
      </c>
      <c r="AH13" s="7" t="s">
        <v>899</v>
      </c>
      <c r="AI13" s="8">
        <v>205391.0</v>
      </c>
      <c r="AJ13" s="7"/>
      <c r="AK13" s="7" t="s">
        <v>900</v>
      </c>
      <c r="AL13" s="7"/>
      <c r="AM13" s="7"/>
      <c r="AN13" s="7" t="s">
        <v>84</v>
      </c>
      <c r="AO13" s="7" t="s">
        <v>901</v>
      </c>
      <c r="AP13" s="7" t="s">
        <v>86</v>
      </c>
      <c r="AQ13" s="7" t="s">
        <v>87</v>
      </c>
      <c r="AR13" s="7"/>
      <c r="AS13" s="7" t="s">
        <v>4</v>
      </c>
      <c r="AT13" s="10" t="s">
        <v>902</v>
      </c>
      <c r="AU13" s="7" t="str">
        <f t="shared" si="1"/>
        <v/>
      </c>
      <c r="AV13" s="7"/>
      <c r="AW13" s="7"/>
      <c r="AX13" s="7"/>
      <c r="AY13" s="7"/>
      <c r="AZ13" s="20" t="s">
        <v>2220</v>
      </c>
      <c r="BA13" s="20" t="s">
        <v>2220</v>
      </c>
    </row>
    <row r="14">
      <c r="A14" s="6">
        <v>46.0</v>
      </c>
      <c r="B14" s="7" t="s">
        <v>920</v>
      </c>
      <c r="C14" s="7" t="s">
        <v>921</v>
      </c>
      <c r="D14" s="7" t="s">
        <v>922</v>
      </c>
      <c r="E14" s="7" t="s">
        <v>923</v>
      </c>
      <c r="F14" s="8">
        <v>2023.0</v>
      </c>
      <c r="G14" s="7" t="s">
        <v>924</v>
      </c>
      <c r="H14" s="7"/>
      <c r="I14" s="7"/>
      <c r="J14" s="7"/>
      <c r="K14" s="8">
        <v>898.0</v>
      </c>
      <c r="L14" s="8">
        <v>904.0</v>
      </c>
      <c r="M14" s="8">
        <v>11.0</v>
      </c>
      <c r="N14" s="7" t="s">
        <v>925</v>
      </c>
      <c r="O14" s="9" t="s">
        <v>926</v>
      </c>
      <c r="P14" s="7" t="s">
        <v>927</v>
      </c>
      <c r="Q14" s="7" t="s">
        <v>928</v>
      </c>
      <c r="R14" s="7" t="s">
        <v>929</v>
      </c>
      <c r="S14" s="7" t="s">
        <v>930</v>
      </c>
      <c r="T14" s="7" t="s">
        <v>931</v>
      </c>
      <c r="U14" s="7"/>
      <c r="V14" s="7"/>
      <c r="W14" s="7"/>
      <c r="X14" s="7"/>
      <c r="Y14" s="7"/>
      <c r="Z14" s="7"/>
      <c r="AA14" s="7" t="s">
        <v>932</v>
      </c>
      <c r="AB14" s="7" t="s">
        <v>933</v>
      </c>
      <c r="AC14" s="7"/>
      <c r="AD14" s="7" t="s">
        <v>78</v>
      </c>
      <c r="AE14" s="7" t="s">
        <v>934</v>
      </c>
      <c r="AF14" s="7" t="s">
        <v>935</v>
      </c>
      <c r="AG14" s="7" t="s">
        <v>936</v>
      </c>
      <c r="AH14" s="7" t="s">
        <v>937</v>
      </c>
      <c r="AI14" s="8">
        <v>195714.0</v>
      </c>
      <c r="AJ14" s="8">
        <v>1.0823409E7</v>
      </c>
      <c r="AK14" s="7" t="s">
        <v>938</v>
      </c>
      <c r="AL14" s="7" t="s">
        <v>939</v>
      </c>
      <c r="AM14" s="7"/>
      <c r="AN14" s="7" t="s">
        <v>84</v>
      </c>
      <c r="AO14" s="7" t="s">
        <v>940</v>
      </c>
      <c r="AP14" s="7" t="s">
        <v>86</v>
      </c>
      <c r="AQ14" s="7" t="s">
        <v>87</v>
      </c>
      <c r="AR14" s="7" t="s">
        <v>395</v>
      </c>
      <c r="AS14" s="7" t="s">
        <v>4</v>
      </c>
      <c r="AT14" s="10" t="s">
        <v>941</v>
      </c>
      <c r="AU14" s="7" t="str">
        <f t="shared" si="1"/>
        <v/>
      </c>
      <c r="AV14" s="7"/>
      <c r="AW14" s="7"/>
      <c r="AX14" s="7"/>
      <c r="AY14" s="7"/>
      <c r="AZ14" s="20" t="s">
        <v>2220</v>
      </c>
      <c r="BA14" s="20" t="s">
        <v>2220</v>
      </c>
    </row>
    <row r="15">
      <c r="A15" s="6">
        <v>48.0</v>
      </c>
      <c r="B15" s="7" t="s">
        <v>959</v>
      </c>
      <c r="C15" s="7" t="s">
        <v>960</v>
      </c>
      <c r="D15" s="7" t="s">
        <v>961</v>
      </c>
      <c r="E15" s="7" t="s">
        <v>962</v>
      </c>
      <c r="F15" s="8">
        <v>2025.0</v>
      </c>
      <c r="G15" s="7" t="s">
        <v>963</v>
      </c>
      <c r="H15" s="8">
        <v>35.0</v>
      </c>
      <c r="I15" s="8">
        <v>8.0</v>
      </c>
      <c r="J15" s="7"/>
      <c r="K15" s="8">
        <v>1121.0</v>
      </c>
      <c r="L15" s="8">
        <v>1147.0</v>
      </c>
      <c r="M15" s="8">
        <v>0.0</v>
      </c>
      <c r="N15" s="7" t="s">
        <v>964</v>
      </c>
      <c r="O15" s="9" t="s">
        <v>965</v>
      </c>
      <c r="P15" s="7" t="s">
        <v>966</v>
      </c>
      <c r="Q15" s="7" t="s">
        <v>967</v>
      </c>
      <c r="R15" s="7" t="s">
        <v>968</v>
      </c>
      <c r="S15" s="7" t="s">
        <v>969</v>
      </c>
      <c r="T15" s="7" t="s">
        <v>970</v>
      </c>
      <c r="U15" s="7"/>
      <c r="V15" s="7"/>
      <c r="W15" s="7"/>
      <c r="X15" s="7"/>
      <c r="Y15" s="7" t="s">
        <v>971</v>
      </c>
      <c r="Z15" s="7" t="s">
        <v>972</v>
      </c>
      <c r="AA15" s="7" t="s">
        <v>973</v>
      </c>
      <c r="AB15" s="7" t="s">
        <v>974</v>
      </c>
      <c r="AC15" s="7"/>
      <c r="AD15" s="7" t="s">
        <v>975</v>
      </c>
      <c r="AE15" s="7"/>
      <c r="AF15" s="7"/>
      <c r="AG15" s="7"/>
      <c r="AH15" s="7"/>
      <c r="AI15" s="7"/>
      <c r="AJ15" s="8">
        <v>2181940.0</v>
      </c>
      <c r="AK15" s="7"/>
      <c r="AL15" s="7" t="s">
        <v>976</v>
      </c>
      <c r="AM15" s="7"/>
      <c r="AN15" s="7" t="s">
        <v>84</v>
      </c>
      <c r="AO15" s="7" t="s">
        <v>977</v>
      </c>
      <c r="AP15" s="7" t="s">
        <v>128</v>
      </c>
      <c r="AQ15" s="7" t="s">
        <v>87</v>
      </c>
      <c r="AR15" s="7"/>
      <c r="AS15" s="7" t="s">
        <v>4</v>
      </c>
      <c r="AT15" s="10" t="s">
        <v>978</v>
      </c>
      <c r="AU15" s="7" t="str">
        <f t="shared" si="1"/>
        <v/>
      </c>
      <c r="AV15" s="7"/>
      <c r="AW15" s="7"/>
      <c r="AX15" s="7"/>
      <c r="AY15" s="7"/>
      <c r="AZ15" s="20" t="s">
        <v>2220</v>
      </c>
      <c r="BA15" s="20" t="s">
        <v>2220</v>
      </c>
    </row>
    <row r="16">
      <c r="A16" s="6">
        <v>57.0</v>
      </c>
      <c r="B16" s="7" t="s">
        <v>1138</v>
      </c>
      <c r="C16" s="7" t="s">
        <v>1139</v>
      </c>
      <c r="D16" s="7" t="s">
        <v>1140</v>
      </c>
      <c r="E16" s="7" t="s">
        <v>1141</v>
      </c>
      <c r="F16" s="8">
        <v>2025.0</v>
      </c>
      <c r="G16" s="7" t="s">
        <v>532</v>
      </c>
      <c r="H16" s="7"/>
      <c r="I16" s="7"/>
      <c r="J16" s="7"/>
      <c r="K16" s="8">
        <v>405.0</v>
      </c>
      <c r="L16" s="8">
        <v>413.0</v>
      </c>
      <c r="M16" s="8">
        <v>0.0</v>
      </c>
      <c r="N16" s="7" t="s">
        <v>1142</v>
      </c>
      <c r="O16" s="9" t="s">
        <v>1143</v>
      </c>
      <c r="P16" s="7" t="s">
        <v>1144</v>
      </c>
      <c r="Q16" s="7" t="s">
        <v>1145</v>
      </c>
      <c r="R16" s="7" t="s">
        <v>1146</v>
      </c>
      <c r="S16" s="7" t="s">
        <v>1147</v>
      </c>
      <c r="T16" s="7" t="s">
        <v>1148</v>
      </c>
      <c r="U16" s="7"/>
      <c r="V16" s="7"/>
      <c r="W16" s="7"/>
      <c r="X16" s="7"/>
      <c r="Y16" s="7" t="s">
        <v>1149</v>
      </c>
      <c r="Z16" s="7" t="s">
        <v>1150</v>
      </c>
      <c r="AA16" s="7" t="s">
        <v>1151</v>
      </c>
      <c r="AB16" s="7" t="s">
        <v>1152</v>
      </c>
      <c r="AC16" s="7"/>
      <c r="AD16" s="7" t="s">
        <v>78</v>
      </c>
      <c r="AE16" s="7" t="s">
        <v>696</v>
      </c>
      <c r="AF16" s="7" t="s">
        <v>697</v>
      </c>
      <c r="AG16" s="7" t="s">
        <v>698</v>
      </c>
      <c r="AH16" s="7" t="s">
        <v>699</v>
      </c>
      <c r="AI16" s="8">
        <v>213734.0</v>
      </c>
      <c r="AJ16" s="7" t="s">
        <v>546</v>
      </c>
      <c r="AK16" s="7" t="s">
        <v>700</v>
      </c>
      <c r="AL16" s="7"/>
      <c r="AM16" s="7"/>
      <c r="AN16" s="7" t="s">
        <v>84</v>
      </c>
      <c r="AO16" s="7" t="s">
        <v>548</v>
      </c>
      <c r="AP16" s="7" t="s">
        <v>86</v>
      </c>
      <c r="AQ16" s="7" t="s">
        <v>87</v>
      </c>
      <c r="AR16" s="7"/>
      <c r="AS16" s="7" t="s">
        <v>4</v>
      </c>
      <c r="AT16" s="10" t="s">
        <v>1153</v>
      </c>
      <c r="AU16" s="7" t="str">
        <f t="shared" si="1"/>
        <v/>
      </c>
      <c r="AV16" s="7"/>
      <c r="AW16" s="7"/>
      <c r="AX16" s="7"/>
      <c r="AY16" s="7"/>
      <c r="AZ16" s="20" t="s">
        <v>2220</v>
      </c>
      <c r="BA16" s="20" t="s">
        <v>2220</v>
      </c>
    </row>
    <row r="17">
      <c r="A17" s="6">
        <v>60.0</v>
      </c>
      <c r="B17" s="7" t="s">
        <v>1195</v>
      </c>
      <c r="C17" s="7" t="s">
        <v>1196</v>
      </c>
      <c r="D17" s="7" t="s">
        <v>1197</v>
      </c>
      <c r="E17" s="7" t="s">
        <v>1198</v>
      </c>
      <c r="F17" s="8">
        <v>2025.0</v>
      </c>
      <c r="G17" s="7" t="s">
        <v>1199</v>
      </c>
      <c r="H17" s="8">
        <v>51.0</v>
      </c>
      <c r="I17" s="8">
        <v>12.0</v>
      </c>
      <c r="J17" s="7"/>
      <c r="K17" s="8">
        <v>3205.0</v>
      </c>
      <c r="L17" s="8">
        <v>3217.0</v>
      </c>
      <c r="M17" s="8">
        <v>1.0</v>
      </c>
      <c r="N17" s="7" t="s">
        <v>1200</v>
      </c>
      <c r="O17" s="9" t="s">
        <v>1201</v>
      </c>
      <c r="P17" s="7" t="s">
        <v>1202</v>
      </c>
      <c r="Q17" s="7" t="s">
        <v>1203</v>
      </c>
      <c r="R17" s="7" t="s">
        <v>1204</v>
      </c>
      <c r="S17" s="7" t="s">
        <v>1205</v>
      </c>
      <c r="T17" s="7" t="s">
        <v>1206</v>
      </c>
      <c r="U17" s="7"/>
      <c r="V17" s="7"/>
      <c r="W17" s="7"/>
      <c r="X17" s="7"/>
      <c r="Y17" s="7" t="s">
        <v>1207</v>
      </c>
      <c r="Z17" s="7" t="s">
        <v>1208</v>
      </c>
      <c r="AA17" s="7" t="s">
        <v>1209</v>
      </c>
      <c r="AB17" s="7" t="s">
        <v>1210</v>
      </c>
      <c r="AC17" s="7"/>
      <c r="AD17" s="7" t="s">
        <v>144</v>
      </c>
      <c r="AE17" s="7"/>
      <c r="AF17" s="7"/>
      <c r="AG17" s="7"/>
      <c r="AH17" s="7"/>
      <c r="AI17" s="7"/>
      <c r="AJ17" s="8">
        <v>985589.0</v>
      </c>
      <c r="AK17" s="7"/>
      <c r="AL17" s="7" t="s">
        <v>1211</v>
      </c>
      <c r="AM17" s="7"/>
      <c r="AN17" s="7" t="s">
        <v>84</v>
      </c>
      <c r="AO17" s="7" t="s">
        <v>1212</v>
      </c>
      <c r="AP17" s="7" t="s">
        <v>128</v>
      </c>
      <c r="AQ17" s="7" t="s">
        <v>87</v>
      </c>
      <c r="AR17" s="7" t="s">
        <v>566</v>
      </c>
      <c r="AS17" s="7" t="s">
        <v>4</v>
      </c>
      <c r="AT17" s="10" t="s">
        <v>1213</v>
      </c>
      <c r="AU17" s="7" t="str">
        <f t="shared" si="1"/>
        <v/>
      </c>
      <c r="AV17" s="7"/>
      <c r="AW17" s="20" t="s">
        <v>2220</v>
      </c>
      <c r="AX17" s="7"/>
      <c r="AY17" s="7"/>
      <c r="AZ17" s="20"/>
      <c r="BA17" s="20"/>
    </row>
    <row r="18">
      <c r="A18" s="6">
        <v>62.0</v>
      </c>
      <c r="B18" s="7" t="s">
        <v>1230</v>
      </c>
      <c r="C18" s="7" t="s">
        <v>1231</v>
      </c>
      <c r="D18" s="7" t="s">
        <v>1232</v>
      </c>
      <c r="E18" s="7" t="s">
        <v>1233</v>
      </c>
      <c r="F18" s="8">
        <v>2024.0</v>
      </c>
      <c r="G18" s="7" t="s">
        <v>363</v>
      </c>
      <c r="H18" s="8">
        <v>12.0</v>
      </c>
      <c r="I18" s="7"/>
      <c r="J18" s="7"/>
      <c r="K18" s="8">
        <v>37653.0</v>
      </c>
      <c r="L18" s="8">
        <v>37662.0</v>
      </c>
      <c r="M18" s="8">
        <v>6.0</v>
      </c>
      <c r="N18" s="7" t="s">
        <v>1234</v>
      </c>
      <c r="O18" s="9" t="s">
        <v>1235</v>
      </c>
      <c r="P18" s="7" t="s">
        <v>1236</v>
      </c>
      <c r="Q18" s="7" t="s">
        <v>1237</v>
      </c>
      <c r="R18" s="7" t="s">
        <v>1238</v>
      </c>
      <c r="S18" s="7" t="s">
        <v>1239</v>
      </c>
      <c r="T18" s="7" t="s">
        <v>1240</v>
      </c>
      <c r="U18" s="7"/>
      <c r="V18" s="7"/>
      <c r="W18" s="7"/>
      <c r="X18" s="7"/>
      <c r="Y18" s="7" t="s">
        <v>1241</v>
      </c>
      <c r="Z18" s="7" t="s">
        <v>1242</v>
      </c>
      <c r="AA18" s="7" t="s">
        <v>1243</v>
      </c>
      <c r="AB18" s="7" t="s">
        <v>1244</v>
      </c>
      <c r="AC18" s="7"/>
      <c r="AD18" s="7" t="s">
        <v>144</v>
      </c>
      <c r="AE18" s="7"/>
      <c r="AF18" s="7"/>
      <c r="AG18" s="7"/>
      <c r="AH18" s="7"/>
      <c r="AI18" s="7"/>
      <c r="AJ18" s="8">
        <v>2.1693536E7</v>
      </c>
      <c r="AK18" s="7"/>
      <c r="AL18" s="7"/>
      <c r="AM18" s="7"/>
      <c r="AN18" s="7" t="s">
        <v>84</v>
      </c>
      <c r="AO18" s="7" t="s">
        <v>363</v>
      </c>
      <c r="AP18" s="7" t="s">
        <v>128</v>
      </c>
      <c r="AQ18" s="7" t="s">
        <v>87</v>
      </c>
      <c r="AR18" s="7" t="s">
        <v>111</v>
      </c>
      <c r="AS18" s="7" t="s">
        <v>4</v>
      </c>
      <c r="AT18" s="10" t="s">
        <v>1245</v>
      </c>
      <c r="AU18" s="7" t="str">
        <f t="shared" si="1"/>
        <v/>
      </c>
      <c r="AV18" s="7"/>
      <c r="AW18" s="7"/>
      <c r="AX18" s="7"/>
      <c r="AY18" s="7"/>
      <c r="AZ18" s="20" t="s">
        <v>2220</v>
      </c>
      <c r="BA18" s="20" t="s">
        <v>2220</v>
      </c>
    </row>
    <row r="19">
      <c r="A19" s="6">
        <v>64.0</v>
      </c>
      <c r="B19" s="7" t="s">
        <v>1265</v>
      </c>
      <c r="C19" s="7" t="s">
        <v>1266</v>
      </c>
      <c r="D19" s="7" t="s">
        <v>1267</v>
      </c>
      <c r="E19" s="7" t="s">
        <v>1268</v>
      </c>
      <c r="F19" s="8">
        <v>2024.0</v>
      </c>
      <c r="G19" s="7" t="s">
        <v>1269</v>
      </c>
      <c r="H19" s="7"/>
      <c r="I19" s="7"/>
      <c r="J19" s="7"/>
      <c r="K19" s="7"/>
      <c r="L19" s="7"/>
      <c r="M19" s="8">
        <v>1.0</v>
      </c>
      <c r="N19" s="7" t="s">
        <v>1270</v>
      </c>
      <c r="O19" s="9" t="s">
        <v>1271</v>
      </c>
      <c r="P19" s="7" t="s">
        <v>1272</v>
      </c>
      <c r="Q19" s="7" t="s">
        <v>1273</v>
      </c>
      <c r="R19" s="7" t="s">
        <v>1274</v>
      </c>
      <c r="S19" s="7" t="s">
        <v>1275</v>
      </c>
      <c r="T19" s="7" t="s">
        <v>1276</v>
      </c>
      <c r="U19" s="7"/>
      <c r="V19" s="7"/>
      <c r="W19" s="7"/>
      <c r="X19" s="7"/>
      <c r="Y19" s="7" t="s">
        <v>1277</v>
      </c>
      <c r="Z19" s="7" t="s">
        <v>1278</v>
      </c>
      <c r="AA19" s="7" t="s">
        <v>1279</v>
      </c>
      <c r="AB19" s="7" t="s">
        <v>1280</v>
      </c>
      <c r="AC19" s="7"/>
      <c r="AD19" s="7" t="s">
        <v>144</v>
      </c>
      <c r="AE19" s="7" t="s">
        <v>1281</v>
      </c>
      <c r="AF19" s="7" t="s">
        <v>1282</v>
      </c>
      <c r="AG19" s="7" t="s">
        <v>1283</v>
      </c>
      <c r="AH19" s="7" t="s">
        <v>1284</v>
      </c>
      <c r="AI19" s="8">
        <v>202527.0</v>
      </c>
      <c r="AJ19" s="7"/>
      <c r="AK19" s="7" t="s">
        <v>1285</v>
      </c>
      <c r="AL19" s="7" t="s">
        <v>1286</v>
      </c>
      <c r="AM19" s="7"/>
      <c r="AN19" s="7" t="s">
        <v>84</v>
      </c>
      <c r="AO19" s="7" t="s">
        <v>1287</v>
      </c>
      <c r="AP19" s="7" t="s">
        <v>86</v>
      </c>
      <c r="AQ19" s="7" t="s">
        <v>87</v>
      </c>
      <c r="AR19" s="7"/>
      <c r="AS19" s="7" t="s">
        <v>4</v>
      </c>
      <c r="AT19" s="10" t="s">
        <v>1288</v>
      </c>
      <c r="AU19" s="7" t="str">
        <f t="shared" si="1"/>
        <v/>
      </c>
      <c r="AV19" s="7"/>
      <c r="AW19" s="7"/>
      <c r="AX19" s="7"/>
      <c r="AY19" s="7"/>
      <c r="AZ19" s="20" t="s">
        <v>2220</v>
      </c>
      <c r="BA19" s="20" t="s">
        <v>2220</v>
      </c>
    </row>
    <row r="20">
      <c r="A20" s="6">
        <v>65.0</v>
      </c>
      <c r="B20" s="7" t="s">
        <v>1289</v>
      </c>
      <c r="C20" s="7" t="s">
        <v>1290</v>
      </c>
      <c r="D20" s="8">
        <v>5.92246232E10</v>
      </c>
      <c r="E20" s="7" t="s">
        <v>1291</v>
      </c>
      <c r="F20" s="8">
        <v>2024.0</v>
      </c>
      <c r="G20" s="7" t="s">
        <v>1292</v>
      </c>
      <c r="H20" s="7"/>
      <c r="I20" s="7"/>
      <c r="J20" s="7"/>
      <c r="K20" s="8">
        <v>364.0</v>
      </c>
      <c r="L20" s="8">
        <v>367.0</v>
      </c>
      <c r="M20" s="8">
        <v>24.0</v>
      </c>
      <c r="N20" s="7" t="s">
        <v>1293</v>
      </c>
      <c r="O20" s="9" t="s">
        <v>1294</v>
      </c>
      <c r="P20" s="7" t="s">
        <v>1295</v>
      </c>
      <c r="Q20" s="7" t="s">
        <v>1296</v>
      </c>
      <c r="R20" s="7" t="s">
        <v>1297</v>
      </c>
      <c r="S20" s="7" t="s">
        <v>1298</v>
      </c>
      <c r="T20" s="7" t="s">
        <v>1299</v>
      </c>
      <c r="U20" s="7"/>
      <c r="V20" s="7"/>
      <c r="W20" s="7"/>
      <c r="X20" s="7"/>
      <c r="Y20" s="7"/>
      <c r="Z20" s="7"/>
      <c r="AA20" s="7" t="s">
        <v>1300</v>
      </c>
      <c r="AB20" s="7" t="s">
        <v>1301</v>
      </c>
      <c r="AC20" s="7"/>
      <c r="AD20" s="7" t="s">
        <v>144</v>
      </c>
      <c r="AE20" s="7" t="s">
        <v>1302</v>
      </c>
      <c r="AF20" s="7" t="s">
        <v>1303</v>
      </c>
      <c r="AG20" s="7" t="s">
        <v>1304</v>
      </c>
      <c r="AH20" s="7" t="s">
        <v>1305</v>
      </c>
      <c r="AI20" s="8">
        <v>200991.0</v>
      </c>
      <c r="AJ20" s="7"/>
      <c r="AK20" s="7" t="s">
        <v>1306</v>
      </c>
      <c r="AL20" s="7"/>
      <c r="AM20" s="7"/>
      <c r="AN20" s="7" t="s">
        <v>84</v>
      </c>
      <c r="AO20" s="7" t="s">
        <v>1307</v>
      </c>
      <c r="AP20" s="7" t="s">
        <v>86</v>
      </c>
      <c r="AQ20" s="7" t="s">
        <v>87</v>
      </c>
      <c r="AR20" s="7"/>
      <c r="AS20" s="7" t="s">
        <v>4</v>
      </c>
      <c r="AT20" s="10" t="s">
        <v>1308</v>
      </c>
      <c r="AU20" s="7" t="str">
        <f t="shared" si="1"/>
        <v/>
      </c>
      <c r="AV20" s="7"/>
      <c r="AW20" s="20" t="s">
        <v>2220</v>
      </c>
      <c r="AX20" s="7"/>
      <c r="AY20" s="7"/>
      <c r="AZ20" s="20"/>
      <c r="BA20" s="20"/>
    </row>
    <row r="21">
      <c r="A21" s="6">
        <v>67.0</v>
      </c>
      <c r="B21" s="7" t="s">
        <v>1329</v>
      </c>
      <c r="C21" s="7" t="s">
        <v>1330</v>
      </c>
      <c r="D21" s="7" t="s">
        <v>1331</v>
      </c>
      <c r="E21" s="7" t="s">
        <v>1332</v>
      </c>
      <c r="F21" s="8">
        <v>2025.0</v>
      </c>
      <c r="G21" s="7" t="s">
        <v>1333</v>
      </c>
      <c r="H21" s="7"/>
      <c r="I21" s="7"/>
      <c r="J21" s="7"/>
      <c r="K21" s="8">
        <v>326.0</v>
      </c>
      <c r="L21" s="8">
        <v>334.0</v>
      </c>
      <c r="M21" s="8">
        <v>0.0</v>
      </c>
      <c r="N21" s="7" t="s">
        <v>1334</v>
      </c>
      <c r="O21" s="9" t="s">
        <v>1335</v>
      </c>
      <c r="P21" s="7" t="s">
        <v>1336</v>
      </c>
      <c r="Q21" s="7" t="s">
        <v>1337</v>
      </c>
      <c r="R21" s="7" t="s">
        <v>1338</v>
      </c>
      <c r="S21" s="7" t="s">
        <v>1339</v>
      </c>
      <c r="T21" s="7" t="s">
        <v>1340</v>
      </c>
      <c r="U21" s="7"/>
      <c r="V21" s="7"/>
      <c r="W21" s="7"/>
      <c r="X21" s="7"/>
      <c r="Y21" s="7"/>
      <c r="Z21" s="7"/>
      <c r="AA21" s="7" t="s">
        <v>1341</v>
      </c>
      <c r="AB21" s="7"/>
      <c r="AC21" s="7" t="s">
        <v>1342</v>
      </c>
      <c r="AD21" s="7" t="s">
        <v>144</v>
      </c>
      <c r="AE21" s="7" t="s">
        <v>1343</v>
      </c>
      <c r="AF21" s="7" t="s">
        <v>1344</v>
      </c>
      <c r="AG21" s="7" t="s">
        <v>1345</v>
      </c>
      <c r="AH21" s="7" t="s">
        <v>1346</v>
      </c>
      <c r="AI21" s="8">
        <v>217733.0</v>
      </c>
      <c r="AJ21" s="7"/>
      <c r="AK21" s="7" t="s">
        <v>1347</v>
      </c>
      <c r="AL21" s="7"/>
      <c r="AM21" s="7"/>
      <c r="AN21" s="7" t="s">
        <v>84</v>
      </c>
      <c r="AO21" s="7" t="s">
        <v>1348</v>
      </c>
      <c r="AP21" s="7" t="s">
        <v>86</v>
      </c>
      <c r="AQ21" s="7" t="s">
        <v>87</v>
      </c>
      <c r="AR21" s="7"/>
      <c r="AS21" s="7" t="s">
        <v>4</v>
      </c>
      <c r="AT21" s="10" t="s">
        <v>1349</v>
      </c>
      <c r="AU21" s="7" t="str">
        <f t="shared" si="1"/>
        <v/>
      </c>
      <c r="AV21" s="7"/>
      <c r="AW21" s="7"/>
      <c r="AX21" s="7"/>
      <c r="AY21" s="7"/>
      <c r="AZ21" s="20" t="s">
        <v>2220</v>
      </c>
      <c r="BA21" s="20" t="s">
        <v>2220</v>
      </c>
    </row>
    <row r="22">
      <c r="A22" s="6">
        <v>70.0</v>
      </c>
      <c r="B22" s="7" t="s">
        <v>1385</v>
      </c>
      <c r="C22" s="7" t="s">
        <v>1386</v>
      </c>
      <c r="D22" s="7" t="s">
        <v>1387</v>
      </c>
      <c r="E22" s="7" t="s">
        <v>1388</v>
      </c>
      <c r="F22" s="8">
        <v>2025.0</v>
      </c>
      <c r="G22" s="7" t="s">
        <v>1389</v>
      </c>
      <c r="H22" s="7"/>
      <c r="I22" s="7"/>
      <c r="J22" s="7"/>
      <c r="K22" s="8">
        <v>786.0</v>
      </c>
      <c r="L22" s="8">
        <v>787.0</v>
      </c>
      <c r="M22" s="8">
        <v>0.0</v>
      </c>
      <c r="N22" s="7" t="s">
        <v>1390</v>
      </c>
      <c r="O22" s="9" t="s">
        <v>1391</v>
      </c>
      <c r="P22" s="7" t="s">
        <v>1392</v>
      </c>
      <c r="Q22" s="7" t="s">
        <v>1393</v>
      </c>
      <c r="R22" s="7" t="s">
        <v>1394</v>
      </c>
      <c r="S22" s="7" t="s">
        <v>1395</v>
      </c>
      <c r="T22" s="7" t="s">
        <v>1396</v>
      </c>
      <c r="U22" s="7"/>
      <c r="V22" s="7"/>
      <c r="W22" s="7"/>
      <c r="X22" s="7"/>
      <c r="Y22" s="7" t="s">
        <v>1397</v>
      </c>
      <c r="Z22" s="7" t="s">
        <v>1398</v>
      </c>
      <c r="AA22" s="7" t="s">
        <v>1399</v>
      </c>
      <c r="AB22" s="7" t="s">
        <v>1400</v>
      </c>
      <c r="AC22" s="7"/>
      <c r="AD22" s="7" t="s">
        <v>144</v>
      </c>
      <c r="AE22" s="7"/>
      <c r="AF22" s="7" t="s">
        <v>1401</v>
      </c>
      <c r="AG22" s="7" t="s">
        <v>1402</v>
      </c>
      <c r="AH22" s="7" t="s">
        <v>1403</v>
      </c>
      <c r="AI22" s="8">
        <v>214555.0</v>
      </c>
      <c r="AJ22" s="7"/>
      <c r="AK22" s="7" t="s">
        <v>1404</v>
      </c>
      <c r="AL22" s="7"/>
      <c r="AM22" s="7"/>
      <c r="AN22" s="7" t="s">
        <v>84</v>
      </c>
      <c r="AO22" s="7" t="s">
        <v>1405</v>
      </c>
      <c r="AP22" s="7" t="s">
        <v>86</v>
      </c>
      <c r="AQ22" s="7" t="s">
        <v>87</v>
      </c>
      <c r="AR22" s="7"/>
      <c r="AS22" s="7" t="s">
        <v>4</v>
      </c>
      <c r="AT22" s="10" t="s">
        <v>1406</v>
      </c>
      <c r="AU22" s="7" t="str">
        <f t="shared" si="1"/>
        <v/>
      </c>
      <c r="AV22" s="7"/>
      <c r="AW22" s="7"/>
      <c r="AX22" s="7"/>
      <c r="AY22" s="7"/>
      <c r="AZ22" s="20" t="s">
        <v>2220</v>
      </c>
      <c r="BA22" s="20" t="s">
        <v>2220</v>
      </c>
    </row>
    <row r="23">
      <c r="A23" s="6">
        <v>72.0</v>
      </c>
      <c r="B23" s="7" t="s">
        <v>1429</v>
      </c>
      <c r="C23" s="7" t="s">
        <v>1430</v>
      </c>
      <c r="D23" s="7" t="s">
        <v>1431</v>
      </c>
      <c r="E23" s="7" t="s">
        <v>1432</v>
      </c>
      <c r="F23" s="8">
        <v>2025.0</v>
      </c>
      <c r="G23" s="7" t="s">
        <v>1433</v>
      </c>
      <c r="H23" s="7"/>
      <c r="I23" s="7"/>
      <c r="J23" s="7"/>
      <c r="K23" s="8">
        <v>26.0</v>
      </c>
      <c r="L23" s="8">
        <v>37.0</v>
      </c>
      <c r="M23" s="8">
        <v>0.0</v>
      </c>
      <c r="N23" s="7" t="s">
        <v>1434</v>
      </c>
      <c r="O23" s="9" t="s">
        <v>1435</v>
      </c>
      <c r="P23" s="7" t="s">
        <v>1436</v>
      </c>
      <c r="Q23" s="7" t="s">
        <v>1437</v>
      </c>
      <c r="R23" s="7" t="s">
        <v>1438</v>
      </c>
      <c r="S23" s="7" t="s">
        <v>1439</v>
      </c>
      <c r="T23" s="7" t="s">
        <v>1440</v>
      </c>
      <c r="U23" s="7"/>
      <c r="V23" s="7"/>
      <c r="W23" s="7"/>
      <c r="X23" s="7"/>
      <c r="Y23" s="7" t="s">
        <v>1441</v>
      </c>
      <c r="Z23" s="7" t="s">
        <v>1442</v>
      </c>
      <c r="AA23" s="7" t="s">
        <v>1443</v>
      </c>
      <c r="AB23" s="7" t="s">
        <v>1444</v>
      </c>
      <c r="AC23" s="7"/>
      <c r="AD23" s="7" t="s">
        <v>144</v>
      </c>
      <c r="AE23" s="7"/>
      <c r="AF23" s="7" t="s">
        <v>1445</v>
      </c>
      <c r="AG23" s="7" t="s">
        <v>1446</v>
      </c>
      <c r="AH23" s="7" t="s">
        <v>81</v>
      </c>
      <c r="AI23" s="8">
        <v>210162.0</v>
      </c>
      <c r="AJ23" s="7"/>
      <c r="AK23" s="7" t="s">
        <v>1447</v>
      </c>
      <c r="AL23" s="7"/>
      <c r="AM23" s="7"/>
      <c r="AN23" s="7" t="s">
        <v>84</v>
      </c>
      <c r="AO23" s="7" t="s">
        <v>1448</v>
      </c>
      <c r="AP23" s="7" t="s">
        <v>86</v>
      </c>
      <c r="AQ23" s="7" t="s">
        <v>87</v>
      </c>
      <c r="AR23" s="7"/>
      <c r="AS23" s="7" t="s">
        <v>4</v>
      </c>
      <c r="AT23" s="10" t="s">
        <v>1449</v>
      </c>
      <c r="AU23" s="7" t="str">
        <f t="shared" si="1"/>
        <v/>
      </c>
      <c r="AV23" s="7"/>
      <c r="AW23" s="20" t="s">
        <v>2220</v>
      </c>
      <c r="AX23" s="7"/>
      <c r="AY23" s="7"/>
      <c r="AZ23" s="20"/>
      <c r="BA23" s="20"/>
    </row>
    <row r="24">
      <c r="A24" s="6">
        <v>73.0</v>
      </c>
      <c r="B24" s="7" t="s">
        <v>1450</v>
      </c>
      <c r="C24" s="7" t="s">
        <v>1451</v>
      </c>
      <c r="D24" s="7" t="s">
        <v>1452</v>
      </c>
      <c r="E24" s="7" t="s">
        <v>1453</v>
      </c>
      <c r="F24" s="8">
        <v>2026.0</v>
      </c>
      <c r="G24" s="7" t="s">
        <v>832</v>
      </c>
      <c r="H24" s="8">
        <v>29.0</v>
      </c>
      <c r="I24" s="8">
        <v>1.0</v>
      </c>
      <c r="J24" s="8">
        <v>7.0</v>
      </c>
      <c r="K24" s="7"/>
      <c r="L24" s="7"/>
      <c r="M24" s="8">
        <v>0.0</v>
      </c>
      <c r="N24" s="7" t="s">
        <v>1454</v>
      </c>
      <c r="O24" s="9" t="s">
        <v>1455</v>
      </c>
      <c r="P24" s="7" t="s">
        <v>1456</v>
      </c>
      <c r="Q24" s="7" t="s">
        <v>1457</v>
      </c>
      <c r="R24" s="7" t="s">
        <v>1458</v>
      </c>
      <c r="S24" s="7" t="s">
        <v>1459</v>
      </c>
      <c r="T24" s="7" t="s">
        <v>1460</v>
      </c>
      <c r="U24" s="7"/>
      <c r="V24" s="7"/>
      <c r="W24" s="7"/>
      <c r="X24" s="7"/>
      <c r="Y24" s="7" t="s">
        <v>1461</v>
      </c>
      <c r="Z24" s="7" t="s">
        <v>1462</v>
      </c>
      <c r="AA24" s="7" t="s">
        <v>1463</v>
      </c>
      <c r="AB24" s="7" t="s">
        <v>1464</v>
      </c>
      <c r="AC24" s="7"/>
      <c r="AD24" s="7" t="s">
        <v>509</v>
      </c>
      <c r="AE24" s="7"/>
      <c r="AF24" s="7"/>
      <c r="AG24" s="7"/>
      <c r="AH24" s="7"/>
      <c r="AI24" s="7"/>
      <c r="AJ24" s="7" t="s">
        <v>844</v>
      </c>
      <c r="AK24" s="7"/>
      <c r="AL24" s="7"/>
      <c r="AM24" s="7"/>
      <c r="AN24" s="7" t="s">
        <v>84</v>
      </c>
      <c r="AO24" s="7" t="s">
        <v>832</v>
      </c>
      <c r="AP24" s="7" t="s">
        <v>128</v>
      </c>
      <c r="AQ24" s="7" t="s">
        <v>87</v>
      </c>
      <c r="AR24" s="7"/>
      <c r="AS24" s="7" t="s">
        <v>4</v>
      </c>
      <c r="AT24" s="10" t="s">
        <v>1465</v>
      </c>
      <c r="AU24" s="7" t="str">
        <f t="shared" si="1"/>
        <v/>
      </c>
      <c r="AV24" s="7"/>
      <c r="AW24" s="7"/>
      <c r="AX24" s="7"/>
      <c r="AY24" s="7"/>
      <c r="AZ24" s="20" t="s">
        <v>2220</v>
      </c>
      <c r="BA24" s="20" t="s">
        <v>2220</v>
      </c>
    </row>
    <row r="25">
      <c r="A25" s="33">
        <v>75.0</v>
      </c>
      <c r="B25" s="34" t="s">
        <v>1488</v>
      </c>
      <c r="C25" s="34" t="s">
        <v>1489</v>
      </c>
      <c r="D25" s="34" t="s">
        <v>1490</v>
      </c>
      <c r="E25" s="34" t="s">
        <v>1491</v>
      </c>
      <c r="F25" s="35">
        <v>2025.0</v>
      </c>
      <c r="G25" s="34" t="s">
        <v>1492</v>
      </c>
      <c r="H25" s="34"/>
      <c r="I25" s="34"/>
      <c r="J25" s="34"/>
      <c r="K25" s="35">
        <v>176.0</v>
      </c>
      <c r="L25" s="35">
        <v>188.0</v>
      </c>
      <c r="M25" s="35">
        <v>0.0</v>
      </c>
      <c r="N25" s="34" t="s">
        <v>1493</v>
      </c>
      <c r="O25" s="36" t="s">
        <v>1494</v>
      </c>
      <c r="P25" s="34" t="s">
        <v>1495</v>
      </c>
      <c r="Q25" s="34" t="s">
        <v>1496</v>
      </c>
      <c r="R25" s="34" t="s">
        <v>1497</v>
      </c>
      <c r="S25" s="34" t="s">
        <v>1498</v>
      </c>
      <c r="T25" s="34" t="s">
        <v>1499</v>
      </c>
      <c r="U25" s="34"/>
      <c r="V25" s="34"/>
      <c r="W25" s="34"/>
      <c r="X25" s="34"/>
      <c r="Y25" s="34" t="s">
        <v>1500</v>
      </c>
      <c r="Z25" s="34" t="s">
        <v>1501</v>
      </c>
      <c r="AA25" s="34" t="s">
        <v>1502</v>
      </c>
      <c r="AB25" s="34" t="s">
        <v>1503</v>
      </c>
      <c r="AC25" s="34"/>
      <c r="AD25" s="34" t="s">
        <v>1504</v>
      </c>
      <c r="AE25" s="34"/>
      <c r="AF25" s="34" t="s">
        <v>1505</v>
      </c>
      <c r="AG25" s="34" t="s">
        <v>1402</v>
      </c>
      <c r="AH25" s="34" t="s">
        <v>1403</v>
      </c>
      <c r="AI25" s="35">
        <v>213332.0</v>
      </c>
      <c r="AJ25" s="35">
        <v>2.6939177E7</v>
      </c>
      <c r="AK25" s="34" t="s">
        <v>1506</v>
      </c>
      <c r="AL25" s="34"/>
      <c r="AM25" s="34"/>
      <c r="AN25" s="34" t="s">
        <v>84</v>
      </c>
      <c r="AO25" s="34" t="s">
        <v>1507</v>
      </c>
      <c r="AP25" s="34" t="s">
        <v>86</v>
      </c>
      <c r="AQ25" s="34" t="s">
        <v>87</v>
      </c>
      <c r="AR25" s="34"/>
      <c r="AS25" s="7" t="s">
        <v>4</v>
      </c>
      <c r="AT25" s="10" t="s">
        <v>527</v>
      </c>
      <c r="AU25" s="7" t="str">
        <f t="shared" si="1"/>
        <v/>
      </c>
      <c r="AV25" s="7"/>
      <c r="AW25" s="20"/>
      <c r="AX25" s="7"/>
      <c r="AY25" s="7"/>
      <c r="AZ25" s="20" t="s">
        <v>2220</v>
      </c>
      <c r="BA25" s="20" t="s">
        <v>2220</v>
      </c>
    </row>
    <row r="26">
      <c r="A26" s="50">
        <v>78.0</v>
      </c>
      <c r="B26" s="51" t="s">
        <v>1540</v>
      </c>
      <c r="C26" s="51" t="s">
        <v>1541</v>
      </c>
      <c r="D26" s="51" t="s">
        <v>1542</v>
      </c>
      <c r="E26" s="51" t="s">
        <v>1543</v>
      </c>
      <c r="F26" s="52">
        <v>2025.0</v>
      </c>
      <c r="G26" s="51" t="s">
        <v>1544</v>
      </c>
      <c r="H26" s="51"/>
      <c r="I26" s="52">
        <v>2025.0</v>
      </c>
      <c r="J26" s="51"/>
      <c r="K26" s="52">
        <v>307.0</v>
      </c>
      <c r="L26" s="52">
        <v>318.0</v>
      </c>
      <c r="M26" s="52">
        <v>0.0</v>
      </c>
      <c r="N26" s="51" t="s">
        <v>1545</v>
      </c>
      <c r="O26" s="53" t="s">
        <v>1546</v>
      </c>
      <c r="P26" s="51" t="s">
        <v>1547</v>
      </c>
      <c r="Q26" s="51" t="s">
        <v>1548</v>
      </c>
      <c r="R26" s="51" t="s">
        <v>1549</v>
      </c>
      <c r="S26" s="51" t="s">
        <v>1550</v>
      </c>
      <c r="T26" s="51" t="s">
        <v>1551</v>
      </c>
      <c r="U26" s="51"/>
      <c r="V26" s="51"/>
      <c r="W26" s="51"/>
      <c r="X26" s="51"/>
      <c r="Y26" s="51"/>
      <c r="Z26" s="51"/>
      <c r="AA26" s="51" t="s">
        <v>1552</v>
      </c>
      <c r="AB26" s="51"/>
      <c r="AC26" s="51"/>
      <c r="AD26" s="51" t="s">
        <v>1504</v>
      </c>
      <c r="AE26" s="51"/>
      <c r="AF26" s="51" t="s">
        <v>1553</v>
      </c>
      <c r="AG26" s="51" t="s">
        <v>80</v>
      </c>
      <c r="AH26" s="51" t="s">
        <v>81</v>
      </c>
      <c r="AI26" s="52">
        <v>211644.0</v>
      </c>
      <c r="AJ26" s="52">
        <v>2.832764E7</v>
      </c>
      <c r="AK26" s="51" t="s">
        <v>1554</v>
      </c>
      <c r="AL26" s="51"/>
      <c r="AM26" s="51"/>
      <c r="AN26" s="51" t="s">
        <v>84</v>
      </c>
      <c r="AO26" s="51" t="s">
        <v>1555</v>
      </c>
      <c r="AP26" s="51" t="s">
        <v>86</v>
      </c>
      <c r="AQ26" s="51" t="s">
        <v>87</v>
      </c>
      <c r="AR26" s="51"/>
      <c r="AS26" s="22"/>
      <c r="AT26" s="22"/>
      <c r="AU26" s="7" t="str">
        <f t="shared" si="1"/>
        <v/>
      </c>
      <c r="AW26" s="2" t="s">
        <v>2220</v>
      </c>
      <c r="AZ26" s="20" t="s">
        <v>2220</v>
      </c>
      <c r="BA26" s="7"/>
    </row>
    <row r="27">
      <c r="A27" s="33">
        <v>80.0</v>
      </c>
      <c r="B27" s="34" t="s">
        <v>1567</v>
      </c>
      <c r="C27" s="34" t="s">
        <v>1568</v>
      </c>
      <c r="D27" s="34" t="s">
        <v>1569</v>
      </c>
      <c r="E27" s="34" t="s">
        <v>1570</v>
      </c>
      <c r="F27" s="35">
        <v>2026.0</v>
      </c>
      <c r="G27" s="34" t="s">
        <v>1571</v>
      </c>
      <c r="H27" s="35">
        <v>33.0</v>
      </c>
      <c r="I27" s="35">
        <v>2.0</v>
      </c>
      <c r="J27" s="35">
        <v>43.0</v>
      </c>
      <c r="K27" s="34"/>
      <c r="L27" s="34"/>
      <c r="M27" s="35">
        <v>0.0</v>
      </c>
      <c r="N27" s="34" t="s">
        <v>1572</v>
      </c>
      <c r="O27" s="36" t="s">
        <v>1573</v>
      </c>
      <c r="P27" s="34" t="s">
        <v>1574</v>
      </c>
      <c r="Q27" s="34" t="s">
        <v>1575</v>
      </c>
      <c r="R27" s="34" t="s">
        <v>1576</v>
      </c>
      <c r="S27" s="34" t="s">
        <v>1577</v>
      </c>
      <c r="T27" s="34" t="s">
        <v>1578</v>
      </c>
      <c r="U27" s="34"/>
      <c r="V27" s="34"/>
      <c r="W27" s="34"/>
      <c r="X27" s="34"/>
      <c r="Y27" s="34" t="s">
        <v>1579</v>
      </c>
      <c r="Z27" s="34" t="s">
        <v>1580</v>
      </c>
      <c r="AA27" s="34" t="s">
        <v>1581</v>
      </c>
      <c r="AB27" s="34" t="s">
        <v>1582</v>
      </c>
      <c r="AC27" s="34"/>
      <c r="AD27" s="34" t="s">
        <v>509</v>
      </c>
      <c r="AE27" s="34"/>
      <c r="AF27" s="34"/>
      <c r="AG27" s="34"/>
      <c r="AH27" s="34"/>
      <c r="AI27" s="34"/>
      <c r="AJ27" s="35">
        <v>9288910.0</v>
      </c>
      <c r="AK27" s="34"/>
      <c r="AL27" s="34" t="s">
        <v>1583</v>
      </c>
      <c r="AM27" s="34"/>
      <c r="AN27" s="34" t="s">
        <v>84</v>
      </c>
      <c r="AO27" s="34" t="s">
        <v>1584</v>
      </c>
      <c r="AP27" s="34" t="s">
        <v>128</v>
      </c>
      <c r="AQ27" s="34" t="s">
        <v>87</v>
      </c>
      <c r="AR27" s="34"/>
      <c r="AS27" s="7" t="s">
        <v>4</v>
      </c>
      <c r="AT27" s="10" t="s">
        <v>567</v>
      </c>
      <c r="AU27" s="7" t="str">
        <f t="shared" si="1"/>
        <v/>
      </c>
      <c r="AV27" s="20"/>
      <c r="AW27" s="7"/>
      <c r="AX27" s="20"/>
      <c r="AY27" s="7"/>
      <c r="AZ27" s="2" t="s">
        <v>2220</v>
      </c>
      <c r="BA27" s="2" t="s">
        <v>2220</v>
      </c>
    </row>
    <row r="28">
      <c r="A28" s="33">
        <v>81.0</v>
      </c>
      <c r="B28" s="34" t="s">
        <v>1586</v>
      </c>
      <c r="C28" s="34" t="s">
        <v>1587</v>
      </c>
      <c r="D28" s="34" t="s">
        <v>1588</v>
      </c>
      <c r="E28" s="34" t="s">
        <v>1589</v>
      </c>
      <c r="F28" s="35">
        <v>2025.0</v>
      </c>
      <c r="G28" s="34" t="s">
        <v>1590</v>
      </c>
      <c r="H28" s="35">
        <v>35.0</v>
      </c>
      <c r="I28" s="35">
        <v>1.0</v>
      </c>
      <c r="J28" s="35">
        <v>15.0</v>
      </c>
      <c r="K28" s="34"/>
      <c r="L28" s="34"/>
      <c r="M28" s="35">
        <v>3.0</v>
      </c>
      <c r="N28" s="34" t="s">
        <v>1591</v>
      </c>
      <c r="O28" s="36" t="s">
        <v>1592</v>
      </c>
      <c r="P28" s="34" t="s">
        <v>1593</v>
      </c>
      <c r="Q28" s="34" t="s">
        <v>1594</v>
      </c>
      <c r="R28" s="34" t="s">
        <v>1595</v>
      </c>
      <c r="S28" s="34" t="s">
        <v>1596</v>
      </c>
      <c r="T28" s="34" t="s">
        <v>1597</v>
      </c>
      <c r="U28" s="34"/>
      <c r="V28" s="34"/>
      <c r="W28" s="34"/>
      <c r="X28" s="34"/>
      <c r="Y28" s="34"/>
      <c r="Z28" s="34"/>
      <c r="AA28" s="34" t="s">
        <v>1598</v>
      </c>
      <c r="AB28" s="34" t="s">
        <v>1599</v>
      </c>
      <c r="AC28" s="34"/>
      <c r="AD28" s="34" t="s">
        <v>222</v>
      </c>
      <c r="AE28" s="34"/>
      <c r="AF28" s="34"/>
      <c r="AG28" s="34"/>
      <c r="AH28" s="34"/>
      <c r="AI28" s="34"/>
      <c r="AJ28" s="34" t="s">
        <v>1600</v>
      </c>
      <c r="AK28" s="34"/>
      <c r="AL28" s="34" t="s">
        <v>1601</v>
      </c>
      <c r="AM28" s="34"/>
      <c r="AN28" s="34" t="s">
        <v>84</v>
      </c>
      <c r="AO28" s="34" t="s">
        <v>1602</v>
      </c>
      <c r="AP28" s="34" t="s">
        <v>128</v>
      </c>
      <c r="AQ28" s="34" t="s">
        <v>87</v>
      </c>
      <c r="AR28" s="34"/>
      <c r="AS28" s="7" t="s">
        <v>4</v>
      </c>
      <c r="AT28" s="10" t="s">
        <v>587</v>
      </c>
      <c r="AU28" s="7" t="str">
        <f t="shared" si="1"/>
        <v/>
      </c>
      <c r="AV28" s="7"/>
      <c r="AW28" s="7"/>
      <c r="AX28" s="20"/>
      <c r="AY28" s="7"/>
      <c r="AZ28" s="20" t="s">
        <v>2220</v>
      </c>
      <c r="BA28" s="20" t="s">
        <v>2220</v>
      </c>
    </row>
    <row r="29">
      <c r="A29" s="33">
        <v>82.0</v>
      </c>
      <c r="B29" s="34" t="s">
        <v>1604</v>
      </c>
      <c r="C29" s="34" t="s">
        <v>1605</v>
      </c>
      <c r="D29" s="34" t="s">
        <v>1606</v>
      </c>
      <c r="E29" s="34" t="s">
        <v>1607</v>
      </c>
      <c r="F29" s="35">
        <v>2025.0</v>
      </c>
      <c r="G29" s="34" t="s">
        <v>1608</v>
      </c>
      <c r="H29" s="34"/>
      <c r="I29" s="34"/>
      <c r="J29" s="34"/>
      <c r="K29" s="35">
        <v>1244.0</v>
      </c>
      <c r="L29" s="35">
        <v>1253.0</v>
      </c>
      <c r="M29" s="35">
        <v>0.0</v>
      </c>
      <c r="N29" s="34" t="s">
        <v>1609</v>
      </c>
      <c r="O29" s="36" t="s">
        <v>1610</v>
      </c>
      <c r="P29" s="34" t="s">
        <v>1611</v>
      </c>
      <c r="Q29" s="34" t="s">
        <v>1612</v>
      </c>
      <c r="R29" s="34" t="s">
        <v>1613</v>
      </c>
      <c r="S29" s="34" t="s">
        <v>1614</v>
      </c>
      <c r="T29" s="34" t="s">
        <v>1615</v>
      </c>
      <c r="U29" s="34"/>
      <c r="V29" s="34"/>
      <c r="W29" s="34"/>
      <c r="X29" s="34"/>
      <c r="Y29" s="34"/>
      <c r="Z29" s="34"/>
      <c r="AA29" s="34" t="s">
        <v>1616</v>
      </c>
      <c r="AB29" s="34" t="s">
        <v>1617</v>
      </c>
      <c r="AC29" s="34" t="s">
        <v>1618</v>
      </c>
      <c r="AD29" s="34" t="s">
        <v>144</v>
      </c>
      <c r="AE29" s="34"/>
      <c r="AF29" s="34" t="s">
        <v>1619</v>
      </c>
      <c r="AG29" s="34" t="s">
        <v>1620</v>
      </c>
      <c r="AH29" s="34" t="s">
        <v>1621</v>
      </c>
      <c r="AI29" s="35">
        <v>211715.0</v>
      </c>
      <c r="AJ29" s="34"/>
      <c r="AK29" s="34" t="s">
        <v>1622</v>
      </c>
      <c r="AL29" s="34"/>
      <c r="AM29" s="34"/>
      <c r="AN29" s="34" t="s">
        <v>84</v>
      </c>
      <c r="AO29" s="34" t="s">
        <v>1623</v>
      </c>
      <c r="AP29" s="34" t="s">
        <v>86</v>
      </c>
      <c r="AQ29" s="34" t="s">
        <v>87</v>
      </c>
      <c r="AR29" s="34"/>
      <c r="AS29" s="7" t="s">
        <v>4</v>
      </c>
      <c r="AT29" s="10" t="s">
        <v>605</v>
      </c>
      <c r="AU29" s="7" t="str">
        <f t="shared" si="1"/>
        <v/>
      </c>
      <c r="AV29" s="7"/>
      <c r="AW29" s="7"/>
      <c r="AX29" s="20"/>
      <c r="AY29" s="20"/>
      <c r="AZ29" s="20" t="s">
        <v>2220</v>
      </c>
      <c r="BA29" s="20" t="s">
        <v>2220</v>
      </c>
    </row>
    <row r="30">
      <c r="A30" s="33">
        <v>83.0</v>
      </c>
      <c r="B30" s="34" t="s">
        <v>1625</v>
      </c>
      <c r="C30" s="34" t="s">
        <v>1626</v>
      </c>
      <c r="D30" s="34" t="s">
        <v>1627</v>
      </c>
      <c r="E30" s="34" t="s">
        <v>1628</v>
      </c>
      <c r="F30" s="35">
        <v>2024.0</v>
      </c>
      <c r="G30" s="34" t="s">
        <v>884</v>
      </c>
      <c r="H30" s="34"/>
      <c r="I30" s="34"/>
      <c r="J30" s="34"/>
      <c r="K30" s="35">
        <v>689.0</v>
      </c>
      <c r="L30" s="35">
        <v>700.0</v>
      </c>
      <c r="M30" s="35">
        <v>0.0</v>
      </c>
      <c r="N30" s="34" t="s">
        <v>1629</v>
      </c>
      <c r="O30" s="36" t="s">
        <v>1630</v>
      </c>
      <c r="P30" s="34" t="s">
        <v>1631</v>
      </c>
      <c r="Q30" s="34" t="s">
        <v>1632</v>
      </c>
      <c r="R30" s="34" t="s">
        <v>1633</v>
      </c>
      <c r="S30" s="34" t="s">
        <v>1634</v>
      </c>
      <c r="T30" s="34" t="s">
        <v>1635</v>
      </c>
      <c r="U30" s="34"/>
      <c r="V30" s="34"/>
      <c r="W30" s="34"/>
      <c r="X30" s="34"/>
      <c r="Y30" s="34"/>
      <c r="Z30" s="34"/>
      <c r="AA30" s="34" t="s">
        <v>1636</v>
      </c>
      <c r="AB30" s="34"/>
      <c r="AC30" s="34"/>
      <c r="AD30" s="34" t="s">
        <v>144</v>
      </c>
      <c r="AE30" s="34" t="s">
        <v>896</v>
      </c>
      <c r="AF30" s="34" t="s">
        <v>897</v>
      </c>
      <c r="AG30" s="34" t="s">
        <v>898</v>
      </c>
      <c r="AH30" s="34" t="s">
        <v>899</v>
      </c>
      <c r="AI30" s="35">
        <v>205391.0</v>
      </c>
      <c r="AJ30" s="34"/>
      <c r="AK30" s="34" t="s">
        <v>900</v>
      </c>
      <c r="AL30" s="34"/>
      <c r="AM30" s="34"/>
      <c r="AN30" s="34" t="s">
        <v>84</v>
      </c>
      <c r="AO30" s="34" t="s">
        <v>901</v>
      </c>
      <c r="AP30" s="34" t="s">
        <v>86</v>
      </c>
      <c r="AQ30" s="34" t="s">
        <v>87</v>
      </c>
      <c r="AR30" s="34"/>
      <c r="AS30" s="7" t="s">
        <v>4</v>
      </c>
      <c r="AT30" s="10" t="s">
        <v>627</v>
      </c>
      <c r="AU30" s="7" t="str">
        <f t="shared" si="1"/>
        <v/>
      </c>
      <c r="AV30" s="7"/>
      <c r="AW30" s="7"/>
      <c r="AX30" s="20"/>
      <c r="AY30" s="7"/>
      <c r="AZ30" s="20" t="s">
        <v>2220</v>
      </c>
      <c r="BA30" s="20" t="s">
        <v>2220</v>
      </c>
    </row>
    <row r="31">
      <c r="A31" s="50">
        <v>84.0</v>
      </c>
      <c r="B31" s="51" t="s">
        <v>1638</v>
      </c>
      <c r="C31" s="51" t="s">
        <v>1639</v>
      </c>
      <c r="D31" s="51" t="s">
        <v>1640</v>
      </c>
      <c r="E31" s="51" t="s">
        <v>1641</v>
      </c>
      <c r="F31" s="52">
        <v>2025.0</v>
      </c>
      <c r="G31" s="51" t="s">
        <v>759</v>
      </c>
      <c r="H31" s="51" t="s">
        <v>1642</v>
      </c>
      <c r="I31" s="51"/>
      <c r="J31" s="51"/>
      <c r="K31" s="52">
        <v>161.0</v>
      </c>
      <c r="L31" s="52">
        <v>174.0</v>
      </c>
      <c r="M31" s="52">
        <v>0.0</v>
      </c>
      <c r="N31" s="51" t="s">
        <v>1643</v>
      </c>
      <c r="O31" s="53" t="s">
        <v>1644</v>
      </c>
      <c r="P31" s="51" t="s">
        <v>1645</v>
      </c>
      <c r="Q31" s="51" t="s">
        <v>1646</v>
      </c>
      <c r="R31" s="51" t="s">
        <v>1647</v>
      </c>
      <c r="S31" s="51" t="s">
        <v>1648</v>
      </c>
      <c r="T31" s="51" t="s">
        <v>1649</v>
      </c>
      <c r="U31" s="51"/>
      <c r="V31" s="51"/>
      <c r="W31" s="51"/>
      <c r="X31" s="51"/>
      <c r="Y31" s="51" t="s">
        <v>1650</v>
      </c>
      <c r="Z31" s="51" t="s">
        <v>1651</v>
      </c>
      <c r="AA31" s="51" t="s">
        <v>1652</v>
      </c>
      <c r="AB31" s="51" t="s">
        <v>1653</v>
      </c>
      <c r="AC31" s="51" t="s">
        <v>770</v>
      </c>
      <c r="AD31" s="51" t="s">
        <v>175</v>
      </c>
      <c r="AE31" s="51"/>
      <c r="AF31" s="51" t="s">
        <v>1654</v>
      </c>
      <c r="AG31" s="51" t="s">
        <v>1655</v>
      </c>
      <c r="AH31" s="51" t="s">
        <v>1656</v>
      </c>
      <c r="AI31" s="52">
        <v>337239.0</v>
      </c>
      <c r="AJ31" s="52">
        <v>2.367337E7</v>
      </c>
      <c r="AK31" s="51" t="s">
        <v>1657</v>
      </c>
      <c r="AL31" s="51"/>
      <c r="AM31" s="51"/>
      <c r="AN31" s="51" t="s">
        <v>84</v>
      </c>
      <c r="AO31" s="51" t="s">
        <v>775</v>
      </c>
      <c r="AP31" s="51" t="s">
        <v>86</v>
      </c>
      <c r="AQ31" s="51" t="s">
        <v>87</v>
      </c>
      <c r="AR31" s="51"/>
      <c r="AS31" s="7" t="s">
        <v>4</v>
      </c>
      <c r="AT31" s="10" t="s">
        <v>651</v>
      </c>
      <c r="AU31" s="7" t="str">
        <f t="shared" si="1"/>
        <v/>
      </c>
      <c r="AV31" s="7"/>
      <c r="AW31" s="20"/>
      <c r="AX31" s="7"/>
      <c r="AY31" s="7"/>
      <c r="AZ31" s="20" t="s">
        <v>2220</v>
      </c>
      <c r="BA31" s="20" t="s">
        <v>2220</v>
      </c>
    </row>
    <row r="32">
      <c r="A32" s="33">
        <v>87.0</v>
      </c>
      <c r="B32" s="34" t="s">
        <v>1698</v>
      </c>
      <c r="C32" s="34" t="s">
        <v>1699</v>
      </c>
      <c r="D32" s="34" t="s">
        <v>1700</v>
      </c>
      <c r="E32" s="34" t="s">
        <v>1701</v>
      </c>
      <c r="F32" s="35">
        <v>2025.0</v>
      </c>
      <c r="G32" s="34" t="s">
        <v>1702</v>
      </c>
      <c r="H32" s="34"/>
      <c r="I32" s="34"/>
      <c r="J32" s="34"/>
      <c r="K32" s="35">
        <v>335.0</v>
      </c>
      <c r="L32" s="35">
        <v>340.0</v>
      </c>
      <c r="M32" s="35">
        <v>1.0</v>
      </c>
      <c r="N32" s="34" t="s">
        <v>1703</v>
      </c>
      <c r="O32" s="36" t="s">
        <v>1704</v>
      </c>
      <c r="P32" s="34" t="s">
        <v>1705</v>
      </c>
      <c r="Q32" s="34" t="s">
        <v>1706</v>
      </c>
      <c r="R32" s="34" t="s">
        <v>1707</v>
      </c>
      <c r="S32" s="34" t="s">
        <v>1708</v>
      </c>
      <c r="T32" s="34" t="s">
        <v>1709</v>
      </c>
      <c r="U32" s="34"/>
      <c r="V32" s="34"/>
      <c r="W32" s="34"/>
      <c r="X32" s="34"/>
      <c r="Y32" s="34"/>
      <c r="Z32" s="34"/>
      <c r="AA32" s="34" t="s">
        <v>1710</v>
      </c>
      <c r="AB32" s="34" t="s">
        <v>1711</v>
      </c>
      <c r="AC32" s="34"/>
      <c r="AD32" s="34" t="s">
        <v>144</v>
      </c>
      <c r="AE32" s="34" t="s">
        <v>1712</v>
      </c>
      <c r="AF32" s="34" t="s">
        <v>1713</v>
      </c>
      <c r="AG32" s="34" t="s">
        <v>1714</v>
      </c>
      <c r="AH32" s="34" t="s">
        <v>455</v>
      </c>
      <c r="AI32" s="35">
        <v>209023.0</v>
      </c>
      <c r="AJ32" s="34"/>
      <c r="AK32" s="34" t="s">
        <v>1715</v>
      </c>
      <c r="AL32" s="34"/>
      <c r="AM32" s="34"/>
      <c r="AN32" s="34" t="s">
        <v>84</v>
      </c>
      <c r="AO32" s="34" t="s">
        <v>1716</v>
      </c>
      <c r="AP32" s="34" t="s">
        <v>86</v>
      </c>
      <c r="AQ32" s="34" t="s">
        <v>87</v>
      </c>
      <c r="AR32" s="34"/>
      <c r="AS32" s="22"/>
      <c r="AT32" s="22"/>
      <c r="AU32" s="7" t="str">
        <f t="shared" si="1"/>
        <v/>
      </c>
      <c r="AZ32" s="2" t="s">
        <v>2220</v>
      </c>
      <c r="BA32" s="2" t="s">
        <v>2220</v>
      </c>
    </row>
    <row r="33">
      <c r="A33" s="33">
        <v>94.0</v>
      </c>
      <c r="B33" s="34" t="s">
        <v>1796</v>
      </c>
      <c r="C33" s="34" t="s">
        <v>1797</v>
      </c>
      <c r="D33" s="34" t="s">
        <v>1798</v>
      </c>
      <c r="E33" s="34" t="s">
        <v>1799</v>
      </c>
      <c r="F33" s="35">
        <v>2025.0</v>
      </c>
      <c r="G33" s="34" t="s">
        <v>1800</v>
      </c>
      <c r="H33" s="34"/>
      <c r="I33" s="34"/>
      <c r="J33" s="34"/>
      <c r="K33" s="35">
        <v>59.0</v>
      </c>
      <c r="L33" s="35">
        <v>63.0</v>
      </c>
      <c r="M33" s="35">
        <v>0.0</v>
      </c>
      <c r="N33" s="34" t="s">
        <v>1801</v>
      </c>
      <c r="O33" s="36" t="s">
        <v>1802</v>
      </c>
      <c r="P33" s="34" t="s">
        <v>1803</v>
      </c>
      <c r="Q33" s="34" t="s">
        <v>1804</v>
      </c>
      <c r="R33" s="34" t="s">
        <v>1805</v>
      </c>
      <c r="S33" s="34" t="s">
        <v>1806</v>
      </c>
      <c r="T33" s="34" t="s">
        <v>1807</v>
      </c>
      <c r="U33" s="34"/>
      <c r="V33" s="34"/>
      <c r="W33" s="34"/>
      <c r="X33" s="34"/>
      <c r="Y33" s="34"/>
      <c r="Z33" s="34"/>
      <c r="AA33" s="34" t="s">
        <v>1808</v>
      </c>
      <c r="AB33" s="34" t="s">
        <v>1809</v>
      </c>
      <c r="AC33" s="34"/>
      <c r="AD33" s="34" t="s">
        <v>198</v>
      </c>
      <c r="AE33" s="34"/>
      <c r="AF33" s="34" t="s">
        <v>1810</v>
      </c>
      <c r="AG33" s="34" t="s">
        <v>1811</v>
      </c>
      <c r="AH33" s="34" t="s">
        <v>1812</v>
      </c>
      <c r="AI33" s="35">
        <v>215874.0</v>
      </c>
      <c r="AJ33" s="34"/>
      <c r="AK33" s="34" t="s">
        <v>1813</v>
      </c>
      <c r="AL33" s="34"/>
      <c r="AM33" s="34"/>
      <c r="AN33" s="34" t="s">
        <v>84</v>
      </c>
      <c r="AO33" s="34" t="s">
        <v>1814</v>
      </c>
      <c r="AP33" s="34" t="s">
        <v>86</v>
      </c>
      <c r="AQ33" s="34" t="s">
        <v>87</v>
      </c>
      <c r="AR33" s="34" t="s">
        <v>205</v>
      </c>
      <c r="AS33" s="7" t="s">
        <v>4</v>
      </c>
      <c r="AT33" s="10" t="s">
        <v>682</v>
      </c>
      <c r="AU33" s="7" t="str">
        <f t="shared" si="1"/>
        <v/>
      </c>
      <c r="AV33" s="20"/>
      <c r="AW33" s="20" t="s">
        <v>2220</v>
      </c>
      <c r="AX33" s="7"/>
      <c r="AY33" s="7"/>
      <c r="AZ33" s="20"/>
      <c r="BA33" s="20"/>
    </row>
    <row r="34">
      <c r="A34" s="33">
        <v>96.0</v>
      </c>
      <c r="B34" s="34" t="s">
        <v>1834</v>
      </c>
      <c r="C34" s="34" t="s">
        <v>1835</v>
      </c>
      <c r="D34" s="34" t="s">
        <v>1836</v>
      </c>
      <c r="E34" s="34" t="s">
        <v>1837</v>
      </c>
      <c r="F34" s="35">
        <v>2024.0</v>
      </c>
      <c r="G34" s="34" t="s">
        <v>186</v>
      </c>
      <c r="H34" s="34"/>
      <c r="I34" s="34"/>
      <c r="J34" s="34"/>
      <c r="K34" s="35">
        <v>430.0</v>
      </c>
      <c r="L34" s="35">
        <v>442.0</v>
      </c>
      <c r="M34" s="35">
        <v>3.0</v>
      </c>
      <c r="N34" s="34" t="s">
        <v>1838</v>
      </c>
      <c r="O34" s="36" t="s">
        <v>1839</v>
      </c>
      <c r="P34" s="34" t="s">
        <v>1840</v>
      </c>
      <c r="Q34" s="34" t="s">
        <v>1841</v>
      </c>
      <c r="R34" s="34" t="s">
        <v>1842</v>
      </c>
      <c r="S34" s="34" t="s">
        <v>1843</v>
      </c>
      <c r="T34" s="34" t="s">
        <v>1844</v>
      </c>
      <c r="U34" s="34"/>
      <c r="V34" s="34"/>
      <c r="W34" s="34"/>
      <c r="X34" s="34"/>
      <c r="Y34" s="34" t="s">
        <v>1845</v>
      </c>
      <c r="Z34" s="34" t="s">
        <v>1846</v>
      </c>
      <c r="AA34" s="34" t="s">
        <v>1847</v>
      </c>
      <c r="AB34" s="34" t="s">
        <v>1848</v>
      </c>
      <c r="AC34" s="34"/>
      <c r="AD34" s="34" t="s">
        <v>198</v>
      </c>
      <c r="AE34" s="34" t="s">
        <v>199</v>
      </c>
      <c r="AF34" s="34" t="s">
        <v>200</v>
      </c>
      <c r="AG34" s="34" t="s">
        <v>201</v>
      </c>
      <c r="AH34" s="34" t="s">
        <v>202</v>
      </c>
      <c r="AI34" s="35">
        <v>204421.0</v>
      </c>
      <c r="AJ34" s="34"/>
      <c r="AK34" s="34" t="s">
        <v>203</v>
      </c>
      <c r="AL34" s="34"/>
      <c r="AM34" s="34"/>
      <c r="AN34" s="34" t="s">
        <v>84</v>
      </c>
      <c r="AO34" s="34" t="s">
        <v>204</v>
      </c>
      <c r="AP34" s="34" t="s">
        <v>86</v>
      </c>
      <c r="AQ34" s="34" t="s">
        <v>87</v>
      </c>
      <c r="AR34" s="34" t="s">
        <v>395</v>
      </c>
      <c r="AS34" s="7" t="s">
        <v>4</v>
      </c>
      <c r="AT34" s="10" t="s">
        <v>701</v>
      </c>
      <c r="AU34" s="7" t="str">
        <f t="shared" si="1"/>
        <v/>
      </c>
      <c r="AV34" s="7"/>
      <c r="AW34" s="20"/>
      <c r="AX34" s="7"/>
      <c r="AY34" s="7"/>
      <c r="AZ34" s="20" t="s">
        <v>2220</v>
      </c>
      <c r="BA34" s="20" t="s">
        <v>2220</v>
      </c>
    </row>
    <row r="35">
      <c r="A35" s="33">
        <v>98.0</v>
      </c>
      <c r="B35" s="34" t="s">
        <v>1866</v>
      </c>
      <c r="C35" s="34" t="s">
        <v>1867</v>
      </c>
      <c r="D35" s="34" t="s">
        <v>1868</v>
      </c>
      <c r="E35" s="34" t="s">
        <v>1869</v>
      </c>
      <c r="F35" s="35">
        <v>2025.0</v>
      </c>
      <c r="G35" s="34" t="s">
        <v>211</v>
      </c>
      <c r="H35" s="34"/>
      <c r="I35" s="34"/>
      <c r="J35" s="34"/>
      <c r="K35" s="35">
        <v>331.0</v>
      </c>
      <c r="L35" s="35">
        <v>342.0</v>
      </c>
      <c r="M35" s="35">
        <v>0.0</v>
      </c>
      <c r="N35" s="34" t="s">
        <v>1870</v>
      </c>
      <c r="O35" s="36" t="s">
        <v>1871</v>
      </c>
      <c r="P35" s="34" t="s">
        <v>1872</v>
      </c>
      <c r="Q35" s="34" t="s">
        <v>1873</v>
      </c>
      <c r="R35" s="34" t="s">
        <v>1874</v>
      </c>
      <c r="S35" s="34" t="s">
        <v>1875</v>
      </c>
      <c r="T35" s="34" t="s">
        <v>1876</v>
      </c>
      <c r="U35" s="34"/>
      <c r="V35" s="34"/>
      <c r="W35" s="34"/>
      <c r="X35" s="34"/>
      <c r="Y35" s="34" t="s">
        <v>1877</v>
      </c>
      <c r="Z35" s="34" t="s">
        <v>1878</v>
      </c>
      <c r="AA35" s="34" t="s">
        <v>1879</v>
      </c>
      <c r="AB35" s="34" t="s">
        <v>1880</v>
      </c>
      <c r="AC35" s="34" t="s">
        <v>221</v>
      </c>
      <c r="AD35" s="34" t="s">
        <v>222</v>
      </c>
      <c r="AE35" s="34" t="s">
        <v>223</v>
      </c>
      <c r="AF35" s="34" t="s">
        <v>224</v>
      </c>
      <c r="AG35" s="34" t="s">
        <v>225</v>
      </c>
      <c r="AH35" s="34" t="s">
        <v>226</v>
      </c>
      <c r="AI35" s="35">
        <v>211130.0</v>
      </c>
      <c r="AJ35" s="35">
        <v>1.5397521E7</v>
      </c>
      <c r="AK35" s="34" t="s">
        <v>227</v>
      </c>
      <c r="AL35" s="34"/>
      <c r="AM35" s="34"/>
      <c r="AN35" s="34" t="s">
        <v>84</v>
      </c>
      <c r="AO35" s="34" t="s">
        <v>228</v>
      </c>
      <c r="AP35" s="34" t="s">
        <v>86</v>
      </c>
      <c r="AQ35" s="34" t="s">
        <v>87</v>
      </c>
      <c r="AR35" s="34" t="s">
        <v>205</v>
      </c>
      <c r="AS35" s="7" t="s">
        <v>4</v>
      </c>
      <c r="AT35" s="10" t="s">
        <v>718</v>
      </c>
      <c r="AU35" s="7" t="str">
        <f t="shared" si="1"/>
        <v/>
      </c>
      <c r="AV35" s="7"/>
      <c r="AW35" s="7"/>
      <c r="AX35" s="20"/>
      <c r="AY35" s="7"/>
      <c r="AZ35" s="20" t="s">
        <v>2220</v>
      </c>
      <c r="BA35" s="20" t="s">
        <v>2220</v>
      </c>
    </row>
    <row r="36">
      <c r="A36" s="50">
        <v>99.0</v>
      </c>
      <c r="B36" s="51" t="s">
        <v>1882</v>
      </c>
      <c r="C36" s="51" t="s">
        <v>1883</v>
      </c>
      <c r="D36" s="51" t="s">
        <v>1884</v>
      </c>
      <c r="E36" s="51" t="s">
        <v>1885</v>
      </c>
      <c r="F36" s="52">
        <v>2025.0</v>
      </c>
      <c r="G36" s="51" t="s">
        <v>1886</v>
      </c>
      <c r="H36" s="51"/>
      <c r="I36" s="51"/>
      <c r="J36" s="51"/>
      <c r="K36" s="52">
        <v>1176.0</v>
      </c>
      <c r="L36" s="52">
        <v>1181.0</v>
      </c>
      <c r="M36" s="52">
        <v>0.0</v>
      </c>
      <c r="N36" s="51" t="s">
        <v>1887</v>
      </c>
      <c r="O36" s="53" t="s">
        <v>1888</v>
      </c>
      <c r="P36" s="51" t="s">
        <v>1889</v>
      </c>
      <c r="Q36" s="51" t="s">
        <v>1890</v>
      </c>
      <c r="R36" s="51" t="s">
        <v>1891</v>
      </c>
      <c r="S36" s="51" t="s">
        <v>1892</v>
      </c>
      <c r="T36" s="51" t="s">
        <v>1893</v>
      </c>
      <c r="U36" s="51"/>
      <c r="V36" s="51"/>
      <c r="W36" s="51"/>
      <c r="X36" s="51"/>
      <c r="Y36" s="51"/>
      <c r="Z36" s="51"/>
      <c r="AA36" s="51" t="s">
        <v>1894</v>
      </c>
      <c r="AB36" s="51"/>
      <c r="AC36" s="51"/>
      <c r="AD36" s="51" t="s">
        <v>144</v>
      </c>
      <c r="AE36" s="51" t="s">
        <v>1895</v>
      </c>
      <c r="AF36" s="51" t="s">
        <v>1896</v>
      </c>
      <c r="AG36" s="51" t="s">
        <v>1345</v>
      </c>
      <c r="AH36" s="51" t="s">
        <v>1095</v>
      </c>
      <c r="AI36" s="52">
        <v>217523.0</v>
      </c>
      <c r="AJ36" s="51"/>
      <c r="AK36" s="51" t="s">
        <v>1897</v>
      </c>
      <c r="AL36" s="51"/>
      <c r="AM36" s="51"/>
      <c r="AN36" s="51" t="s">
        <v>84</v>
      </c>
      <c r="AO36" s="51" t="s">
        <v>1898</v>
      </c>
      <c r="AP36" s="51" t="s">
        <v>86</v>
      </c>
      <c r="AQ36" s="34" t="s">
        <v>87</v>
      </c>
      <c r="AR36" s="34"/>
      <c r="AS36" s="7" t="s">
        <v>4</v>
      </c>
      <c r="AT36" s="10" t="s">
        <v>734</v>
      </c>
      <c r="AU36" s="7" t="str">
        <f t="shared" si="1"/>
        <v/>
      </c>
      <c r="AV36" s="7"/>
      <c r="AW36" s="20"/>
      <c r="AX36" s="7"/>
      <c r="AY36" s="7"/>
      <c r="AZ36" s="20" t="s">
        <v>2220</v>
      </c>
      <c r="BA36" s="20" t="s">
        <v>2220</v>
      </c>
    </row>
    <row r="37">
      <c r="A37" s="33">
        <v>102.0</v>
      </c>
      <c r="B37" s="34" t="s">
        <v>1926</v>
      </c>
      <c r="C37" s="34" t="s">
        <v>1927</v>
      </c>
      <c r="D37" s="34" t="s">
        <v>1928</v>
      </c>
      <c r="E37" s="34" t="s">
        <v>1929</v>
      </c>
      <c r="F37" s="35">
        <v>2025.0</v>
      </c>
      <c r="G37" s="34" t="s">
        <v>93</v>
      </c>
      <c r="H37" s="34"/>
      <c r="I37" s="34"/>
      <c r="J37" s="34"/>
      <c r="K37" s="35">
        <v>322.0</v>
      </c>
      <c r="L37" s="35">
        <v>326.0</v>
      </c>
      <c r="M37" s="35">
        <v>2.0</v>
      </c>
      <c r="N37" s="34" t="s">
        <v>1930</v>
      </c>
      <c r="O37" s="36" t="s">
        <v>1931</v>
      </c>
      <c r="P37" s="34" t="s">
        <v>1932</v>
      </c>
      <c r="Q37" s="34" t="s">
        <v>1933</v>
      </c>
      <c r="R37" s="34" t="s">
        <v>1934</v>
      </c>
      <c r="S37" s="34" t="s">
        <v>1935</v>
      </c>
      <c r="T37" s="34" t="s">
        <v>1936</v>
      </c>
      <c r="U37" s="34"/>
      <c r="V37" s="34"/>
      <c r="W37" s="34"/>
      <c r="X37" s="34"/>
      <c r="Y37" s="34"/>
      <c r="Z37" s="34"/>
      <c r="AA37" s="34" t="s">
        <v>1937</v>
      </c>
      <c r="AB37" s="34"/>
      <c r="AC37" s="34"/>
      <c r="AD37" s="34" t="s">
        <v>78</v>
      </c>
      <c r="AE37" s="34"/>
      <c r="AF37" s="34" t="s">
        <v>1938</v>
      </c>
      <c r="AG37" s="34" t="s">
        <v>1446</v>
      </c>
      <c r="AH37" s="34" t="s">
        <v>81</v>
      </c>
      <c r="AI37" s="35">
        <v>209640.0</v>
      </c>
      <c r="AJ37" s="35">
        <v>2.6437147E7</v>
      </c>
      <c r="AK37" s="34" t="s">
        <v>1939</v>
      </c>
      <c r="AL37" s="34"/>
      <c r="AM37" s="34"/>
      <c r="AN37" s="34" t="s">
        <v>84</v>
      </c>
      <c r="AO37" s="34" t="s">
        <v>110</v>
      </c>
      <c r="AP37" s="34" t="s">
        <v>86</v>
      </c>
      <c r="AQ37" s="34" t="s">
        <v>87</v>
      </c>
      <c r="AR37" s="34"/>
      <c r="AS37" s="22"/>
      <c r="AT37" s="22"/>
      <c r="AU37" s="7" t="str">
        <f t="shared" si="1"/>
        <v/>
      </c>
      <c r="AZ37" s="2" t="s">
        <v>2220</v>
      </c>
      <c r="BA37" s="2" t="s">
        <v>2220</v>
      </c>
    </row>
    <row r="38">
      <c r="A38" s="33">
        <v>103.0</v>
      </c>
      <c r="B38" s="34" t="s">
        <v>1941</v>
      </c>
      <c r="C38" s="34" t="s">
        <v>1942</v>
      </c>
      <c r="D38" s="34" t="s">
        <v>1943</v>
      </c>
      <c r="E38" s="34" t="s">
        <v>1944</v>
      </c>
      <c r="F38" s="35">
        <v>2024.0</v>
      </c>
      <c r="G38" s="34" t="s">
        <v>363</v>
      </c>
      <c r="H38" s="35">
        <v>12.0</v>
      </c>
      <c r="I38" s="34"/>
      <c r="J38" s="34"/>
      <c r="K38" s="35">
        <v>78562.0</v>
      </c>
      <c r="L38" s="35">
        <v>78571.0</v>
      </c>
      <c r="M38" s="35">
        <v>7.0</v>
      </c>
      <c r="N38" s="34" t="s">
        <v>1945</v>
      </c>
      <c r="O38" s="36" t="s">
        <v>1946</v>
      </c>
      <c r="P38" s="34" t="s">
        <v>1947</v>
      </c>
      <c r="Q38" s="34" t="s">
        <v>1948</v>
      </c>
      <c r="R38" s="34" t="s">
        <v>1949</v>
      </c>
      <c r="S38" s="34" t="s">
        <v>1950</v>
      </c>
      <c r="T38" s="34" t="s">
        <v>1951</v>
      </c>
      <c r="U38" s="34"/>
      <c r="V38" s="34"/>
      <c r="W38" s="34"/>
      <c r="X38" s="34"/>
      <c r="Y38" s="34"/>
      <c r="Z38" s="34"/>
      <c r="AA38" s="34" t="s">
        <v>1952</v>
      </c>
      <c r="AB38" s="34" t="s">
        <v>1953</v>
      </c>
      <c r="AC38" s="34"/>
      <c r="AD38" s="34" t="s">
        <v>144</v>
      </c>
      <c r="AE38" s="34"/>
      <c r="AF38" s="34"/>
      <c r="AG38" s="34"/>
      <c r="AH38" s="34"/>
      <c r="AI38" s="34"/>
      <c r="AJ38" s="35">
        <v>2.1693536E7</v>
      </c>
      <c r="AK38" s="34"/>
      <c r="AL38" s="34"/>
      <c r="AM38" s="34"/>
      <c r="AN38" s="34" t="s">
        <v>84</v>
      </c>
      <c r="AO38" s="34" t="s">
        <v>363</v>
      </c>
      <c r="AP38" s="34" t="s">
        <v>128</v>
      </c>
      <c r="AQ38" s="34" t="s">
        <v>87</v>
      </c>
      <c r="AR38" s="34" t="s">
        <v>111</v>
      </c>
      <c r="AS38" s="7" t="s">
        <v>4</v>
      </c>
      <c r="AT38" s="10" t="s">
        <v>776</v>
      </c>
      <c r="AU38" s="7" t="str">
        <f t="shared" si="1"/>
        <v/>
      </c>
      <c r="AV38" s="7"/>
      <c r="AW38" s="7"/>
      <c r="AX38" s="20"/>
      <c r="AY38" s="7"/>
      <c r="AZ38" s="20" t="s">
        <v>2220</v>
      </c>
      <c r="BA38" s="20" t="s">
        <v>2220</v>
      </c>
    </row>
    <row r="39">
      <c r="A39" s="33">
        <v>104.0</v>
      </c>
      <c r="B39" s="34" t="s">
        <v>1955</v>
      </c>
      <c r="C39" s="34" t="s">
        <v>1956</v>
      </c>
      <c r="D39" s="34" t="s">
        <v>1957</v>
      </c>
      <c r="E39" s="34" t="s">
        <v>1958</v>
      </c>
      <c r="F39" s="35">
        <v>2025.0</v>
      </c>
      <c r="G39" s="34" t="s">
        <v>1959</v>
      </c>
      <c r="H39" s="34"/>
      <c r="I39" s="34"/>
      <c r="J39" s="35">
        <v>80.0</v>
      </c>
      <c r="K39" s="34"/>
      <c r="L39" s="34"/>
      <c r="M39" s="35">
        <v>0.0</v>
      </c>
      <c r="N39" s="34" t="s">
        <v>1960</v>
      </c>
      <c r="O39" s="36" t="s">
        <v>1961</v>
      </c>
      <c r="P39" s="34" t="s">
        <v>1962</v>
      </c>
      <c r="Q39" s="34" t="s">
        <v>1963</v>
      </c>
      <c r="R39" s="34" t="s">
        <v>1964</v>
      </c>
      <c r="S39" s="34" t="s">
        <v>1965</v>
      </c>
      <c r="T39" s="34" t="s">
        <v>1966</v>
      </c>
      <c r="U39" s="34"/>
      <c r="V39" s="34"/>
      <c r="W39" s="34"/>
      <c r="X39" s="34"/>
      <c r="Y39" s="34"/>
      <c r="Z39" s="34"/>
      <c r="AA39" s="34" t="s">
        <v>1967</v>
      </c>
      <c r="AB39" s="34" t="s">
        <v>1968</v>
      </c>
      <c r="AC39" s="34" t="s">
        <v>1969</v>
      </c>
      <c r="AD39" s="34" t="s">
        <v>222</v>
      </c>
      <c r="AE39" s="34" t="s">
        <v>1970</v>
      </c>
      <c r="AF39" s="34" t="s">
        <v>1971</v>
      </c>
      <c r="AG39" s="34" t="s">
        <v>1972</v>
      </c>
      <c r="AH39" s="34" t="s">
        <v>1973</v>
      </c>
      <c r="AI39" s="35">
        <v>209510.0</v>
      </c>
      <c r="AJ39" s="34"/>
      <c r="AK39" s="34" t="s">
        <v>1974</v>
      </c>
      <c r="AL39" s="34"/>
      <c r="AM39" s="34"/>
      <c r="AN39" s="34" t="s">
        <v>84</v>
      </c>
      <c r="AO39" s="34" t="s">
        <v>1975</v>
      </c>
      <c r="AP39" s="34" t="s">
        <v>86</v>
      </c>
      <c r="AQ39" s="34" t="s">
        <v>87</v>
      </c>
      <c r="AR39" s="34" t="s">
        <v>205</v>
      </c>
      <c r="AS39" s="22"/>
      <c r="AT39" s="22"/>
      <c r="AU39" s="7" t="str">
        <f t="shared" si="1"/>
        <v/>
      </c>
      <c r="AW39" s="2" t="s">
        <v>2220</v>
      </c>
    </row>
    <row r="40">
      <c r="A40" s="33">
        <v>107.0</v>
      </c>
      <c r="B40" s="34" t="s">
        <v>2011</v>
      </c>
      <c r="C40" s="34" t="s">
        <v>2012</v>
      </c>
      <c r="D40" s="34" t="s">
        <v>2013</v>
      </c>
      <c r="E40" s="34" t="s">
        <v>2014</v>
      </c>
      <c r="F40" s="35">
        <v>2025.0</v>
      </c>
      <c r="G40" s="34" t="s">
        <v>2015</v>
      </c>
      <c r="H40" s="34"/>
      <c r="I40" s="34"/>
      <c r="J40" s="34"/>
      <c r="K40" s="34"/>
      <c r="L40" s="34"/>
      <c r="M40" s="35">
        <v>0.0</v>
      </c>
      <c r="N40" s="34" t="s">
        <v>2016</v>
      </c>
      <c r="O40" s="36" t="s">
        <v>2017</v>
      </c>
      <c r="P40" s="34" t="s">
        <v>2018</v>
      </c>
      <c r="Q40" s="34" t="s">
        <v>2019</v>
      </c>
      <c r="R40" s="34" t="s">
        <v>2020</v>
      </c>
      <c r="S40" s="34" t="s">
        <v>2021</v>
      </c>
      <c r="T40" s="34" t="s">
        <v>2022</v>
      </c>
      <c r="U40" s="34"/>
      <c r="V40" s="34"/>
      <c r="W40" s="34"/>
      <c r="X40" s="34"/>
      <c r="Y40" s="34"/>
      <c r="Z40" s="34"/>
      <c r="AA40" s="34" t="s">
        <v>2023</v>
      </c>
      <c r="AB40" s="34"/>
      <c r="AC40" s="34"/>
      <c r="AD40" s="34" t="s">
        <v>144</v>
      </c>
      <c r="AE40" s="34"/>
      <c r="AF40" s="34" t="s">
        <v>2024</v>
      </c>
      <c r="AG40" s="34" t="s">
        <v>2025</v>
      </c>
      <c r="AH40" s="34" t="s">
        <v>2026</v>
      </c>
      <c r="AI40" s="35">
        <v>211385.0</v>
      </c>
      <c r="AJ40" s="34"/>
      <c r="AK40" s="34" t="s">
        <v>2027</v>
      </c>
      <c r="AL40" s="34"/>
      <c r="AM40" s="34"/>
      <c r="AN40" s="34" t="s">
        <v>84</v>
      </c>
      <c r="AO40" s="34" t="s">
        <v>2028</v>
      </c>
      <c r="AP40" s="34" t="s">
        <v>86</v>
      </c>
      <c r="AQ40" s="34" t="s">
        <v>87</v>
      </c>
      <c r="AR40" s="34"/>
      <c r="AS40" s="7" t="s">
        <v>4</v>
      </c>
      <c r="AT40" s="10" t="s">
        <v>813</v>
      </c>
      <c r="AU40" s="7" t="str">
        <f t="shared" si="1"/>
        <v/>
      </c>
      <c r="AV40" s="7"/>
      <c r="AW40" s="20"/>
      <c r="AX40" s="7"/>
      <c r="AY40" s="7"/>
      <c r="AZ40" s="20" t="s">
        <v>2220</v>
      </c>
      <c r="BA40" s="20" t="s">
        <v>2220</v>
      </c>
    </row>
    <row r="41">
      <c r="A41" s="33">
        <v>114.0</v>
      </c>
      <c r="B41" s="34" t="s">
        <v>2133</v>
      </c>
      <c r="C41" s="34" t="s">
        <v>2134</v>
      </c>
      <c r="D41" s="34" t="s">
        <v>2135</v>
      </c>
      <c r="E41" s="34" t="s">
        <v>2136</v>
      </c>
      <c r="F41" s="35">
        <v>2024.0</v>
      </c>
      <c r="G41" s="34" t="s">
        <v>1743</v>
      </c>
      <c r="H41" s="34"/>
      <c r="I41" s="34"/>
      <c r="J41" s="34"/>
      <c r="K41" s="35">
        <v>100.0</v>
      </c>
      <c r="L41" s="35">
        <v>109.0</v>
      </c>
      <c r="M41" s="35">
        <v>19.0</v>
      </c>
      <c r="N41" s="34" t="s">
        <v>2137</v>
      </c>
      <c r="O41" s="36" t="s">
        <v>2138</v>
      </c>
      <c r="P41" s="34" t="s">
        <v>2139</v>
      </c>
      <c r="Q41" s="34" t="s">
        <v>2140</v>
      </c>
      <c r="R41" s="34" t="s">
        <v>2141</v>
      </c>
      <c r="S41" s="34" t="s">
        <v>2142</v>
      </c>
      <c r="T41" s="34" t="s">
        <v>2143</v>
      </c>
      <c r="U41" s="34"/>
      <c r="V41" s="34"/>
      <c r="W41" s="34"/>
      <c r="X41" s="34"/>
      <c r="Y41" s="34"/>
      <c r="Z41" s="34"/>
      <c r="AA41" s="34" t="s">
        <v>2144</v>
      </c>
      <c r="AB41" s="34"/>
      <c r="AC41" s="34"/>
      <c r="AD41" s="34" t="s">
        <v>222</v>
      </c>
      <c r="AE41" s="34"/>
      <c r="AF41" s="34" t="s">
        <v>1746</v>
      </c>
      <c r="AG41" s="34" t="s">
        <v>1747</v>
      </c>
      <c r="AH41" s="34" t="s">
        <v>1748</v>
      </c>
      <c r="AI41" s="35">
        <v>200316.0</v>
      </c>
      <c r="AJ41" s="34"/>
      <c r="AK41" s="34" t="s">
        <v>1749</v>
      </c>
      <c r="AL41" s="34"/>
      <c r="AM41" s="34"/>
      <c r="AN41" s="34" t="s">
        <v>84</v>
      </c>
      <c r="AO41" s="34" t="s">
        <v>1750</v>
      </c>
      <c r="AP41" s="34" t="s">
        <v>86</v>
      </c>
      <c r="AQ41" s="34" t="s">
        <v>87</v>
      </c>
      <c r="AR41" s="34"/>
      <c r="AS41" s="7" t="s">
        <v>4</v>
      </c>
      <c r="AT41" s="10" t="s">
        <v>845</v>
      </c>
      <c r="AU41" s="7" t="str">
        <f t="shared" si="1"/>
        <v/>
      </c>
      <c r="AV41" s="7"/>
      <c r="AW41" s="7"/>
      <c r="AX41" s="20"/>
      <c r="AY41" s="7"/>
      <c r="AZ41" s="20" t="s">
        <v>2220</v>
      </c>
      <c r="BA41" s="20" t="s">
        <v>2220</v>
      </c>
    </row>
    <row r="42">
      <c r="A42" s="33">
        <v>117.0</v>
      </c>
      <c r="B42" s="34" t="s">
        <v>2183</v>
      </c>
      <c r="C42" s="34" t="s">
        <v>2184</v>
      </c>
      <c r="D42" s="34" t="s">
        <v>2185</v>
      </c>
      <c r="E42" s="34" t="s">
        <v>2186</v>
      </c>
      <c r="F42" s="35">
        <v>2025.0</v>
      </c>
      <c r="G42" s="34" t="s">
        <v>1123</v>
      </c>
      <c r="H42" s="34"/>
      <c r="I42" s="34"/>
      <c r="J42" s="34"/>
      <c r="K42" s="35">
        <v>467.0</v>
      </c>
      <c r="L42" s="35">
        <v>477.0</v>
      </c>
      <c r="M42" s="35">
        <v>0.0</v>
      </c>
      <c r="N42" s="34" t="s">
        <v>2187</v>
      </c>
      <c r="O42" s="36" t="s">
        <v>2188</v>
      </c>
      <c r="P42" s="34" t="s">
        <v>2189</v>
      </c>
      <c r="Q42" s="34" t="s">
        <v>2190</v>
      </c>
      <c r="R42" s="34" t="s">
        <v>2191</v>
      </c>
      <c r="S42" s="34" t="s">
        <v>2192</v>
      </c>
      <c r="T42" s="34" t="s">
        <v>2193</v>
      </c>
      <c r="U42" s="34"/>
      <c r="V42" s="34"/>
      <c r="W42" s="34"/>
      <c r="X42" s="34"/>
      <c r="Y42" s="34"/>
      <c r="Z42" s="34"/>
      <c r="AA42" s="34" t="s">
        <v>2194</v>
      </c>
      <c r="AB42" s="34"/>
      <c r="AC42" s="34"/>
      <c r="AD42" s="34" t="s">
        <v>78</v>
      </c>
      <c r="AE42" s="34"/>
      <c r="AF42" s="34" t="s">
        <v>1132</v>
      </c>
      <c r="AG42" s="34" t="s">
        <v>1133</v>
      </c>
      <c r="AH42" s="34" t="s">
        <v>1134</v>
      </c>
      <c r="AI42" s="35">
        <v>219070.0</v>
      </c>
      <c r="AJ42" s="35">
        <v>1.949377E7</v>
      </c>
      <c r="AK42" s="34" t="s">
        <v>1135</v>
      </c>
      <c r="AL42" s="34"/>
      <c r="AM42" s="34"/>
      <c r="AN42" s="34" t="s">
        <v>84</v>
      </c>
      <c r="AO42" s="34" t="s">
        <v>1136</v>
      </c>
      <c r="AP42" s="34" t="s">
        <v>86</v>
      </c>
      <c r="AQ42" s="34" t="s">
        <v>87</v>
      </c>
      <c r="AR42" s="34"/>
      <c r="AS42" s="7" t="s">
        <v>4</v>
      </c>
      <c r="AT42" s="10" t="s">
        <v>863</v>
      </c>
      <c r="AU42" s="7" t="str">
        <f t="shared" si="1"/>
        <v/>
      </c>
      <c r="AV42" s="7"/>
      <c r="AW42" s="20"/>
      <c r="AX42" s="20"/>
      <c r="AY42" s="7"/>
      <c r="AZ42" s="20" t="s">
        <v>2220</v>
      </c>
      <c r="BA42" s="20" t="s">
        <v>2220</v>
      </c>
    </row>
    <row r="43">
      <c r="AU43" s="8">
        <f t="shared" ref="AU43:AY43" si="2">COUNTIF(AU2:AU42, "X")</f>
        <v>0</v>
      </c>
      <c r="AV43" s="8">
        <f t="shared" si="2"/>
        <v>0</v>
      </c>
      <c r="AW43" s="8">
        <f t="shared" si="2"/>
        <v>6</v>
      </c>
      <c r="AX43" s="8">
        <f t="shared" si="2"/>
        <v>0</v>
      </c>
      <c r="AY43" s="8">
        <f t="shared" si="2"/>
        <v>0</v>
      </c>
      <c r="AZ43" s="22">
        <f>SUMPRODUCT((AZ2:AZ42="X")*(BA2:BA42="X"))</f>
        <v>35</v>
      </c>
      <c r="BA43" s="7"/>
    </row>
    <row r="44">
      <c r="AU44" s="7"/>
      <c r="AV44" s="7"/>
      <c r="AW44" s="7"/>
      <c r="AX44" s="7"/>
      <c r="AY44" s="7"/>
      <c r="AZ44" s="8">
        <f t="shared" ref="AZ44:BA44" si="3">COUNTIF(AZ2:AZ42, "X")</f>
        <v>36</v>
      </c>
      <c r="BA44" s="7">
        <f t="shared" si="3"/>
        <v>35</v>
      </c>
    </row>
    <row r="45">
      <c r="AU45" s="23" t="s">
        <v>2221</v>
      </c>
      <c r="AV45" s="24">
        <f>AZ43</f>
        <v>35</v>
      </c>
      <c r="AW45" s="25">
        <f t="shared" ref="AW45:AW47" si="4">((AV45*100)/$AV$48)/100</f>
        <v>0.8536585366</v>
      </c>
      <c r="AX45" s="7"/>
      <c r="AY45" s="7"/>
      <c r="AZ45" s="7"/>
      <c r="BA45" s="7"/>
    </row>
    <row r="46">
      <c r="AU46" s="54" t="s">
        <v>2275</v>
      </c>
      <c r="AV46" s="27">
        <f>COUNT(A2:A42)-AV45-AV47</f>
        <v>0</v>
      </c>
      <c r="AW46" s="25">
        <f t="shared" si="4"/>
        <v>0</v>
      </c>
      <c r="AX46" s="7"/>
      <c r="AY46" s="7"/>
      <c r="AZ46" s="7"/>
      <c r="BA46" s="7"/>
    </row>
    <row r="47">
      <c r="AU47" s="28" t="s">
        <v>2223</v>
      </c>
      <c r="AV47" s="29">
        <f>SUM(AU43:AY43)+SUMPRODUCT((AZ2:AZ42="N") + (BA2:BA42="N") &gt; 0)</f>
        <v>6</v>
      </c>
      <c r="AW47" s="25">
        <f t="shared" si="4"/>
        <v>0.1463414634</v>
      </c>
      <c r="AX47" s="7"/>
      <c r="AY47" s="7"/>
      <c r="AZ47" s="7"/>
      <c r="BA47" s="7"/>
    </row>
    <row r="48">
      <c r="AU48" s="30" t="s">
        <v>2224</v>
      </c>
      <c r="AV48" s="31">
        <f>SUM(AV45:AV47)</f>
        <v>41</v>
      </c>
      <c r="AW48" s="7"/>
      <c r="AX48" s="7"/>
      <c r="AY48" s="7"/>
      <c r="AZ48" s="7"/>
      <c r="BA48" s="7"/>
    </row>
  </sheetData>
  <conditionalFormatting sqref="A25:AR42">
    <cfRule type="expression" dxfId="1" priority="1">
      <formula>COUNTIF($AT25,"S")&gt;0</formula>
    </cfRule>
  </conditionalFormatting>
  <conditionalFormatting sqref="A25:AR42">
    <cfRule type="expression" dxfId="3" priority="2">
      <formula>COUNTIF($AT25,"N")&gt;0</formula>
    </cfRule>
  </conditionalFormatting>
  <conditionalFormatting sqref="A2:AT42">
    <cfRule type="expression" dxfId="0" priority="3">
      <formula>COUNTIF($AU2:$AY2,"X")&gt;0</formula>
    </cfRule>
  </conditionalFormatting>
  <conditionalFormatting sqref="A2:AT42">
    <cfRule type="expression" dxfId="1" priority="4">
      <formula>COUNTIF($AZ2:$BA2,"X")=2</formula>
    </cfRule>
  </conditionalFormatting>
  <conditionalFormatting sqref="A2:AR42">
    <cfRule type="expression" dxfId="2" priority="5">
      <formula>COUNTIF($AU2:$BA2,"")</formula>
    </cfRule>
  </conditionalFormatting>
  <conditionalFormatting sqref="A2:AR42">
    <cfRule type="expression" dxfId="0" priority="6">
      <formula>COUNTIF($AZ2:$BA2,"X")=1</formula>
    </cfRule>
  </conditionalFormatting>
  <hyperlinks>
    <hyperlink r:id="rId4" ref="O2"/>
    <hyperlink r:id="rId5" ref="O3"/>
    <hyperlink r:id="rId6" ref="O4"/>
    <hyperlink r:id="rId7" ref="O5"/>
    <hyperlink r:id="rId8" ref="O6"/>
    <hyperlink r:id="rId9" ref="O7"/>
    <hyperlink r:id="rId10" ref="O8"/>
    <hyperlink r:id="rId11" ref="O9"/>
    <hyperlink r:id="rId12" ref="O10"/>
    <hyperlink r:id="rId13" ref="O11"/>
    <hyperlink r:id="rId14" ref="O12"/>
    <hyperlink r:id="rId15" ref="O13"/>
    <hyperlink r:id="rId16" ref="O14"/>
    <hyperlink r:id="rId17" ref="O15"/>
    <hyperlink r:id="rId18" ref="O16"/>
    <hyperlink r:id="rId19" ref="O17"/>
    <hyperlink r:id="rId20" ref="O18"/>
    <hyperlink r:id="rId21" ref="O19"/>
    <hyperlink r:id="rId22" ref="O20"/>
    <hyperlink r:id="rId23" ref="O21"/>
    <hyperlink r:id="rId24" ref="O22"/>
    <hyperlink r:id="rId25" ref="O23"/>
    <hyperlink r:id="rId26" ref="O24"/>
    <hyperlink r:id="rId27" ref="O25"/>
    <hyperlink r:id="rId28" ref="O26"/>
    <hyperlink r:id="rId29" ref="O27"/>
    <hyperlink r:id="rId30" ref="O28"/>
    <hyperlink r:id="rId31" ref="O29"/>
    <hyperlink r:id="rId32" ref="O30"/>
    <hyperlink r:id="rId33" ref="O31"/>
    <hyperlink r:id="rId34" ref="O32"/>
    <hyperlink r:id="rId35" ref="O33"/>
    <hyperlink r:id="rId36" ref="O34"/>
    <hyperlink r:id="rId37" ref="O35"/>
    <hyperlink r:id="rId38" ref="O36"/>
    <hyperlink r:id="rId39" ref="O37"/>
    <hyperlink r:id="rId40" ref="O38"/>
    <hyperlink r:id="rId41" ref="O39"/>
    <hyperlink r:id="rId42" ref="O40"/>
    <hyperlink r:id="rId43" ref="O41"/>
    <hyperlink r:id="rId44" ref="O42"/>
  </hyperlinks>
  <drawing r:id="rId45"/>
  <legacyDrawing r:id="rId4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8.25"/>
    <col hidden="1" min="3" max="4" width="12.63"/>
    <col customWidth="1" min="5" max="5" width="105.38"/>
    <col customWidth="1" min="6" max="6" width="4.75"/>
    <col hidden="1" min="8" max="12" width="12.63"/>
    <col customWidth="1" min="13" max="13" width="7.63"/>
    <col hidden="1" min="14" max="14" width="12.63"/>
    <col hidden="1" min="16" max="17" width="12.63"/>
    <col hidden="1" min="19" max="19" width="12.63"/>
    <col hidden="1" min="21" max="29" width="12.63"/>
    <col hidden="1" min="31" max="31" width="12.63"/>
    <col hidden="1" min="35" max="39" width="12.63"/>
    <col hidden="1" min="41" max="41" width="12.63"/>
    <col hidden="1" min="43" max="43" width="12.63"/>
    <col hidden="1" min="45" max="46" width="12.63"/>
  </cols>
  <sheetData>
    <row r="1">
      <c r="A1" s="16" t="s">
        <v>19</v>
      </c>
      <c r="B1" s="17" t="s">
        <v>20</v>
      </c>
      <c r="C1" s="17" t="s">
        <v>21</v>
      </c>
      <c r="D1" s="17" t="s">
        <v>22</v>
      </c>
      <c r="E1" s="17" t="s">
        <v>23</v>
      </c>
      <c r="F1" s="17" t="s">
        <v>24</v>
      </c>
      <c r="G1" s="17" t="s">
        <v>25</v>
      </c>
      <c r="H1" s="17" t="s">
        <v>26</v>
      </c>
      <c r="I1" s="17" t="s">
        <v>27</v>
      </c>
      <c r="J1" s="17" t="s">
        <v>28</v>
      </c>
      <c r="K1" s="17" t="s">
        <v>29</v>
      </c>
      <c r="L1" s="17" t="s">
        <v>30</v>
      </c>
      <c r="M1" s="17" t="s">
        <v>31</v>
      </c>
      <c r="N1" s="17" t="s">
        <v>32</v>
      </c>
      <c r="O1" s="17" t="s">
        <v>33</v>
      </c>
      <c r="P1" s="17" t="s">
        <v>34</v>
      </c>
      <c r="Q1" s="17" t="s">
        <v>35</v>
      </c>
      <c r="R1" s="17" t="s">
        <v>36</v>
      </c>
      <c r="S1" s="17" t="s">
        <v>37</v>
      </c>
      <c r="T1" s="17" t="s">
        <v>38</v>
      </c>
      <c r="U1" s="17" t="s">
        <v>39</v>
      </c>
      <c r="V1" s="17" t="s">
        <v>40</v>
      </c>
      <c r="W1" s="17" t="s">
        <v>41</v>
      </c>
      <c r="X1" s="17" t="s">
        <v>42</v>
      </c>
      <c r="Y1" s="17" t="s">
        <v>43</v>
      </c>
      <c r="Z1" s="17" t="s">
        <v>44</v>
      </c>
      <c r="AA1" s="17" t="s">
        <v>45</v>
      </c>
      <c r="AB1" s="17" t="s">
        <v>46</v>
      </c>
      <c r="AC1" s="17" t="s">
        <v>47</v>
      </c>
      <c r="AD1" s="17" t="s">
        <v>48</v>
      </c>
      <c r="AE1" s="17" t="s">
        <v>49</v>
      </c>
      <c r="AF1" s="17" t="s">
        <v>50</v>
      </c>
      <c r="AG1" s="17" t="s">
        <v>51</v>
      </c>
      <c r="AH1" s="17" t="s">
        <v>52</v>
      </c>
      <c r="AI1" s="17" t="s">
        <v>53</v>
      </c>
      <c r="AJ1" s="17" t="s">
        <v>54</v>
      </c>
      <c r="AK1" s="17" t="s">
        <v>55</v>
      </c>
      <c r="AL1" s="17" t="s">
        <v>56</v>
      </c>
      <c r="AM1" s="17" t="s">
        <v>57</v>
      </c>
      <c r="AN1" s="17" t="s">
        <v>58</v>
      </c>
      <c r="AO1" s="17" t="s">
        <v>59</v>
      </c>
      <c r="AP1" s="17" t="s">
        <v>60</v>
      </c>
      <c r="AQ1" s="17" t="s">
        <v>61</v>
      </c>
      <c r="AR1" s="17" t="s">
        <v>62</v>
      </c>
      <c r="AS1" s="17" t="s">
        <v>63</v>
      </c>
      <c r="AT1" s="18" t="s">
        <v>64</v>
      </c>
      <c r="AU1" s="19" t="s">
        <v>2213</v>
      </c>
      <c r="AV1" s="19" t="s">
        <v>2214</v>
      </c>
      <c r="AW1" s="19" t="s">
        <v>2215</v>
      </c>
      <c r="AX1" s="19" t="s">
        <v>2216</v>
      </c>
      <c r="AY1" s="19" t="s">
        <v>2217</v>
      </c>
      <c r="AZ1" s="19" t="s">
        <v>2218</v>
      </c>
      <c r="BA1" s="19" t="s">
        <v>2219</v>
      </c>
    </row>
    <row r="2">
      <c r="A2" s="6">
        <v>2.0</v>
      </c>
      <c r="B2" s="7" t="s">
        <v>89</v>
      </c>
      <c r="C2" s="7" t="s">
        <v>90</v>
      </c>
      <c r="D2" s="7" t="s">
        <v>91</v>
      </c>
      <c r="E2" s="7" t="s">
        <v>92</v>
      </c>
      <c r="F2" s="8">
        <v>2024.0</v>
      </c>
      <c r="G2" s="7" t="s">
        <v>93</v>
      </c>
      <c r="H2" s="7"/>
      <c r="I2" s="7"/>
      <c r="J2" s="7"/>
      <c r="K2" s="8">
        <v>47.0</v>
      </c>
      <c r="L2" s="8">
        <v>51.0</v>
      </c>
      <c r="M2" s="8">
        <v>15.0</v>
      </c>
      <c r="N2" s="7" t="s">
        <v>94</v>
      </c>
      <c r="O2" s="9" t="s">
        <v>95</v>
      </c>
      <c r="P2" s="7" t="s">
        <v>96</v>
      </c>
      <c r="Q2" s="7" t="s">
        <v>97</v>
      </c>
      <c r="R2" s="7" t="s">
        <v>98</v>
      </c>
      <c r="S2" s="7" t="s">
        <v>99</v>
      </c>
      <c r="T2" s="7" t="s">
        <v>100</v>
      </c>
      <c r="U2" s="7"/>
      <c r="V2" s="7"/>
      <c r="W2" s="7"/>
      <c r="X2" s="7"/>
      <c r="Y2" s="7" t="s">
        <v>101</v>
      </c>
      <c r="Z2" s="7" t="s">
        <v>102</v>
      </c>
      <c r="AA2" s="7" t="s">
        <v>103</v>
      </c>
      <c r="AB2" s="7" t="s">
        <v>104</v>
      </c>
      <c r="AC2" s="7"/>
      <c r="AD2" s="7" t="s">
        <v>78</v>
      </c>
      <c r="AE2" s="7" t="s">
        <v>105</v>
      </c>
      <c r="AF2" s="7" t="s">
        <v>106</v>
      </c>
      <c r="AG2" s="7" t="s">
        <v>107</v>
      </c>
      <c r="AH2" s="7" t="s">
        <v>108</v>
      </c>
      <c r="AI2" s="8">
        <v>200337.0</v>
      </c>
      <c r="AJ2" s="8">
        <v>2.6437147E7</v>
      </c>
      <c r="AK2" s="7" t="s">
        <v>109</v>
      </c>
      <c r="AL2" s="7"/>
      <c r="AM2" s="7"/>
      <c r="AN2" s="7" t="s">
        <v>84</v>
      </c>
      <c r="AO2" s="7" t="s">
        <v>110</v>
      </c>
      <c r="AP2" s="7" t="s">
        <v>86</v>
      </c>
      <c r="AQ2" s="7" t="s">
        <v>87</v>
      </c>
      <c r="AR2" s="7" t="s">
        <v>111</v>
      </c>
      <c r="AS2" s="7" t="s">
        <v>4</v>
      </c>
      <c r="AT2" s="10" t="s">
        <v>112</v>
      </c>
      <c r="AU2" s="7" t="str">
        <f t="shared" ref="AU2:AU8" si="1">IF(COUNTIF($E$2:$E$114, E2) &gt; 1, "X", "")</f>
        <v/>
      </c>
      <c r="AV2" s="20"/>
      <c r="AW2" s="7"/>
      <c r="AX2" s="7"/>
      <c r="AY2" s="20"/>
      <c r="AZ2" s="20" t="s">
        <v>2220</v>
      </c>
      <c r="BA2" s="20" t="s">
        <v>2220</v>
      </c>
    </row>
    <row r="3">
      <c r="A3" s="6">
        <v>9.0</v>
      </c>
      <c r="B3" s="7" t="s">
        <v>230</v>
      </c>
      <c r="C3" s="7" t="s">
        <v>231</v>
      </c>
      <c r="D3" s="7" t="s">
        <v>232</v>
      </c>
      <c r="E3" s="7" t="s">
        <v>233</v>
      </c>
      <c r="F3" s="8">
        <v>2024.0</v>
      </c>
      <c r="G3" s="7" t="s">
        <v>234</v>
      </c>
      <c r="H3" s="7"/>
      <c r="I3" s="7"/>
      <c r="J3" s="7"/>
      <c r="K3" s="8">
        <v>307.0</v>
      </c>
      <c r="L3" s="8">
        <v>308.0</v>
      </c>
      <c r="M3" s="8">
        <v>0.0</v>
      </c>
      <c r="N3" s="7" t="s">
        <v>235</v>
      </c>
      <c r="O3" s="9" t="s">
        <v>236</v>
      </c>
      <c r="P3" s="7" t="s">
        <v>237</v>
      </c>
      <c r="Q3" s="7" t="s">
        <v>238</v>
      </c>
      <c r="R3" s="7" t="s">
        <v>239</v>
      </c>
      <c r="S3" s="7"/>
      <c r="T3" s="7" t="s">
        <v>240</v>
      </c>
      <c r="U3" s="7"/>
      <c r="V3" s="7"/>
      <c r="W3" s="7"/>
      <c r="X3" s="7"/>
      <c r="Y3" s="7"/>
      <c r="Z3" s="7"/>
      <c r="AA3" s="7" t="s">
        <v>241</v>
      </c>
      <c r="AB3" s="7"/>
      <c r="AC3" s="7"/>
      <c r="AD3" s="7" t="s">
        <v>198</v>
      </c>
      <c r="AE3" s="7" t="s">
        <v>242</v>
      </c>
      <c r="AF3" s="7" t="s">
        <v>243</v>
      </c>
      <c r="AG3" s="7" t="s">
        <v>244</v>
      </c>
      <c r="AH3" s="7" t="s">
        <v>245</v>
      </c>
      <c r="AI3" s="8">
        <v>206485.0</v>
      </c>
      <c r="AJ3" s="7"/>
      <c r="AK3" s="7" t="s">
        <v>246</v>
      </c>
      <c r="AL3" s="7"/>
      <c r="AM3" s="7"/>
      <c r="AN3" s="7" t="s">
        <v>84</v>
      </c>
      <c r="AO3" s="7" t="s">
        <v>247</v>
      </c>
      <c r="AP3" s="7" t="s">
        <v>86</v>
      </c>
      <c r="AQ3" s="7" t="s">
        <v>87</v>
      </c>
      <c r="AR3" s="7"/>
      <c r="AS3" s="7" t="s">
        <v>4</v>
      </c>
      <c r="AT3" s="10" t="s">
        <v>248</v>
      </c>
      <c r="AU3" s="7" t="str">
        <f t="shared" si="1"/>
        <v/>
      </c>
      <c r="AV3" s="7"/>
      <c r="AW3" s="7"/>
      <c r="AX3" s="7"/>
      <c r="AY3" s="7"/>
      <c r="AZ3" s="20" t="s">
        <v>2220</v>
      </c>
      <c r="BA3" s="20" t="s">
        <v>2220</v>
      </c>
    </row>
    <row r="4">
      <c r="A4" s="6">
        <v>11.0</v>
      </c>
      <c r="B4" s="7" t="s">
        <v>268</v>
      </c>
      <c r="C4" s="7" t="s">
        <v>269</v>
      </c>
      <c r="D4" s="7" t="s">
        <v>270</v>
      </c>
      <c r="E4" s="7" t="s">
        <v>271</v>
      </c>
      <c r="F4" s="8">
        <v>2025.0</v>
      </c>
      <c r="G4" s="7" t="s">
        <v>272</v>
      </c>
      <c r="H4" s="7"/>
      <c r="I4" s="7"/>
      <c r="J4" s="7"/>
      <c r="K4" s="8">
        <v>126.0</v>
      </c>
      <c r="L4" s="8">
        <v>133.0</v>
      </c>
      <c r="M4" s="8">
        <v>0.0</v>
      </c>
      <c r="N4" s="7" t="s">
        <v>273</v>
      </c>
      <c r="O4" s="9" t="s">
        <v>274</v>
      </c>
      <c r="P4" s="7" t="s">
        <v>275</v>
      </c>
      <c r="Q4" s="7" t="s">
        <v>276</v>
      </c>
      <c r="R4" s="7" t="s">
        <v>277</v>
      </c>
      <c r="S4" s="7" t="s">
        <v>278</v>
      </c>
      <c r="T4" s="7" t="s">
        <v>279</v>
      </c>
      <c r="U4" s="7"/>
      <c r="V4" s="7"/>
      <c r="W4" s="7"/>
      <c r="X4" s="7"/>
      <c r="Y4" s="7" t="s">
        <v>280</v>
      </c>
      <c r="Z4" s="7" t="s">
        <v>281</v>
      </c>
      <c r="AA4" s="7" t="s">
        <v>282</v>
      </c>
      <c r="AB4" s="7" t="s">
        <v>283</v>
      </c>
      <c r="AC4" s="7" t="s">
        <v>284</v>
      </c>
      <c r="AD4" s="7" t="s">
        <v>144</v>
      </c>
      <c r="AE4" s="7" t="s">
        <v>285</v>
      </c>
      <c r="AF4" s="7" t="s">
        <v>286</v>
      </c>
      <c r="AG4" s="7" t="s">
        <v>287</v>
      </c>
      <c r="AH4" s="7" t="s">
        <v>288</v>
      </c>
      <c r="AI4" s="8">
        <v>212793.0</v>
      </c>
      <c r="AJ4" s="7"/>
      <c r="AK4" s="7" t="s">
        <v>289</v>
      </c>
      <c r="AL4" s="7"/>
      <c r="AM4" s="7"/>
      <c r="AN4" s="7" t="s">
        <v>84</v>
      </c>
      <c r="AO4" s="7" t="s">
        <v>290</v>
      </c>
      <c r="AP4" s="7" t="s">
        <v>86</v>
      </c>
      <c r="AQ4" s="7" t="s">
        <v>87</v>
      </c>
      <c r="AR4" s="7"/>
      <c r="AS4" s="7" t="s">
        <v>4</v>
      </c>
      <c r="AT4" s="10" t="s">
        <v>291</v>
      </c>
      <c r="AU4" s="7" t="str">
        <f t="shared" si="1"/>
        <v/>
      </c>
      <c r="AV4" s="20"/>
      <c r="AW4" s="20"/>
      <c r="AX4" s="7"/>
      <c r="AY4" s="7"/>
      <c r="AZ4" s="20" t="s">
        <v>2220</v>
      </c>
      <c r="BA4" s="20" t="s">
        <v>2220</v>
      </c>
    </row>
    <row r="5">
      <c r="A5" s="6">
        <v>13.0</v>
      </c>
      <c r="B5" s="7" t="s">
        <v>307</v>
      </c>
      <c r="C5" s="7" t="s">
        <v>308</v>
      </c>
      <c r="D5" s="7" t="s">
        <v>309</v>
      </c>
      <c r="E5" s="7" t="s">
        <v>310</v>
      </c>
      <c r="F5" s="8">
        <v>2024.0</v>
      </c>
      <c r="G5" s="7" t="s">
        <v>311</v>
      </c>
      <c r="H5" s="8">
        <v>216.0</v>
      </c>
      <c r="I5" s="7"/>
      <c r="J5" s="8">
        <v>112149.0</v>
      </c>
      <c r="K5" s="7"/>
      <c r="L5" s="7"/>
      <c r="M5" s="8">
        <v>13.0</v>
      </c>
      <c r="N5" s="7" t="s">
        <v>312</v>
      </c>
      <c r="O5" s="9" t="s">
        <v>313</v>
      </c>
      <c r="P5" s="7" t="s">
        <v>314</v>
      </c>
      <c r="Q5" s="7" t="s">
        <v>315</v>
      </c>
      <c r="R5" s="7" t="s">
        <v>316</v>
      </c>
      <c r="S5" s="7" t="s">
        <v>317</v>
      </c>
      <c r="T5" s="7" t="s">
        <v>318</v>
      </c>
      <c r="U5" s="7"/>
      <c r="V5" s="7"/>
      <c r="W5" s="7"/>
      <c r="X5" s="7"/>
      <c r="Y5" s="7" t="s">
        <v>319</v>
      </c>
      <c r="Z5" s="7" t="s">
        <v>320</v>
      </c>
      <c r="AA5" s="7" t="s">
        <v>321</v>
      </c>
      <c r="AB5" s="7" t="s">
        <v>322</v>
      </c>
      <c r="AC5" s="7"/>
      <c r="AD5" s="7" t="s">
        <v>323</v>
      </c>
      <c r="AE5" s="7"/>
      <c r="AF5" s="7"/>
      <c r="AG5" s="7"/>
      <c r="AH5" s="7"/>
      <c r="AI5" s="7"/>
      <c r="AJ5" s="8">
        <v>1641212.0</v>
      </c>
      <c r="AK5" s="7"/>
      <c r="AL5" s="7" t="s">
        <v>324</v>
      </c>
      <c r="AM5" s="7"/>
      <c r="AN5" s="7" t="s">
        <v>84</v>
      </c>
      <c r="AO5" s="7" t="s">
        <v>325</v>
      </c>
      <c r="AP5" s="7" t="s">
        <v>128</v>
      </c>
      <c r="AQ5" s="7" t="s">
        <v>87</v>
      </c>
      <c r="AR5" s="7"/>
      <c r="AS5" s="7" t="s">
        <v>4</v>
      </c>
      <c r="AT5" s="10" t="s">
        <v>326</v>
      </c>
      <c r="AU5" s="7" t="str">
        <f t="shared" si="1"/>
        <v/>
      </c>
      <c r="AV5" s="7"/>
      <c r="AW5" s="7"/>
      <c r="AX5" s="7"/>
      <c r="AY5" s="7"/>
      <c r="AZ5" s="20" t="s">
        <v>2220</v>
      </c>
      <c r="BA5" s="20" t="s">
        <v>2220</v>
      </c>
    </row>
    <row r="6">
      <c r="A6" s="6">
        <v>17.0</v>
      </c>
      <c r="B6" s="7" t="s">
        <v>376</v>
      </c>
      <c r="C6" s="7" t="s">
        <v>377</v>
      </c>
      <c r="D6" s="7" t="s">
        <v>378</v>
      </c>
      <c r="E6" s="7" t="s">
        <v>379</v>
      </c>
      <c r="F6" s="8">
        <v>2023.0</v>
      </c>
      <c r="G6" s="7" t="s">
        <v>380</v>
      </c>
      <c r="H6" s="7"/>
      <c r="I6" s="7"/>
      <c r="J6" s="7"/>
      <c r="K6" s="8">
        <v>7.0</v>
      </c>
      <c r="L6" s="8">
        <v>12.0</v>
      </c>
      <c r="M6" s="8">
        <v>9.0</v>
      </c>
      <c r="N6" s="7" t="s">
        <v>381</v>
      </c>
      <c r="O6" s="9" t="s">
        <v>382</v>
      </c>
      <c r="P6" s="7" t="s">
        <v>383</v>
      </c>
      <c r="Q6" s="7" t="s">
        <v>384</v>
      </c>
      <c r="R6" s="7" t="s">
        <v>385</v>
      </c>
      <c r="S6" s="7" t="s">
        <v>386</v>
      </c>
      <c r="T6" s="7" t="s">
        <v>387</v>
      </c>
      <c r="U6" s="7"/>
      <c r="V6" s="7"/>
      <c r="W6" s="7"/>
      <c r="X6" s="7"/>
      <c r="Y6" s="7"/>
      <c r="Z6" s="7"/>
      <c r="AA6" s="7" t="s">
        <v>388</v>
      </c>
      <c r="AB6" s="7" t="s">
        <v>389</v>
      </c>
      <c r="AC6" s="7"/>
      <c r="AD6" s="7" t="s">
        <v>144</v>
      </c>
      <c r="AE6" s="7"/>
      <c r="AF6" s="7" t="s">
        <v>390</v>
      </c>
      <c r="AG6" s="7" t="s">
        <v>391</v>
      </c>
      <c r="AH6" s="7" t="s">
        <v>392</v>
      </c>
      <c r="AI6" s="8">
        <v>193997.0</v>
      </c>
      <c r="AJ6" s="7"/>
      <c r="AK6" s="7" t="s">
        <v>393</v>
      </c>
      <c r="AL6" s="7"/>
      <c r="AM6" s="7"/>
      <c r="AN6" s="7" t="s">
        <v>84</v>
      </c>
      <c r="AO6" s="7" t="s">
        <v>394</v>
      </c>
      <c r="AP6" s="7" t="s">
        <v>86</v>
      </c>
      <c r="AQ6" s="7" t="s">
        <v>87</v>
      </c>
      <c r="AR6" s="7" t="s">
        <v>395</v>
      </c>
      <c r="AS6" s="7" t="s">
        <v>4</v>
      </c>
      <c r="AT6" s="10" t="s">
        <v>396</v>
      </c>
      <c r="AU6" s="7" t="str">
        <f t="shared" si="1"/>
        <v/>
      </c>
      <c r="AV6" s="7"/>
      <c r="AW6" s="7"/>
      <c r="AX6" s="7"/>
      <c r="AY6" s="7"/>
      <c r="AZ6" s="20" t="s">
        <v>2220</v>
      </c>
      <c r="BA6" s="20" t="s">
        <v>2220</v>
      </c>
    </row>
    <row r="7">
      <c r="A7" s="6">
        <v>18.0</v>
      </c>
      <c r="B7" s="7" t="s">
        <v>397</v>
      </c>
      <c r="C7" s="7" t="s">
        <v>398</v>
      </c>
      <c r="D7" s="7" t="s">
        <v>399</v>
      </c>
      <c r="E7" s="7" t="s">
        <v>400</v>
      </c>
      <c r="F7" s="8">
        <v>2025.0</v>
      </c>
      <c r="G7" s="7" t="s">
        <v>401</v>
      </c>
      <c r="H7" s="7"/>
      <c r="I7" s="7"/>
      <c r="J7" s="7"/>
      <c r="K7" s="8">
        <v>145.0</v>
      </c>
      <c r="L7" s="8">
        <v>152.0</v>
      </c>
      <c r="M7" s="8">
        <v>0.0</v>
      </c>
      <c r="N7" s="7" t="s">
        <v>402</v>
      </c>
      <c r="O7" s="9" t="s">
        <v>403</v>
      </c>
      <c r="P7" s="7" t="s">
        <v>404</v>
      </c>
      <c r="Q7" s="7" t="s">
        <v>405</v>
      </c>
      <c r="R7" s="7" t="s">
        <v>406</v>
      </c>
      <c r="S7" s="7" t="s">
        <v>407</v>
      </c>
      <c r="T7" s="7" t="s">
        <v>408</v>
      </c>
      <c r="U7" s="7"/>
      <c r="V7" s="7"/>
      <c r="W7" s="7"/>
      <c r="X7" s="7"/>
      <c r="Y7" s="7"/>
      <c r="Z7" s="7"/>
      <c r="AA7" s="7" t="s">
        <v>409</v>
      </c>
      <c r="AB7" s="7" t="s">
        <v>410</v>
      </c>
      <c r="AC7" s="7"/>
      <c r="AD7" s="7" t="s">
        <v>144</v>
      </c>
      <c r="AE7" s="7"/>
      <c r="AF7" s="7" t="s">
        <v>411</v>
      </c>
      <c r="AG7" s="7" t="s">
        <v>412</v>
      </c>
      <c r="AH7" s="7" t="s">
        <v>81</v>
      </c>
      <c r="AI7" s="8">
        <v>209562.0</v>
      </c>
      <c r="AJ7" s="7"/>
      <c r="AK7" s="7" t="s">
        <v>413</v>
      </c>
      <c r="AL7" s="7"/>
      <c r="AM7" s="7"/>
      <c r="AN7" s="7" t="s">
        <v>84</v>
      </c>
      <c r="AO7" s="7" t="s">
        <v>414</v>
      </c>
      <c r="AP7" s="7" t="s">
        <v>86</v>
      </c>
      <c r="AQ7" s="7" t="s">
        <v>87</v>
      </c>
      <c r="AR7" s="7"/>
      <c r="AS7" s="7" t="s">
        <v>4</v>
      </c>
      <c r="AT7" s="10" t="s">
        <v>415</v>
      </c>
      <c r="AU7" s="7" t="str">
        <f t="shared" si="1"/>
        <v/>
      </c>
      <c r="AV7" s="7"/>
      <c r="AW7" s="7"/>
      <c r="AX7" s="7"/>
      <c r="AY7" s="7"/>
      <c r="AZ7" s="20" t="s">
        <v>2220</v>
      </c>
      <c r="BA7" s="20" t="s">
        <v>2220</v>
      </c>
    </row>
    <row r="8">
      <c r="A8" s="6">
        <v>21.0</v>
      </c>
      <c r="B8" s="7" t="s">
        <v>460</v>
      </c>
      <c r="C8" s="7" t="s">
        <v>461</v>
      </c>
      <c r="D8" s="7" t="s">
        <v>462</v>
      </c>
      <c r="E8" s="7" t="s">
        <v>463</v>
      </c>
      <c r="F8" s="8">
        <v>2024.0</v>
      </c>
      <c r="G8" s="7" t="s">
        <v>464</v>
      </c>
      <c r="H8" s="7"/>
      <c r="I8" s="7"/>
      <c r="J8" s="7"/>
      <c r="K8" s="8">
        <v>33.0</v>
      </c>
      <c r="L8" s="8">
        <v>39.0</v>
      </c>
      <c r="M8" s="8">
        <v>4.0</v>
      </c>
      <c r="N8" s="7" t="s">
        <v>465</v>
      </c>
      <c r="O8" s="9" t="s">
        <v>466</v>
      </c>
      <c r="P8" s="7" t="s">
        <v>467</v>
      </c>
      <c r="Q8" s="7" t="s">
        <v>468</v>
      </c>
      <c r="R8" s="7" t="s">
        <v>469</v>
      </c>
      <c r="S8" s="7" t="s">
        <v>470</v>
      </c>
      <c r="T8" s="7" t="s">
        <v>471</v>
      </c>
      <c r="U8" s="7"/>
      <c r="V8" s="7"/>
      <c r="W8" s="7"/>
      <c r="X8" s="7"/>
      <c r="Y8" s="7"/>
      <c r="Z8" s="7"/>
      <c r="AA8" s="7" t="s">
        <v>472</v>
      </c>
      <c r="AB8" s="7" t="s">
        <v>473</v>
      </c>
      <c r="AC8" s="7"/>
      <c r="AD8" s="7" t="s">
        <v>78</v>
      </c>
      <c r="AE8" s="7" t="s">
        <v>474</v>
      </c>
      <c r="AF8" s="7" t="s">
        <v>475</v>
      </c>
      <c r="AG8" s="7" t="s">
        <v>476</v>
      </c>
      <c r="AH8" s="7" t="s">
        <v>477</v>
      </c>
      <c r="AI8" s="8">
        <v>203444.0</v>
      </c>
      <c r="AJ8" s="8">
        <v>1.9436092E7</v>
      </c>
      <c r="AK8" s="7" t="s">
        <v>478</v>
      </c>
      <c r="AL8" s="7"/>
      <c r="AM8" s="7"/>
      <c r="AN8" s="7" t="s">
        <v>84</v>
      </c>
      <c r="AO8" s="7" t="s">
        <v>479</v>
      </c>
      <c r="AP8" s="7" t="s">
        <v>86</v>
      </c>
      <c r="AQ8" s="7" t="s">
        <v>87</v>
      </c>
      <c r="AR8" s="7"/>
      <c r="AS8" s="7" t="s">
        <v>4</v>
      </c>
      <c r="AT8" s="10" t="s">
        <v>480</v>
      </c>
      <c r="AU8" s="7" t="str">
        <f t="shared" si="1"/>
        <v/>
      </c>
      <c r="AV8" s="7"/>
      <c r="AW8" s="7"/>
      <c r="AX8" s="7"/>
      <c r="AY8" s="7"/>
      <c r="AZ8" s="20" t="s">
        <v>2220</v>
      </c>
      <c r="BA8" s="20" t="s">
        <v>2220</v>
      </c>
    </row>
    <row r="9">
      <c r="A9" s="55">
        <v>25.0</v>
      </c>
      <c r="B9" s="56" t="s">
        <v>528</v>
      </c>
      <c r="C9" s="56" t="s">
        <v>529</v>
      </c>
      <c r="D9" s="56" t="s">
        <v>530</v>
      </c>
      <c r="E9" s="56" t="s">
        <v>531</v>
      </c>
      <c r="F9" s="57">
        <v>2023.0</v>
      </c>
      <c r="G9" s="56" t="s">
        <v>532</v>
      </c>
      <c r="H9" s="56" t="s">
        <v>533</v>
      </c>
      <c r="I9" s="56"/>
      <c r="J9" s="56"/>
      <c r="K9" s="57">
        <v>169.0</v>
      </c>
      <c r="L9" s="57">
        <v>179.0</v>
      </c>
      <c r="M9" s="57">
        <v>14.0</v>
      </c>
      <c r="N9" s="56" t="s">
        <v>534</v>
      </c>
      <c r="O9" s="58" t="s">
        <v>535</v>
      </c>
      <c r="P9" s="56" t="s">
        <v>536</v>
      </c>
      <c r="Q9" s="56" t="s">
        <v>537</v>
      </c>
      <c r="R9" s="56" t="s">
        <v>538</v>
      </c>
      <c r="S9" s="56" t="s">
        <v>539</v>
      </c>
      <c r="T9" s="56" t="s">
        <v>540</v>
      </c>
      <c r="U9" s="56"/>
      <c r="V9" s="56"/>
      <c r="W9" s="56"/>
      <c r="X9" s="56"/>
      <c r="Y9" s="56"/>
      <c r="Z9" s="56"/>
      <c r="AA9" s="56" t="s">
        <v>541</v>
      </c>
      <c r="AB9" s="56"/>
      <c r="AC9" s="56" t="s">
        <v>542</v>
      </c>
      <c r="AD9" s="56" t="s">
        <v>78</v>
      </c>
      <c r="AE9" s="56"/>
      <c r="AF9" s="56" t="s">
        <v>543</v>
      </c>
      <c r="AG9" s="56" t="s">
        <v>544</v>
      </c>
      <c r="AH9" s="56" t="s">
        <v>545</v>
      </c>
      <c r="AI9" s="57">
        <v>193106.0</v>
      </c>
      <c r="AJ9" s="56" t="s">
        <v>546</v>
      </c>
      <c r="AK9" s="56" t="s">
        <v>547</v>
      </c>
      <c r="AL9" s="56"/>
      <c r="AM9" s="56"/>
      <c r="AN9" s="56" t="s">
        <v>84</v>
      </c>
      <c r="AO9" s="56" t="s">
        <v>548</v>
      </c>
      <c r="AP9" s="56" t="s">
        <v>86</v>
      </c>
      <c r="AQ9" s="19" t="s">
        <v>87</v>
      </c>
      <c r="AR9" s="19"/>
      <c r="AS9" s="7"/>
      <c r="AT9" s="10"/>
      <c r="AU9" s="7"/>
      <c r="AV9" s="7"/>
      <c r="AW9" s="7"/>
      <c r="AX9" s="7"/>
      <c r="AY9" s="7"/>
      <c r="AZ9" s="20" t="s">
        <v>2220</v>
      </c>
      <c r="BA9" s="20" t="s">
        <v>2220</v>
      </c>
    </row>
    <row r="10">
      <c r="A10" s="6">
        <v>31.0</v>
      </c>
      <c r="B10" s="7" t="s">
        <v>652</v>
      </c>
      <c r="C10" s="7" t="s">
        <v>653</v>
      </c>
      <c r="D10" s="7" t="s">
        <v>654</v>
      </c>
      <c r="E10" s="7" t="s">
        <v>655</v>
      </c>
      <c r="F10" s="8">
        <v>2025.0</v>
      </c>
      <c r="G10" s="7" t="s">
        <v>656</v>
      </c>
      <c r="H10" s="7"/>
      <c r="I10" s="7"/>
      <c r="J10" s="7"/>
      <c r="K10" s="8">
        <v>3043.0</v>
      </c>
      <c r="L10" s="8">
        <v>3056.0</v>
      </c>
      <c r="M10" s="8">
        <v>4.0</v>
      </c>
      <c r="N10" s="7"/>
      <c r="O10" s="9" t="s">
        <v>657</v>
      </c>
      <c r="P10" s="7" t="s">
        <v>658</v>
      </c>
      <c r="Q10" s="7" t="s">
        <v>659</v>
      </c>
      <c r="R10" s="7" t="s">
        <v>660</v>
      </c>
      <c r="S10" s="7"/>
      <c r="T10" s="7" t="s">
        <v>661</v>
      </c>
      <c r="U10" s="7"/>
      <c r="V10" s="7"/>
      <c r="W10" s="7"/>
      <c r="X10" s="7"/>
      <c r="Y10" s="7" t="s">
        <v>662</v>
      </c>
      <c r="Z10" s="7" t="s">
        <v>663</v>
      </c>
      <c r="AA10" s="7" t="s">
        <v>664</v>
      </c>
      <c r="AB10" s="7" t="s">
        <v>665</v>
      </c>
      <c r="AC10" s="7" t="s">
        <v>666</v>
      </c>
      <c r="AD10" s="7" t="s">
        <v>451</v>
      </c>
      <c r="AE10" s="7" t="s">
        <v>667</v>
      </c>
      <c r="AF10" s="7" t="s">
        <v>668</v>
      </c>
      <c r="AG10" s="7" t="s">
        <v>669</v>
      </c>
      <c r="AH10" s="7" t="s">
        <v>165</v>
      </c>
      <c r="AI10" s="8">
        <v>206484.0</v>
      </c>
      <c r="AJ10" s="8">
        <v>2.9512093E7</v>
      </c>
      <c r="AK10" s="7" t="s">
        <v>670</v>
      </c>
      <c r="AL10" s="7"/>
      <c r="AM10" s="7"/>
      <c r="AN10" s="7" t="s">
        <v>84</v>
      </c>
      <c r="AO10" s="7" t="s">
        <v>671</v>
      </c>
      <c r="AP10" s="7" t="s">
        <v>86</v>
      </c>
      <c r="AQ10" s="7" t="s">
        <v>87</v>
      </c>
      <c r="AR10" s="7"/>
      <c r="AS10" s="7" t="s">
        <v>4</v>
      </c>
      <c r="AT10" s="10" t="s">
        <v>672</v>
      </c>
      <c r="AU10" s="7" t="str">
        <f t="shared" ref="AU10:AU26" si="2">IF(COUNTIF($E$2:$E$114, E10) &gt; 1, "X", "")</f>
        <v/>
      </c>
      <c r="AV10" s="7"/>
      <c r="AW10" s="7"/>
      <c r="AX10" s="7"/>
      <c r="AY10" s="7"/>
      <c r="AZ10" s="20" t="s">
        <v>2220</v>
      </c>
      <c r="BA10" s="20" t="s">
        <v>2220</v>
      </c>
    </row>
    <row r="11">
      <c r="A11" s="6">
        <v>36.0</v>
      </c>
      <c r="B11" s="7" t="s">
        <v>735</v>
      </c>
      <c r="C11" s="7" t="s">
        <v>736</v>
      </c>
      <c r="D11" s="7" t="s">
        <v>737</v>
      </c>
      <c r="E11" s="7" t="s">
        <v>738</v>
      </c>
      <c r="F11" s="8">
        <v>2025.0</v>
      </c>
      <c r="G11" s="7" t="s">
        <v>739</v>
      </c>
      <c r="H11" s="8">
        <v>37.0</v>
      </c>
      <c r="I11" s="8">
        <v>8.0</v>
      </c>
      <c r="J11" s="7" t="s">
        <v>740</v>
      </c>
      <c r="K11" s="7"/>
      <c r="L11" s="7"/>
      <c r="M11" s="8">
        <v>0.0</v>
      </c>
      <c r="N11" s="7" t="s">
        <v>741</v>
      </c>
      <c r="O11" s="9" t="s">
        <v>742</v>
      </c>
      <c r="P11" s="7" t="s">
        <v>743</v>
      </c>
      <c r="Q11" s="7" t="s">
        <v>744</v>
      </c>
      <c r="R11" s="7" t="s">
        <v>745</v>
      </c>
      <c r="S11" s="7" t="s">
        <v>746</v>
      </c>
      <c r="T11" s="7" t="s">
        <v>747</v>
      </c>
      <c r="U11" s="7"/>
      <c r="V11" s="7"/>
      <c r="W11" s="7"/>
      <c r="X11" s="7"/>
      <c r="Y11" s="7" t="s">
        <v>748</v>
      </c>
      <c r="Z11" s="7" t="s">
        <v>749</v>
      </c>
      <c r="AA11" s="7" t="s">
        <v>750</v>
      </c>
      <c r="AB11" s="7" t="s">
        <v>751</v>
      </c>
      <c r="AC11" s="7"/>
      <c r="AD11" s="7" t="s">
        <v>752</v>
      </c>
      <c r="AE11" s="7"/>
      <c r="AF11" s="7"/>
      <c r="AG11" s="7"/>
      <c r="AH11" s="7"/>
      <c r="AI11" s="7"/>
      <c r="AJ11" s="8">
        <v>2.0477481E7</v>
      </c>
      <c r="AK11" s="7"/>
      <c r="AL11" s="7"/>
      <c r="AM11" s="7"/>
      <c r="AN11" s="7" t="s">
        <v>84</v>
      </c>
      <c r="AO11" s="7" t="s">
        <v>753</v>
      </c>
      <c r="AP11" s="7" t="s">
        <v>128</v>
      </c>
      <c r="AQ11" s="7" t="s">
        <v>87</v>
      </c>
      <c r="AR11" s="7"/>
      <c r="AS11" s="7" t="s">
        <v>4</v>
      </c>
      <c r="AT11" s="10" t="s">
        <v>754</v>
      </c>
      <c r="AU11" s="7" t="str">
        <f t="shared" si="2"/>
        <v/>
      </c>
      <c r="AV11" s="7"/>
      <c r="AW11" s="7"/>
      <c r="AX11" s="7"/>
      <c r="AY11" s="7"/>
      <c r="AZ11" s="20" t="s">
        <v>2220</v>
      </c>
      <c r="BA11" s="20" t="s">
        <v>2220</v>
      </c>
    </row>
    <row r="12">
      <c r="A12" s="6">
        <v>38.0</v>
      </c>
      <c r="B12" s="7" t="s">
        <v>777</v>
      </c>
      <c r="C12" s="7" t="s">
        <v>778</v>
      </c>
      <c r="D12" s="7" t="s">
        <v>779</v>
      </c>
      <c r="E12" s="7" t="s">
        <v>780</v>
      </c>
      <c r="F12" s="8">
        <v>2026.0</v>
      </c>
      <c r="G12" s="7" t="s">
        <v>781</v>
      </c>
      <c r="H12" s="8">
        <v>31.0</v>
      </c>
      <c r="I12" s="8">
        <v>1.0</v>
      </c>
      <c r="J12" s="8">
        <v>14.0</v>
      </c>
      <c r="K12" s="7"/>
      <c r="L12" s="7"/>
      <c r="M12" s="8">
        <v>0.0</v>
      </c>
      <c r="N12" s="7" t="s">
        <v>782</v>
      </c>
      <c r="O12" s="9" t="s">
        <v>783</v>
      </c>
      <c r="P12" s="7" t="s">
        <v>784</v>
      </c>
      <c r="Q12" s="7" t="s">
        <v>785</v>
      </c>
      <c r="R12" s="7" t="s">
        <v>786</v>
      </c>
      <c r="S12" s="7" t="s">
        <v>787</v>
      </c>
      <c r="T12" s="7" t="s">
        <v>788</v>
      </c>
      <c r="U12" s="7"/>
      <c r="V12" s="7"/>
      <c r="W12" s="7"/>
      <c r="X12" s="7"/>
      <c r="Y12" s="7" t="s">
        <v>789</v>
      </c>
      <c r="Z12" s="7" t="s">
        <v>790</v>
      </c>
      <c r="AA12" s="7" t="s">
        <v>791</v>
      </c>
      <c r="AB12" s="7" t="s">
        <v>792</v>
      </c>
      <c r="AC12" s="7"/>
      <c r="AD12" s="7" t="s">
        <v>509</v>
      </c>
      <c r="AE12" s="7"/>
      <c r="AF12" s="7"/>
      <c r="AG12" s="7"/>
      <c r="AH12" s="7"/>
      <c r="AI12" s="7"/>
      <c r="AJ12" s="8">
        <v>1.3823256E7</v>
      </c>
      <c r="AK12" s="7"/>
      <c r="AL12" s="7" t="s">
        <v>793</v>
      </c>
      <c r="AM12" s="7"/>
      <c r="AN12" s="7" t="s">
        <v>84</v>
      </c>
      <c r="AO12" s="7" t="s">
        <v>794</v>
      </c>
      <c r="AP12" s="7" t="s">
        <v>128</v>
      </c>
      <c r="AQ12" s="7" t="s">
        <v>87</v>
      </c>
      <c r="AR12" s="7"/>
      <c r="AS12" s="7" t="s">
        <v>4</v>
      </c>
      <c r="AT12" s="10" t="s">
        <v>795</v>
      </c>
      <c r="AU12" s="7" t="str">
        <f t="shared" si="2"/>
        <v/>
      </c>
      <c r="AV12" s="7"/>
      <c r="AW12" s="7"/>
      <c r="AX12" s="7"/>
      <c r="AY12" s="7"/>
      <c r="AZ12" s="20" t="s">
        <v>2220</v>
      </c>
      <c r="BA12" s="20" t="s">
        <v>2220</v>
      </c>
    </row>
    <row r="13">
      <c r="A13" s="6">
        <v>44.0</v>
      </c>
      <c r="B13" s="7" t="s">
        <v>880</v>
      </c>
      <c r="C13" s="7" t="s">
        <v>881</v>
      </c>
      <c r="D13" s="7" t="s">
        <v>882</v>
      </c>
      <c r="E13" s="7" t="s">
        <v>883</v>
      </c>
      <c r="F13" s="8">
        <v>2024.0</v>
      </c>
      <c r="G13" s="7" t="s">
        <v>884</v>
      </c>
      <c r="H13" s="7"/>
      <c r="I13" s="7"/>
      <c r="J13" s="7"/>
      <c r="K13" s="8">
        <v>1.0</v>
      </c>
      <c r="L13" s="8">
        <v>12.0</v>
      </c>
      <c r="M13" s="8">
        <v>6.0</v>
      </c>
      <c r="N13" s="7" t="s">
        <v>885</v>
      </c>
      <c r="O13" s="9" t="s">
        <v>886</v>
      </c>
      <c r="P13" s="7" t="s">
        <v>887</v>
      </c>
      <c r="Q13" s="7" t="s">
        <v>888</v>
      </c>
      <c r="R13" s="7" t="s">
        <v>889</v>
      </c>
      <c r="S13" s="7" t="s">
        <v>890</v>
      </c>
      <c r="T13" s="7" t="s">
        <v>891</v>
      </c>
      <c r="U13" s="7"/>
      <c r="V13" s="7"/>
      <c r="W13" s="7"/>
      <c r="X13" s="7"/>
      <c r="Y13" s="7" t="s">
        <v>892</v>
      </c>
      <c r="Z13" s="7" t="s">
        <v>893</v>
      </c>
      <c r="AA13" s="7" t="s">
        <v>894</v>
      </c>
      <c r="AB13" s="7" t="s">
        <v>895</v>
      </c>
      <c r="AC13" s="7"/>
      <c r="AD13" s="7" t="s">
        <v>144</v>
      </c>
      <c r="AE13" s="7" t="s">
        <v>896</v>
      </c>
      <c r="AF13" s="7" t="s">
        <v>897</v>
      </c>
      <c r="AG13" s="7" t="s">
        <v>898</v>
      </c>
      <c r="AH13" s="7" t="s">
        <v>899</v>
      </c>
      <c r="AI13" s="8">
        <v>205391.0</v>
      </c>
      <c r="AJ13" s="7"/>
      <c r="AK13" s="7" t="s">
        <v>900</v>
      </c>
      <c r="AL13" s="7"/>
      <c r="AM13" s="7"/>
      <c r="AN13" s="7" t="s">
        <v>84</v>
      </c>
      <c r="AO13" s="7" t="s">
        <v>901</v>
      </c>
      <c r="AP13" s="7" t="s">
        <v>86</v>
      </c>
      <c r="AQ13" s="7" t="s">
        <v>87</v>
      </c>
      <c r="AR13" s="7"/>
      <c r="AS13" s="7" t="s">
        <v>4</v>
      </c>
      <c r="AT13" s="10" t="s">
        <v>902</v>
      </c>
      <c r="AU13" s="7" t="str">
        <f t="shared" si="2"/>
        <v/>
      </c>
      <c r="AV13" s="7"/>
      <c r="AW13" s="7"/>
      <c r="AX13" s="7"/>
      <c r="AY13" s="7"/>
      <c r="AZ13" s="20" t="s">
        <v>2220</v>
      </c>
      <c r="BA13" s="20" t="s">
        <v>2220</v>
      </c>
    </row>
    <row r="14">
      <c r="A14" s="6">
        <v>46.0</v>
      </c>
      <c r="B14" s="7" t="s">
        <v>920</v>
      </c>
      <c r="C14" s="7" t="s">
        <v>921</v>
      </c>
      <c r="D14" s="7" t="s">
        <v>922</v>
      </c>
      <c r="E14" s="7" t="s">
        <v>923</v>
      </c>
      <c r="F14" s="8">
        <v>2023.0</v>
      </c>
      <c r="G14" s="7" t="s">
        <v>924</v>
      </c>
      <c r="H14" s="7"/>
      <c r="I14" s="7"/>
      <c r="J14" s="7"/>
      <c r="K14" s="8">
        <v>898.0</v>
      </c>
      <c r="L14" s="8">
        <v>904.0</v>
      </c>
      <c r="M14" s="8">
        <v>11.0</v>
      </c>
      <c r="N14" s="7" t="s">
        <v>925</v>
      </c>
      <c r="O14" s="9" t="s">
        <v>926</v>
      </c>
      <c r="P14" s="7" t="s">
        <v>927</v>
      </c>
      <c r="Q14" s="7" t="s">
        <v>928</v>
      </c>
      <c r="R14" s="7" t="s">
        <v>929</v>
      </c>
      <c r="S14" s="7" t="s">
        <v>930</v>
      </c>
      <c r="T14" s="7" t="s">
        <v>931</v>
      </c>
      <c r="U14" s="7"/>
      <c r="V14" s="7"/>
      <c r="W14" s="7"/>
      <c r="X14" s="7"/>
      <c r="Y14" s="7"/>
      <c r="Z14" s="7"/>
      <c r="AA14" s="7" t="s">
        <v>932</v>
      </c>
      <c r="AB14" s="7" t="s">
        <v>933</v>
      </c>
      <c r="AC14" s="7"/>
      <c r="AD14" s="7" t="s">
        <v>78</v>
      </c>
      <c r="AE14" s="7" t="s">
        <v>934</v>
      </c>
      <c r="AF14" s="7" t="s">
        <v>935</v>
      </c>
      <c r="AG14" s="7" t="s">
        <v>936</v>
      </c>
      <c r="AH14" s="7" t="s">
        <v>937</v>
      </c>
      <c r="AI14" s="8">
        <v>195714.0</v>
      </c>
      <c r="AJ14" s="8">
        <v>1.0823409E7</v>
      </c>
      <c r="AK14" s="7" t="s">
        <v>938</v>
      </c>
      <c r="AL14" s="7" t="s">
        <v>939</v>
      </c>
      <c r="AM14" s="7"/>
      <c r="AN14" s="7" t="s">
        <v>84</v>
      </c>
      <c r="AO14" s="7" t="s">
        <v>940</v>
      </c>
      <c r="AP14" s="7" t="s">
        <v>86</v>
      </c>
      <c r="AQ14" s="7" t="s">
        <v>87</v>
      </c>
      <c r="AR14" s="7" t="s">
        <v>395</v>
      </c>
      <c r="AS14" s="7" t="s">
        <v>4</v>
      </c>
      <c r="AT14" s="10" t="s">
        <v>941</v>
      </c>
      <c r="AU14" s="7" t="str">
        <f t="shared" si="2"/>
        <v/>
      </c>
      <c r="AV14" s="7"/>
      <c r="AW14" s="7"/>
      <c r="AX14" s="7"/>
      <c r="AY14" s="7"/>
      <c r="AZ14" s="20" t="s">
        <v>2220</v>
      </c>
      <c r="BA14" s="20" t="s">
        <v>2220</v>
      </c>
    </row>
    <row r="15">
      <c r="A15" s="6">
        <v>48.0</v>
      </c>
      <c r="B15" s="7" t="s">
        <v>959</v>
      </c>
      <c r="C15" s="7" t="s">
        <v>960</v>
      </c>
      <c r="D15" s="7" t="s">
        <v>961</v>
      </c>
      <c r="E15" s="7" t="s">
        <v>962</v>
      </c>
      <c r="F15" s="8">
        <v>2025.0</v>
      </c>
      <c r="G15" s="7" t="s">
        <v>963</v>
      </c>
      <c r="H15" s="8">
        <v>35.0</v>
      </c>
      <c r="I15" s="8">
        <v>8.0</v>
      </c>
      <c r="J15" s="7"/>
      <c r="K15" s="8">
        <v>1121.0</v>
      </c>
      <c r="L15" s="8">
        <v>1147.0</v>
      </c>
      <c r="M15" s="8">
        <v>0.0</v>
      </c>
      <c r="N15" s="7" t="s">
        <v>964</v>
      </c>
      <c r="O15" s="9" t="s">
        <v>965</v>
      </c>
      <c r="P15" s="7" t="s">
        <v>966</v>
      </c>
      <c r="Q15" s="7" t="s">
        <v>967</v>
      </c>
      <c r="R15" s="7" t="s">
        <v>968</v>
      </c>
      <c r="S15" s="7" t="s">
        <v>969</v>
      </c>
      <c r="T15" s="7" t="s">
        <v>970</v>
      </c>
      <c r="U15" s="7"/>
      <c r="V15" s="7"/>
      <c r="W15" s="7"/>
      <c r="X15" s="7"/>
      <c r="Y15" s="7" t="s">
        <v>971</v>
      </c>
      <c r="Z15" s="7" t="s">
        <v>972</v>
      </c>
      <c r="AA15" s="7" t="s">
        <v>973</v>
      </c>
      <c r="AB15" s="7" t="s">
        <v>974</v>
      </c>
      <c r="AC15" s="7"/>
      <c r="AD15" s="7" t="s">
        <v>975</v>
      </c>
      <c r="AE15" s="7"/>
      <c r="AF15" s="7"/>
      <c r="AG15" s="7"/>
      <c r="AH15" s="7"/>
      <c r="AI15" s="7"/>
      <c r="AJ15" s="8">
        <v>2181940.0</v>
      </c>
      <c r="AK15" s="7"/>
      <c r="AL15" s="7" t="s">
        <v>976</v>
      </c>
      <c r="AM15" s="7"/>
      <c r="AN15" s="7" t="s">
        <v>84</v>
      </c>
      <c r="AO15" s="7" t="s">
        <v>977</v>
      </c>
      <c r="AP15" s="7" t="s">
        <v>128</v>
      </c>
      <c r="AQ15" s="7" t="s">
        <v>87</v>
      </c>
      <c r="AR15" s="7"/>
      <c r="AS15" s="7" t="s">
        <v>4</v>
      </c>
      <c r="AT15" s="10" t="s">
        <v>978</v>
      </c>
      <c r="AU15" s="7" t="str">
        <f t="shared" si="2"/>
        <v/>
      </c>
      <c r="AV15" s="7"/>
      <c r="AW15" s="7"/>
      <c r="AX15" s="7"/>
      <c r="AY15" s="7"/>
      <c r="AZ15" s="20" t="s">
        <v>2220</v>
      </c>
      <c r="BA15" s="20" t="s">
        <v>2220</v>
      </c>
    </row>
    <row r="16">
      <c r="A16" s="6">
        <v>57.0</v>
      </c>
      <c r="B16" s="7" t="s">
        <v>1138</v>
      </c>
      <c r="C16" s="7" t="s">
        <v>1139</v>
      </c>
      <c r="D16" s="7" t="s">
        <v>1140</v>
      </c>
      <c r="E16" s="7" t="s">
        <v>1141</v>
      </c>
      <c r="F16" s="8">
        <v>2025.0</v>
      </c>
      <c r="G16" s="7" t="s">
        <v>532</v>
      </c>
      <c r="H16" s="7"/>
      <c r="I16" s="7"/>
      <c r="J16" s="7"/>
      <c r="K16" s="8">
        <v>405.0</v>
      </c>
      <c r="L16" s="8">
        <v>413.0</v>
      </c>
      <c r="M16" s="8">
        <v>0.0</v>
      </c>
      <c r="N16" s="7" t="s">
        <v>1142</v>
      </c>
      <c r="O16" s="9" t="s">
        <v>1143</v>
      </c>
      <c r="P16" s="7" t="s">
        <v>1144</v>
      </c>
      <c r="Q16" s="7" t="s">
        <v>1145</v>
      </c>
      <c r="R16" s="7" t="s">
        <v>1146</v>
      </c>
      <c r="S16" s="7" t="s">
        <v>1147</v>
      </c>
      <c r="T16" s="7" t="s">
        <v>1148</v>
      </c>
      <c r="U16" s="7"/>
      <c r="V16" s="7"/>
      <c r="W16" s="7"/>
      <c r="X16" s="7"/>
      <c r="Y16" s="7" t="s">
        <v>1149</v>
      </c>
      <c r="Z16" s="7" t="s">
        <v>1150</v>
      </c>
      <c r="AA16" s="7" t="s">
        <v>1151</v>
      </c>
      <c r="AB16" s="7" t="s">
        <v>1152</v>
      </c>
      <c r="AC16" s="7"/>
      <c r="AD16" s="7" t="s">
        <v>78</v>
      </c>
      <c r="AE16" s="7" t="s">
        <v>696</v>
      </c>
      <c r="AF16" s="7" t="s">
        <v>697</v>
      </c>
      <c r="AG16" s="7" t="s">
        <v>698</v>
      </c>
      <c r="AH16" s="7" t="s">
        <v>699</v>
      </c>
      <c r="AI16" s="8">
        <v>213734.0</v>
      </c>
      <c r="AJ16" s="7" t="s">
        <v>546</v>
      </c>
      <c r="AK16" s="7" t="s">
        <v>700</v>
      </c>
      <c r="AL16" s="7"/>
      <c r="AM16" s="7"/>
      <c r="AN16" s="7" t="s">
        <v>84</v>
      </c>
      <c r="AO16" s="7" t="s">
        <v>548</v>
      </c>
      <c r="AP16" s="7" t="s">
        <v>86</v>
      </c>
      <c r="AQ16" s="7" t="s">
        <v>87</v>
      </c>
      <c r="AR16" s="7"/>
      <c r="AS16" s="7" t="s">
        <v>4</v>
      </c>
      <c r="AT16" s="10" t="s">
        <v>1153</v>
      </c>
      <c r="AU16" s="7" t="str">
        <f t="shared" si="2"/>
        <v/>
      </c>
      <c r="AV16" s="7"/>
      <c r="AW16" s="7"/>
      <c r="AX16" s="7"/>
      <c r="AY16" s="7"/>
      <c r="AZ16" s="20" t="s">
        <v>2220</v>
      </c>
      <c r="BA16" s="20" t="s">
        <v>2220</v>
      </c>
    </row>
    <row r="17">
      <c r="A17" s="6">
        <v>62.0</v>
      </c>
      <c r="B17" s="7" t="s">
        <v>1230</v>
      </c>
      <c r="C17" s="7" t="s">
        <v>1231</v>
      </c>
      <c r="D17" s="7" t="s">
        <v>1232</v>
      </c>
      <c r="E17" s="7" t="s">
        <v>1233</v>
      </c>
      <c r="F17" s="8">
        <v>2024.0</v>
      </c>
      <c r="G17" s="7" t="s">
        <v>363</v>
      </c>
      <c r="H17" s="8">
        <v>12.0</v>
      </c>
      <c r="I17" s="7"/>
      <c r="J17" s="7"/>
      <c r="K17" s="8">
        <v>37653.0</v>
      </c>
      <c r="L17" s="8">
        <v>37662.0</v>
      </c>
      <c r="M17" s="8">
        <v>6.0</v>
      </c>
      <c r="N17" s="7" t="s">
        <v>1234</v>
      </c>
      <c r="O17" s="9" t="s">
        <v>1235</v>
      </c>
      <c r="P17" s="7" t="s">
        <v>1236</v>
      </c>
      <c r="Q17" s="7" t="s">
        <v>1237</v>
      </c>
      <c r="R17" s="7" t="s">
        <v>1238</v>
      </c>
      <c r="S17" s="7" t="s">
        <v>1239</v>
      </c>
      <c r="T17" s="7" t="s">
        <v>1240</v>
      </c>
      <c r="U17" s="7"/>
      <c r="V17" s="7"/>
      <c r="W17" s="7"/>
      <c r="X17" s="7"/>
      <c r="Y17" s="7" t="s">
        <v>1241</v>
      </c>
      <c r="Z17" s="7" t="s">
        <v>1242</v>
      </c>
      <c r="AA17" s="7" t="s">
        <v>1243</v>
      </c>
      <c r="AB17" s="7" t="s">
        <v>1244</v>
      </c>
      <c r="AC17" s="7"/>
      <c r="AD17" s="7" t="s">
        <v>144</v>
      </c>
      <c r="AE17" s="7"/>
      <c r="AF17" s="7"/>
      <c r="AG17" s="7"/>
      <c r="AH17" s="7"/>
      <c r="AI17" s="7"/>
      <c r="AJ17" s="8">
        <v>2.1693536E7</v>
      </c>
      <c r="AK17" s="7"/>
      <c r="AL17" s="7"/>
      <c r="AM17" s="7"/>
      <c r="AN17" s="7" t="s">
        <v>84</v>
      </c>
      <c r="AO17" s="7" t="s">
        <v>363</v>
      </c>
      <c r="AP17" s="7" t="s">
        <v>128</v>
      </c>
      <c r="AQ17" s="7" t="s">
        <v>87</v>
      </c>
      <c r="AR17" s="7" t="s">
        <v>111</v>
      </c>
      <c r="AS17" s="7" t="s">
        <v>4</v>
      </c>
      <c r="AT17" s="10" t="s">
        <v>1245</v>
      </c>
      <c r="AU17" s="7" t="str">
        <f t="shared" si="2"/>
        <v/>
      </c>
      <c r="AV17" s="7"/>
      <c r="AW17" s="7"/>
      <c r="AX17" s="7"/>
      <c r="AY17" s="7"/>
      <c r="AZ17" s="20" t="s">
        <v>2220</v>
      </c>
      <c r="BA17" s="20" t="s">
        <v>2220</v>
      </c>
    </row>
    <row r="18">
      <c r="A18" s="6">
        <v>64.0</v>
      </c>
      <c r="B18" s="7" t="s">
        <v>1265</v>
      </c>
      <c r="C18" s="7" t="s">
        <v>1266</v>
      </c>
      <c r="D18" s="7" t="s">
        <v>1267</v>
      </c>
      <c r="E18" s="7" t="s">
        <v>1268</v>
      </c>
      <c r="F18" s="8">
        <v>2024.0</v>
      </c>
      <c r="G18" s="7" t="s">
        <v>1269</v>
      </c>
      <c r="H18" s="7"/>
      <c r="I18" s="7"/>
      <c r="J18" s="7"/>
      <c r="K18" s="7"/>
      <c r="L18" s="7"/>
      <c r="M18" s="8">
        <v>1.0</v>
      </c>
      <c r="N18" s="7" t="s">
        <v>1270</v>
      </c>
      <c r="O18" s="9" t="s">
        <v>1271</v>
      </c>
      <c r="P18" s="7" t="s">
        <v>1272</v>
      </c>
      <c r="Q18" s="7" t="s">
        <v>1273</v>
      </c>
      <c r="R18" s="7" t="s">
        <v>1274</v>
      </c>
      <c r="S18" s="7" t="s">
        <v>1275</v>
      </c>
      <c r="T18" s="7" t="s">
        <v>1276</v>
      </c>
      <c r="U18" s="7"/>
      <c r="V18" s="7"/>
      <c r="W18" s="7"/>
      <c r="X18" s="7"/>
      <c r="Y18" s="7" t="s">
        <v>1277</v>
      </c>
      <c r="Z18" s="7" t="s">
        <v>1278</v>
      </c>
      <c r="AA18" s="7" t="s">
        <v>1279</v>
      </c>
      <c r="AB18" s="7" t="s">
        <v>1280</v>
      </c>
      <c r="AC18" s="7"/>
      <c r="AD18" s="7" t="s">
        <v>144</v>
      </c>
      <c r="AE18" s="7" t="s">
        <v>1281</v>
      </c>
      <c r="AF18" s="7" t="s">
        <v>1282</v>
      </c>
      <c r="AG18" s="7" t="s">
        <v>1283</v>
      </c>
      <c r="AH18" s="7" t="s">
        <v>1284</v>
      </c>
      <c r="AI18" s="8">
        <v>202527.0</v>
      </c>
      <c r="AJ18" s="7"/>
      <c r="AK18" s="7" t="s">
        <v>1285</v>
      </c>
      <c r="AL18" s="7" t="s">
        <v>1286</v>
      </c>
      <c r="AM18" s="7"/>
      <c r="AN18" s="7" t="s">
        <v>84</v>
      </c>
      <c r="AO18" s="7" t="s">
        <v>1287</v>
      </c>
      <c r="AP18" s="7" t="s">
        <v>86</v>
      </c>
      <c r="AQ18" s="7" t="s">
        <v>87</v>
      </c>
      <c r="AR18" s="7"/>
      <c r="AS18" s="7" t="s">
        <v>4</v>
      </c>
      <c r="AT18" s="10" t="s">
        <v>1288</v>
      </c>
      <c r="AU18" s="7" t="str">
        <f t="shared" si="2"/>
        <v/>
      </c>
      <c r="AV18" s="7"/>
      <c r="AW18" s="7"/>
      <c r="AX18" s="7"/>
      <c r="AY18" s="7"/>
      <c r="AZ18" s="20" t="s">
        <v>2220</v>
      </c>
      <c r="BA18" s="20" t="s">
        <v>2220</v>
      </c>
    </row>
    <row r="19">
      <c r="A19" s="6">
        <v>67.0</v>
      </c>
      <c r="B19" s="7" t="s">
        <v>1329</v>
      </c>
      <c r="C19" s="7" t="s">
        <v>1330</v>
      </c>
      <c r="D19" s="7" t="s">
        <v>1331</v>
      </c>
      <c r="E19" s="7" t="s">
        <v>1332</v>
      </c>
      <c r="F19" s="8">
        <v>2025.0</v>
      </c>
      <c r="G19" s="7" t="s">
        <v>1333</v>
      </c>
      <c r="H19" s="7"/>
      <c r="I19" s="7"/>
      <c r="J19" s="7"/>
      <c r="K19" s="8">
        <v>326.0</v>
      </c>
      <c r="L19" s="8">
        <v>334.0</v>
      </c>
      <c r="M19" s="8">
        <v>0.0</v>
      </c>
      <c r="N19" s="7" t="s">
        <v>1334</v>
      </c>
      <c r="O19" s="9" t="s">
        <v>1335</v>
      </c>
      <c r="P19" s="7" t="s">
        <v>1336</v>
      </c>
      <c r="Q19" s="7" t="s">
        <v>1337</v>
      </c>
      <c r="R19" s="7" t="s">
        <v>1338</v>
      </c>
      <c r="S19" s="7" t="s">
        <v>1339</v>
      </c>
      <c r="T19" s="7" t="s">
        <v>1340</v>
      </c>
      <c r="U19" s="7"/>
      <c r="V19" s="7"/>
      <c r="W19" s="7"/>
      <c r="X19" s="7"/>
      <c r="Y19" s="7"/>
      <c r="Z19" s="7"/>
      <c r="AA19" s="7" t="s">
        <v>1341</v>
      </c>
      <c r="AB19" s="7"/>
      <c r="AC19" s="7" t="s">
        <v>1342</v>
      </c>
      <c r="AD19" s="7" t="s">
        <v>144</v>
      </c>
      <c r="AE19" s="7" t="s">
        <v>1343</v>
      </c>
      <c r="AF19" s="7" t="s">
        <v>1344</v>
      </c>
      <c r="AG19" s="7" t="s">
        <v>1345</v>
      </c>
      <c r="AH19" s="7" t="s">
        <v>1346</v>
      </c>
      <c r="AI19" s="8">
        <v>217733.0</v>
      </c>
      <c r="AJ19" s="7"/>
      <c r="AK19" s="7" t="s">
        <v>1347</v>
      </c>
      <c r="AL19" s="7"/>
      <c r="AM19" s="7"/>
      <c r="AN19" s="7" t="s">
        <v>84</v>
      </c>
      <c r="AO19" s="7" t="s">
        <v>1348</v>
      </c>
      <c r="AP19" s="7" t="s">
        <v>86</v>
      </c>
      <c r="AQ19" s="7" t="s">
        <v>87</v>
      </c>
      <c r="AR19" s="7"/>
      <c r="AS19" s="7" t="s">
        <v>4</v>
      </c>
      <c r="AT19" s="10" t="s">
        <v>1349</v>
      </c>
      <c r="AU19" s="7" t="str">
        <f t="shared" si="2"/>
        <v/>
      </c>
      <c r="AV19" s="7"/>
      <c r="AW19" s="7"/>
      <c r="AX19" s="7"/>
      <c r="AY19" s="7"/>
      <c r="AZ19" s="20" t="s">
        <v>2220</v>
      </c>
      <c r="BA19" s="20" t="s">
        <v>2220</v>
      </c>
    </row>
    <row r="20">
      <c r="A20" s="6">
        <v>70.0</v>
      </c>
      <c r="B20" s="7" t="s">
        <v>1385</v>
      </c>
      <c r="C20" s="7" t="s">
        <v>1386</v>
      </c>
      <c r="D20" s="7" t="s">
        <v>1387</v>
      </c>
      <c r="E20" s="7" t="s">
        <v>1388</v>
      </c>
      <c r="F20" s="8">
        <v>2025.0</v>
      </c>
      <c r="G20" s="7" t="s">
        <v>1389</v>
      </c>
      <c r="H20" s="7"/>
      <c r="I20" s="7"/>
      <c r="J20" s="7"/>
      <c r="K20" s="8">
        <v>786.0</v>
      </c>
      <c r="L20" s="8">
        <v>787.0</v>
      </c>
      <c r="M20" s="8">
        <v>0.0</v>
      </c>
      <c r="N20" s="7" t="s">
        <v>1390</v>
      </c>
      <c r="O20" s="9" t="s">
        <v>1391</v>
      </c>
      <c r="P20" s="7" t="s">
        <v>1392</v>
      </c>
      <c r="Q20" s="7" t="s">
        <v>1393</v>
      </c>
      <c r="R20" s="7" t="s">
        <v>1394</v>
      </c>
      <c r="S20" s="7" t="s">
        <v>1395</v>
      </c>
      <c r="T20" s="7" t="s">
        <v>1396</v>
      </c>
      <c r="U20" s="7"/>
      <c r="V20" s="7"/>
      <c r="W20" s="7"/>
      <c r="X20" s="7"/>
      <c r="Y20" s="7" t="s">
        <v>1397</v>
      </c>
      <c r="Z20" s="7" t="s">
        <v>1398</v>
      </c>
      <c r="AA20" s="7" t="s">
        <v>1399</v>
      </c>
      <c r="AB20" s="7" t="s">
        <v>1400</v>
      </c>
      <c r="AC20" s="7"/>
      <c r="AD20" s="7" t="s">
        <v>144</v>
      </c>
      <c r="AE20" s="7"/>
      <c r="AF20" s="7" t="s">
        <v>1401</v>
      </c>
      <c r="AG20" s="7" t="s">
        <v>1402</v>
      </c>
      <c r="AH20" s="7" t="s">
        <v>1403</v>
      </c>
      <c r="AI20" s="8">
        <v>214555.0</v>
      </c>
      <c r="AJ20" s="7"/>
      <c r="AK20" s="7" t="s">
        <v>1404</v>
      </c>
      <c r="AL20" s="7"/>
      <c r="AM20" s="7"/>
      <c r="AN20" s="7" t="s">
        <v>84</v>
      </c>
      <c r="AO20" s="7" t="s">
        <v>1405</v>
      </c>
      <c r="AP20" s="7" t="s">
        <v>86</v>
      </c>
      <c r="AQ20" s="7" t="s">
        <v>87</v>
      </c>
      <c r="AR20" s="7"/>
      <c r="AS20" s="7" t="s">
        <v>4</v>
      </c>
      <c r="AT20" s="10" t="s">
        <v>1406</v>
      </c>
      <c r="AU20" s="7" t="str">
        <f t="shared" si="2"/>
        <v/>
      </c>
      <c r="AV20" s="7"/>
      <c r="AW20" s="7"/>
      <c r="AX20" s="7"/>
      <c r="AY20" s="7"/>
      <c r="AZ20" s="20" t="s">
        <v>2220</v>
      </c>
      <c r="BA20" s="20" t="s">
        <v>2220</v>
      </c>
    </row>
    <row r="21">
      <c r="A21" s="6">
        <v>73.0</v>
      </c>
      <c r="B21" s="7" t="s">
        <v>1450</v>
      </c>
      <c r="C21" s="7" t="s">
        <v>1451</v>
      </c>
      <c r="D21" s="7" t="s">
        <v>1452</v>
      </c>
      <c r="E21" s="7" t="s">
        <v>1453</v>
      </c>
      <c r="F21" s="8">
        <v>2026.0</v>
      </c>
      <c r="G21" s="7" t="s">
        <v>832</v>
      </c>
      <c r="H21" s="8">
        <v>29.0</v>
      </c>
      <c r="I21" s="8">
        <v>1.0</v>
      </c>
      <c r="J21" s="8">
        <v>7.0</v>
      </c>
      <c r="K21" s="7"/>
      <c r="L21" s="7"/>
      <c r="M21" s="8">
        <v>0.0</v>
      </c>
      <c r="N21" s="7" t="s">
        <v>1454</v>
      </c>
      <c r="O21" s="9" t="s">
        <v>1455</v>
      </c>
      <c r="P21" s="7" t="s">
        <v>1456</v>
      </c>
      <c r="Q21" s="7" t="s">
        <v>1457</v>
      </c>
      <c r="R21" s="7" t="s">
        <v>1458</v>
      </c>
      <c r="S21" s="7" t="s">
        <v>1459</v>
      </c>
      <c r="T21" s="7" t="s">
        <v>1460</v>
      </c>
      <c r="U21" s="7"/>
      <c r="V21" s="7"/>
      <c r="W21" s="7"/>
      <c r="X21" s="7"/>
      <c r="Y21" s="7" t="s">
        <v>1461</v>
      </c>
      <c r="Z21" s="7" t="s">
        <v>1462</v>
      </c>
      <c r="AA21" s="7" t="s">
        <v>1463</v>
      </c>
      <c r="AB21" s="7" t="s">
        <v>1464</v>
      </c>
      <c r="AC21" s="7"/>
      <c r="AD21" s="7" t="s">
        <v>509</v>
      </c>
      <c r="AE21" s="7"/>
      <c r="AF21" s="7"/>
      <c r="AG21" s="7"/>
      <c r="AH21" s="7"/>
      <c r="AI21" s="7"/>
      <c r="AJ21" s="7" t="s">
        <v>844</v>
      </c>
      <c r="AK21" s="7"/>
      <c r="AL21" s="7"/>
      <c r="AM21" s="7"/>
      <c r="AN21" s="7" t="s">
        <v>84</v>
      </c>
      <c r="AO21" s="7" t="s">
        <v>832</v>
      </c>
      <c r="AP21" s="7" t="s">
        <v>128</v>
      </c>
      <c r="AQ21" s="7" t="s">
        <v>87</v>
      </c>
      <c r="AR21" s="7"/>
      <c r="AS21" s="7" t="s">
        <v>4</v>
      </c>
      <c r="AT21" s="10" t="s">
        <v>1465</v>
      </c>
      <c r="AU21" s="7" t="str">
        <f t="shared" si="2"/>
        <v/>
      </c>
      <c r="AV21" s="7"/>
      <c r="AW21" s="7"/>
      <c r="AX21" s="7"/>
      <c r="AY21" s="7"/>
      <c r="AZ21" s="20" t="s">
        <v>2220</v>
      </c>
      <c r="BA21" s="20" t="s">
        <v>2220</v>
      </c>
    </row>
    <row r="22">
      <c r="A22" s="33">
        <v>75.0</v>
      </c>
      <c r="B22" s="34" t="s">
        <v>1488</v>
      </c>
      <c r="C22" s="34" t="s">
        <v>1489</v>
      </c>
      <c r="D22" s="34" t="s">
        <v>1490</v>
      </c>
      <c r="E22" s="34" t="s">
        <v>1491</v>
      </c>
      <c r="F22" s="35">
        <v>2025.0</v>
      </c>
      <c r="G22" s="34" t="s">
        <v>1492</v>
      </c>
      <c r="H22" s="34"/>
      <c r="I22" s="34"/>
      <c r="J22" s="34"/>
      <c r="K22" s="35">
        <v>176.0</v>
      </c>
      <c r="L22" s="35">
        <v>188.0</v>
      </c>
      <c r="M22" s="35">
        <v>0.0</v>
      </c>
      <c r="N22" s="34" t="s">
        <v>1493</v>
      </c>
      <c r="O22" s="36" t="s">
        <v>1494</v>
      </c>
      <c r="P22" s="34" t="s">
        <v>1495</v>
      </c>
      <c r="Q22" s="34" t="s">
        <v>1496</v>
      </c>
      <c r="R22" s="34" t="s">
        <v>1497</v>
      </c>
      <c r="S22" s="34" t="s">
        <v>1498</v>
      </c>
      <c r="T22" s="34" t="s">
        <v>1499</v>
      </c>
      <c r="U22" s="34"/>
      <c r="V22" s="34"/>
      <c r="W22" s="34"/>
      <c r="X22" s="34"/>
      <c r="Y22" s="34" t="s">
        <v>1500</v>
      </c>
      <c r="Z22" s="34" t="s">
        <v>1501</v>
      </c>
      <c r="AA22" s="34" t="s">
        <v>1502</v>
      </c>
      <c r="AB22" s="34" t="s">
        <v>1503</v>
      </c>
      <c r="AC22" s="34"/>
      <c r="AD22" s="34" t="s">
        <v>1504</v>
      </c>
      <c r="AE22" s="34"/>
      <c r="AF22" s="34" t="s">
        <v>1505</v>
      </c>
      <c r="AG22" s="34" t="s">
        <v>1402</v>
      </c>
      <c r="AH22" s="34" t="s">
        <v>1403</v>
      </c>
      <c r="AI22" s="35">
        <v>213332.0</v>
      </c>
      <c r="AJ22" s="35">
        <v>2.6939177E7</v>
      </c>
      <c r="AK22" s="34" t="s">
        <v>1506</v>
      </c>
      <c r="AL22" s="34"/>
      <c r="AM22" s="34"/>
      <c r="AN22" s="34" t="s">
        <v>84</v>
      </c>
      <c r="AO22" s="34" t="s">
        <v>1507</v>
      </c>
      <c r="AP22" s="34" t="s">
        <v>86</v>
      </c>
      <c r="AQ22" s="34" t="s">
        <v>87</v>
      </c>
      <c r="AR22" s="34"/>
      <c r="AS22" s="7" t="s">
        <v>4</v>
      </c>
      <c r="AT22" s="10" t="s">
        <v>527</v>
      </c>
      <c r="AU22" s="7" t="str">
        <f t="shared" si="2"/>
        <v/>
      </c>
      <c r="AV22" s="7"/>
      <c r="AW22" s="20"/>
      <c r="AX22" s="7"/>
      <c r="AY22" s="7"/>
      <c r="AZ22" s="20" t="s">
        <v>2220</v>
      </c>
      <c r="BA22" s="20" t="s">
        <v>2220</v>
      </c>
    </row>
    <row r="23">
      <c r="A23" s="33">
        <v>80.0</v>
      </c>
      <c r="B23" s="34" t="s">
        <v>1567</v>
      </c>
      <c r="C23" s="34" t="s">
        <v>1568</v>
      </c>
      <c r="D23" s="34" t="s">
        <v>1569</v>
      </c>
      <c r="E23" s="34" t="s">
        <v>1570</v>
      </c>
      <c r="F23" s="35">
        <v>2026.0</v>
      </c>
      <c r="G23" s="34" t="s">
        <v>1571</v>
      </c>
      <c r="H23" s="35">
        <v>33.0</v>
      </c>
      <c r="I23" s="35">
        <v>2.0</v>
      </c>
      <c r="J23" s="35">
        <v>43.0</v>
      </c>
      <c r="K23" s="34"/>
      <c r="L23" s="34"/>
      <c r="M23" s="35">
        <v>0.0</v>
      </c>
      <c r="N23" s="34" t="s">
        <v>1572</v>
      </c>
      <c r="O23" s="36" t="s">
        <v>1573</v>
      </c>
      <c r="P23" s="34" t="s">
        <v>1574</v>
      </c>
      <c r="Q23" s="34" t="s">
        <v>1575</v>
      </c>
      <c r="R23" s="34" t="s">
        <v>1576</v>
      </c>
      <c r="S23" s="34" t="s">
        <v>1577</v>
      </c>
      <c r="T23" s="34" t="s">
        <v>1578</v>
      </c>
      <c r="U23" s="34"/>
      <c r="V23" s="34"/>
      <c r="W23" s="34"/>
      <c r="X23" s="34"/>
      <c r="Y23" s="34" t="s">
        <v>1579</v>
      </c>
      <c r="Z23" s="34" t="s">
        <v>1580</v>
      </c>
      <c r="AA23" s="34" t="s">
        <v>1581</v>
      </c>
      <c r="AB23" s="34" t="s">
        <v>1582</v>
      </c>
      <c r="AC23" s="34"/>
      <c r="AD23" s="34" t="s">
        <v>509</v>
      </c>
      <c r="AE23" s="34"/>
      <c r="AF23" s="34"/>
      <c r="AG23" s="34"/>
      <c r="AH23" s="34"/>
      <c r="AI23" s="34"/>
      <c r="AJ23" s="35">
        <v>9288910.0</v>
      </c>
      <c r="AK23" s="34"/>
      <c r="AL23" s="34" t="s">
        <v>1583</v>
      </c>
      <c r="AM23" s="34"/>
      <c r="AN23" s="34" t="s">
        <v>84</v>
      </c>
      <c r="AO23" s="34" t="s">
        <v>1584</v>
      </c>
      <c r="AP23" s="34" t="s">
        <v>128</v>
      </c>
      <c r="AQ23" s="34" t="s">
        <v>87</v>
      </c>
      <c r="AR23" s="34"/>
      <c r="AS23" s="7" t="s">
        <v>4</v>
      </c>
      <c r="AT23" s="10" t="s">
        <v>567</v>
      </c>
      <c r="AU23" s="7" t="str">
        <f t="shared" si="2"/>
        <v/>
      </c>
      <c r="AV23" s="20"/>
      <c r="AW23" s="7"/>
      <c r="AX23" s="20"/>
      <c r="AY23" s="7"/>
      <c r="AZ23" s="2" t="s">
        <v>2220</v>
      </c>
      <c r="BA23" s="2" t="s">
        <v>2220</v>
      </c>
    </row>
    <row r="24">
      <c r="A24" s="33">
        <v>81.0</v>
      </c>
      <c r="B24" s="34" t="s">
        <v>1586</v>
      </c>
      <c r="C24" s="34" t="s">
        <v>1587</v>
      </c>
      <c r="D24" s="34" t="s">
        <v>1588</v>
      </c>
      <c r="E24" s="34" t="s">
        <v>1589</v>
      </c>
      <c r="F24" s="35">
        <v>2025.0</v>
      </c>
      <c r="G24" s="34" t="s">
        <v>1590</v>
      </c>
      <c r="H24" s="35">
        <v>35.0</v>
      </c>
      <c r="I24" s="35">
        <v>1.0</v>
      </c>
      <c r="J24" s="35">
        <v>15.0</v>
      </c>
      <c r="K24" s="34"/>
      <c r="L24" s="34"/>
      <c r="M24" s="35">
        <v>3.0</v>
      </c>
      <c r="N24" s="34" t="s">
        <v>1591</v>
      </c>
      <c r="O24" s="36" t="s">
        <v>1592</v>
      </c>
      <c r="P24" s="34" t="s">
        <v>1593</v>
      </c>
      <c r="Q24" s="34" t="s">
        <v>1594</v>
      </c>
      <c r="R24" s="34" t="s">
        <v>1595</v>
      </c>
      <c r="S24" s="34" t="s">
        <v>1596</v>
      </c>
      <c r="T24" s="34" t="s">
        <v>1597</v>
      </c>
      <c r="U24" s="34"/>
      <c r="V24" s="34"/>
      <c r="W24" s="34"/>
      <c r="X24" s="34"/>
      <c r="Y24" s="34"/>
      <c r="Z24" s="34"/>
      <c r="AA24" s="34" t="s">
        <v>1598</v>
      </c>
      <c r="AB24" s="34" t="s">
        <v>1599</v>
      </c>
      <c r="AC24" s="34"/>
      <c r="AD24" s="34" t="s">
        <v>222</v>
      </c>
      <c r="AE24" s="34"/>
      <c r="AF24" s="34"/>
      <c r="AG24" s="34"/>
      <c r="AH24" s="34"/>
      <c r="AI24" s="34"/>
      <c r="AJ24" s="34" t="s">
        <v>1600</v>
      </c>
      <c r="AK24" s="34"/>
      <c r="AL24" s="34" t="s">
        <v>1601</v>
      </c>
      <c r="AM24" s="34"/>
      <c r="AN24" s="34" t="s">
        <v>84</v>
      </c>
      <c r="AO24" s="34" t="s">
        <v>1602</v>
      </c>
      <c r="AP24" s="34" t="s">
        <v>128</v>
      </c>
      <c r="AQ24" s="34" t="s">
        <v>87</v>
      </c>
      <c r="AR24" s="34"/>
      <c r="AS24" s="7" t="s">
        <v>4</v>
      </c>
      <c r="AT24" s="10" t="s">
        <v>587</v>
      </c>
      <c r="AU24" s="7" t="str">
        <f t="shared" si="2"/>
        <v/>
      </c>
      <c r="AV24" s="7"/>
      <c r="AW24" s="7"/>
      <c r="AX24" s="20"/>
      <c r="AY24" s="7"/>
      <c r="AZ24" s="20" t="s">
        <v>2220</v>
      </c>
      <c r="BA24" s="20" t="s">
        <v>2220</v>
      </c>
    </row>
    <row r="25">
      <c r="A25" s="33">
        <v>82.0</v>
      </c>
      <c r="B25" s="34" t="s">
        <v>1604</v>
      </c>
      <c r="C25" s="34" t="s">
        <v>1605</v>
      </c>
      <c r="D25" s="34" t="s">
        <v>1606</v>
      </c>
      <c r="E25" s="34" t="s">
        <v>1607</v>
      </c>
      <c r="F25" s="35">
        <v>2025.0</v>
      </c>
      <c r="G25" s="34" t="s">
        <v>1608</v>
      </c>
      <c r="H25" s="34"/>
      <c r="I25" s="34"/>
      <c r="J25" s="34"/>
      <c r="K25" s="35">
        <v>1244.0</v>
      </c>
      <c r="L25" s="35">
        <v>1253.0</v>
      </c>
      <c r="M25" s="35">
        <v>0.0</v>
      </c>
      <c r="N25" s="34" t="s">
        <v>1609</v>
      </c>
      <c r="O25" s="36" t="s">
        <v>1610</v>
      </c>
      <c r="P25" s="34" t="s">
        <v>1611</v>
      </c>
      <c r="Q25" s="34" t="s">
        <v>1612</v>
      </c>
      <c r="R25" s="34" t="s">
        <v>1613</v>
      </c>
      <c r="S25" s="34" t="s">
        <v>1614</v>
      </c>
      <c r="T25" s="34" t="s">
        <v>1615</v>
      </c>
      <c r="U25" s="34"/>
      <c r="V25" s="34"/>
      <c r="W25" s="34"/>
      <c r="X25" s="34"/>
      <c r="Y25" s="34"/>
      <c r="Z25" s="34"/>
      <c r="AA25" s="34" t="s">
        <v>1616</v>
      </c>
      <c r="AB25" s="34" t="s">
        <v>1617</v>
      </c>
      <c r="AC25" s="34" t="s">
        <v>1618</v>
      </c>
      <c r="AD25" s="34" t="s">
        <v>144</v>
      </c>
      <c r="AE25" s="34"/>
      <c r="AF25" s="34" t="s">
        <v>1619</v>
      </c>
      <c r="AG25" s="34" t="s">
        <v>1620</v>
      </c>
      <c r="AH25" s="34" t="s">
        <v>1621</v>
      </c>
      <c r="AI25" s="35">
        <v>211715.0</v>
      </c>
      <c r="AJ25" s="34"/>
      <c r="AK25" s="34" t="s">
        <v>1622</v>
      </c>
      <c r="AL25" s="34"/>
      <c r="AM25" s="34"/>
      <c r="AN25" s="34" t="s">
        <v>84</v>
      </c>
      <c r="AO25" s="34" t="s">
        <v>1623</v>
      </c>
      <c r="AP25" s="34" t="s">
        <v>86</v>
      </c>
      <c r="AQ25" s="34" t="s">
        <v>87</v>
      </c>
      <c r="AR25" s="34"/>
      <c r="AS25" s="7" t="s">
        <v>4</v>
      </c>
      <c r="AT25" s="10" t="s">
        <v>605</v>
      </c>
      <c r="AU25" s="7" t="str">
        <f t="shared" si="2"/>
        <v/>
      </c>
      <c r="AV25" s="7"/>
      <c r="AW25" s="7"/>
      <c r="AX25" s="20"/>
      <c r="AY25" s="20"/>
      <c r="AZ25" s="20" t="s">
        <v>2220</v>
      </c>
      <c r="BA25" s="20" t="s">
        <v>2220</v>
      </c>
    </row>
    <row r="26">
      <c r="A26" s="33">
        <v>83.0</v>
      </c>
      <c r="B26" s="34" t="s">
        <v>1625</v>
      </c>
      <c r="C26" s="34" t="s">
        <v>1626</v>
      </c>
      <c r="D26" s="34" t="s">
        <v>1627</v>
      </c>
      <c r="E26" s="34" t="s">
        <v>1628</v>
      </c>
      <c r="F26" s="35">
        <v>2024.0</v>
      </c>
      <c r="G26" s="34" t="s">
        <v>884</v>
      </c>
      <c r="H26" s="34"/>
      <c r="I26" s="34"/>
      <c r="J26" s="34"/>
      <c r="K26" s="35">
        <v>689.0</v>
      </c>
      <c r="L26" s="35">
        <v>700.0</v>
      </c>
      <c r="M26" s="35">
        <v>0.0</v>
      </c>
      <c r="N26" s="34" t="s">
        <v>1629</v>
      </c>
      <c r="O26" s="36" t="s">
        <v>1630</v>
      </c>
      <c r="P26" s="34" t="s">
        <v>1631</v>
      </c>
      <c r="Q26" s="34" t="s">
        <v>1632</v>
      </c>
      <c r="R26" s="34" t="s">
        <v>1633</v>
      </c>
      <c r="S26" s="34" t="s">
        <v>1634</v>
      </c>
      <c r="T26" s="34" t="s">
        <v>1635</v>
      </c>
      <c r="U26" s="34"/>
      <c r="V26" s="34"/>
      <c r="W26" s="34"/>
      <c r="X26" s="34"/>
      <c r="Y26" s="34"/>
      <c r="Z26" s="34"/>
      <c r="AA26" s="34" t="s">
        <v>1636</v>
      </c>
      <c r="AB26" s="34"/>
      <c r="AC26" s="34"/>
      <c r="AD26" s="34" t="s">
        <v>144</v>
      </c>
      <c r="AE26" s="34" t="s">
        <v>896</v>
      </c>
      <c r="AF26" s="34" t="s">
        <v>897</v>
      </c>
      <c r="AG26" s="34" t="s">
        <v>898</v>
      </c>
      <c r="AH26" s="34" t="s">
        <v>899</v>
      </c>
      <c r="AI26" s="35">
        <v>205391.0</v>
      </c>
      <c r="AJ26" s="34"/>
      <c r="AK26" s="34" t="s">
        <v>900</v>
      </c>
      <c r="AL26" s="34"/>
      <c r="AM26" s="34"/>
      <c r="AN26" s="34" t="s">
        <v>84</v>
      </c>
      <c r="AO26" s="34" t="s">
        <v>901</v>
      </c>
      <c r="AP26" s="34" t="s">
        <v>86</v>
      </c>
      <c r="AQ26" s="34" t="s">
        <v>87</v>
      </c>
      <c r="AR26" s="34"/>
      <c r="AS26" s="7" t="s">
        <v>4</v>
      </c>
      <c r="AT26" s="10" t="s">
        <v>627</v>
      </c>
      <c r="AU26" s="7" t="str">
        <f t="shared" si="2"/>
        <v/>
      </c>
      <c r="AV26" s="7"/>
      <c r="AW26" s="7"/>
      <c r="AX26" s="20"/>
      <c r="AY26" s="7"/>
      <c r="AZ26" s="20" t="s">
        <v>2220</v>
      </c>
      <c r="BA26" s="20" t="s">
        <v>2220</v>
      </c>
    </row>
    <row r="27">
      <c r="A27" s="50">
        <v>84.0</v>
      </c>
      <c r="B27" s="51" t="s">
        <v>1638</v>
      </c>
      <c r="C27" s="51" t="s">
        <v>1639</v>
      </c>
      <c r="D27" s="51" t="s">
        <v>1640</v>
      </c>
      <c r="E27" s="51" t="s">
        <v>1641</v>
      </c>
      <c r="F27" s="52">
        <v>2025.0</v>
      </c>
      <c r="G27" s="51" t="s">
        <v>759</v>
      </c>
      <c r="H27" s="51" t="s">
        <v>1642</v>
      </c>
      <c r="I27" s="51"/>
      <c r="J27" s="51"/>
      <c r="K27" s="52">
        <v>161.0</v>
      </c>
      <c r="L27" s="52">
        <v>174.0</v>
      </c>
      <c r="M27" s="52">
        <v>0.0</v>
      </c>
      <c r="N27" s="51" t="s">
        <v>1643</v>
      </c>
      <c r="O27" s="53" t="s">
        <v>1644</v>
      </c>
      <c r="P27" s="51" t="s">
        <v>1645</v>
      </c>
      <c r="Q27" s="51" t="s">
        <v>1646</v>
      </c>
      <c r="R27" s="51" t="s">
        <v>1647</v>
      </c>
      <c r="S27" s="51" t="s">
        <v>1648</v>
      </c>
      <c r="T27" s="51" t="s">
        <v>1649</v>
      </c>
      <c r="U27" s="51"/>
      <c r="V27" s="51"/>
      <c r="W27" s="51"/>
      <c r="X27" s="51"/>
      <c r="Y27" s="51" t="s">
        <v>1650</v>
      </c>
      <c r="Z27" s="51" t="s">
        <v>1651</v>
      </c>
      <c r="AA27" s="51" t="s">
        <v>1652</v>
      </c>
      <c r="AB27" s="51" t="s">
        <v>1653</v>
      </c>
      <c r="AC27" s="51" t="s">
        <v>770</v>
      </c>
      <c r="AD27" s="51" t="s">
        <v>175</v>
      </c>
      <c r="AE27" s="51"/>
      <c r="AF27" s="51" t="s">
        <v>1654</v>
      </c>
      <c r="AG27" s="51" t="s">
        <v>1655</v>
      </c>
      <c r="AH27" s="51" t="s">
        <v>1656</v>
      </c>
      <c r="AI27" s="52">
        <v>337239.0</v>
      </c>
      <c r="AJ27" s="52">
        <v>2.367337E7</v>
      </c>
      <c r="AK27" s="51" t="s">
        <v>1657</v>
      </c>
      <c r="AL27" s="51"/>
      <c r="AM27" s="51"/>
      <c r="AN27" s="51" t="s">
        <v>84</v>
      </c>
      <c r="AO27" s="51" t="s">
        <v>775</v>
      </c>
      <c r="AP27" s="51" t="s">
        <v>86</v>
      </c>
      <c r="AQ27" s="51" t="s">
        <v>87</v>
      </c>
      <c r="AR27" s="51"/>
      <c r="AS27" s="22"/>
      <c r="AT27" s="22"/>
      <c r="AU27" s="7"/>
      <c r="AZ27" s="2" t="s">
        <v>2220</v>
      </c>
      <c r="BA27" s="2" t="s">
        <v>2220</v>
      </c>
    </row>
    <row r="28">
      <c r="A28" s="33">
        <v>87.0</v>
      </c>
      <c r="B28" s="34" t="s">
        <v>1698</v>
      </c>
      <c r="C28" s="34" t="s">
        <v>1699</v>
      </c>
      <c r="D28" s="34" t="s">
        <v>1700</v>
      </c>
      <c r="E28" s="34" t="s">
        <v>1701</v>
      </c>
      <c r="F28" s="35">
        <v>2025.0</v>
      </c>
      <c r="G28" s="34" t="s">
        <v>1702</v>
      </c>
      <c r="H28" s="34"/>
      <c r="I28" s="34"/>
      <c r="J28" s="34"/>
      <c r="K28" s="35">
        <v>335.0</v>
      </c>
      <c r="L28" s="35">
        <v>340.0</v>
      </c>
      <c r="M28" s="35">
        <v>1.0</v>
      </c>
      <c r="N28" s="34" t="s">
        <v>1703</v>
      </c>
      <c r="O28" s="36" t="s">
        <v>1704</v>
      </c>
      <c r="P28" s="34" t="s">
        <v>1705</v>
      </c>
      <c r="Q28" s="34" t="s">
        <v>1706</v>
      </c>
      <c r="R28" s="34" t="s">
        <v>1707</v>
      </c>
      <c r="S28" s="34" t="s">
        <v>1708</v>
      </c>
      <c r="T28" s="34" t="s">
        <v>1709</v>
      </c>
      <c r="U28" s="34"/>
      <c r="V28" s="34"/>
      <c r="W28" s="34"/>
      <c r="X28" s="34"/>
      <c r="Y28" s="34"/>
      <c r="Z28" s="34"/>
      <c r="AA28" s="34" t="s">
        <v>1710</v>
      </c>
      <c r="AB28" s="34" t="s">
        <v>1711</v>
      </c>
      <c r="AC28" s="34"/>
      <c r="AD28" s="34" t="s">
        <v>144</v>
      </c>
      <c r="AE28" s="34" t="s">
        <v>1712</v>
      </c>
      <c r="AF28" s="34" t="s">
        <v>1713</v>
      </c>
      <c r="AG28" s="34" t="s">
        <v>1714</v>
      </c>
      <c r="AH28" s="34" t="s">
        <v>455</v>
      </c>
      <c r="AI28" s="35">
        <v>209023.0</v>
      </c>
      <c r="AJ28" s="34"/>
      <c r="AK28" s="34" t="s">
        <v>1715</v>
      </c>
      <c r="AL28" s="34"/>
      <c r="AM28" s="34"/>
      <c r="AN28" s="34" t="s">
        <v>84</v>
      </c>
      <c r="AO28" s="34" t="s">
        <v>1716</v>
      </c>
      <c r="AP28" s="34" t="s">
        <v>86</v>
      </c>
      <c r="AQ28" s="34" t="s">
        <v>87</v>
      </c>
      <c r="AR28" s="34"/>
      <c r="AS28" s="22"/>
      <c r="AT28" s="22"/>
      <c r="AU28" s="7" t="str">
        <f t="shared" ref="AU28:AU30" si="3">IF(COUNTIF($E$2:$E$114, E28) &gt; 1, "X", "")</f>
        <v/>
      </c>
      <c r="AZ28" s="2" t="s">
        <v>2220</v>
      </c>
      <c r="BA28" s="2" t="s">
        <v>2220</v>
      </c>
    </row>
    <row r="29">
      <c r="A29" s="33">
        <v>96.0</v>
      </c>
      <c r="B29" s="34" t="s">
        <v>1834</v>
      </c>
      <c r="C29" s="34" t="s">
        <v>1835</v>
      </c>
      <c r="D29" s="34" t="s">
        <v>1836</v>
      </c>
      <c r="E29" s="34" t="s">
        <v>1837</v>
      </c>
      <c r="F29" s="35">
        <v>2024.0</v>
      </c>
      <c r="G29" s="34" t="s">
        <v>186</v>
      </c>
      <c r="H29" s="34"/>
      <c r="I29" s="34"/>
      <c r="J29" s="34"/>
      <c r="K29" s="35">
        <v>430.0</v>
      </c>
      <c r="L29" s="35">
        <v>442.0</v>
      </c>
      <c r="M29" s="35">
        <v>3.0</v>
      </c>
      <c r="N29" s="34" t="s">
        <v>1838</v>
      </c>
      <c r="O29" s="36" t="s">
        <v>1839</v>
      </c>
      <c r="P29" s="34" t="s">
        <v>1840</v>
      </c>
      <c r="Q29" s="34" t="s">
        <v>1841</v>
      </c>
      <c r="R29" s="34" t="s">
        <v>1842</v>
      </c>
      <c r="S29" s="34" t="s">
        <v>1843</v>
      </c>
      <c r="T29" s="34" t="s">
        <v>1844</v>
      </c>
      <c r="U29" s="34"/>
      <c r="V29" s="34"/>
      <c r="W29" s="34"/>
      <c r="X29" s="34"/>
      <c r="Y29" s="34" t="s">
        <v>1845</v>
      </c>
      <c r="Z29" s="34" t="s">
        <v>1846</v>
      </c>
      <c r="AA29" s="34" t="s">
        <v>1847</v>
      </c>
      <c r="AB29" s="34" t="s">
        <v>1848</v>
      </c>
      <c r="AC29" s="34"/>
      <c r="AD29" s="34" t="s">
        <v>198</v>
      </c>
      <c r="AE29" s="34" t="s">
        <v>199</v>
      </c>
      <c r="AF29" s="34" t="s">
        <v>200</v>
      </c>
      <c r="AG29" s="34" t="s">
        <v>201</v>
      </c>
      <c r="AH29" s="34" t="s">
        <v>202</v>
      </c>
      <c r="AI29" s="35">
        <v>204421.0</v>
      </c>
      <c r="AJ29" s="34"/>
      <c r="AK29" s="34" t="s">
        <v>203</v>
      </c>
      <c r="AL29" s="34"/>
      <c r="AM29" s="34"/>
      <c r="AN29" s="34" t="s">
        <v>84</v>
      </c>
      <c r="AO29" s="34" t="s">
        <v>204</v>
      </c>
      <c r="AP29" s="34" t="s">
        <v>86</v>
      </c>
      <c r="AQ29" s="34" t="s">
        <v>87</v>
      </c>
      <c r="AR29" s="34" t="s">
        <v>395</v>
      </c>
      <c r="AS29" s="7" t="s">
        <v>4</v>
      </c>
      <c r="AT29" s="10" t="s">
        <v>701</v>
      </c>
      <c r="AU29" s="7" t="str">
        <f t="shared" si="3"/>
        <v/>
      </c>
      <c r="AV29" s="7"/>
      <c r="AW29" s="20"/>
      <c r="AX29" s="7"/>
      <c r="AY29" s="7"/>
      <c r="AZ29" s="20" t="s">
        <v>2220</v>
      </c>
      <c r="BA29" s="20" t="s">
        <v>2220</v>
      </c>
    </row>
    <row r="30">
      <c r="A30" s="33">
        <v>98.0</v>
      </c>
      <c r="B30" s="34" t="s">
        <v>1866</v>
      </c>
      <c r="C30" s="34" t="s">
        <v>1867</v>
      </c>
      <c r="D30" s="34" t="s">
        <v>1868</v>
      </c>
      <c r="E30" s="34" t="s">
        <v>1869</v>
      </c>
      <c r="F30" s="35">
        <v>2025.0</v>
      </c>
      <c r="G30" s="34" t="s">
        <v>211</v>
      </c>
      <c r="H30" s="34"/>
      <c r="I30" s="34"/>
      <c r="J30" s="34"/>
      <c r="K30" s="35">
        <v>331.0</v>
      </c>
      <c r="L30" s="35">
        <v>342.0</v>
      </c>
      <c r="M30" s="35">
        <v>0.0</v>
      </c>
      <c r="N30" s="34" t="s">
        <v>1870</v>
      </c>
      <c r="O30" s="36" t="s">
        <v>1871</v>
      </c>
      <c r="P30" s="34" t="s">
        <v>1872</v>
      </c>
      <c r="Q30" s="34" t="s">
        <v>1873</v>
      </c>
      <c r="R30" s="34" t="s">
        <v>1874</v>
      </c>
      <c r="S30" s="34" t="s">
        <v>1875</v>
      </c>
      <c r="T30" s="34" t="s">
        <v>1876</v>
      </c>
      <c r="U30" s="34"/>
      <c r="V30" s="34"/>
      <c r="W30" s="34"/>
      <c r="X30" s="34"/>
      <c r="Y30" s="34" t="s">
        <v>1877</v>
      </c>
      <c r="Z30" s="34" t="s">
        <v>1878</v>
      </c>
      <c r="AA30" s="34" t="s">
        <v>1879</v>
      </c>
      <c r="AB30" s="34" t="s">
        <v>1880</v>
      </c>
      <c r="AC30" s="34" t="s">
        <v>221</v>
      </c>
      <c r="AD30" s="34" t="s">
        <v>222</v>
      </c>
      <c r="AE30" s="34" t="s">
        <v>223</v>
      </c>
      <c r="AF30" s="34" t="s">
        <v>224</v>
      </c>
      <c r="AG30" s="34" t="s">
        <v>225</v>
      </c>
      <c r="AH30" s="34" t="s">
        <v>226</v>
      </c>
      <c r="AI30" s="35">
        <v>211130.0</v>
      </c>
      <c r="AJ30" s="35">
        <v>1.5397521E7</v>
      </c>
      <c r="AK30" s="34" t="s">
        <v>227</v>
      </c>
      <c r="AL30" s="34"/>
      <c r="AM30" s="34"/>
      <c r="AN30" s="34" t="s">
        <v>84</v>
      </c>
      <c r="AO30" s="34" t="s">
        <v>228</v>
      </c>
      <c r="AP30" s="34" t="s">
        <v>86</v>
      </c>
      <c r="AQ30" s="34" t="s">
        <v>87</v>
      </c>
      <c r="AR30" s="34" t="s">
        <v>205</v>
      </c>
      <c r="AS30" s="7" t="s">
        <v>4</v>
      </c>
      <c r="AT30" s="10" t="s">
        <v>718</v>
      </c>
      <c r="AU30" s="7" t="str">
        <f t="shared" si="3"/>
        <v/>
      </c>
      <c r="AV30" s="7"/>
      <c r="AW30" s="7"/>
      <c r="AX30" s="20"/>
      <c r="AY30" s="7"/>
      <c r="AZ30" s="20" t="s">
        <v>2220</v>
      </c>
      <c r="BA30" s="20" t="s">
        <v>2220</v>
      </c>
    </row>
    <row r="31">
      <c r="A31" s="50">
        <v>99.0</v>
      </c>
      <c r="B31" s="51" t="s">
        <v>1882</v>
      </c>
      <c r="C31" s="51" t="s">
        <v>1883</v>
      </c>
      <c r="D31" s="51" t="s">
        <v>1884</v>
      </c>
      <c r="E31" s="51" t="s">
        <v>1885</v>
      </c>
      <c r="F31" s="52">
        <v>2025.0</v>
      </c>
      <c r="G31" s="51" t="s">
        <v>1886</v>
      </c>
      <c r="H31" s="51"/>
      <c r="I31" s="51"/>
      <c r="J31" s="51"/>
      <c r="K31" s="52">
        <v>1176.0</v>
      </c>
      <c r="L31" s="52">
        <v>1181.0</v>
      </c>
      <c r="M31" s="52">
        <v>0.0</v>
      </c>
      <c r="N31" s="51" t="s">
        <v>1887</v>
      </c>
      <c r="O31" s="53" t="s">
        <v>1888</v>
      </c>
      <c r="P31" s="51" t="s">
        <v>1889</v>
      </c>
      <c r="Q31" s="51" t="s">
        <v>1890</v>
      </c>
      <c r="R31" s="51" t="s">
        <v>1891</v>
      </c>
      <c r="S31" s="51" t="s">
        <v>1892</v>
      </c>
      <c r="T31" s="51" t="s">
        <v>1893</v>
      </c>
      <c r="U31" s="51"/>
      <c r="V31" s="51"/>
      <c r="W31" s="51"/>
      <c r="X31" s="51"/>
      <c r="Y31" s="51"/>
      <c r="Z31" s="51"/>
      <c r="AA31" s="51" t="s">
        <v>1894</v>
      </c>
      <c r="AB31" s="51"/>
      <c r="AC31" s="51"/>
      <c r="AD31" s="51" t="s">
        <v>144</v>
      </c>
      <c r="AE31" s="51" t="s">
        <v>1895</v>
      </c>
      <c r="AF31" s="51" t="s">
        <v>1896</v>
      </c>
      <c r="AG31" s="51" t="s">
        <v>1345</v>
      </c>
      <c r="AH31" s="51" t="s">
        <v>1095</v>
      </c>
      <c r="AI31" s="52">
        <v>217523.0</v>
      </c>
      <c r="AJ31" s="51"/>
      <c r="AK31" s="51" t="s">
        <v>1897</v>
      </c>
      <c r="AL31" s="51"/>
      <c r="AM31" s="51"/>
      <c r="AN31" s="51" t="s">
        <v>84</v>
      </c>
      <c r="AO31" s="51" t="s">
        <v>1898</v>
      </c>
      <c r="AP31" s="51" t="s">
        <v>86</v>
      </c>
      <c r="AQ31" s="34" t="s">
        <v>87</v>
      </c>
      <c r="AR31" s="34"/>
      <c r="AS31" s="22"/>
      <c r="AT31" s="22"/>
      <c r="AU31" s="7"/>
      <c r="AZ31" s="2" t="s">
        <v>2220</v>
      </c>
      <c r="BA31" s="2" t="s">
        <v>2220</v>
      </c>
    </row>
    <row r="32">
      <c r="A32" s="33">
        <v>102.0</v>
      </c>
      <c r="B32" s="34" t="s">
        <v>1926</v>
      </c>
      <c r="C32" s="34" t="s">
        <v>1927</v>
      </c>
      <c r="D32" s="34" t="s">
        <v>1928</v>
      </c>
      <c r="E32" s="34" t="s">
        <v>1929</v>
      </c>
      <c r="F32" s="35">
        <v>2025.0</v>
      </c>
      <c r="G32" s="34" t="s">
        <v>93</v>
      </c>
      <c r="H32" s="34"/>
      <c r="I32" s="34"/>
      <c r="J32" s="34"/>
      <c r="K32" s="35">
        <v>322.0</v>
      </c>
      <c r="L32" s="35">
        <v>326.0</v>
      </c>
      <c r="M32" s="35">
        <v>2.0</v>
      </c>
      <c r="N32" s="34" t="s">
        <v>1930</v>
      </c>
      <c r="O32" s="36" t="s">
        <v>1931</v>
      </c>
      <c r="P32" s="34" t="s">
        <v>1932</v>
      </c>
      <c r="Q32" s="34" t="s">
        <v>1933</v>
      </c>
      <c r="R32" s="34" t="s">
        <v>1934</v>
      </c>
      <c r="S32" s="34" t="s">
        <v>1935</v>
      </c>
      <c r="T32" s="34" t="s">
        <v>1936</v>
      </c>
      <c r="U32" s="34"/>
      <c r="V32" s="34"/>
      <c r="W32" s="34"/>
      <c r="X32" s="34"/>
      <c r="Y32" s="34"/>
      <c r="Z32" s="34"/>
      <c r="AA32" s="34" t="s">
        <v>1937</v>
      </c>
      <c r="AB32" s="34"/>
      <c r="AC32" s="34"/>
      <c r="AD32" s="34" t="s">
        <v>78</v>
      </c>
      <c r="AE32" s="34"/>
      <c r="AF32" s="34" t="s">
        <v>1938</v>
      </c>
      <c r="AG32" s="34" t="s">
        <v>1446</v>
      </c>
      <c r="AH32" s="34" t="s">
        <v>81</v>
      </c>
      <c r="AI32" s="35">
        <v>209640.0</v>
      </c>
      <c r="AJ32" s="35">
        <v>2.6437147E7</v>
      </c>
      <c r="AK32" s="34" t="s">
        <v>1939</v>
      </c>
      <c r="AL32" s="34"/>
      <c r="AM32" s="34"/>
      <c r="AN32" s="34" t="s">
        <v>84</v>
      </c>
      <c r="AO32" s="34" t="s">
        <v>110</v>
      </c>
      <c r="AP32" s="34" t="s">
        <v>86</v>
      </c>
      <c r="AQ32" s="34" t="s">
        <v>87</v>
      </c>
      <c r="AR32" s="34"/>
      <c r="AS32" s="22"/>
      <c r="AT32" s="22"/>
      <c r="AU32" s="7" t="str">
        <f t="shared" ref="AU32:AU35" si="4">IF(COUNTIF($E$2:$E$114, E32) &gt; 1, "X", "")</f>
        <v/>
      </c>
      <c r="AZ32" s="2" t="s">
        <v>2220</v>
      </c>
      <c r="BA32" s="2" t="s">
        <v>2220</v>
      </c>
    </row>
    <row r="33">
      <c r="A33" s="33">
        <v>103.0</v>
      </c>
      <c r="B33" s="34" t="s">
        <v>1941</v>
      </c>
      <c r="C33" s="34" t="s">
        <v>1942</v>
      </c>
      <c r="D33" s="34" t="s">
        <v>1943</v>
      </c>
      <c r="E33" s="34" t="s">
        <v>1944</v>
      </c>
      <c r="F33" s="35">
        <v>2024.0</v>
      </c>
      <c r="G33" s="34" t="s">
        <v>363</v>
      </c>
      <c r="H33" s="35">
        <v>12.0</v>
      </c>
      <c r="I33" s="34"/>
      <c r="J33" s="34"/>
      <c r="K33" s="35">
        <v>78562.0</v>
      </c>
      <c r="L33" s="35">
        <v>78571.0</v>
      </c>
      <c r="M33" s="35">
        <v>7.0</v>
      </c>
      <c r="N33" s="34" t="s">
        <v>1945</v>
      </c>
      <c r="O33" s="36" t="s">
        <v>1946</v>
      </c>
      <c r="P33" s="34" t="s">
        <v>1947</v>
      </c>
      <c r="Q33" s="34" t="s">
        <v>1948</v>
      </c>
      <c r="R33" s="34" t="s">
        <v>1949</v>
      </c>
      <c r="S33" s="34" t="s">
        <v>1950</v>
      </c>
      <c r="T33" s="34" t="s">
        <v>1951</v>
      </c>
      <c r="U33" s="34"/>
      <c r="V33" s="34"/>
      <c r="W33" s="34"/>
      <c r="X33" s="34"/>
      <c r="Y33" s="34"/>
      <c r="Z33" s="34"/>
      <c r="AA33" s="34" t="s">
        <v>1952</v>
      </c>
      <c r="AB33" s="34" t="s">
        <v>1953</v>
      </c>
      <c r="AC33" s="34"/>
      <c r="AD33" s="34" t="s">
        <v>144</v>
      </c>
      <c r="AE33" s="34"/>
      <c r="AF33" s="34"/>
      <c r="AG33" s="34"/>
      <c r="AH33" s="34"/>
      <c r="AI33" s="34"/>
      <c r="AJ33" s="35">
        <v>2.1693536E7</v>
      </c>
      <c r="AK33" s="34"/>
      <c r="AL33" s="34"/>
      <c r="AM33" s="34"/>
      <c r="AN33" s="34" t="s">
        <v>84</v>
      </c>
      <c r="AO33" s="34" t="s">
        <v>363</v>
      </c>
      <c r="AP33" s="34" t="s">
        <v>128</v>
      </c>
      <c r="AQ33" s="34" t="s">
        <v>87</v>
      </c>
      <c r="AR33" s="34" t="s">
        <v>111</v>
      </c>
      <c r="AS33" s="7" t="s">
        <v>4</v>
      </c>
      <c r="AT33" s="10" t="s">
        <v>776</v>
      </c>
      <c r="AU33" s="7" t="str">
        <f t="shared" si="4"/>
        <v/>
      </c>
      <c r="AV33" s="7"/>
      <c r="AW33" s="7"/>
      <c r="AX33" s="20"/>
      <c r="AY33" s="7"/>
      <c r="AZ33" s="20" t="s">
        <v>2220</v>
      </c>
      <c r="BA33" s="20" t="s">
        <v>2220</v>
      </c>
    </row>
    <row r="34">
      <c r="A34" s="33">
        <v>107.0</v>
      </c>
      <c r="B34" s="34" t="s">
        <v>2011</v>
      </c>
      <c r="C34" s="34" t="s">
        <v>2012</v>
      </c>
      <c r="D34" s="34" t="s">
        <v>2013</v>
      </c>
      <c r="E34" s="34" t="s">
        <v>2014</v>
      </c>
      <c r="F34" s="35">
        <v>2025.0</v>
      </c>
      <c r="G34" s="34" t="s">
        <v>2015</v>
      </c>
      <c r="H34" s="34"/>
      <c r="I34" s="34"/>
      <c r="J34" s="34"/>
      <c r="K34" s="34"/>
      <c r="L34" s="34"/>
      <c r="M34" s="35">
        <v>0.0</v>
      </c>
      <c r="N34" s="34" t="s">
        <v>2016</v>
      </c>
      <c r="O34" s="36" t="s">
        <v>2017</v>
      </c>
      <c r="P34" s="34" t="s">
        <v>2018</v>
      </c>
      <c r="Q34" s="34" t="s">
        <v>2019</v>
      </c>
      <c r="R34" s="34" t="s">
        <v>2020</v>
      </c>
      <c r="S34" s="34" t="s">
        <v>2021</v>
      </c>
      <c r="T34" s="34" t="s">
        <v>2022</v>
      </c>
      <c r="U34" s="34"/>
      <c r="V34" s="34"/>
      <c r="W34" s="34"/>
      <c r="X34" s="34"/>
      <c r="Y34" s="34"/>
      <c r="Z34" s="34"/>
      <c r="AA34" s="34" t="s">
        <v>2023</v>
      </c>
      <c r="AB34" s="34"/>
      <c r="AC34" s="34"/>
      <c r="AD34" s="34" t="s">
        <v>144</v>
      </c>
      <c r="AE34" s="34"/>
      <c r="AF34" s="34" t="s">
        <v>2024</v>
      </c>
      <c r="AG34" s="34" t="s">
        <v>2025</v>
      </c>
      <c r="AH34" s="34" t="s">
        <v>2026</v>
      </c>
      <c r="AI34" s="35">
        <v>211385.0</v>
      </c>
      <c r="AJ34" s="34"/>
      <c r="AK34" s="34" t="s">
        <v>2027</v>
      </c>
      <c r="AL34" s="34"/>
      <c r="AM34" s="34"/>
      <c r="AN34" s="34" t="s">
        <v>84</v>
      </c>
      <c r="AO34" s="34" t="s">
        <v>2028</v>
      </c>
      <c r="AP34" s="34" t="s">
        <v>86</v>
      </c>
      <c r="AQ34" s="34" t="s">
        <v>87</v>
      </c>
      <c r="AR34" s="34"/>
      <c r="AS34" s="7" t="s">
        <v>4</v>
      </c>
      <c r="AT34" s="10" t="s">
        <v>813</v>
      </c>
      <c r="AU34" s="7" t="str">
        <f t="shared" si="4"/>
        <v/>
      </c>
      <c r="AV34" s="7"/>
      <c r="AW34" s="20"/>
      <c r="AX34" s="7"/>
      <c r="AY34" s="7"/>
      <c r="AZ34" s="20" t="s">
        <v>2220</v>
      </c>
      <c r="BA34" s="20" t="s">
        <v>2220</v>
      </c>
    </row>
    <row r="35">
      <c r="A35" s="33">
        <v>114.0</v>
      </c>
      <c r="B35" s="34" t="s">
        <v>2133</v>
      </c>
      <c r="C35" s="34" t="s">
        <v>2134</v>
      </c>
      <c r="D35" s="34" t="s">
        <v>2135</v>
      </c>
      <c r="E35" s="34" t="s">
        <v>2136</v>
      </c>
      <c r="F35" s="35">
        <v>2024.0</v>
      </c>
      <c r="G35" s="34" t="s">
        <v>1743</v>
      </c>
      <c r="H35" s="34"/>
      <c r="I35" s="34"/>
      <c r="J35" s="34"/>
      <c r="K35" s="35">
        <v>100.0</v>
      </c>
      <c r="L35" s="35">
        <v>109.0</v>
      </c>
      <c r="M35" s="35">
        <v>19.0</v>
      </c>
      <c r="N35" s="34" t="s">
        <v>2137</v>
      </c>
      <c r="O35" s="36" t="s">
        <v>2138</v>
      </c>
      <c r="P35" s="34" t="s">
        <v>2139</v>
      </c>
      <c r="Q35" s="34" t="s">
        <v>2140</v>
      </c>
      <c r="R35" s="34" t="s">
        <v>2141</v>
      </c>
      <c r="S35" s="34" t="s">
        <v>2142</v>
      </c>
      <c r="T35" s="34" t="s">
        <v>2143</v>
      </c>
      <c r="U35" s="34"/>
      <c r="V35" s="34"/>
      <c r="W35" s="34"/>
      <c r="X35" s="34"/>
      <c r="Y35" s="34"/>
      <c r="Z35" s="34"/>
      <c r="AA35" s="34" t="s">
        <v>2144</v>
      </c>
      <c r="AB35" s="34"/>
      <c r="AC35" s="34"/>
      <c r="AD35" s="34" t="s">
        <v>222</v>
      </c>
      <c r="AE35" s="34"/>
      <c r="AF35" s="34" t="s">
        <v>1746</v>
      </c>
      <c r="AG35" s="34" t="s">
        <v>1747</v>
      </c>
      <c r="AH35" s="34" t="s">
        <v>1748</v>
      </c>
      <c r="AI35" s="35">
        <v>200316.0</v>
      </c>
      <c r="AJ35" s="34"/>
      <c r="AK35" s="34" t="s">
        <v>1749</v>
      </c>
      <c r="AL35" s="34"/>
      <c r="AM35" s="34"/>
      <c r="AN35" s="34" t="s">
        <v>84</v>
      </c>
      <c r="AO35" s="34" t="s">
        <v>1750</v>
      </c>
      <c r="AP35" s="34" t="s">
        <v>86</v>
      </c>
      <c r="AQ35" s="34" t="s">
        <v>87</v>
      </c>
      <c r="AR35" s="34"/>
      <c r="AS35" s="7" t="s">
        <v>4</v>
      </c>
      <c r="AT35" s="10" t="s">
        <v>845</v>
      </c>
      <c r="AU35" s="7" t="str">
        <f t="shared" si="4"/>
        <v/>
      </c>
      <c r="AV35" s="7"/>
      <c r="AW35" s="7"/>
      <c r="AX35" s="20"/>
      <c r="AY35" s="7"/>
      <c r="AZ35" s="20" t="s">
        <v>2220</v>
      </c>
      <c r="BA35" s="20" t="s">
        <v>2220</v>
      </c>
    </row>
    <row r="36">
      <c r="A36" s="35">
        <v>117.0</v>
      </c>
      <c r="B36" s="34" t="s">
        <v>2183</v>
      </c>
      <c r="C36" s="34" t="s">
        <v>2184</v>
      </c>
      <c r="D36" s="34" t="s">
        <v>2185</v>
      </c>
      <c r="E36" s="34" t="s">
        <v>2186</v>
      </c>
      <c r="F36" s="35">
        <v>2025.0</v>
      </c>
      <c r="G36" s="34" t="s">
        <v>1123</v>
      </c>
      <c r="H36" s="34"/>
      <c r="I36" s="34"/>
      <c r="J36" s="34"/>
      <c r="K36" s="35">
        <v>467.0</v>
      </c>
      <c r="L36" s="35">
        <v>477.0</v>
      </c>
      <c r="M36" s="35">
        <v>0.0</v>
      </c>
      <c r="N36" s="34" t="s">
        <v>2187</v>
      </c>
      <c r="O36" s="36" t="s">
        <v>2188</v>
      </c>
      <c r="P36" s="34" t="s">
        <v>2189</v>
      </c>
      <c r="Q36" s="34" t="s">
        <v>2190</v>
      </c>
      <c r="R36" s="34" t="s">
        <v>2191</v>
      </c>
      <c r="S36" s="34" t="s">
        <v>2192</v>
      </c>
      <c r="T36" s="34" t="s">
        <v>2193</v>
      </c>
      <c r="U36" s="34"/>
      <c r="V36" s="34"/>
      <c r="W36" s="34"/>
      <c r="X36" s="34"/>
      <c r="Y36" s="34"/>
      <c r="Z36" s="34"/>
      <c r="AA36" s="34" t="s">
        <v>2194</v>
      </c>
      <c r="AB36" s="34"/>
      <c r="AC36" s="34"/>
      <c r="AD36" s="34" t="s">
        <v>78</v>
      </c>
      <c r="AE36" s="34"/>
      <c r="AF36" s="34" t="s">
        <v>1132</v>
      </c>
      <c r="AG36" s="34" t="s">
        <v>1133</v>
      </c>
      <c r="AH36" s="34" t="s">
        <v>1134</v>
      </c>
      <c r="AI36" s="35">
        <v>219070.0</v>
      </c>
      <c r="AJ36" s="34">
        <v>1.949377E7</v>
      </c>
      <c r="AK36" s="34" t="s">
        <v>1135</v>
      </c>
      <c r="AL36" s="34"/>
      <c r="AM36" s="34"/>
      <c r="AN36" s="34" t="s">
        <v>84</v>
      </c>
      <c r="AO36" s="34" t="s">
        <v>1136</v>
      </c>
      <c r="AP36" s="34" t="s">
        <v>86</v>
      </c>
      <c r="AQ36" s="34" t="s">
        <v>87</v>
      </c>
      <c r="AR36" s="34"/>
      <c r="AS36" s="7" t="s">
        <v>4</v>
      </c>
      <c r="AT36" s="7" t="s">
        <v>863</v>
      </c>
      <c r="AU36" s="7" t="s">
        <v>2276</v>
      </c>
      <c r="AV36" s="7"/>
      <c r="AW36" s="20"/>
      <c r="AX36" s="20"/>
      <c r="AY36" s="7"/>
      <c r="AZ36" s="20" t="s">
        <v>2220</v>
      </c>
      <c r="BA36" s="20" t="s">
        <v>2220</v>
      </c>
    </row>
    <row r="37">
      <c r="AU37" s="8">
        <f t="shared" ref="AU37:AY37" si="5">COUNTIF(AU2:AU35, "X")</f>
        <v>0</v>
      </c>
      <c r="AV37" s="8">
        <f t="shared" si="5"/>
        <v>0</v>
      </c>
      <c r="AW37" s="8">
        <f t="shared" si="5"/>
        <v>0</v>
      </c>
      <c r="AX37" s="8">
        <f t="shared" si="5"/>
        <v>0</v>
      </c>
      <c r="AY37" s="8">
        <f t="shared" si="5"/>
        <v>0</v>
      </c>
      <c r="AZ37" s="22">
        <f>SUMPRODUCT((AZ2:AZ36="X")*(BA2:BA36="X"))</f>
        <v>35</v>
      </c>
      <c r="BA37" s="7"/>
    </row>
    <row r="38">
      <c r="AU38" s="7"/>
      <c r="AV38" s="7"/>
      <c r="AW38" s="7"/>
      <c r="AX38" s="7"/>
      <c r="AY38" s="7"/>
      <c r="AZ38" s="8">
        <f t="shared" ref="AZ38:BA38" si="6">COUNTIF(AZ2:AZ36, "X")</f>
        <v>35</v>
      </c>
      <c r="BA38" s="7">
        <f t="shared" si="6"/>
        <v>35</v>
      </c>
    </row>
    <row r="39">
      <c r="AU39" s="23" t="s">
        <v>2221</v>
      </c>
      <c r="AV39" s="24">
        <f>AZ37</f>
        <v>35</v>
      </c>
      <c r="AW39" s="25">
        <f t="shared" ref="AW39:AW41" si="7">((AV39*100)/$AV$42)/100</f>
        <v>1</v>
      </c>
      <c r="AX39" s="7"/>
      <c r="AY39" s="7"/>
      <c r="AZ39" s="7"/>
      <c r="BA39" s="7"/>
    </row>
    <row r="40">
      <c r="AU40" s="26" t="s">
        <v>2222</v>
      </c>
      <c r="AV40" s="27">
        <f>COUNT(A2:A36)-AV39-AV41</f>
        <v>0</v>
      </c>
      <c r="AW40" s="25">
        <f t="shared" si="7"/>
        <v>0</v>
      </c>
      <c r="AX40" s="7"/>
      <c r="AY40" s="7"/>
      <c r="AZ40" s="7"/>
      <c r="BA40" s="7"/>
    </row>
    <row r="41">
      <c r="AU41" s="28" t="s">
        <v>2223</v>
      </c>
      <c r="AV41" s="29">
        <f>SUM(AU37:AY37)+SUMPRODUCT((AZ2:AZ35="N") + (BA2:BA35="N") &gt; 0)</f>
        <v>0</v>
      </c>
      <c r="AW41" s="25">
        <f t="shared" si="7"/>
        <v>0</v>
      </c>
      <c r="AX41" s="7"/>
      <c r="AY41" s="7"/>
      <c r="AZ41" s="7"/>
      <c r="BA41" s="7"/>
    </row>
    <row r="42">
      <c r="AU42" s="30" t="s">
        <v>2224</v>
      </c>
      <c r="AV42" s="31">
        <f>SUM(AV39:AV41)</f>
        <v>35</v>
      </c>
      <c r="AW42" s="7"/>
      <c r="AX42" s="7"/>
      <c r="AY42" s="7"/>
      <c r="AZ42" s="7"/>
      <c r="BA42" s="7"/>
    </row>
  </sheetData>
  <conditionalFormatting sqref="A22:AR36">
    <cfRule type="expression" dxfId="1" priority="1">
      <formula>COUNTIF($AT22,"S")&gt;0</formula>
    </cfRule>
  </conditionalFormatting>
  <conditionalFormatting sqref="A22:AR36">
    <cfRule type="expression" dxfId="3" priority="2">
      <formula>COUNTIF($AT22,"N")&gt;0</formula>
    </cfRule>
  </conditionalFormatting>
  <conditionalFormatting sqref="A2:AT36">
    <cfRule type="expression" dxfId="0" priority="3">
      <formula>COUNTIF($AU2:$AY2,"X")&gt;0</formula>
    </cfRule>
  </conditionalFormatting>
  <conditionalFormatting sqref="A2:AT36">
    <cfRule type="expression" dxfId="1" priority="4">
      <formula>COUNTIF($AZ2:$BA2,"X")=2</formula>
    </cfRule>
  </conditionalFormatting>
  <conditionalFormatting sqref="A2:AR36">
    <cfRule type="expression" dxfId="2" priority="5">
      <formula>COUNTIF($AU2:$BA2,"")</formula>
    </cfRule>
  </conditionalFormatting>
  <conditionalFormatting sqref="A2:AR36">
    <cfRule type="expression" dxfId="0" priority="6">
      <formula>COUNTIF($AZ2:$BA2,"X")=1</formula>
    </cfRule>
  </conditionalFormatting>
  <hyperlinks>
    <hyperlink r:id="rId1" ref="O2"/>
    <hyperlink r:id="rId2" ref="O3"/>
    <hyperlink r:id="rId3" ref="O4"/>
    <hyperlink r:id="rId4" ref="O5"/>
    <hyperlink r:id="rId5" ref="O6"/>
    <hyperlink r:id="rId6" ref="O7"/>
    <hyperlink r:id="rId7" ref="O8"/>
    <hyperlink r:id="rId8" ref="O9"/>
    <hyperlink r:id="rId9" ref="O10"/>
    <hyperlink r:id="rId10" ref="O11"/>
    <hyperlink r:id="rId11" ref="O12"/>
    <hyperlink r:id="rId12" ref="O13"/>
    <hyperlink r:id="rId13" ref="O14"/>
    <hyperlink r:id="rId14" ref="O15"/>
    <hyperlink r:id="rId15" ref="O16"/>
    <hyperlink r:id="rId16" ref="O17"/>
    <hyperlink r:id="rId17" ref="O18"/>
    <hyperlink r:id="rId18" ref="O19"/>
    <hyperlink r:id="rId19" ref="O20"/>
    <hyperlink r:id="rId20" ref="O21"/>
    <hyperlink r:id="rId21" ref="O22"/>
    <hyperlink r:id="rId22" ref="O23"/>
    <hyperlink r:id="rId23" ref="O24"/>
    <hyperlink r:id="rId24" ref="O25"/>
    <hyperlink r:id="rId25" ref="O26"/>
    <hyperlink r:id="rId26" ref="O27"/>
    <hyperlink r:id="rId27" ref="O28"/>
    <hyperlink r:id="rId28" ref="O29"/>
    <hyperlink r:id="rId29" ref="O30"/>
    <hyperlink r:id="rId30" ref="O31"/>
    <hyperlink r:id="rId31" ref="O32"/>
    <hyperlink r:id="rId32" ref="O33"/>
    <hyperlink r:id="rId33" ref="O34"/>
    <hyperlink r:id="rId34" ref="O35"/>
  </hyperlinks>
  <drawing r:id="rId3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3" width="6.0"/>
    <col customWidth="1" min="4" max="4" width="8.25"/>
    <col hidden="1" min="5" max="6" width="12.63"/>
    <col customWidth="1" min="7" max="7" width="105.38"/>
    <col customWidth="1" min="8" max="8" width="4.75"/>
    <col hidden="1" min="9" max="14" width="12.63"/>
    <col customWidth="1" min="15" max="15" width="7.63"/>
    <col hidden="1" min="16" max="16" width="12.63"/>
    <col hidden="1" min="18" max="19" width="12.63"/>
    <col hidden="1" min="21" max="43" width="12.63"/>
    <col hidden="1" min="47" max="48" width="12.63"/>
  </cols>
  <sheetData>
    <row r="1">
      <c r="A1" s="16" t="s">
        <v>19</v>
      </c>
      <c r="B1" s="59" t="s">
        <v>2277</v>
      </c>
      <c r="C1" s="59"/>
      <c r="D1" s="17" t="s">
        <v>20</v>
      </c>
      <c r="E1" s="17" t="s">
        <v>21</v>
      </c>
      <c r="F1" s="17" t="s">
        <v>22</v>
      </c>
      <c r="G1" s="17" t="s">
        <v>23</v>
      </c>
      <c r="H1" s="17" t="s">
        <v>24</v>
      </c>
      <c r="I1" s="17" t="s">
        <v>25</v>
      </c>
      <c r="J1" s="17" t="s">
        <v>26</v>
      </c>
      <c r="K1" s="17" t="s">
        <v>27</v>
      </c>
      <c r="L1" s="17" t="s">
        <v>28</v>
      </c>
      <c r="M1" s="17" t="s">
        <v>29</v>
      </c>
      <c r="N1" s="17" t="s">
        <v>30</v>
      </c>
      <c r="O1" s="17" t="s">
        <v>31</v>
      </c>
      <c r="P1" s="17" t="s">
        <v>32</v>
      </c>
      <c r="Q1" s="17" t="s">
        <v>33</v>
      </c>
      <c r="R1" s="17" t="s">
        <v>34</v>
      </c>
      <c r="S1" s="17" t="s">
        <v>35</v>
      </c>
      <c r="T1" s="17" t="s">
        <v>36</v>
      </c>
      <c r="U1" s="17" t="s">
        <v>37</v>
      </c>
      <c r="V1" s="17" t="s">
        <v>38</v>
      </c>
      <c r="W1" s="17" t="s">
        <v>39</v>
      </c>
      <c r="X1" s="17" t="s">
        <v>40</v>
      </c>
      <c r="Y1" s="17" t="s">
        <v>41</v>
      </c>
      <c r="Z1" s="17" t="s">
        <v>42</v>
      </c>
      <c r="AA1" s="17" t="s">
        <v>43</v>
      </c>
      <c r="AB1" s="17" t="s">
        <v>44</v>
      </c>
      <c r="AC1" s="17" t="s">
        <v>45</v>
      </c>
      <c r="AD1" s="17" t="s">
        <v>46</v>
      </c>
      <c r="AE1" s="17" t="s">
        <v>47</v>
      </c>
      <c r="AF1" s="17" t="s">
        <v>48</v>
      </c>
      <c r="AG1" s="17" t="s">
        <v>49</v>
      </c>
      <c r="AH1" s="17" t="s">
        <v>50</v>
      </c>
      <c r="AI1" s="17" t="s">
        <v>51</v>
      </c>
      <c r="AJ1" s="17" t="s">
        <v>52</v>
      </c>
      <c r="AK1" s="17" t="s">
        <v>53</v>
      </c>
      <c r="AL1" s="17" t="s">
        <v>54</v>
      </c>
      <c r="AM1" s="17" t="s">
        <v>55</v>
      </c>
      <c r="AN1" s="17" t="s">
        <v>56</v>
      </c>
      <c r="AO1" s="17" t="s">
        <v>57</v>
      </c>
      <c r="AP1" s="17" t="s">
        <v>58</v>
      </c>
      <c r="AQ1" s="17" t="s">
        <v>59</v>
      </c>
      <c r="AR1" s="17" t="s">
        <v>60</v>
      </c>
      <c r="AS1" s="17" t="s">
        <v>61</v>
      </c>
      <c r="AT1" s="17" t="s">
        <v>62</v>
      </c>
      <c r="AU1" s="17" t="s">
        <v>63</v>
      </c>
      <c r="AV1" s="18" t="s">
        <v>64</v>
      </c>
      <c r="AW1" s="19" t="s">
        <v>2213</v>
      </c>
      <c r="AX1" s="19" t="s">
        <v>2214</v>
      </c>
      <c r="AY1" s="19" t="s">
        <v>2215</v>
      </c>
      <c r="AZ1" s="19" t="s">
        <v>2216</v>
      </c>
      <c r="BA1" s="19" t="s">
        <v>2217</v>
      </c>
      <c r="BB1" s="19" t="s">
        <v>2218</v>
      </c>
      <c r="BC1" s="19" t="s">
        <v>2219</v>
      </c>
    </row>
    <row r="2">
      <c r="A2" s="55">
        <v>2.0</v>
      </c>
      <c r="B2" s="60"/>
      <c r="C2" s="60"/>
      <c r="D2" s="56" t="s">
        <v>89</v>
      </c>
      <c r="E2" s="56" t="s">
        <v>90</v>
      </c>
      <c r="F2" s="56" t="s">
        <v>91</v>
      </c>
      <c r="G2" s="56" t="s">
        <v>92</v>
      </c>
      <c r="H2" s="57">
        <v>2024.0</v>
      </c>
      <c r="I2" s="56" t="s">
        <v>93</v>
      </c>
      <c r="J2" s="56"/>
      <c r="K2" s="56"/>
      <c r="L2" s="56"/>
      <c r="M2" s="57">
        <v>47.0</v>
      </c>
      <c r="N2" s="57">
        <v>51.0</v>
      </c>
      <c r="O2" s="57">
        <v>15.0</v>
      </c>
      <c r="P2" s="56" t="s">
        <v>94</v>
      </c>
      <c r="Q2" s="58" t="s">
        <v>95</v>
      </c>
      <c r="R2" s="56" t="s">
        <v>96</v>
      </c>
      <c r="S2" s="56" t="s">
        <v>97</v>
      </c>
      <c r="T2" s="56" t="s">
        <v>98</v>
      </c>
      <c r="U2" s="56" t="s">
        <v>99</v>
      </c>
      <c r="V2" s="56" t="s">
        <v>100</v>
      </c>
      <c r="W2" s="56"/>
      <c r="X2" s="56"/>
      <c r="Y2" s="56"/>
      <c r="Z2" s="56"/>
      <c r="AA2" s="56" t="s">
        <v>101</v>
      </c>
      <c r="AB2" s="56" t="s">
        <v>102</v>
      </c>
      <c r="AC2" s="56" t="s">
        <v>103</v>
      </c>
      <c r="AD2" s="56" t="s">
        <v>104</v>
      </c>
      <c r="AE2" s="56"/>
      <c r="AF2" s="56" t="s">
        <v>78</v>
      </c>
      <c r="AG2" s="56" t="s">
        <v>105</v>
      </c>
      <c r="AH2" s="56" t="s">
        <v>106</v>
      </c>
      <c r="AI2" s="56" t="s">
        <v>107</v>
      </c>
      <c r="AJ2" s="56" t="s">
        <v>108</v>
      </c>
      <c r="AK2" s="57">
        <v>200337.0</v>
      </c>
      <c r="AL2" s="57">
        <v>2.6437147E7</v>
      </c>
      <c r="AM2" s="56" t="s">
        <v>109</v>
      </c>
      <c r="AN2" s="56"/>
      <c r="AO2" s="56"/>
      <c r="AP2" s="56" t="s">
        <v>84</v>
      </c>
      <c r="AQ2" s="56" t="s">
        <v>110</v>
      </c>
      <c r="AR2" s="56" t="s">
        <v>86</v>
      </c>
      <c r="AS2" s="56" t="s">
        <v>87</v>
      </c>
      <c r="AT2" s="56" t="s">
        <v>111</v>
      </c>
      <c r="AU2" s="56" t="s">
        <v>4</v>
      </c>
      <c r="AV2" s="61" t="s">
        <v>112</v>
      </c>
      <c r="AW2" s="60" t="s">
        <v>2271</v>
      </c>
      <c r="AX2" s="60"/>
      <c r="AY2" s="56"/>
      <c r="AZ2" s="56"/>
      <c r="BA2" s="60"/>
      <c r="BB2" s="60"/>
      <c r="BC2" s="60"/>
    </row>
    <row r="3">
      <c r="A3" s="6"/>
      <c r="B3" s="20">
        <v>1.0</v>
      </c>
      <c r="C3" s="20" t="str">
        <f t="shared" ref="C3:C17" si="1">"SF-"&amp;B3</f>
        <v>SF-1</v>
      </c>
      <c r="D3" s="7" t="s">
        <v>2278</v>
      </c>
      <c r="E3" s="7" t="s">
        <v>2279</v>
      </c>
      <c r="F3" s="7" t="s">
        <v>2280</v>
      </c>
      <c r="G3" s="7" t="s">
        <v>2281</v>
      </c>
      <c r="H3" s="8">
        <v>2025.0</v>
      </c>
      <c r="I3" s="7" t="s">
        <v>2282</v>
      </c>
      <c r="J3" s="8">
        <v>13.0</v>
      </c>
      <c r="K3" s="8">
        <v>2.0</v>
      </c>
      <c r="L3" s="8">
        <v>12159.0</v>
      </c>
      <c r="M3" s="8">
        <v>83.0</v>
      </c>
      <c r="N3" s="8">
        <v>99.0</v>
      </c>
      <c r="O3" s="8">
        <v>0.0</v>
      </c>
      <c r="P3" s="7" t="s">
        <v>2283</v>
      </c>
      <c r="Q3" s="9" t="s">
        <v>2284</v>
      </c>
      <c r="R3" s="7" t="s">
        <v>2285</v>
      </c>
      <c r="S3" s="7" t="s">
        <v>2286</v>
      </c>
      <c r="T3" s="7" t="s">
        <v>2287</v>
      </c>
      <c r="U3" s="7" t="s">
        <v>2288</v>
      </c>
      <c r="V3" s="7"/>
      <c r="W3" s="7"/>
      <c r="X3" s="7"/>
      <c r="Y3" s="7"/>
      <c r="Z3" s="7"/>
      <c r="AA3" s="7"/>
      <c r="AB3" s="7"/>
      <c r="AC3" s="7" t="s">
        <v>2289</v>
      </c>
      <c r="AD3" s="7" t="s">
        <v>2290</v>
      </c>
      <c r="AE3" s="7"/>
      <c r="AF3" s="7" t="s">
        <v>2291</v>
      </c>
      <c r="AG3" s="7"/>
      <c r="AH3" s="7"/>
      <c r="AI3" s="7"/>
      <c r="AJ3" s="7"/>
      <c r="AK3" s="7"/>
      <c r="AL3" s="8">
        <v>2.4109355E7</v>
      </c>
      <c r="AM3" s="7"/>
      <c r="AN3" s="7"/>
      <c r="AO3" s="7"/>
      <c r="AP3" s="7" t="s">
        <v>84</v>
      </c>
      <c r="AQ3" s="7" t="s">
        <v>2292</v>
      </c>
      <c r="AR3" s="7" t="s">
        <v>128</v>
      </c>
      <c r="AS3" s="7" t="s">
        <v>87</v>
      </c>
      <c r="AT3" s="7" t="s">
        <v>111</v>
      </c>
      <c r="AU3" s="7" t="s">
        <v>4</v>
      </c>
      <c r="AV3" s="7" t="s">
        <v>2293</v>
      </c>
      <c r="AW3" s="7" t="str">
        <f t="shared" ref="AW3:AW12" si="2">IF(COUNTIF($G$2:$G$271, G3) &gt; 1, "X", "")</f>
        <v/>
      </c>
      <c r="AX3" s="7"/>
      <c r="AY3" s="20" t="s">
        <v>2220</v>
      </c>
      <c r="AZ3" s="7"/>
      <c r="BA3" s="7"/>
      <c r="BB3" s="20"/>
      <c r="BC3" s="20"/>
    </row>
    <row r="4">
      <c r="A4" s="6"/>
      <c r="B4" s="20">
        <v>2.0</v>
      </c>
      <c r="C4" s="20" t="str">
        <f t="shared" si="1"/>
        <v>SF-2</v>
      </c>
      <c r="D4" s="7" t="s">
        <v>1955</v>
      </c>
      <c r="E4" s="7" t="s">
        <v>1956</v>
      </c>
      <c r="F4" s="7" t="s">
        <v>1957</v>
      </c>
      <c r="G4" s="7" t="s">
        <v>1958</v>
      </c>
      <c r="H4" s="8">
        <v>2025.0</v>
      </c>
      <c r="I4" s="7" t="s">
        <v>1959</v>
      </c>
      <c r="J4" s="7"/>
      <c r="K4" s="7"/>
      <c r="L4" s="8">
        <v>80.0</v>
      </c>
      <c r="M4" s="7"/>
      <c r="N4" s="7"/>
      <c r="O4" s="8">
        <v>0.0</v>
      </c>
      <c r="P4" s="7" t="s">
        <v>1960</v>
      </c>
      <c r="Q4" s="9" t="s">
        <v>1961</v>
      </c>
      <c r="R4" s="7" t="s">
        <v>1962</v>
      </c>
      <c r="S4" s="7" t="s">
        <v>1963</v>
      </c>
      <c r="T4" s="7" t="s">
        <v>1964</v>
      </c>
      <c r="U4" s="7" t="s">
        <v>1965</v>
      </c>
      <c r="V4" s="7" t="s">
        <v>1966</v>
      </c>
      <c r="W4" s="7"/>
      <c r="X4" s="7"/>
      <c r="Y4" s="7"/>
      <c r="Z4" s="7"/>
      <c r="AA4" s="7"/>
      <c r="AB4" s="7"/>
      <c r="AC4" s="7" t="s">
        <v>1967</v>
      </c>
      <c r="AD4" s="7" t="s">
        <v>1968</v>
      </c>
      <c r="AE4" s="7" t="s">
        <v>1969</v>
      </c>
      <c r="AF4" s="7" t="s">
        <v>222</v>
      </c>
      <c r="AG4" s="7" t="s">
        <v>1970</v>
      </c>
      <c r="AH4" s="7" t="s">
        <v>1971</v>
      </c>
      <c r="AI4" s="7" t="s">
        <v>1972</v>
      </c>
      <c r="AJ4" s="7" t="s">
        <v>1973</v>
      </c>
      <c r="AK4" s="8">
        <v>209510.0</v>
      </c>
      <c r="AL4" s="7"/>
      <c r="AM4" s="7" t="s">
        <v>1974</v>
      </c>
      <c r="AN4" s="7"/>
      <c r="AO4" s="7"/>
      <c r="AP4" s="7" t="s">
        <v>84</v>
      </c>
      <c r="AQ4" s="7" t="s">
        <v>1975</v>
      </c>
      <c r="AR4" s="7" t="s">
        <v>86</v>
      </c>
      <c r="AS4" s="7" t="s">
        <v>87</v>
      </c>
      <c r="AT4" s="7" t="s">
        <v>205</v>
      </c>
      <c r="AU4" s="7" t="s">
        <v>4</v>
      </c>
      <c r="AV4" s="7" t="s">
        <v>1976</v>
      </c>
      <c r="AW4" s="7" t="str">
        <f t="shared" si="2"/>
        <v/>
      </c>
      <c r="AX4" s="20" t="s">
        <v>2294</v>
      </c>
      <c r="AY4" s="7"/>
      <c r="AZ4" s="7"/>
      <c r="BA4" s="7"/>
      <c r="BB4" s="20"/>
      <c r="BC4" s="20"/>
    </row>
    <row r="5">
      <c r="A5" s="6"/>
      <c r="B5" s="20">
        <v>3.0</v>
      </c>
      <c r="C5" s="20" t="str">
        <f t="shared" si="1"/>
        <v>SF-3</v>
      </c>
      <c r="D5" s="7" t="s">
        <v>2295</v>
      </c>
      <c r="E5" s="7" t="s">
        <v>2296</v>
      </c>
      <c r="F5" s="7" t="s">
        <v>2297</v>
      </c>
      <c r="G5" s="7" t="s">
        <v>2298</v>
      </c>
      <c r="H5" s="8">
        <v>2025.0</v>
      </c>
      <c r="I5" s="7" t="s">
        <v>2299</v>
      </c>
      <c r="J5" s="7"/>
      <c r="K5" s="7"/>
      <c r="L5" s="7"/>
      <c r="M5" s="8">
        <v>34.0</v>
      </c>
      <c r="N5" s="8">
        <v>67.0</v>
      </c>
      <c r="O5" s="8">
        <v>8.0</v>
      </c>
      <c r="P5" s="7" t="s">
        <v>2300</v>
      </c>
      <c r="Q5" s="9" t="s">
        <v>2301</v>
      </c>
      <c r="R5" s="7" t="s">
        <v>2302</v>
      </c>
      <c r="S5" s="7" t="s">
        <v>2303</v>
      </c>
      <c r="T5" s="7" t="s">
        <v>2304</v>
      </c>
      <c r="U5" s="7" t="s">
        <v>2305</v>
      </c>
      <c r="V5" s="7" t="s">
        <v>2306</v>
      </c>
      <c r="W5" s="7"/>
      <c r="X5" s="7"/>
      <c r="Y5" s="7"/>
      <c r="Z5" s="7"/>
      <c r="AA5" s="7" t="s">
        <v>2307</v>
      </c>
      <c r="AB5" s="7" t="s">
        <v>2308</v>
      </c>
      <c r="AC5" s="7" t="s">
        <v>2309</v>
      </c>
      <c r="AD5" s="7"/>
      <c r="AE5" s="7"/>
      <c r="AF5" s="7" t="s">
        <v>222</v>
      </c>
      <c r="AG5" s="7" t="s">
        <v>2310</v>
      </c>
      <c r="AH5" s="7" t="s">
        <v>2311</v>
      </c>
      <c r="AI5" s="7" t="s">
        <v>2312</v>
      </c>
      <c r="AJ5" s="7" t="s">
        <v>2313</v>
      </c>
      <c r="AK5" s="8">
        <v>206932.0</v>
      </c>
      <c r="AL5" s="7" t="s">
        <v>2314</v>
      </c>
      <c r="AM5" s="7" t="s">
        <v>2315</v>
      </c>
      <c r="AN5" s="7"/>
      <c r="AO5" s="7"/>
      <c r="AP5" s="7" t="s">
        <v>84</v>
      </c>
      <c r="AQ5" s="7" t="s">
        <v>2316</v>
      </c>
      <c r="AR5" s="7" t="s">
        <v>86</v>
      </c>
      <c r="AS5" s="7" t="s">
        <v>87</v>
      </c>
      <c r="AT5" s="7" t="s">
        <v>111</v>
      </c>
      <c r="AU5" s="7" t="s">
        <v>4</v>
      </c>
      <c r="AV5" s="7" t="s">
        <v>2317</v>
      </c>
      <c r="AW5" s="7" t="str">
        <f t="shared" si="2"/>
        <v/>
      </c>
      <c r="AX5" s="7"/>
      <c r="AY5" s="20" t="s">
        <v>2220</v>
      </c>
      <c r="AZ5" s="7"/>
      <c r="BA5" s="7"/>
      <c r="BB5" s="20"/>
      <c r="BC5" s="20"/>
    </row>
    <row r="6">
      <c r="A6" s="6"/>
      <c r="B6" s="20">
        <v>4.0</v>
      </c>
      <c r="C6" s="20" t="str">
        <f t="shared" si="1"/>
        <v>SF-4</v>
      </c>
      <c r="D6" s="7" t="s">
        <v>2318</v>
      </c>
      <c r="E6" s="7" t="s">
        <v>2319</v>
      </c>
      <c r="F6" s="7" t="s">
        <v>2320</v>
      </c>
      <c r="G6" s="7" t="s">
        <v>2321</v>
      </c>
      <c r="H6" s="8">
        <v>2025.0</v>
      </c>
      <c r="I6" s="7" t="s">
        <v>2322</v>
      </c>
      <c r="J6" s="8">
        <v>19.0</v>
      </c>
      <c r="K6" s="8">
        <v>7.0</v>
      </c>
      <c r="L6" s="7"/>
      <c r="M6" s="8">
        <v>1266.0</v>
      </c>
      <c r="N6" s="8">
        <v>1278.0</v>
      </c>
      <c r="O6" s="8">
        <v>0.0</v>
      </c>
      <c r="P6" s="7" t="s">
        <v>2323</v>
      </c>
      <c r="Q6" s="9" t="s">
        <v>2324</v>
      </c>
      <c r="R6" s="7" t="s">
        <v>2325</v>
      </c>
      <c r="S6" s="7" t="s">
        <v>2326</v>
      </c>
      <c r="T6" s="7" t="s">
        <v>2327</v>
      </c>
      <c r="U6" s="7" t="s">
        <v>2328</v>
      </c>
      <c r="V6" s="7" t="s">
        <v>2329</v>
      </c>
      <c r="W6" s="7"/>
      <c r="X6" s="7"/>
      <c r="Y6" s="7"/>
      <c r="Z6" s="7"/>
      <c r="AA6" s="7" t="s">
        <v>2330</v>
      </c>
      <c r="AB6" s="7" t="s">
        <v>2331</v>
      </c>
      <c r="AC6" s="7" t="s">
        <v>2332</v>
      </c>
      <c r="AD6" s="7" t="s">
        <v>2333</v>
      </c>
      <c r="AE6" s="7"/>
      <c r="AF6" s="7" t="s">
        <v>144</v>
      </c>
      <c r="AG6" s="7"/>
      <c r="AH6" s="7"/>
      <c r="AI6" s="7"/>
      <c r="AJ6" s="7"/>
      <c r="AK6" s="7"/>
      <c r="AL6" s="8">
        <v>1.9324553E7</v>
      </c>
      <c r="AM6" s="7"/>
      <c r="AN6" s="7"/>
      <c r="AO6" s="7"/>
      <c r="AP6" s="7" t="s">
        <v>84</v>
      </c>
      <c r="AQ6" s="7" t="s">
        <v>2334</v>
      </c>
      <c r="AR6" s="7" t="s">
        <v>128</v>
      </c>
      <c r="AS6" s="7" t="s">
        <v>87</v>
      </c>
      <c r="AT6" s="7"/>
      <c r="AU6" s="7" t="s">
        <v>4</v>
      </c>
      <c r="AV6" s="7" t="s">
        <v>2335</v>
      </c>
      <c r="AW6" s="7" t="str">
        <f t="shared" si="2"/>
        <v/>
      </c>
      <c r="AX6" s="7"/>
      <c r="AY6" s="20" t="s">
        <v>2220</v>
      </c>
      <c r="AZ6" s="20"/>
      <c r="BA6" s="7"/>
      <c r="BB6" s="20"/>
      <c r="BC6" s="20"/>
    </row>
    <row r="7">
      <c r="A7" s="6"/>
      <c r="B7" s="20">
        <v>5.0</v>
      </c>
      <c r="C7" s="20" t="str">
        <f t="shared" si="1"/>
        <v>SF-5</v>
      </c>
      <c r="D7" s="7" t="s">
        <v>2336</v>
      </c>
      <c r="E7" s="7" t="s">
        <v>2337</v>
      </c>
      <c r="F7" s="7" t="s">
        <v>2338</v>
      </c>
      <c r="G7" s="7" t="s">
        <v>2339</v>
      </c>
      <c r="H7" s="8">
        <v>2025.0</v>
      </c>
      <c r="I7" s="7" t="s">
        <v>2340</v>
      </c>
      <c r="J7" s="8">
        <v>184.0</v>
      </c>
      <c r="K7" s="7"/>
      <c r="L7" s="8">
        <v>107758.0</v>
      </c>
      <c r="M7" s="7"/>
      <c r="N7" s="7"/>
      <c r="O7" s="8">
        <v>5.0</v>
      </c>
      <c r="P7" s="7" t="s">
        <v>2341</v>
      </c>
      <c r="Q7" s="9" t="s">
        <v>2342</v>
      </c>
      <c r="R7" s="7" t="s">
        <v>2343</v>
      </c>
      <c r="S7" s="7" t="s">
        <v>2344</v>
      </c>
      <c r="T7" s="7" t="s">
        <v>2345</v>
      </c>
      <c r="U7" s="7" t="s">
        <v>2346</v>
      </c>
      <c r="V7" s="7" t="s">
        <v>2347</v>
      </c>
      <c r="W7" s="7"/>
      <c r="X7" s="7"/>
      <c r="Y7" s="7"/>
      <c r="Z7" s="7"/>
      <c r="AA7" s="7" t="s">
        <v>2348</v>
      </c>
      <c r="AB7" s="7" t="s">
        <v>2349</v>
      </c>
      <c r="AC7" s="7" t="s">
        <v>2350</v>
      </c>
      <c r="AD7" s="7" t="s">
        <v>2351</v>
      </c>
      <c r="AE7" s="7"/>
      <c r="AF7" s="7" t="s">
        <v>1027</v>
      </c>
      <c r="AG7" s="7"/>
      <c r="AH7" s="7"/>
      <c r="AI7" s="7"/>
      <c r="AJ7" s="7"/>
      <c r="AK7" s="7"/>
      <c r="AL7" s="8">
        <v>9505849.0</v>
      </c>
      <c r="AM7" s="7"/>
      <c r="AN7" s="7" t="s">
        <v>2352</v>
      </c>
      <c r="AO7" s="7"/>
      <c r="AP7" s="7" t="s">
        <v>84</v>
      </c>
      <c r="AQ7" s="7" t="s">
        <v>2353</v>
      </c>
      <c r="AR7" s="7" t="s">
        <v>128</v>
      </c>
      <c r="AS7" s="7" t="s">
        <v>87</v>
      </c>
      <c r="AT7" s="7"/>
      <c r="AU7" s="7" t="s">
        <v>4</v>
      </c>
      <c r="AV7" s="7" t="s">
        <v>2354</v>
      </c>
      <c r="AW7" s="7" t="str">
        <f t="shared" si="2"/>
        <v/>
      </c>
      <c r="AX7" s="7"/>
      <c r="AY7" s="20" t="s">
        <v>2220</v>
      </c>
      <c r="AZ7" s="7"/>
      <c r="BA7" s="7"/>
      <c r="BB7" s="20"/>
      <c r="BC7" s="20"/>
    </row>
    <row r="8">
      <c r="A8" s="6"/>
      <c r="B8" s="20">
        <v>6.0</v>
      </c>
      <c r="C8" s="20" t="str">
        <f t="shared" si="1"/>
        <v>SF-6</v>
      </c>
      <c r="D8" s="7" t="s">
        <v>2355</v>
      </c>
      <c r="E8" s="7" t="s">
        <v>2356</v>
      </c>
      <c r="F8" s="7" t="s">
        <v>2357</v>
      </c>
      <c r="G8" s="7" t="s">
        <v>2358</v>
      </c>
      <c r="H8" s="8">
        <v>2024.0</v>
      </c>
      <c r="I8" s="7" t="s">
        <v>2359</v>
      </c>
      <c r="J8" s="8">
        <v>14.0</v>
      </c>
      <c r="K8" s="8">
        <v>23.0</v>
      </c>
      <c r="L8" s="8">
        <v>11462.0</v>
      </c>
      <c r="M8" s="7"/>
      <c r="N8" s="7"/>
      <c r="O8" s="8">
        <v>3.0</v>
      </c>
      <c r="P8" s="7" t="s">
        <v>2360</v>
      </c>
      <c r="Q8" s="9" t="s">
        <v>2361</v>
      </c>
      <c r="R8" s="7" t="s">
        <v>2362</v>
      </c>
      <c r="S8" s="7" t="s">
        <v>2363</v>
      </c>
      <c r="T8" s="7" t="s">
        <v>2364</v>
      </c>
      <c r="U8" s="7" t="s">
        <v>2365</v>
      </c>
      <c r="V8" s="7" t="s">
        <v>2366</v>
      </c>
      <c r="W8" s="7"/>
      <c r="X8" s="7"/>
      <c r="Y8" s="7"/>
      <c r="Z8" s="7"/>
      <c r="AA8" s="7" t="s">
        <v>2367</v>
      </c>
      <c r="AB8" s="7" t="s">
        <v>2368</v>
      </c>
      <c r="AC8" s="7" t="s">
        <v>2369</v>
      </c>
      <c r="AD8" s="7" t="s">
        <v>2370</v>
      </c>
      <c r="AE8" s="7"/>
      <c r="AF8" s="7" t="s">
        <v>2371</v>
      </c>
      <c r="AG8" s="7"/>
      <c r="AH8" s="7"/>
      <c r="AI8" s="7"/>
      <c r="AJ8" s="7"/>
      <c r="AK8" s="7"/>
      <c r="AL8" s="8">
        <v>2.0763417E7</v>
      </c>
      <c r="AM8" s="7"/>
      <c r="AN8" s="7"/>
      <c r="AO8" s="7"/>
      <c r="AP8" s="7" t="s">
        <v>84</v>
      </c>
      <c r="AQ8" s="7" t="s">
        <v>2372</v>
      </c>
      <c r="AR8" s="7" t="s">
        <v>128</v>
      </c>
      <c r="AS8" s="7" t="s">
        <v>87</v>
      </c>
      <c r="AT8" s="7" t="s">
        <v>111</v>
      </c>
      <c r="AU8" s="7" t="s">
        <v>4</v>
      </c>
      <c r="AV8" s="7" t="s">
        <v>2373</v>
      </c>
      <c r="AW8" s="7" t="str">
        <f t="shared" si="2"/>
        <v/>
      </c>
      <c r="AX8" s="7"/>
      <c r="AY8" s="7"/>
      <c r="AZ8" s="20" t="s">
        <v>2220</v>
      </c>
      <c r="BA8" s="7"/>
      <c r="BB8" s="20"/>
      <c r="BC8" s="20"/>
    </row>
    <row r="9">
      <c r="A9" s="6"/>
      <c r="B9" s="20">
        <v>7.0</v>
      </c>
      <c r="C9" s="20" t="str">
        <f t="shared" si="1"/>
        <v>SF-7</v>
      </c>
      <c r="D9" s="7" t="s">
        <v>2374</v>
      </c>
      <c r="E9" s="7" t="s">
        <v>2375</v>
      </c>
      <c r="F9" s="8">
        <v>5.7220056794E10</v>
      </c>
      <c r="G9" s="7" t="s">
        <v>2376</v>
      </c>
      <c r="H9" s="8">
        <v>2025.0</v>
      </c>
      <c r="I9" s="7" t="s">
        <v>68</v>
      </c>
      <c r="J9" s="7"/>
      <c r="K9" s="7"/>
      <c r="L9" s="7"/>
      <c r="M9" s="8">
        <v>127.0</v>
      </c>
      <c r="N9" s="8">
        <v>131.0</v>
      </c>
      <c r="O9" s="8">
        <v>1.0</v>
      </c>
      <c r="P9" s="7" t="s">
        <v>2377</v>
      </c>
      <c r="Q9" s="9" t="s">
        <v>2378</v>
      </c>
      <c r="R9" s="7" t="s">
        <v>2379</v>
      </c>
      <c r="S9" s="7" t="s">
        <v>2380</v>
      </c>
      <c r="T9" s="7" t="s">
        <v>2381</v>
      </c>
      <c r="U9" s="7" t="s">
        <v>2382</v>
      </c>
      <c r="V9" s="7" t="s">
        <v>2383</v>
      </c>
      <c r="W9" s="7"/>
      <c r="X9" s="7"/>
      <c r="Y9" s="7"/>
      <c r="Z9" s="7"/>
      <c r="AA9" s="7" t="s">
        <v>2384</v>
      </c>
      <c r="AB9" s="7" t="s">
        <v>2385</v>
      </c>
      <c r="AC9" s="7" t="s">
        <v>2386</v>
      </c>
      <c r="AD9" s="7" t="s">
        <v>2387</v>
      </c>
      <c r="AE9" s="7"/>
      <c r="AF9" s="7" t="s">
        <v>78</v>
      </c>
      <c r="AG9" s="7"/>
      <c r="AH9" s="7" t="s">
        <v>79</v>
      </c>
      <c r="AI9" s="7" t="s">
        <v>80</v>
      </c>
      <c r="AJ9" s="7" t="s">
        <v>81</v>
      </c>
      <c r="AK9" s="8">
        <v>209532.0</v>
      </c>
      <c r="AL9" s="8">
        <v>2705257.0</v>
      </c>
      <c r="AM9" s="7" t="s">
        <v>82</v>
      </c>
      <c r="AN9" s="7" t="s">
        <v>83</v>
      </c>
      <c r="AO9" s="7"/>
      <c r="AP9" s="7" t="s">
        <v>84</v>
      </c>
      <c r="AQ9" s="7" t="s">
        <v>85</v>
      </c>
      <c r="AR9" s="7" t="s">
        <v>86</v>
      </c>
      <c r="AS9" s="7" t="s">
        <v>87</v>
      </c>
      <c r="AT9" s="7"/>
      <c r="AU9" s="7" t="s">
        <v>4</v>
      </c>
      <c r="AV9" s="7" t="s">
        <v>2388</v>
      </c>
      <c r="AW9" s="7" t="str">
        <f t="shared" si="2"/>
        <v/>
      </c>
      <c r="AX9" s="7"/>
      <c r="AY9" s="20" t="s">
        <v>2220</v>
      </c>
      <c r="AZ9" s="7"/>
      <c r="BA9" s="7"/>
      <c r="BB9" s="20"/>
      <c r="BC9" s="20"/>
    </row>
    <row r="10">
      <c r="A10" s="6"/>
      <c r="B10" s="20">
        <v>8.0</v>
      </c>
      <c r="C10" s="20" t="str">
        <f t="shared" si="1"/>
        <v>SF-8</v>
      </c>
      <c r="D10" s="7" t="s">
        <v>2389</v>
      </c>
      <c r="E10" s="7" t="s">
        <v>2390</v>
      </c>
      <c r="F10" s="7" t="s">
        <v>2391</v>
      </c>
      <c r="G10" s="7" t="s">
        <v>2392</v>
      </c>
      <c r="H10" s="8">
        <v>2025.0</v>
      </c>
      <c r="I10" s="7" t="s">
        <v>2393</v>
      </c>
      <c r="J10" s="7" t="s">
        <v>2394</v>
      </c>
      <c r="K10" s="7"/>
      <c r="L10" s="7"/>
      <c r="M10" s="8">
        <v>11.0</v>
      </c>
      <c r="N10" s="8">
        <v>25.0</v>
      </c>
      <c r="O10" s="8">
        <v>0.0</v>
      </c>
      <c r="P10" s="7" t="s">
        <v>2395</v>
      </c>
      <c r="Q10" s="9" t="s">
        <v>2396</v>
      </c>
      <c r="R10" s="7" t="s">
        <v>2397</v>
      </c>
      <c r="S10" s="7" t="s">
        <v>2398</v>
      </c>
      <c r="T10" s="7" t="s">
        <v>2399</v>
      </c>
      <c r="U10" s="7" t="s">
        <v>2400</v>
      </c>
      <c r="V10" s="7"/>
      <c r="W10" s="7"/>
      <c r="X10" s="7"/>
      <c r="Y10" s="7"/>
      <c r="Z10" s="7"/>
      <c r="AA10" s="7"/>
      <c r="AB10" s="7"/>
      <c r="AC10" s="7" t="s">
        <v>2401</v>
      </c>
      <c r="AD10" s="7" t="s">
        <v>2402</v>
      </c>
      <c r="AE10" s="7" t="s">
        <v>2403</v>
      </c>
      <c r="AF10" s="7" t="s">
        <v>175</v>
      </c>
      <c r="AG10" s="7" t="s">
        <v>2404</v>
      </c>
      <c r="AH10" s="7" t="s">
        <v>2405</v>
      </c>
      <c r="AI10" s="7" t="s">
        <v>2406</v>
      </c>
      <c r="AJ10" s="7" t="s">
        <v>1054</v>
      </c>
      <c r="AK10" s="8">
        <v>345659.0</v>
      </c>
      <c r="AL10" s="8">
        <v>2.1954968E7</v>
      </c>
      <c r="AM10" s="7" t="s">
        <v>2407</v>
      </c>
      <c r="AN10" s="7"/>
      <c r="AO10" s="7"/>
      <c r="AP10" s="7" t="s">
        <v>84</v>
      </c>
      <c r="AQ10" s="7" t="s">
        <v>2408</v>
      </c>
      <c r="AR10" s="7" t="s">
        <v>86</v>
      </c>
      <c r="AS10" s="7" t="s">
        <v>87</v>
      </c>
      <c r="AT10" s="7"/>
      <c r="AU10" s="7" t="s">
        <v>4</v>
      </c>
      <c r="AV10" s="7" t="s">
        <v>2409</v>
      </c>
      <c r="AW10" s="7" t="str">
        <f t="shared" si="2"/>
        <v/>
      </c>
      <c r="AX10" s="7"/>
      <c r="AY10" s="20" t="s">
        <v>2220</v>
      </c>
      <c r="AZ10" s="20"/>
      <c r="BA10" s="7"/>
      <c r="BB10" s="20"/>
      <c r="BC10" s="20"/>
    </row>
    <row r="11">
      <c r="A11" s="6"/>
      <c r="B11" s="20">
        <v>9.0</v>
      </c>
      <c r="C11" s="20" t="str">
        <f t="shared" si="1"/>
        <v>SF-9</v>
      </c>
      <c r="D11" s="7" t="s">
        <v>2410</v>
      </c>
      <c r="E11" s="7" t="s">
        <v>2411</v>
      </c>
      <c r="F11" s="7" t="s">
        <v>2412</v>
      </c>
      <c r="G11" s="7" t="s">
        <v>2413</v>
      </c>
      <c r="H11" s="8">
        <v>2025.0</v>
      </c>
      <c r="I11" s="7" t="s">
        <v>2414</v>
      </c>
      <c r="J11" s="8">
        <v>3.0</v>
      </c>
      <c r="K11" s="7"/>
      <c r="L11" s="7"/>
      <c r="M11" s="8">
        <v>156.0</v>
      </c>
      <c r="N11" s="8">
        <v>172.0</v>
      </c>
      <c r="O11" s="8">
        <v>2.0</v>
      </c>
      <c r="P11" s="7" t="s">
        <v>2415</v>
      </c>
      <c r="Q11" s="9" t="s">
        <v>2416</v>
      </c>
      <c r="R11" s="7" t="s">
        <v>2417</v>
      </c>
      <c r="S11" s="7" t="s">
        <v>2418</v>
      </c>
      <c r="T11" s="7" t="s">
        <v>2419</v>
      </c>
      <c r="U11" s="7"/>
      <c r="V11" s="7" t="s">
        <v>2420</v>
      </c>
      <c r="W11" s="7"/>
      <c r="X11" s="7"/>
      <c r="Y11" s="7"/>
      <c r="Z11" s="7"/>
      <c r="AA11" s="7" t="s">
        <v>2421</v>
      </c>
      <c r="AB11" s="7" t="s">
        <v>2422</v>
      </c>
      <c r="AC11" s="7" t="s">
        <v>2423</v>
      </c>
      <c r="AD11" s="7"/>
      <c r="AE11" s="7" t="s">
        <v>2424</v>
      </c>
      <c r="AF11" s="7" t="s">
        <v>451</v>
      </c>
      <c r="AG11" s="7" t="s">
        <v>2425</v>
      </c>
      <c r="AH11" s="7" t="s">
        <v>2426</v>
      </c>
      <c r="AI11" s="7" t="s">
        <v>2427</v>
      </c>
      <c r="AJ11" s="7" t="s">
        <v>2428</v>
      </c>
      <c r="AK11" s="8">
        <v>215900.0</v>
      </c>
      <c r="AL11" s="7"/>
      <c r="AM11" s="7" t="s">
        <v>2429</v>
      </c>
      <c r="AN11" s="7"/>
      <c r="AO11" s="7"/>
      <c r="AP11" s="7" t="s">
        <v>84</v>
      </c>
      <c r="AQ11" s="7" t="s">
        <v>2430</v>
      </c>
      <c r="AR11" s="7" t="s">
        <v>86</v>
      </c>
      <c r="AS11" s="7" t="s">
        <v>87</v>
      </c>
      <c r="AT11" s="7" t="s">
        <v>205</v>
      </c>
      <c r="AU11" s="7" t="s">
        <v>4</v>
      </c>
      <c r="AV11" s="7" t="s">
        <v>2431</v>
      </c>
      <c r="AW11" s="7" t="str">
        <f t="shared" si="2"/>
        <v/>
      </c>
      <c r="AX11" s="7"/>
      <c r="AY11" s="20" t="s">
        <v>2220</v>
      </c>
      <c r="AZ11" s="20"/>
      <c r="BA11" s="7"/>
      <c r="BB11" s="20"/>
      <c r="BC11" s="20"/>
    </row>
    <row r="12">
      <c r="A12" s="6"/>
      <c r="B12" s="20">
        <v>10.0</v>
      </c>
      <c r="C12" s="20" t="str">
        <f t="shared" si="1"/>
        <v>SF-10</v>
      </c>
      <c r="D12" s="7" t="s">
        <v>2432</v>
      </c>
      <c r="E12" s="7" t="s">
        <v>2433</v>
      </c>
      <c r="F12" s="7" t="s">
        <v>2434</v>
      </c>
      <c r="G12" s="7" t="s">
        <v>2435</v>
      </c>
      <c r="H12" s="8">
        <v>2025.0</v>
      </c>
      <c r="I12" s="7" t="s">
        <v>1590</v>
      </c>
      <c r="J12" s="8">
        <v>34.0</v>
      </c>
      <c r="K12" s="8">
        <v>5.0</v>
      </c>
      <c r="L12" s="8">
        <v>137.0</v>
      </c>
      <c r="M12" s="7"/>
      <c r="N12" s="7"/>
      <c r="O12" s="8">
        <v>8.0</v>
      </c>
      <c r="P12" s="7" t="s">
        <v>2436</v>
      </c>
      <c r="Q12" s="9" t="s">
        <v>2437</v>
      </c>
      <c r="R12" s="7" t="s">
        <v>2438</v>
      </c>
      <c r="S12" s="7" t="s">
        <v>2439</v>
      </c>
      <c r="T12" s="7" t="s">
        <v>2440</v>
      </c>
      <c r="U12" s="7" t="s">
        <v>2441</v>
      </c>
      <c r="V12" s="7" t="s">
        <v>2442</v>
      </c>
      <c r="W12" s="7"/>
      <c r="X12" s="7"/>
      <c r="Y12" s="7"/>
      <c r="Z12" s="7"/>
      <c r="AA12" s="7" t="s">
        <v>2443</v>
      </c>
      <c r="AB12" s="7" t="s">
        <v>2444</v>
      </c>
      <c r="AC12" s="7" t="s">
        <v>2445</v>
      </c>
      <c r="AD12" s="7" t="s">
        <v>2446</v>
      </c>
      <c r="AE12" s="7"/>
      <c r="AF12" s="7" t="s">
        <v>222</v>
      </c>
      <c r="AG12" s="7"/>
      <c r="AH12" s="7"/>
      <c r="AI12" s="7"/>
      <c r="AJ12" s="7"/>
      <c r="AK12" s="7"/>
      <c r="AL12" s="7" t="s">
        <v>1600</v>
      </c>
      <c r="AM12" s="7"/>
      <c r="AN12" s="7" t="s">
        <v>1601</v>
      </c>
      <c r="AO12" s="7"/>
      <c r="AP12" s="7" t="s">
        <v>84</v>
      </c>
      <c r="AQ12" s="7" t="s">
        <v>1602</v>
      </c>
      <c r="AR12" s="7" t="s">
        <v>128</v>
      </c>
      <c r="AS12" s="7" t="s">
        <v>87</v>
      </c>
      <c r="AT12" s="7"/>
      <c r="AU12" s="7" t="s">
        <v>4</v>
      </c>
      <c r="AV12" s="7" t="s">
        <v>2447</v>
      </c>
      <c r="AW12" s="7" t="str">
        <f t="shared" si="2"/>
        <v/>
      </c>
      <c r="AX12" s="7"/>
      <c r="AY12" s="20" t="s">
        <v>2220</v>
      </c>
      <c r="AZ12" s="7"/>
      <c r="BA12" s="7"/>
      <c r="BB12" s="20"/>
      <c r="BC12" s="20"/>
    </row>
    <row r="13">
      <c r="A13" s="6"/>
      <c r="B13" s="20">
        <v>11.0</v>
      </c>
      <c r="C13" s="20" t="str">
        <f t="shared" si="1"/>
        <v>SF-11</v>
      </c>
      <c r="D13" s="7" t="s">
        <v>2448</v>
      </c>
      <c r="E13" s="7" t="s">
        <v>2449</v>
      </c>
      <c r="F13" s="7" t="s">
        <v>2450</v>
      </c>
      <c r="G13" s="7" t="s">
        <v>2451</v>
      </c>
      <c r="H13" s="8">
        <v>2024.0</v>
      </c>
      <c r="I13" s="7" t="s">
        <v>781</v>
      </c>
      <c r="J13" s="8">
        <v>29.0</v>
      </c>
      <c r="K13" s="8">
        <v>6.0</v>
      </c>
      <c r="L13" s="8">
        <v>162.0</v>
      </c>
      <c r="M13" s="7"/>
      <c r="N13" s="7"/>
      <c r="O13" s="8">
        <v>7.0</v>
      </c>
      <c r="P13" s="7" t="s">
        <v>2452</v>
      </c>
      <c r="Q13" s="9" t="s">
        <v>2453</v>
      </c>
      <c r="R13" s="7" t="s">
        <v>2454</v>
      </c>
      <c r="S13" s="7" t="s">
        <v>2455</v>
      </c>
      <c r="T13" s="7" t="s">
        <v>2456</v>
      </c>
      <c r="U13" s="7" t="s">
        <v>2457</v>
      </c>
      <c r="V13" s="7" t="s">
        <v>2458</v>
      </c>
      <c r="W13" s="7"/>
      <c r="X13" s="7"/>
      <c r="Y13" s="7"/>
      <c r="Z13" s="7"/>
      <c r="AA13" s="7" t="s">
        <v>2459</v>
      </c>
      <c r="AB13" s="7" t="s">
        <v>2460</v>
      </c>
      <c r="AC13" s="7" t="s">
        <v>2461</v>
      </c>
      <c r="AD13" s="7" t="s">
        <v>2462</v>
      </c>
      <c r="AE13" s="7"/>
      <c r="AF13" s="7" t="s">
        <v>509</v>
      </c>
      <c r="AG13" s="7"/>
      <c r="AH13" s="7"/>
      <c r="AI13" s="7"/>
      <c r="AJ13" s="7"/>
      <c r="AK13" s="7"/>
      <c r="AL13" s="8">
        <v>1.3823256E7</v>
      </c>
      <c r="AM13" s="7"/>
      <c r="AN13" s="7" t="s">
        <v>793</v>
      </c>
      <c r="AO13" s="7"/>
      <c r="AP13" s="7" t="s">
        <v>84</v>
      </c>
      <c r="AQ13" s="7" t="s">
        <v>794</v>
      </c>
      <c r="AR13" s="7" t="s">
        <v>128</v>
      </c>
      <c r="AS13" s="7" t="s">
        <v>87</v>
      </c>
      <c r="AT13" s="7"/>
      <c r="AU13" s="7" t="s">
        <v>4</v>
      </c>
      <c r="AV13" s="7" t="s">
        <v>2463</v>
      </c>
      <c r="AW13" s="20" t="s">
        <v>2271</v>
      </c>
      <c r="AX13" s="7"/>
      <c r="AY13" s="7"/>
      <c r="AZ13" s="7"/>
      <c r="BA13" s="7"/>
      <c r="BB13" s="20" t="s">
        <v>2220</v>
      </c>
      <c r="BC13" s="20" t="s">
        <v>2220</v>
      </c>
    </row>
    <row r="14">
      <c r="A14" s="6"/>
      <c r="B14" s="20">
        <v>12.0</v>
      </c>
      <c r="C14" s="20" t="str">
        <f t="shared" si="1"/>
        <v>SF-12</v>
      </c>
      <c r="D14" s="7" t="s">
        <v>2318</v>
      </c>
      <c r="E14" s="7" t="s">
        <v>2319</v>
      </c>
      <c r="F14" s="7" t="s">
        <v>2320</v>
      </c>
      <c r="G14" s="7" t="s">
        <v>2464</v>
      </c>
      <c r="H14" s="8">
        <v>2025.0</v>
      </c>
      <c r="I14" s="7" t="s">
        <v>1370</v>
      </c>
      <c r="J14" s="8">
        <v>4017.0</v>
      </c>
      <c r="K14" s="7"/>
      <c r="L14" s="7"/>
      <c r="M14" s="8">
        <v>137.0</v>
      </c>
      <c r="N14" s="8">
        <v>144.0</v>
      </c>
      <c r="O14" s="8">
        <v>0.0</v>
      </c>
      <c r="P14" s="7"/>
      <c r="Q14" s="9" t="s">
        <v>2465</v>
      </c>
      <c r="R14" s="7" t="s">
        <v>2466</v>
      </c>
      <c r="S14" s="7" t="s">
        <v>2467</v>
      </c>
      <c r="T14" s="7" t="s">
        <v>2468</v>
      </c>
      <c r="U14" s="7"/>
      <c r="V14" s="7" t="s">
        <v>2469</v>
      </c>
      <c r="W14" s="7"/>
      <c r="X14" s="7"/>
      <c r="Y14" s="7"/>
      <c r="Z14" s="7"/>
      <c r="AA14" s="7"/>
      <c r="AB14" s="7"/>
      <c r="AC14" s="7" t="s">
        <v>2470</v>
      </c>
      <c r="AD14" s="7" t="s">
        <v>2471</v>
      </c>
      <c r="AE14" s="7" t="s">
        <v>2472</v>
      </c>
      <c r="AF14" s="7" t="s">
        <v>1380</v>
      </c>
      <c r="AG14" s="7"/>
      <c r="AH14" s="7" t="s">
        <v>2473</v>
      </c>
      <c r="AI14" s="7" t="s">
        <v>2474</v>
      </c>
      <c r="AJ14" s="7" t="s">
        <v>648</v>
      </c>
      <c r="AK14" s="8">
        <v>211590.0</v>
      </c>
      <c r="AL14" s="8">
        <v>1.6130073E7</v>
      </c>
      <c r="AM14" s="7"/>
      <c r="AN14" s="7"/>
      <c r="AO14" s="7"/>
      <c r="AP14" s="7" t="s">
        <v>84</v>
      </c>
      <c r="AQ14" s="7" t="s">
        <v>1383</v>
      </c>
      <c r="AR14" s="7" t="s">
        <v>86</v>
      </c>
      <c r="AS14" s="7" t="s">
        <v>87</v>
      </c>
      <c r="AT14" s="7"/>
      <c r="AU14" s="7" t="s">
        <v>4</v>
      </c>
      <c r="AV14" s="7" t="s">
        <v>2475</v>
      </c>
      <c r="AW14" s="7" t="str">
        <f t="shared" ref="AW14:AW17" si="3">IF(COUNTIF($G$2:$G$271, G14) &gt; 1, "X", "")</f>
        <v/>
      </c>
      <c r="AX14" s="7"/>
      <c r="AY14" s="20" t="s">
        <v>2220</v>
      </c>
      <c r="AZ14" s="20"/>
      <c r="BA14" s="7"/>
      <c r="BB14" s="20"/>
      <c r="BC14" s="20"/>
    </row>
    <row r="15">
      <c r="A15" s="6"/>
      <c r="B15" s="20">
        <v>13.0</v>
      </c>
      <c r="C15" s="20" t="str">
        <f t="shared" si="1"/>
        <v>SF-13</v>
      </c>
      <c r="D15" s="7" t="s">
        <v>2476</v>
      </c>
      <c r="E15" s="7" t="s">
        <v>2477</v>
      </c>
      <c r="F15" s="7" t="s">
        <v>2478</v>
      </c>
      <c r="G15" s="7" t="s">
        <v>2479</v>
      </c>
      <c r="H15" s="8">
        <v>2025.0</v>
      </c>
      <c r="I15" s="7" t="s">
        <v>93</v>
      </c>
      <c r="J15" s="7"/>
      <c r="K15" s="7"/>
      <c r="L15" s="7"/>
      <c r="M15" s="8">
        <v>199.0</v>
      </c>
      <c r="N15" s="8">
        <v>203.0</v>
      </c>
      <c r="O15" s="8">
        <v>0.0</v>
      </c>
      <c r="P15" s="7" t="s">
        <v>2480</v>
      </c>
      <c r="Q15" s="9" t="s">
        <v>2481</v>
      </c>
      <c r="R15" s="7" t="s">
        <v>2482</v>
      </c>
      <c r="S15" s="7" t="s">
        <v>2483</v>
      </c>
      <c r="T15" s="7" t="s">
        <v>2484</v>
      </c>
      <c r="U15" s="7" t="s">
        <v>2485</v>
      </c>
      <c r="V15" s="7" t="s">
        <v>2486</v>
      </c>
      <c r="W15" s="7"/>
      <c r="X15" s="7"/>
      <c r="Y15" s="7"/>
      <c r="Z15" s="7"/>
      <c r="AA15" s="7" t="s">
        <v>2487</v>
      </c>
      <c r="AB15" s="7" t="s">
        <v>2488</v>
      </c>
      <c r="AC15" s="7" t="s">
        <v>2489</v>
      </c>
      <c r="AD15" s="7"/>
      <c r="AE15" s="7"/>
      <c r="AF15" s="7" t="s">
        <v>78</v>
      </c>
      <c r="AG15" s="7"/>
      <c r="AH15" s="7" t="s">
        <v>1938</v>
      </c>
      <c r="AI15" s="7" t="s">
        <v>1446</v>
      </c>
      <c r="AJ15" s="7" t="s">
        <v>81</v>
      </c>
      <c r="AK15" s="8">
        <v>209640.0</v>
      </c>
      <c r="AL15" s="8">
        <v>2.6437147E7</v>
      </c>
      <c r="AM15" s="7" t="s">
        <v>1939</v>
      </c>
      <c r="AN15" s="7"/>
      <c r="AO15" s="7"/>
      <c r="AP15" s="7" t="s">
        <v>84</v>
      </c>
      <c r="AQ15" s="7" t="s">
        <v>110</v>
      </c>
      <c r="AR15" s="7" t="s">
        <v>86</v>
      </c>
      <c r="AS15" s="7" t="s">
        <v>87</v>
      </c>
      <c r="AT15" s="7"/>
      <c r="AU15" s="7" t="s">
        <v>4</v>
      </c>
      <c r="AV15" s="7" t="s">
        <v>2490</v>
      </c>
      <c r="AW15" s="7" t="str">
        <f t="shared" si="3"/>
        <v/>
      </c>
      <c r="AX15" s="7"/>
      <c r="AY15" s="20" t="s">
        <v>2220</v>
      </c>
      <c r="AZ15" s="7"/>
      <c r="BA15" s="7"/>
      <c r="BB15" s="20"/>
      <c r="BC15" s="20"/>
    </row>
    <row r="16">
      <c r="A16" s="6"/>
      <c r="B16" s="20">
        <v>14.0</v>
      </c>
      <c r="C16" s="20" t="str">
        <f t="shared" si="1"/>
        <v>SF-14</v>
      </c>
      <c r="D16" s="7" t="s">
        <v>2491</v>
      </c>
      <c r="E16" s="7" t="s">
        <v>2492</v>
      </c>
      <c r="F16" s="7" t="s">
        <v>2493</v>
      </c>
      <c r="G16" s="7" t="s">
        <v>2494</v>
      </c>
      <c r="H16" s="8">
        <v>2025.0</v>
      </c>
      <c r="I16" s="7" t="s">
        <v>632</v>
      </c>
      <c r="J16" s="7"/>
      <c r="K16" s="7"/>
      <c r="L16" s="7"/>
      <c r="M16" s="8">
        <v>653.0</v>
      </c>
      <c r="N16" s="8">
        <v>658.0</v>
      </c>
      <c r="O16" s="8">
        <v>1.0</v>
      </c>
      <c r="P16" s="7" t="s">
        <v>2495</v>
      </c>
      <c r="Q16" s="9" t="s">
        <v>2496</v>
      </c>
      <c r="R16" s="7" t="s">
        <v>2497</v>
      </c>
      <c r="S16" s="7" t="s">
        <v>2498</v>
      </c>
      <c r="T16" s="7" t="s">
        <v>2499</v>
      </c>
      <c r="U16" s="7"/>
      <c r="V16" s="7" t="s">
        <v>2500</v>
      </c>
      <c r="W16" s="7"/>
      <c r="X16" s="7"/>
      <c r="Y16" s="7"/>
      <c r="Z16" s="7"/>
      <c r="AA16" s="7" t="s">
        <v>2501</v>
      </c>
      <c r="AB16" s="7" t="s">
        <v>2502</v>
      </c>
      <c r="AC16" s="7" t="s">
        <v>2503</v>
      </c>
      <c r="AD16" s="7" t="s">
        <v>2504</v>
      </c>
      <c r="AE16" s="7" t="s">
        <v>644</v>
      </c>
      <c r="AF16" s="7" t="s">
        <v>198</v>
      </c>
      <c r="AG16" s="7" t="s">
        <v>645</v>
      </c>
      <c r="AH16" s="7" t="s">
        <v>646</v>
      </c>
      <c r="AI16" s="7" t="s">
        <v>647</v>
      </c>
      <c r="AJ16" s="7" t="s">
        <v>648</v>
      </c>
      <c r="AK16" s="8">
        <v>216134.0</v>
      </c>
      <c r="AL16" s="7"/>
      <c r="AM16" s="7" t="s">
        <v>649</v>
      </c>
      <c r="AN16" s="7"/>
      <c r="AO16" s="7"/>
      <c r="AP16" s="7" t="s">
        <v>84</v>
      </c>
      <c r="AQ16" s="7" t="s">
        <v>650</v>
      </c>
      <c r="AR16" s="7" t="s">
        <v>86</v>
      </c>
      <c r="AS16" s="7" t="s">
        <v>87</v>
      </c>
      <c r="AT16" s="7" t="s">
        <v>205</v>
      </c>
      <c r="AU16" s="7" t="s">
        <v>4</v>
      </c>
      <c r="AV16" s="7" t="s">
        <v>2505</v>
      </c>
      <c r="AW16" s="7" t="str">
        <f t="shared" si="3"/>
        <v/>
      </c>
      <c r="AX16" s="7"/>
      <c r="AY16" s="20" t="s">
        <v>2220</v>
      </c>
      <c r="AZ16" s="7"/>
      <c r="BA16" s="7"/>
      <c r="BB16" s="20"/>
      <c r="BC16" s="20"/>
    </row>
    <row r="17">
      <c r="A17" s="6"/>
      <c r="B17" s="20">
        <v>15.0</v>
      </c>
      <c r="C17" s="20" t="str">
        <f t="shared" si="1"/>
        <v>SF-15</v>
      </c>
      <c r="D17" s="7" t="s">
        <v>2506</v>
      </c>
      <c r="E17" s="7" t="s">
        <v>2507</v>
      </c>
      <c r="F17" s="7" t="s">
        <v>2508</v>
      </c>
      <c r="G17" s="7" t="s">
        <v>2509</v>
      </c>
      <c r="H17" s="8">
        <v>2025.0</v>
      </c>
      <c r="I17" s="7" t="s">
        <v>211</v>
      </c>
      <c r="J17" s="7"/>
      <c r="K17" s="7"/>
      <c r="L17" s="7"/>
      <c r="M17" s="8">
        <v>616.0</v>
      </c>
      <c r="N17" s="8">
        <v>620.0</v>
      </c>
      <c r="O17" s="8">
        <v>0.0</v>
      </c>
      <c r="P17" s="7" t="s">
        <v>2510</v>
      </c>
      <c r="Q17" s="9" t="s">
        <v>2511</v>
      </c>
      <c r="R17" s="7" t="s">
        <v>2512</v>
      </c>
      <c r="S17" s="7" t="s">
        <v>2513</v>
      </c>
      <c r="T17" s="7" t="s">
        <v>2514</v>
      </c>
      <c r="U17" s="7" t="s">
        <v>2515</v>
      </c>
      <c r="V17" s="7" t="s">
        <v>2516</v>
      </c>
      <c r="W17" s="7"/>
      <c r="X17" s="7"/>
      <c r="Y17" s="7"/>
      <c r="Z17" s="7"/>
      <c r="AA17" s="7"/>
      <c r="AB17" s="7"/>
      <c r="AC17" s="7" t="s">
        <v>2517</v>
      </c>
      <c r="AD17" s="7" t="s">
        <v>2518</v>
      </c>
      <c r="AE17" s="7" t="s">
        <v>221</v>
      </c>
      <c r="AF17" s="7" t="s">
        <v>222</v>
      </c>
      <c r="AG17" s="7" t="s">
        <v>223</v>
      </c>
      <c r="AH17" s="7" t="s">
        <v>224</v>
      </c>
      <c r="AI17" s="7" t="s">
        <v>225</v>
      </c>
      <c r="AJ17" s="7" t="s">
        <v>226</v>
      </c>
      <c r="AK17" s="8">
        <v>211130.0</v>
      </c>
      <c r="AL17" s="8">
        <v>1.5397521E7</v>
      </c>
      <c r="AM17" s="7" t="s">
        <v>227</v>
      </c>
      <c r="AN17" s="7"/>
      <c r="AO17" s="7"/>
      <c r="AP17" s="7" t="s">
        <v>84</v>
      </c>
      <c r="AQ17" s="7" t="s">
        <v>228</v>
      </c>
      <c r="AR17" s="7" t="s">
        <v>86</v>
      </c>
      <c r="AS17" s="7" t="s">
        <v>87</v>
      </c>
      <c r="AT17" s="7" t="s">
        <v>111</v>
      </c>
      <c r="AU17" s="7" t="s">
        <v>4</v>
      </c>
      <c r="AV17" s="7" t="s">
        <v>2519</v>
      </c>
      <c r="AW17" s="7" t="str">
        <f t="shared" si="3"/>
        <v/>
      </c>
      <c r="AX17" s="20"/>
      <c r="AY17" s="20"/>
      <c r="AZ17" s="7"/>
      <c r="BA17" s="7"/>
      <c r="BB17" s="20" t="s">
        <v>2220</v>
      </c>
      <c r="BC17" s="20" t="s">
        <v>2220</v>
      </c>
    </row>
    <row r="18">
      <c r="A18" s="55">
        <v>13.0</v>
      </c>
      <c r="B18" s="62"/>
      <c r="C18" s="20"/>
      <c r="D18" s="56" t="s">
        <v>307</v>
      </c>
      <c r="E18" s="56" t="s">
        <v>308</v>
      </c>
      <c r="F18" s="56" t="s">
        <v>309</v>
      </c>
      <c r="G18" s="56" t="s">
        <v>310</v>
      </c>
      <c r="H18" s="57">
        <v>2024.0</v>
      </c>
      <c r="I18" s="56" t="s">
        <v>311</v>
      </c>
      <c r="J18" s="57">
        <v>216.0</v>
      </c>
      <c r="K18" s="56"/>
      <c r="L18" s="57">
        <v>112149.0</v>
      </c>
      <c r="M18" s="56"/>
      <c r="N18" s="56"/>
      <c r="O18" s="57">
        <v>13.0</v>
      </c>
      <c r="P18" s="56" t="s">
        <v>312</v>
      </c>
      <c r="Q18" s="58" t="s">
        <v>313</v>
      </c>
      <c r="R18" s="56" t="s">
        <v>314</v>
      </c>
      <c r="S18" s="56" t="s">
        <v>315</v>
      </c>
      <c r="T18" s="56" t="s">
        <v>316</v>
      </c>
      <c r="U18" s="56" t="s">
        <v>317</v>
      </c>
      <c r="V18" s="56" t="s">
        <v>318</v>
      </c>
      <c r="W18" s="56"/>
      <c r="X18" s="56"/>
      <c r="Y18" s="56"/>
      <c r="Z18" s="56"/>
      <c r="AA18" s="56" t="s">
        <v>319</v>
      </c>
      <c r="AB18" s="56" t="s">
        <v>320</v>
      </c>
      <c r="AC18" s="56" t="s">
        <v>321</v>
      </c>
      <c r="AD18" s="56" t="s">
        <v>322</v>
      </c>
      <c r="AE18" s="56"/>
      <c r="AF18" s="56" t="s">
        <v>323</v>
      </c>
      <c r="AG18" s="56"/>
      <c r="AH18" s="56"/>
      <c r="AI18" s="56"/>
      <c r="AJ18" s="56"/>
      <c r="AK18" s="56"/>
      <c r="AL18" s="57">
        <v>1641212.0</v>
      </c>
      <c r="AM18" s="56"/>
      <c r="AN18" s="56" t="s">
        <v>324</v>
      </c>
      <c r="AO18" s="56"/>
      <c r="AP18" s="56" t="s">
        <v>84</v>
      </c>
      <c r="AQ18" s="56" t="s">
        <v>325</v>
      </c>
      <c r="AR18" s="56" t="s">
        <v>128</v>
      </c>
      <c r="AS18" s="56" t="s">
        <v>87</v>
      </c>
      <c r="AT18" s="56"/>
      <c r="AU18" s="56" t="s">
        <v>4</v>
      </c>
      <c r="AV18" s="61" t="s">
        <v>326</v>
      </c>
      <c r="AW18" s="60" t="s">
        <v>2271</v>
      </c>
      <c r="AX18" s="56"/>
      <c r="AY18" s="56"/>
      <c r="AZ18" s="56"/>
      <c r="BA18" s="56"/>
      <c r="BB18" s="60"/>
      <c r="BC18" s="60"/>
    </row>
    <row r="19">
      <c r="A19" s="6"/>
      <c r="B19" s="22">
        <v>16.0</v>
      </c>
      <c r="C19" s="20" t="str">
        <f t="shared" ref="C19:C32" si="4">"SF-"&amp;B19</f>
        <v>SF-16</v>
      </c>
      <c r="D19" s="7" t="s">
        <v>2520</v>
      </c>
      <c r="E19" s="7" t="s">
        <v>2521</v>
      </c>
      <c r="F19" s="7" t="s">
        <v>2522</v>
      </c>
      <c r="G19" s="7" t="s">
        <v>2523</v>
      </c>
      <c r="H19" s="8">
        <v>2026.0</v>
      </c>
      <c r="I19" s="7" t="s">
        <v>311</v>
      </c>
      <c r="J19" s="8">
        <v>231.0</v>
      </c>
      <c r="K19" s="7"/>
      <c r="L19" s="8">
        <v>112580.0</v>
      </c>
      <c r="M19" s="7"/>
      <c r="N19" s="7"/>
      <c r="O19" s="8">
        <v>2.0</v>
      </c>
      <c r="P19" s="7" t="s">
        <v>2524</v>
      </c>
      <c r="Q19" s="9" t="s">
        <v>2525</v>
      </c>
      <c r="R19" s="7" t="s">
        <v>2526</v>
      </c>
      <c r="S19" s="7" t="s">
        <v>2527</v>
      </c>
      <c r="T19" s="7" t="s">
        <v>2528</v>
      </c>
      <c r="U19" s="7" t="s">
        <v>2529</v>
      </c>
      <c r="V19" s="7" t="s">
        <v>2530</v>
      </c>
      <c r="W19" s="7"/>
      <c r="X19" s="7"/>
      <c r="Y19" s="7"/>
      <c r="Z19" s="7"/>
      <c r="AA19" s="7" t="s">
        <v>2531</v>
      </c>
      <c r="AB19" s="7" t="s">
        <v>2532</v>
      </c>
      <c r="AC19" s="7" t="s">
        <v>2533</v>
      </c>
      <c r="AD19" s="7" t="s">
        <v>2534</v>
      </c>
      <c r="AE19" s="7"/>
      <c r="AF19" s="7" t="s">
        <v>323</v>
      </c>
      <c r="AG19" s="7"/>
      <c r="AH19" s="7"/>
      <c r="AI19" s="7"/>
      <c r="AJ19" s="7"/>
      <c r="AK19" s="7"/>
      <c r="AL19" s="8">
        <v>1641212.0</v>
      </c>
      <c r="AM19" s="7"/>
      <c r="AN19" s="7" t="s">
        <v>324</v>
      </c>
      <c r="AO19" s="7"/>
      <c r="AP19" s="7" t="s">
        <v>84</v>
      </c>
      <c r="AQ19" s="7" t="s">
        <v>325</v>
      </c>
      <c r="AR19" s="7" t="s">
        <v>128</v>
      </c>
      <c r="AS19" s="7" t="s">
        <v>87</v>
      </c>
      <c r="AT19" s="7"/>
      <c r="AU19" s="7" t="s">
        <v>4</v>
      </c>
      <c r="AV19" s="7" t="s">
        <v>2535</v>
      </c>
      <c r="AW19" s="7" t="str">
        <f t="shared" ref="AW19:AW22" si="5">IF(COUNTIF($G$2:$G$271, G19) &gt; 1, "X", "")</f>
        <v/>
      </c>
      <c r="AX19" s="7"/>
      <c r="AY19" s="7"/>
      <c r="AZ19" s="7"/>
      <c r="BA19" s="7"/>
      <c r="BB19" s="20" t="s">
        <v>2220</v>
      </c>
      <c r="BC19" s="20" t="s">
        <v>2220</v>
      </c>
    </row>
    <row r="20">
      <c r="A20" s="6"/>
      <c r="B20" s="20">
        <v>17.0</v>
      </c>
      <c r="C20" s="20" t="str">
        <f t="shared" si="4"/>
        <v>SF-17</v>
      </c>
      <c r="D20" s="7" t="s">
        <v>2536</v>
      </c>
      <c r="E20" s="7" t="s">
        <v>2537</v>
      </c>
      <c r="F20" s="7" t="s">
        <v>2538</v>
      </c>
      <c r="G20" s="7" t="s">
        <v>2539</v>
      </c>
      <c r="H20" s="8">
        <v>2025.0</v>
      </c>
      <c r="I20" s="7" t="s">
        <v>2540</v>
      </c>
      <c r="J20" s="7"/>
      <c r="K20" s="7"/>
      <c r="L20" s="7"/>
      <c r="M20" s="7"/>
      <c r="N20" s="7"/>
      <c r="O20" s="8">
        <v>0.0</v>
      </c>
      <c r="P20" s="7" t="s">
        <v>2541</v>
      </c>
      <c r="Q20" s="9" t="s">
        <v>2542</v>
      </c>
      <c r="R20" s="7" t="s">
        <v>2543</v>
      </c>
      <c r="S20" s="7" t="s">
        <v>2544</v>
      </c>
      <c r="T20" s="7" t="s">
        <v>2545</v>
      </c>
      <c r="U20" s="7" t="s">
        <v>2546</v>
      </c>
      <c r="V20" s="7" t="s">
        <v>2547</v>
      </c>
      <c r="W20" s="7"/>
      <c r="X20" s="7"/>
      <c r="Y20" s="7"/>
      <c r="Z20" s="7"/>
      <c r="AA20" s="7"/>
      <c r="AB20" s="7"/>
      <c r="AC20" s="7" t="s">
        <v>2548</v>
      </c>
      <c r="AD20" s="7"/>
      <c r="AE20" s="7"/>
      <c r="AF20" s="7" t="s">
        <v>144</v>
      </c>
      <c r="AG20" s="7"/>
      <c r="AH20" s="7" t="s">
        <v>2540</v>
      </c>
      <c r="AI20" s="7" t="s">
        <v>2549</v>
      </c>
      <c r="AJ20" s="7" t="s">
        <v>2550</v>
      </c>
      <c r="AK20" s="8">
        <v>210642.0</v>
      </c>
      <c r="AL20" s="7"/>
      <c r="AM20" s="7" t="s">
        <v>2551</v>
      </c>
      <c r="AN20" s="7"/>
      <c r="AO20" s="7"/>
      <c r="AP20" s="7" t="s">
        <v>84</v>
      </c>
      <c r="AQ20" s="7" t="s">
        <v>2552</v>
      </c>
      <c r="AR20" s="7" t="s">
        <v>86</v>
      </c>
      <c r="AS20" s="7" t="s">
        <v>87</v>
      </c>
      <c r="AT20" s="7"/>
      <c r="AU20" s="7" t="s">
        <v>4</v>
      </c>
      <c r="AV20" s="7" t="s">
        <v>2553</v>
      </c>
      <c r="AW20" s="7" t="str">
        <f t="shared" si="5"/>
        <v/>
      </c>
      <c r="AX20" s="7"/>
      <c r="AY20" s="20" t="s">
        <v>2220</v>
      </c>
      <c r="AZ20" s="7"/>
      <c r="BA20" s="7"/>
      <c r="BB20" s="20"/>
      <c r="BC20" s="20"/>
    </row>
    <row r="21">
      <c r="A21" s="6"/>
      <c r="B21" s="20">
        <v>18.0</v>
      </c>
      <c r="C21" s="20" t="str">
        <f t="shared" si="4"/>
        <v>SF-18</v>
      </c>
      <c r="D21" s="7" t="s">
        <v>1997</v>
      </c>
      <c r="E21" s="7" t="s">
        <v>1998</v>
      </c>
      <c r="F21" s="7" t="s">
        <v>1999</v>
      </c>
      <c r="G21" s="7" t="s">
        <v>2000</v>
      </c>
      <c r="H21" s="8">
        <v>2026.0</v>
      </c>
      <c r="I21" s="7" t="s">
        <v>1590</v>
      </c>
      <c r="J21" s="8">
        <v>35.0</v>
      </c>
      <c r="K21" s="8">
        <v>3.0</v>
      </c>
      <c r="L21" s="8">
        <v>82.0</v>
      </c>
      <c r="M21" s="7"/>
      <c r="N21" s="7"/>
      <c r="O21" s="8">
        <v>0.0</v>
      </c>
      <c r="P21" s="7" t="s">
        <v>2001</v>
      </c>
      <c r="Q21" s="9" t="s">
        <v>2002</v>
      </c>
      <c r="R21" s="7" t="s">
        <v>2003</v>
      </c>
      <c r="S21" s="7" t="s">
        <v>2004</v>
      </c>
      <c r="T21" s="7" t="s">
        <v>2005</v>
      </c>
      <c r="U21" s="7" t="s">
        <v>2006</v>
      </c>
      <c r="V21" s="7" t="s">
        <v>2007</v>
      </c>
      <c r="W21" s="7"/>
      <c r="X21" s="7"/>
      <c r="Y21" s="7"/>
      <c r="Z21" s="7"/>
      <c r="AA21" s="7"/>
      <c r="AB21" s="7"/>
      <c r="AC21" s="7" t="s">
        <v>2008</v>
      </c>
      <c r="AD21" s="7" t="s">
        <v>2009</v>
      </c>
      <c r="AE21" s="7"/>
      <c r="AF21" s="7" t="s">
        <v>222</v>
      </c>
      <c r="AG21" s="7"/>
      <c r="AH21" s="7"/>
      <c r="AI21" s="7"/>
      <c r="AJ21" s="7"/>
      <c r="AK21" s="7"/>
      <c r="AL21" s="7" t="s">
        <v>1600</v>
      </c>
      <c r="AM21" s="7"/>
      <c r="AN21" s="7" t="s">
        <v>1601</v>
      </c>
      <c r="AO21" s="7"/>
      <c r="AP21" s="7" t="s">
        <v>84</v>
      </c>
      <c r="AQ21" s="7" t="s">
        <v>1602</v>
      </c>
      <c r="AR21" s="7" t="s">
        <v>128</v>
      </c>
      <c r="AS21" s="7" t="s">
        <v>87</v>
      </c>
      <c r="AT21" s="7"/>
      <c r="AU21" s="7" t="s">
        <v>4</v>
      </c>
      <c r="AV21" s="7" t="s">
        <v>2010</v>
      </c>
      <c r="AW21" s="7" t="str">
        <f t="shared" si="5"/>
        <v/>
      </c>
      <c r="AX21" s="7"/>
      <c r="AY21" s="7"/>
      <c r="AZ21" s="7"/>
      <c r="BA21" s="7"/>
      <c r="BB21" s="20"/>
      <c r="BC21" s="20"/>
    </row>
    <row r="22">
      <c r="A22" s="6"/>
      <c r="B22" s="20">
        <v>19.0</v>
      </c>
      <c r="C22" s="20" t="str">
        <f t="shared" si="4"/>
        <v>SF-19</v>
      </c>
      <c r="D22" s="7" t="s">
        <v>2554</v>
      </c>
      <c r="E22" s="7" t="s">
        <v>2555</v>
      </c>
      <c r="F22" s="7" t="s">
        <v>2556</v>
      </c>
      <c r="G22" s="7" t="s">
        <v>2557</v>
      </c>
      <c r="H22" s="8">
        <v>2025.0</v>
      </c>
      <c r="I22" s="7" t="s">
        <v>2558</v>
      </c>
      <c r="J22" s="7"/>
      <c r="K22" s="7"/>
      <c r="L22" s="7"/>
      <c r="M22" s="7"/>
      <c r="N22" s="7"/>
      <c r="O22" s="8">
        <v>0.0</v>
      </c>
      <c r="P22" s="7" t="s">
        <v>2559</v>
      </c>
      <c r="Q22" s="9" t="s">
        <v>2560</v>
      </c>
      <c r="R22" s="7" t="s">
        <v>2561</v>
      </c>
      <c r="S22" s="7" t="s">
        <v>2562</v>
      </c>
      <c r="T22" s="7" t="s">
        <v>2563</v>
      </c>
      <c r="U22" s="7" t="s">
        <v>2564</v>
      </c>
      <c r="V22" s="7" t="s">
        <v>2565</v>
      </c>
      <c r="W22" s="7"/>
      <c r="X22" s="7"/>
      <c r="Y22" s="7"/>
      <c r="Z22" s="7"/>
      <c r="AA22" s="7" t="s">
        <v>2566</v>
      </c>
      <c r="AB22" s="7" t="s">
        <v>2567</v>
      </c>
      <c r="AC22" s="7" t="s">
        <v>2568</v>
      </c>
      <c r="AD22" s="7" t="s">
        <v>2569</v>
      </c>
      <c r="AE22" s="7"/>
      <c r="AF22" s="7" t="s">
        <v>175</v>
      </c>
      <c r="AG22" s="7"/>
      <c r="AH22" s="7"/>
      <c r="AI22" s="7"/>
      <c r="AJ22" s="7"/>
      <c r="AK22" s="7"/>
      <c r="AL22" s="8">
        <v>1.6191366E7</v>
      </c>
      <c r="AM22" s="7"/>
      <c r="AN22" s="7"/>
      <c r="AO22" s="7"/>
      <c r="AP22" s="7" t="s">
        <v>84</v>
      </c>
      <c r="AQ22" s="7" t="s">
        <v>2570</v>
      </c>
      <c r="AR22" s="7" t="s">
        <v>128</v>
      </c>
      <c r="AS22" s="7" t="s">
        <v>434</v>
      </c>
      <c r="AT22" s="7"/>
      <c r="AU22" s="7" t="s">
        <v>4</v>
      </c>
      <c r="AV22" s="7" t="s">
        <v>2571</v>
      </c>
      <c r="AW22" s="7" t="str">
        <f t="shared" si="5"/>
        <v/>
      </c>
      <c r="AX22" s="7"/>
      <c r="AY22" s="20" t="s">
        <v>2220</v>
      </c>
      <c r="AZ22" s="7"/>
      <c r="BA22" s="7"/>
      <c r="BB22" s="20"/>
      <c r="BC22" s="20"/>
    </row>
    <row r="23">
      <c r="A23" s="6"/>
      <c r="B23" s="20">
        <v>20.0</v>
      </c>
      <c r="C23" s="20" t="str">
        <f t="shared" si="4"/>
        <v>SF-20</v>
      </c>
      <c r="D23" s="7" t="s">
        <v>2572</v>
      </c>
      <c r="E23" s="7" t="s">
        <v>2573</v>
      </c>
      <c r="F23" s="7" t="s">
        <v>2574</v>
      </c>
      <c r="G23" s="7" t="s">
        <v>2575</v>
      </c>
      <c r="H23" s="8">
        <v>2025.0</v>
      </c>
      <c r="I23" s="7" t="s">
        <v>632</v>
      </c>
      <c r="J23" s="7"/>
      <c r="K23" s="7"/>
      <c r="L23" s="7"/>
      <c r="M23" s="8">
        <v>1045.0</v>
      </c>
      <c r="N23" s="8">
        <v>1055.0</v>
      </c>
      <c r="O23" s="8">
        <v>0.0</v>
      </c>
      <c r="P23" s="7" t="s">
        <v>2576</v>
      </c>
      <c r="Q23" s="9" t="s">
        <v>2577</v>
      </c>
      <c r="R23" s="7" t="s">
        <v>2578</v>
      </c>
      <c r="S23" s="7" t="s">
        <v>2579</v>
      </c>
      <c r="T23" s="7" t="s">
        <v>2580</v>
      </c>
      <c r="U23" s="7" t="s">
        <v>2581</v>
      </c>
      <c r="V23" s="7" t="s">
        <v>2582</v>
      </c>
      <c r="W23" s="7"/>
      <c r="X23" s="7"/>
      <c r="Y23" s="7"/>
      <c r="Z23" s="7"/>
      <c r="AA23" s="7"/>
      <c r="AB23" s="7"/>
      <c r="AC23" s="7" t="s">
        <v>2583</v>
      </c>
      <c r="AD23" s="7" t="s">
        <v>2584</v>
      </c>
      <c r="AE23" s="7" t="s">
        <v>644</v>
      </c>
      <c r="AF23" s="7" t="s">
        <v>198</v>
      </c>
      <c r="AG23" s="7" t="s">
        <v>645</v>
      </c>
      <c r="AH23" s="7" t="s">
        <v>646</v>
      </c>
      <c r="AI23" s="7" t="s">
        <v>647</v>
      </c>
      <c r="AJ23" s="7" t="s">
        <v>648</v>
      </c>
      <c r="AK23" s="8">
        <v>216134.0</v>
      </c>
      <c r="AL23" s="7"/>
      <c r="AM23" s="7" t="s">
        <v>649</v>
      </c>
      <c r="AN23" s="7"/>
      <c r="AO23" s="7"/>
      <c r="AP23" s="7" t="s">
        <v>84</v>
      </c>
      <c r="AQ23" s="7" t="s">
        <v>650</v>
      </c>
      <c r="AR23" s="7" t="s">
        <v>86</v>
      </c>
      <c r="AS23" s="7" t="s">
        <v>87</v>
      </c>
      <c r="AT23" s="7" t="s">
        <v>205</v>
      </c>
      <c r="AU23" s="7" t="s">
        <v>4</v>
      </c>
      <c r="AV23" s="7" t="s">
        <v>2585</v>
      </c>
      <c r="AW23" s="20" t="s">
        <v>2271</v>
      </c>
      <c r="AX23" s="7"/>
      <c r="AY23" s="20" t="s">
        <v>2220</v>
      </c>
      <c r="AZ23" s="7"/>
      <c r="BA23" s="7"/>
      <c r="BB23" s="20"/>
      <c r="BC23" s="20"/>
    </row>
    <row r="24">
      <c r="A24" s="6"/>
      <c r="B24" s="20">
        <v>21.0</v>
      </c>
      <c r="C24" s="20" t="str">
        <f t="shared" si="4"/>
        <v>SF-21</v>
      </c>
      <c r="D24" s="7" t="s">
        <v>2586</v>
      </c>
      <c r="E24" s="7" t="s">
        <v>2587</v>
      </c>
      <c r="F24" s="7" t="s">
        <v>2588</v>
      </c>
      <c r="G24" s="7" t="s">
        <v>2589</v>
      </c>
      <c r="H24" s="8">
        <v>2025.0</v>
      </c>
      <c r="I24" s="7" t="s">
        <v>2340</v>
      </c>
      <c r="J24" s="8">
        <v>186.0</v>
      </c>
      <c r="K24" s="7"/>
      <c r="L24" s="8">
        <v>107820.0</v>
      </c>
      <c r="M24" s="7"/>
      <c r="N24" s="7"/>
      <c r="O24" s="8">
        <v>0.0</v>
      </c>
      <c r="P24" s="7" t="s">
        <v>2590</v>
      </c>
      <c r="Q24" s="9" t="s">
        <v>2591</v>
      </c>
      <c r="R24" s="7" t="s">
        <v>2592</v>
      </c>
      <c r="S24" s="7" t="s">
        <v>2593</v>
      </c>
      <c r="T24" s="7" t="s">
        <v>2594</v>
      </c>
      <c r="U24" s="7" t="s">
        <v>2595</v>
      </c>
      <c r="V24" s="7" t="s">
        <v>2596</v>
      </c>
      <c r="W24" s="7"/>
      <c r="X24" s="7"/>
      <c r="Y24" s="7"/>
      <c r="Z24" s="7"/>
      <c r="AA24" s="7" t="s">
        <v>2597</v>
      </c>
      <c r="AB24" s="7" t="s">
        <v>2598</v>
      </c>
      <c r="AC24" s="7" t="s">
        <v>2599</v>
      </c>
      <c r="AD24" s="7" t="s">
        <v>2600</v>
      </c>
      <c r="AE24" s="7"/>
      <c r="AF24" s="7" t="s">
        <v>1027</v>
      </c>
      <c r="AG24" s="7"/>
      <c r="AH24" s="7"/>
      <c r="AI24" s="7"/>
      <c r="AJ24" s="7"/>
      <c r="AK24" s="7"/>
      <c r="AL24" s="8">
        <v>9505849.0</v>
      </c>
      <c r="AM24" s="7"/>
      <c r="AN24" s="7" t="s">
        <v>2352</v>
      </c>
      <c r="AO24" s="7"/>
      <c r="AP24" s="7" t="s">
        <v>84</v>
      </c>
      <c r="AQ24" s="7" t="s">
        <v>2353</v>
      </c>
      <c r="AR24" s="7" t="s">
        <v>128</v>
      </c>
      <c r="AS24" s="7" t="s">
        <v>87</v>
      </c>
      <c r="AT24" s="7"/>
      <c r="AU24" s="7" t="s">
        <v>4</v>
      </c>
      <c r="AV24" s="7" t="s">
        <v>2601</v>
      </c>
      <c r="AW24" s="7" t="str">
        <f t="shared" ref="AW24:AW25" si="6">IF(COUNTIF($G$2:$G$271, G24) &gt; 1, "X", "")</f>
        <v/>
      </c>
      <c r="AX24" s="7"/>
      <c r="AY24" s="20" t="s">
        <v>2220</v>
      </c>
      <c r="AZ24" s="7"/>
      <c r="BA24" s="7"/>
      <c r="BB24" s="20"/>
      <c r="BC24" s="20"/>
    </row>
    <row r="25">
      <c r="A25" s="6"/>
      <c r="B25" s="20">
        <v>22.0</v>
      </c>
      <c r="C25" s="20" t="str">
        <f t="shared" si="4"/>
        <v>SF-22</v>
      </c>
      <c r="D25" s="7" t="s">
        <v>2602</v>
      </c>
      <c r="E25" s="7" t="s">
        <v>2603</v>
      </c>
      <c r="F25" s="7" t="s">
        <v>2604</v>
      </c>
      <c r="G25" s="7" t="s">
        <v>2605</v>
      </c>
      <c r="H25" s="8">
        <v>2025.0</v>
      </c>
      <c r="I25" s="7" t="s">
        <v>2606</v>
      </c>
      <c r="J25" s="8">
        <v>20.0</v>
      </c>
      <c r="K25" s="7"/>
      <c r="L25" s="7"/>
      <c r="M25" s="7"/>
      <c r="N25" s="7"/>
      <c r="O25" s="8">
        <v>3.0</v>
      </c>
      <c r="P25" s="7" t="s">
        <v>2607</v>
      </c>
      <c r="Q25" s="9" t="s">
        <v>2608</v>
      </c>
      <c r="R25" s="7" t="s">
        <v>2609</v>
      </c>
      <c r="S25" s="7" t="s">
        <v>2610</v>
      </c>
      <c r="T25" s="7" t="s">
        <v>2611</v>
      </c>
      <c r="U25" s="7" t="s">
        <v>2612</v>
      </c>
      <c r="V25" s="7"/>
      <c r="W25" s="7"/>
      <c r="X25" s="7"/>
      <c r="Y25" s="7"/>
      <c r="Z25" s="7"/>
      <c r="AA25" s="7"/>
      <c r="AB25" s="7"/>
      <c r="AC25" s="7" t="s">
        <v>2613</v>
      </c>
      <c r="AD25" s="7" t="s">
        <v>2614</v>
      </c>
      <c r="AE25" s="7"/>
      <c r="AF25" s="7" t="s">
        <v>1027</v>
      </c>
      <c r="AG25" s="7"/>
      <c r="AH25" s="7"/>
      <c r="AI25" s="7"/>
      <c r="AJ25" s="7"/>
      <c r="AK25" s="7"/>
      <c r="AL25" s="8">
        <v>2.772503E7</v>
      </c>
      <c r="AM25" s="7"/>
      <c r="AN25" s="7"/>
      <c r="AO25" s="7"/>
      <c r="AP25" s="7" t="s">
        <v>84</v>
      </c>
      <c r="AQ25" s="7" t="s">
        <v>2615</v>
      </c>
      <c r="AR25" s="7" t="s">
        <v>128</v>
      </c>
      <c r="AS25" s="7" t="s">
        <v>87</v>
      </c>
      <c r="AT25" s="7" t="s">
        <v>205</v>
      </c>
      <c r="AU25" s="7" t="s">
        <v>4</v>
      </c>
      <c r="AV25" s="7" t="s">
        <v>2616</v>
      </c>
      <c r="AW25" s="7" t="str">
        <f t="shared" si="6"/>
        <v/>
      </c>
      <c r="AX25" s="7"/>
      <c r="AY25" s="20" t="s">
        <v>2220</v>
      </c>
      <c r="AZ25" s="20"/>
      <c r="BA25" s="7"/>
      <c r="BB25" s="20"/>
      <c r="BC25" s="20"/>
    </row>
    <row r="26">
      <c r="A26" s="6"/>
      <c r="B26" s="20">
        <v>23.0</v>
      </c>
      <c r="C26" s="20" t="str">
        <f t="shared" si="4"/>
        <v>SF-23</v>
      </c>
      <c r="D26" s="7" t="s">
        <v>2617</v>
      </c>
      <c r="E26" s="7" t="s">
        <v>2618</v>
      </c>
      <c r="F26" s="7" t="s">
        <v>2619</v>
      </c>
      <c r="G26" s="7" t="s">
        <v>2620</v>
      </c>
      <c r="H26" s="8">
        <v>2026.0</v>
      </c>
      <c r="I26" s="7" t="s">
        <v>2621</v>
      </c>
      <c r="J26" s="8">
        <v>17.0</v>
      </c>
      <c r="K26" s="8">
        <v>1.0</v>
      </c>
      <c r="L26" s="8">
        <v>73.0</v>
      </c>
      <c r="M26" s="7"/>
      <c r="N26" s="7"/>
      <c r="O26" s="8">
        <v>0.0</v>
      </c>
      <c r="P26" s="7" t="s">
        <v>2622</v>
      </c>
      <c r="Q26" s="9" t="s">
        <v>2623</v>
      </c>
      <c r="R26" s="7" t="s">
        <v>2624</v>
      </c>
      <c r="S26" s="7" t="s">
        <v>2625</v>
      </c>
      <c r="T26" s="7" t="s">
        <v>2626</v>
      </c>
      <c r="U26" s="7" t="s">
        <v>2627</v>
      </c>
      <c r="V26" s="7" t="s">
        <v>2628</v>
      </c>
      <c r="W26" s="7"/>
      <c r="X26" s="7"/>
      <c r="Y26" s="7"/>
      <c r="Z26" s="7"/>
      <c r="AA26" s="7"/>
      <c r="AB26" s="7"/>
      <c r="AC26" s="7" t="s">
        <v>2629</v>
      </c>
      <c r="AD26" s="7" t="s">
        <v>2630</v>
      </c>
      <c r="AE26" s="7"/>
      <c r="AF26" s="7" t="s">
        <v>2371</v>
      </c>
      <c r="AG26" s="7"/>
      <c r="AH26" s="7"/>
      <c r="AI26" s="7"/>
      <c r="AJ26" s="7"/>
      <c r="AK26" s="7"/>
      <c r="AL26" s="8">
        <v>2.0782489E7</v>
      </c>
      <c r="AM26" s="7"/>
      <c r="AN26" s="7"/>
      <c r="AO26" s="7"/>
      <c r="AP26" s="7" t="s">
        <v>84</v>
      </c>
      <c r="AQ26" s="7" t="s">
        <v>2631</v>
      </c>
      <c r="AR26" s="7" t="s">
        <v>433</v>
      </c>
      <c r="AS26" s="7" t="s">
        <v>87</v>
      </c>
      <c r="AT26" s="7" t="s">
        <v>111</v>
      </c>
      <c r="AU26" s="7" t="s">
        <v>4</v>
      </c>
      <c r="AV26" s="7" t="s">
        <v>2632</v>
      </c>
      <c r="AW26" s="20" t="s">
        <v>2271</v>
      </c>
      <c r="AX26" s="7"/>
      <c r="AY26" s="20" t="s">
        <v>2220</v>
      </c>
      <c r="AZ26" s="7"/>
      <c r="BA26" s="7"/>
      <c r="BB26" s="20"/>
      <c r="BC26" s="20"/>
    </row>
    <row r="27">
      <c r="A27" s="6"/>
      <c r="B27" s="20">
        <v>24.0</v>
      </c>
      <c r="C27" s="20" t="str">
        <f t="shared" si="4"/>
        <v>SF-24</v>
      </c>
      <c r="D27" s="7" t="s">
        <v>2633</v>
      </c>
      <c r="E27" s="7" t="s">
        <v>2634</v>
      </c>
      <c r="F27" s="7" t="s">
        <v>2635</v>
      </c>
      <c r="G27" s="7" t="s">
        <v>2636</v>
      </c>
      <c r="H27" s="8">
        <v>2025.0</v>
      </c>
      <c r="I27" s="7" t="s">
        <v>2637</v>
      </c>
      <c r="J27" s="7"/>
      <c r="K27" s="7"/>
      <c r="L27" s="7"/>
      <c r="M27" s="7"/>
      <c r="N27" s="7"/>
      <c r="O27" s="8">
        <v>7.0</v>
      </c>
      <c r="P27" s="7" t="s">
        <v>2638</v>
      </c>
      <c r="Q27" s="9" t="s">
        <v>2639</v>
      </c>
      <c r="R27" s="7" t="s">
        <v>2640</v>
      </c>
      <c r="S27" s="7" t="s">
        <v>2641</v>
      </c>
      <c r="T27" s="7" t="s">
        <v>2642</v>
      </c>
      <c r="U27" s="7" t="s">
        <v>2643</v>
      </c>
      <c r="V27" s="7"/>
      <c r="W27" s="7"/>
      <c r="X27" s="7"/>
      <c r="Y27" s="7"/>
      <c r="Z27" s="7"/>
      <c r="AA27" s="7" t="s">
        <v>2644</v>
      </c>
      <c r="AB27" s="7" t="s">
        <v>2645</v>
      </c>
      <c r="AC27" s="7" t="s">
        <v>2646</v>
      </c>
      <c r="AD27" s="7" t="s">
        <v>2647</v>
      </c>
      <c r="AE27" s="7"/>
      <c r="AF27" s="7" t="s">
        <v>2648</v>
      </c>
      <c r="AG27" s="7"/>
      <c r="AH27" s="7"/>
      <c r="AI27" s="7"/>
      <c r="AJ27" s="7"/>
      <c r="AK27" s="7"/>
      <c r="AL27" s="8">
        <v>7374607.0</v>
      </c>
      <c r="AM27" s="7"/>
      <c r="AN27" s="7"/>
      <c r="AO27" s="7"/>
      <c r="AP27" s="7" t="s">
        <v>84</v>
      </c>
      <c r="AQ27" s="7" t="s">
        <v>2649</v>
      </c>
      <c r="AR27" s="7" t="s">
        <v>433</v>
      </c>
      <c r="AS27" s="7" t="s">
        <v>434</v>
      </c>
      <c r="AT27" s="7"/>
      <c r="AU27" s="7" t="s">
        <v>4</v>
      </c>
      <c r="AV27" s="7" t="s">
        <v>2650</v>
      </c>
      <c r="AW27" s="7" t="str">
        <f t="shared" ref="AW27:AW30" si="7">IF(COUNTIF($G$2:$G$271, G27) &gt; 1, "X", "")</f>
        <v/>
      </c>
      <c r="AX27" s="7"/>
      <c r="AY27" s="20" t="s">
        <v>2220</v>
      </c>
      <c r="AZ27" s="20"/>
      <c r="BA27" s="7"/>
      <c r="BB27" s="20"/>
      <c r="BC27" s="20"/>
    </row>
    <row r="28">
      <c r="A28" s="6"/>
      <c r="B28" s="20">
        <v>25.0</v>
      </c>
      <c r="C28" s="20" t="str">
        <f t="shared" si="4"/>
        <v>SF-25</v>
      </c>
      <c r="D28" s="7" t="s">
        <v>2651</v>
      </c>
      <c r="E28" s="7" t="s">
        <v>2652</v>
      </c>
      <c r="F28" s="7" t="s">
        <v>2653</v>
      </c>
      <c r="G28" s="7" t="s">
        <v>2654</v>
      </c>
      <c r="H28" s="8">
        <v>2026.0</v>
      </c>
      <c r="I28" s="7" t="s">
        <v>1199</v>
      </c>
      <c r="J28" s="8">
        <v>52.0</v>
      </c>
      <c r="K28" s="8">
        <v>2.0</v>
      </c>
      <c r="L28" s="7"/>
      <c r="M28" s="8">
        <v>651.0</v>
      </c>
      <c r="N28" s="8">
        <v>674.0</v>
      </c>
      <c r="O28" s="8">
        <v>0.0</v>
      </c>
      <c r="P28" s="7" t="s">
        <v>2655</v>
      </c>
      <c r="Q28" s="9" t="s">
        <v>2656</v>
      </c>
      <c r="R28" s="7" t="s">
        <v>2657</v>
      </c>
      <c r="S28" s="7" t="s">
        <v>2658</v>
      </c>
      <c r="T28" s="7" t="s">
        <v>2659</v>
      </c>
      <c r="U28" s="7"/>
      <c r="V28" s="7" t="s">
        <v>2660</v>
      </c>
      <c r="W28" s="7"/>
      <c r="X28" s="7"/>
      <c r="Y28" s="7"/>
      <c r="Z28" s="7"/>
      <c r="AA28" s="7"/>
      <c r="AB28" s="7"/>
      <c r="AC28" s="7" t="s">
        <v>2661</v>
      </c>
      <c r="AD28" s="7" t="s">
        <v>2662</v>
      </c>
      <c r="AE28" s="7"/>
      <c r="AF28" s="7" t="s">
        <v>144</v>
      </c>
      <c r="AG28" s="7"/>
      <c r="AH28" s="7"/>
      <c r="AI28" s="7"/>
      <c r="AJ28" s="7"/>
      <c r="AK28" s="7"/>
      <c r="AL28" s="8">
        <v>985589.0</v>
      </c>
      <c r="AM28" s="7"/>
      <c r="AN28" s="7" t="s">
        <v>1211</v>
      </c>
      <c r="AO28" s="7"/>
      <c r="AP28" s="7" t="s">
        <v>84</v>
      </c>
      <c r="AQ28" s="7" t="s">
        <v>1212</v>
      </c>
      <c r="AR28" s="7" t="s">
        <v>433</v>
      </c>
      <c r="AS28" s="7" t="s">
        <v>87</v>
      </c>
      <c r="AT28" s="7"/>
      <c r="AU28" s="7" t="s">
        <v>4</v>
      </c>
      <c r="AV28" s="7" t="s">
        <v>2663</v>
      </c>
      <c r="AW28" s="7" t="str">
        <f t="shared" si="7"/>
        <v/>
      </c>
      <c r="AX28" s="7"/>
      <c r="AY28" s="20" t="s">
        <v>2220</v>
      </c>
      <c r="AZ28" s="7"/>
      <c r="BA28" s="7"/>
      <c r="BB28" s="20"/>
      <c r="BC28" s="20"/>
    </row>
    <row r="29">
      <c r="A29" s="6"/>
      <c r="B29" s="20">
        <v>26.0</v>
      </c>
      <c r="C29" s="20" t="str">
        <f t="shared" si="4"/>
        <v>SF-26</v>
      </c>
      <c r="D29" s="7" t="s">
        <v>397</v>
      </c>
      <c r="E29" s="7" t="s">
        <v>398</v>
      </c>
      <c r="F29" s="7" t="s">
        <v>399</v>
      </c>
      <c r="G29" s="7" t="s">
        <v>400</v>
      </c>
      <c r="H29" s="8">
        <v>2025.0</v>
      </c>
      <c r="I29" s="7" t="s">
        <v>401</v>
      </c>
      <c r="J29" s="7"/>
      <c r="K29" s="7"/>
      <c r="L29" s="7"/>
      <c r="M29" s="8">
        <v>145.0</v>
      </c>
      <c r="N29" s="8">
        <v>152.0</v>
      </c>
      <c r="O29" s="8">
        <v>0.0</v>
      </c>
      <c r="P29" s="7" t="s">
        <v>402</v>
      </c>
      <c r="Q29" s="9" t="s">
        <v>403</v>
      </c>
      <c r="R29" s="7" t="s">
        <v>404</v>
      </c>
      <c r="S29" s="7" t="s">
        <v>405</v>
      </c>
      <c r="T29" s="7" t="s">
        <v>406</v>
      </c>
      <c r="U29" s="7" t="s">
        <v>407</v>
      </c>
      <c r="V29" s="7" t="s">
        <v>408</v>
      </c>
      <c r="W29" s="7"/>
      <c r="X29" s="7"/>
      <c r="Y29" s="7"/>
      <c r="Z29" s="7"/>
      <c r="AA29" s="7"/>
      <c r="AB29" s="7"/>
      <c r="AC29" s="7" t="s">
        <v>409</v>
      </c>
      <c r="AD29" s="7" t="s">
        <v>410</v>
      </c>
      <c r="AE29" s="7"/>
      <c r="AF29" s="7" t="s">
        <v>144</v>
      </c>
      <c r="AG29" s="7"/>
      <c r="AH29" s="7" t="s">
        <v>411</v>
      </c>
      <c r="AI29" s="7" t="s">
        <v>412</v>
      </c>
      <c r="AJ29" s="7" t="s">
        <v>81</v>
      </c>
      <c r="AK29" s="8">
        <v>209562.0</v>
      </c>
      <c r="AL29" s="7"/>
      <c r="AM29" s="7" t="s">
        <v>413</v>
      </c>
      <c r="AN29" s="7"/>
      <c r="AO29" s="7"/>
      <c r="AP29" s="7" t="s">
        <v>84</v>
      </c>
      <c r="AQ29" s="7" t="s">
        <v>414</v>
      </c>
      <c r="AR29" s="7" t="s">
        <v>86</v>
      </c>
      <c r="AS29" s="7" t="s">
        <v>87</v>
      </c>
      <c r="AT29" s="7"/>
      <c r="AU29" s="7" t="s">
        <v>4</v>
      </c>
      <c r="AV29" s="7" t="s">
        <v>415</v>
      </c>
      <c r="AW29" s="7" t="str">
        <f t="shared" si="7"/>
        <v>X</v>
      </c>
      <c r="AX29" s="7"/>
      <c r="AY29" s="7"/>
      <c r="AZ29" s="7"/>
      <c r="BA29" s="7"/>
      <c r="BB29" s="20"/>
      <c r="BC29" s="20"/>
    </row>
    <row r="30">
      <c r="A30" s="6"/>
      <c r="B30" s="20">
        <v>27.0</v>
      </c>
      <c r="C30" s="20" t="str">
        <f t="shared" si="4"/>
        <v>SF-27</v>
      </c>
      <c r="D30" s="7" t="s">
        <v>2664</v>
      </c>
      <c r="E30" s="7" t="s">
        <v>2665</v>
      </c>
      <c r="F30" s="7" t="s">
        <v>2666</v>
      </c>
      <c r="G30" s="7" t="s">
        <v>2667</v>
      </c>
      <c r="H30" s="8">
        <v>2025.0</v>
      </c>
      <c r="I30" s="7" t="s">
        <v>2668</v>
      </c>
      <c r="J30" s="7"/>
      <c r="K30" s="7"/>
      <c r="L30" s="7"/>
      <c r="M30" s="8">
        <v>504.0</v>
      </c>
      <c r="N30" s="8">
        <v>509.0</v>
      </c>
      <c r="O30" s="8">
        <v>0.0</v>
      </c>
      <c r="P30" s="7" t="s">
        <v>2669</v>
      </c>
      <c r="Q30" s="9" t="s">
        <v>2670</v>
      </c>
      <c r="R30" s="7" t="s">
        <v>2671</v>
      </c>
      <c r="S30" s="7" t="s">
        <v>2672</v>
      </c>
      <c r="T30" s="7" t="s">
        <v>2673</v>
      </c>
      <c r="U30" s="7" t="s">
        <v>2674</v>
      </c>
      <c r="V30" s="7" t="s">
        <v>2675</v>
      </c>
      <c r="W30" s="7"/>
      <c r="X30" s="7"/>
      <c r="Y30" s="7"/>
      <c r="Z30" s="7"/>
      <c r="AA30" s="7" t="s">
        <v>2676</v>
      </c>
      <c r="AB30" s="7" t="s">
        <v>2677</v>
      </c>
      <c r="AC30" s="7" t="s">
        <v>2678</v>
      </c>
      <c r="AD30" s="7"/>
      <c r="AE30" s="7" t="s">
        <v>2679</v>
      </c>
      <c r="AF30" s="7" t="s">
        <v>144</v>
      </c>
      <c r="AG30" s="7" t="s">
        <v>896</v>
      </c>
      <c r="AH30" s="7" t="s">
        <v>2680</v>
      </c>
      <c r="AI30" s="7" t="s">
        <v>2681</v>
      </c>
      <c r="AJ30" s="7" t="s">
        <v>1621</v>
      </c>
      <c r="AK30" s="8">
        <v>219523.0</v>
      </c>
      <c r="AL30" s="7"/>
      <c r="AM30" s="7" t="s">
        <v>2682</v>
      </c>
      <c r="AN30" s="7"/>
      <c r="AO30" s="7"/>
      <c r="AP30" s="7" t="s">
        <v>84</v>
      </c>
      <c r="AQ30" s="7" t="s">
        <v>2683</v>
      </c>
      <c r="AR30" s="7" t="s">
        <v>86</v>
      </c>
      <c r="AS30" s="7" t="s">
        <v>87</v>
      </c>
      <c r="AT30" s="7"/>
      <c r="AU30" s="7" t="s">
        <v>4</v>
      </c>
      <c r="AV30" s="7" t="s">
        <v>2684</v>
      </c>
      <c r="AW30" s="7" t="str">
        <f t="shared" si="7"/>
        <v/>
      </c>
      <c r="AX30" s="7"/>
      <c r="AY30" s="20" t="s">
        <v>2220</v>
      </c>
      <c r="AZ30" s="7"/>
      <c r="BA30" s="7"/>
      <c r="BB30" s="20"/>
      <c r="BC30" s="20"/>
    </row>
    <row r="31">
      <c r="A31" s="6"/>
      <c r="B31" s="20">
        <v>28.0</v>
      </c>
      <c r="C31" s="20" t="str">
        <f t="shared" si="4"/>
        <v>SF-28</v>
      </c>
      <c r="D31" s="7" t="s">
        <v>2685</v>
      </c>
      <c r="E31" s="7" t="s">
        <v>2686</v>
      </c>
      <c r="F31" s="7" t="s">
        <v>2687</v>
      </c>
      <c r="G31" s="7" t="s">
        <v>2688</v>
      </c>
      <c r="H31" s="8">
        <v>2025.0</v>
      </c>
      <c r="I31" s="7" t="s">
        <v>2689</v>
      </c>
      <c r="J31" s="7"/>
      <c r="K31" s="7"/>
      <c r="L31" s="7"/>
      <c r="M31" s="8">
        <v>592.0</v>
      </c>
      <c r="N31" s="8">
        <v>599.0</v>
      </c>
      <c r="O31" s="8">
        <v>2.0</v>
      </c>
      <c r="P31" s="7" t="s">
        <v>2690</v>
      </c>
      <c r="Q31" s="9" t="s">
        <v>2691</v>
      </c>
      <c r="R31" s="7" t="s">
        <v>2692</v>
      </c>
      <c r="S31" s="7" t="s">
        <v>2693</v>
      </c>
      <c r="T31" s="7" t="s">
        <v>2694</v>
      </c>
      <c r="U31" s="7" t="s">
        <v>2695</v>
      </c>
      <c r="V31" s="7" t="s">
        <v>2696</v>
      </c>
      <c r="W31" s="7"/>
      <c r="X31" s="7"/>
      <c r="Y31" s="7"/>
      <c r="Z31" s="7"/>
      <c r="AA31" s="7"/>
      <c r="AB31" s="7"/>
      <c r="AC31" s="7" t="s">
        <v>2697</v>
      </c>
      <c r="AD31" s="7"/>
      <c r="AE31" s="7"/>
      <c r="AF31" s="7" t="s">
        <v>2698</v>
      </c>
      <c r="AG31" s="7" t="s">
        <v>2699</v>
      </c>
      <c r="AH31" s="7" t="s">
        <v>2700</v>
      </c>
      <c r="AI31" s="7" t="s">
        <v>2701</v>
      </c>
      <c r="AJ31" s="7" t="s">
        <v>2702</v>
      </c>
      <c r="AK31" s="8">
        <v>208284.0</v>
      </c>
      <c r="AL31" s="8">
        <v>2.1844895E7</v>
      </c>
      <c r="AM31" s="7"/>
      <c r="AN31" s="7"/>
      <c r="AO31" s="7"/>
      <c r="AP31" s="7" t="s">
        <v>84</v>
      </c>
      <c r="AQ31" s="7" t="s">
        <v>2689</v>
      </c>
      <c r="AR31" s="7" t="s">
        <v>86</v>
      </c>
      <c r="AS31" s="7" t="s">
        <v>87</v>
      </c>
      <c r="AT31" s="7" t="s">
        <v>205</v>
      </c>
      <c r="AU31" s="7" t="s">
        <v>4</v>
      </c>
      <c r="AV31" s="7" t="s">
        <v>2703</v>
      </c>
      <c r="AW31" s="20" t="s">
        <v>2271</v>
      </c>
      <c r="AX31" s="7"/>
      <c r="AY31" s="20" t="s">
        <v>2220</v>
      </c>
      <c r="AZ31" s="7"/>
      <c r="BA31" s="7"/>
      <c r="BB31" s="20"/>
      <c r="BC31" s="20"/>
    </row>
    <row r="32">
      <c r="A32" s="6"/>
      <c r="B32" s="20">
        <v>29.0</v>
      </c>
      <c r="C32" s="20" t="str">
        <f t="shared" si="4"/>
        <v>SF-29</v>
      </c>
      <c r="D32" s="7" t="s">
        <v>2200</v>
      </c>
      <c r="E32" s="7" t="s">
        <v>2201</v>
      </c>
      <c r="F32" s="7" t="s">
        <v>2202</v>
      </c>
      <c r="G32" s="7" t="s">
        <v>2203</v>
      </c>
      <c r="H32" s="8">
        <v>2025.0</v>
      </c>
      <c r="I32" s="7" t="s">
        <v>211</v>
      </c>
      <c r="J32" s="7"/>
      <c r="K32" s="7"/>
      <c r="L32" s="7"/>
      <c r="M32" s="8">
        <v>308.0</v>
      </c>
      <c r="N32" s="8">
        <v>318.0</v>
      </c>
      <c r="O32" s="8">
        <v>0.0</v>
      </c>
      <c r="P32" s="7" t="s">
        <v>2204</v>
      </c>
      <c r="Q32" s="9" t="s">
        <v>2205</v>
      </c>
      <c r="R32" s="7" t="s">
        <v>2206</v>
      </c>
      <c r="S32" s="7" t="s">
        <v>2207</v>
      </c>
      <c r="T32" s="7" t="s">
        <v>2208</v>
      </c>
      <c r="U32" s="7"/>
      <c r="V32" s="7" t="s">
        <v>2209</v>
      </c>
      <c r="W32" s="7"/>
      <c r="X32" s="7"/>
      <c r="Y32" s="7"/>
      <c r="Z32" s="7"/>
      <c r="AA32" s="7"/>
      <c r="AB32" s="7"/>
      <c r="AC32" s="7" t="s">
        <v>2210</v>
      </c>
      <c r="AD32" s="7" t="s">
        <v>2211</v>
      </c>
      <c r="AE32" s="7" t="s">
        <v>221</v>
      </c>
      <c r="AF32" s="7" t="s">
        <v>222</v>
      </c>
      <c r="AG32" s="7" t="s">
        <v>223</v>
      </c>
      <c r="AH32" s="7" t="s">
        <v>224</v>
      </c>
      <c r="AI32" s="7" t="s">
        <v>225</v>
      </c>
      <c r="AJ32" s="7" t="s">
        <v>226</v>
      </c>
      <c r="AK32" s="8">
        <v>211130.0</v>
      </c>
      <c r="AL32" s="8">
        <v>1.5397521E7</v>
      </c>
      <c r="AM32" s="7" t="s">
        <v>227</v>
      </c>
      <c r="AN32" s="7"/>
      <c r="AO32" s="7"/>
      <c r="AP32" s="7" t="s">
        <v>84</v>
      </c>
      <c r="AQ32" s="7" t="s">
        <v>228</v>
      </c>
      <c r="AR32" s="7" t="s">
        <v>86</v>
      </c>
      <c r="AS32" s="7" t="s">
        <v>87</v>
      </c>
      <c r="AT32" s="7" t="s">
        <v>205</v>
      </c>
      <c r="AU32" s="7" t="s">
        <v>4</v>
      </c>
      <c r="AV32" s="7" t="s">
        <v>2212</v>
      </c>
      <c r="AW32" s="7" t="str">
        <f>IF(COUNTIF($G$2:$G$271, G32) &gt; 1, "X", "")</f>
        <v/>
      </c>
      <c r="AX32" s="7"/>
      <c r="AY32" s="7"/>
      <c r="AZ32" s="7"/>
      <c r="BA32" s="7"/>
      <c r="BB32" s="20"/>
      <c r="BC32" s="20"/>
    </row>
    <row r="33">
      <c r="A33" s="55">
        <v>17.0</v>
      </c>
      <c r="B33" s="62"/>
      <c r="C33" s="20"/>
      <c r="D33" s="56" t="s">
        <v>376</v>
      </c>
      <c r="E33" s="56" t="s">
        <v>377</v>
      </c>
      <c r="F33" s="56" t="s">
        <v>378</v>
      </c>
      <c r="G33" s="56" t="s">
        <v>379</v>
      </c>
      <c r="H33" s="57">
        <v>2023.0</v>
      </c>
      <c r="I33" s="56" t="s">
        <v>380</v>
      </c>
      <c r="J33" s="56"/>
      <c r="K33" s="56"/>
      <c r="L33" s="56"/>
      <c r="M33" s="57">
        <v>7.0</v>
      </c>
      <c r="N33" s="57">
        <v>12.0</v>
      </c>
      <c r="O33" s="57">
        <v>9.0</v>
      </c>
      <c r="P33" s="56" t="s">
        <v>381</v>
      </c>
      <c r="Q33" s="58" t="s">
        <v>382</v>
      </c>
      <c r="R33" s="56" t="s">
        <v>383</v>
      </c>
      <c r="S33" s="56" t="s">
        <v>384</v>
      </c>
      <c r="T33" s="56" t="s">
        <v>385</v>
      </c>
      <c r="U33" s="56" t="s">
        <v>386</v>
      </c>
      <c r="V33" s="56" t="s">
        <v>387</v>
      </c>
      <c r="W33" s="56"/>
      <c r="X33" s="56"/>
      <c r="Y33" s="56"/>
      <c r="Z33" s="56"/>
      <c r="AA33" s="56"/>
      <c r="AB33" s="56"/>
      <c r="AC33" s="56" t="s">
        <v>388</v>
      </c>
      <c r="AD33" s="56" t="s">
        <v>389</v>
      </c>
      <c r="AE33" s="56"/>
      <c r="AF33" s="56" t="s">
        <v>144</v>
      </c>
      <c r="AG33" s="56"/>
      <c r="AH33" s="56" t="s">
        <v>390</v>
      </c>
      <c r="AI33" s="56" t="s">
        <v>391</v>
      </c>
      <c r="AJ33" s="56" t="s">
        <v>392</v>
      </c>
      <c r="AK33" s="57">
        <v>193997.0</v>
      </c>
      <c r="AL33" s="56"/>
      <c r="AM33" s="56" t="s">
        <v>393</v>
      </c>
      <c r="AN33" s="56"/>
      <c r="AO33" s="56"/>
      <c r="AP33" s="56" t="s">
        <v>84</v>
      </c>
      <c r="AQ33" s="56" t="s">
        <v>394</v>
      </c>
      <c r="AR33" s="56" t="s">
        <v>86</v>
      </c>
      <c r="AS33" s="56" t="s">
        <v>87</v>
      </c>
      <c r="AT33" s="56" t="s">
        <v>395</v>
      </c>
      <c r="AU33" s="56" t="s">
        <v>4</v>
      </c>
      <c r="AV33" s="61" t="s">
        <v>396</v>
      </c>
      <c r="AW33" s="60" t="s">
        <v>2271</v>
      </c>
      <c r="AX33" s="56"/>
      <c r="AY33" s="56"/>
      <c r="AZ33" s="56"/>
      <c r="BA33" s="56"/>
      <c r="BB33" s="60"/>
      <c r="BC33" s="60"/>
    </row>
    <row r="34">
      <c r="A34" s="6"/>
      <c r="B34" s="22">
        <v>30.0</v>
      </c>
      <c r="C34" s="20" t="str">
        <f t="shared" ref="C34:C42" si="8">"SF-"&amp;B34</f>
        <v>SF-30</v>
      </c>
      <c r="D34" s="7" t="s">
        <v>2704</v>
      </c>
      <c r="E34" s="7" t="s">
        <v>2705</v>
      </c>
      <c r="F34" s="7" t="s">
        <v>2706</v>
      </c>
      <c r="G34" s="7" t="s">
        <v>2707</v>
      </c>
      <c r="H34" s="8">
        <v>2025.0</v>
      </c>
      <c r="I34" s="7" t="s">
        <v>1571</v>
      </c>
      <c r="J34" s="8">
        <v>32.0</v>
      </c>
      <c r="K34" s="8">
        <v>1.0</v>
      </c>
      <c r="L34" s="8">
        <v>25.0</v>
      </c>
      <c r="M34" s="7"/>
      <c r="N34" s="7"/>
      <c r="O34" s="8">
        <v>2.0</v>
      </c>
      <c r="P34" s="7" t="s">
        <v>2708</v>
      </c>
      <c r="Q34" s="9" t="s">
        <v>2709</v>
      </c>
      <c r="R34" s="7" t="s">
        <v>2710</v>
      </c>
      <c r="S34" s="7" t="s">
        <v>2711</v>
      </c>
      <c r="T34" s="7" t="s">
        <v>2712</v>
      </c>
      <c r="U34" s="7" t="s">
        <v>2713</v>
      </c>
      <c r="V34" s="7" t="s">
        <v>2714</v>
      </c>
      <c r="W34" s="7"/>
      <c r="X34" s="7"/>
      <c r="Y34" s="7"/>
      <c r="Z34" s="7"/>
      <c r="AA34" s="7" t="s">
        <v>2715</v>
      </c>
      <c r="AB34" s="7" t="s">
        <v>2716</v>
      </c>
      <c r="AC34" s="7" t="s">
        <v>2717</v>
      </c>
      <c r="AD34" s="7" t="s">
        <v>2718</v>
      </c>
      <c r="AE34" s="7"/>
      <c r="AF34" s="7" t="s">
        <v>509</v>
      </c>
      <c r="AG34" s="7"/>
      <c r="AH34" s="7"/>
      <c r="AI34" s="7"/>
      <c r="AJ34" s="7"/>
      <c r="AK34" s="7"/>
      <c r="AL34" s="8">
        <v>9288910.0</v>
      </c>
      <c r="AM34" s="7"/>
      <c r="AN34" s="7" t="s">
        <v>1583</v>
      </c>
      <c r="AO34" s="7"/>
      <c r="AP34" s="7" t="s">
        <v>84</v>
      </c>
      <c r="AQ34" s="7" t="s">
        <v>1584</v>
      </c>
      <c r="AR34" s="7" t="s">
        <v>128</v>
      </c>
      <c r="AS34" s="7" t="s">
        <v>87</v>
      </c>
      <c r="AT34" s="7"/>
      <c r="AU34" s="7" t="s">
        <v>4</v>
      </c>
      <c r="AV34" s="7" t="s">
        <v>2719</v>
      </c>
      <c r="AW34" s="7" t="str">
        <f t="shared" ref="AW34:AW42" si="9">IF(COUNTIF($G$2:$G$271, G34) &gt; 1, "X", "")</f>
        <v/>
      </c>
      <c r="AX34" s="7"/>
      <c r="AY34" s="20" t="s">
        <v>2220</v>
      </c>
      <c r="AZ34" s="7"/>
      <c r="BA34" s="7"/>
      <c r="BB34" s="20"/>
      <c r="BC34" s="20"/>
    </row>
    <row r="35">
      <c r="A35" s="6"/>
      <c r="B35" s="20">
        <v>31.0</v>
      </c>
      <c r="C35" s="20" t="str">
        <f t="shared" si="8"/>
        <v>SF-31</v>
      </c>
      <c r="D35" s="7" t="s">
        <v>2720</v>
      </c>
      <c r="E35" s="7" t="s">
        <v>2721</v>
      </c>
      <c r="F35" s="7" t="s">
        <v>2722</v>
      </c>
      <c r="G35" s="7" t="s">
        <v>2723</v>
      </c>
      <c r="H35" s="8">
        <v>2024.0</v>
      </c>
      <c r="I35" s="7" t="s">
        <v>2724</v>
      </c>
      <c r="J35" s="7"/>
      <c r="K35" s="7"/>
      <c r="L35" s="7"/>
      <c r="M35" s="8">
        <v>6480.0</v>
      </c>
      <c r="N35" s="8">
        <v>6490.0</v>
      </c>
      <c r="O35" s="8">
        <v>8.0</v>
      </c>
      <c r="P35" s="7" t="s">
        <v>2725</v>
      </c>
      <c r="Q35" s="9" t="s">
        <v>2726</v>
      </c>
      <c r="R35" s="7" t="s">
        <v>2727</v>
      </c>
      <c r="S35" s="7" t="s">
        <v>2728</v>
      </c>
      <c r="T35" s="7" t="s">
        <v>2729</v>
      </c>
      <c r="U35" s="7" t="s">
        <v>2730</v>
      </c>
      <c r="V35" s="7" t="s">
        <v>2731</v>
      </c>
      <c r="W35" s="7"/>
      <c r="X35" s="7"/>
      <c r="Y35" s="7"/>
      <c r="Z35" s="7"/>
      <c r="AA35" s="7"/>
      <c r="AB35" s="7"/>
      <c r="AC35" s="7" t="s">
        <v>2732</v>
      </c>
      <c r="AD35" s="7"/>
      <c r="AE35" s="7"/>
      <c r="AF35" s="7" t="s">
        <v>222</v>
      </c>
      <c r="AG35" s="7" t="s">
        <v>2733</v>
      </c>
      <c r="AH35" s="7" t="s">
        <v>2734</v>
      </c>
      <c r="AI35" s="7" t="s">
        <v>2735</v>
      </c>
      <c r="AJ35" s="7" t="s">
        <v>2736</v>
      </c>
      <c r="AK35" s="8">
        <v>202030.0</v>
      </c>
      <c r="AL35" s="7" t="s">
        <v>2737</v>
      </c>
      <c r="AM35" s="7" t="s">
        <v>2738</v>
      </c>
      <c r="AN35" s="7"/>
      <c r="AO35" s="7"/>
      <c r="AP35" s="7" t="s">
        <v>84</v>
      </c>
      <c r="AQ35" s="7" t="s">
        <v>2739</v>
      </c>
      <c r="AR35" s="7" t="s">
        <v>86</v>
      </c>
      <c r="AS35" s="7" t="s">
        <v>87</v>
      </c>
      <c r="AT35" s="7" t="s">
        <v>205</v>
      </c>
      <c r="AU35" s="7" t="s">
        <v>4</v>
      </c>
      <c r="AV35" s="7" t="s">
        <v>2740</v>
      </c>
      <c r="AW35" s="7" t="str">
        <f t="shared" si="9"/>
        <v/>
      </c>
      <c r="AX35" s="7"/>
      <c r="AY35" s="20" t="s">
        <v>2220</v>
      </c>
      <c r="AZ35" s="20"/>
      <c r="BA35" s="7"/>
      <c r="BB35" s="20"/>
      <c r="BC35" s="20"/>
    </row>
    <row r="36">
      <c r="A36" s="6"/>
      <c r="B36" s="20">
        <v>32.0</v>
      </c>
      <c r="C36" s="20" t="str">
        <f t="shared" si="8"/>
        <v>SF-32</v>
      </c>
      <c r="D36" s="7" t="s">
        <v>397</v>
      </c>
      <c r="E36" s="7" t="s">
        <v>398</v>
      </c>
      <c r="F36" s="7" t="s">
        <v>399</v>
      </c>
      <c r="G36" s="7" t="s">
        <v>400</v>
      </c>
      <c r="H36" s="8">
        <v>2025.0</v>
      </c>
      <c r="I36" s="7" t="s">
        <v>401</v>
      </c>
      <c r="J36" s="7"/>
      <c r="K36" s="7"/>
      <c r="L36" s="7"/>
      <c r="M36" s="8">
        <v>145.0</v>
      </c>
      <c r="N36" s="8">
        <v>152.0</v>
      </c>
      <c r="O36" s="8">
        <v>0.0</v>
      </c>
      <c r="P36" s="7" t="s">
        <v>402</v>
      </c>
      <c r="Q36" s="9" t="s">
        <v>403</v>
      </c>
      <c r="R36" s="7" t="s">
        <v>404</v>
      </c>
      <c r="S36" s="7" t="s">
        <v>405</v>
      </c>
      <c r="T36" s="7" t="s">
        <v>406</v>
      </c>
      <c r="U36" s="7" t="s">
        <v>407</v>
      </c>
      <c r="V36" s="7" t="s">
        <v>408</v>
      </c>
      <c r="W36" s="7"/>
      <c r="X36" s="7"/>
      <c r="Y36" s="7"/>
      <c r="Z36" s="7"/>
      <c r="AA36" s="7"/>
      <c r="AB36" s="7"/>
      <c r="AC36" s="7" t="s">
        <v>409</v>
      </c>
      <c r="AD36" s="7" t="s">
        <v>410</v>
      </c>
      <c r="AE36" s="7"/>
      <c r="AF36" s="7" t="s">
        <v>144</v>
      </c>
      <c r="AG36" s="7"/>
      <c r="AH36" s="7" t="s">
        <v>411</v>
      </c>
      <c r="AI36" s="7" t="s">
        <v>412</v>
      </c>
      <c r="AJ36" s="7" t="s">
        <v>81</v>
      </c>
      <c r="AK36" s="8">
        <v>209562.0</v>
      </c>
      <c r="AL36" s="7"/>
      <c r="AM36" s="7" t="s">
        <v>413</v>
      </c>
      <c r="AN36" s="7"/>
      <c r="AO36" s="7"/>
      <c r="AP36" s="7" t="s">
        <v>84</v>
      </c>
      <c r="AQ36" s="7" t="s">
        <v>414</v>
      </c>
      <c r="AR36" s="7" t="s">
        <v>86</v>
      </c>
      <c r="AS36" s="7" t="s">
        <v>87</v>
      </c>
      <c r="AT36" s="7"/>
      <c r="AU36" s="7" t="s">
        <v>4</v>
      </c>
      <c r="AV36" s="7" t="s">
        <v>415</v>
      </c>
      <c r="AW36" s="7" t="str">
        <f t="shared" si="9"/>
        <v>X</v>
      </c>
      <c r="AX36" s="7"/>
      <c r="AY36" s="7"/>
      <c r="AZ36" s="7"/>
      <c r="BA36" s="7"/>
      <c r="BB36" s="20"/>
      <c r="BC36" s="20"/>
    </row>
    <row r="37">
      <c r="A37" s="6"/>
      <c r="B37" s="20">
        <v>33.0</v>
      </c>
      <c r="C37" s="20" t="str">
        <f t="shared" si="8"/>
        <v>SF-33</v>
      </c>
      <c r="D37" s="7" t="s">
        <v>2741</v>
      </c>
      <c r="E37" s="7" t="s">
        <v>2742</v>
      </c>
      <c r="F37" s="7" t="s">
        <v>2743</v>
      </c>
      <c r="G37" s="7" t="s">
        <v>2744</v>
      </c>
      <c r="H37" s="8">
        <v>2024.0</v>
      </c>
      <c r="I37" s="7" t="s">
        <v>2745</v>
      </c>
      <c r="J37" s="7" t="s">
        <v>2746</v>
      </c>
      <c r="K37" s="7"/>
      <c r="L37" s="7"/>
      <c r="M37" s="8">
        <v>121.0</v>
      </c>
      <c r="N37" s="8">
        <v>134.0</v>
      </c>
      <c r="O37" s="8">
        <v>14.0</v>
      </c>
      <c r="P37" s="7" t="s">
        <v>2747</v>
      </c>
      <c r="Q37" s="9" t="s">
        <v>2748</v>
      </c>
      <c r="R37" s="7" t="s">
        <v>2749</v>
      </c>
      <c r="S37" s="7" t="s">
        <v>2750</v>
      </c>
      <c r="T37" s="7" t="s">
        <v>2751</v>
      </c>
      <c r="U37" s="7" t="s">
        <v>2752</v>
      </c>
      <c r="V37" s="7" t="s">
        <v>2753</v>
      </c>
      <c r="W37" s="7"/>
      <c r="X37" s="7"/>
      <c r="Y37" s="7"/>
      <c r="Z37" s="7"/>
      <c r="AA37" s="7" t="s">
        <v>2754</v>
      </c>
      <c r="AB37" s="7" t="s">
        <v>2755</v>
      </c>
      <c r="AC37" s="7" t="s">
        <v>2756</v>
      </c>
      <c r="AD37" s="7" t="s">
        <v>2757</v>
      </c>
      <c r="AE37" s="7" t="s">
        <v>2758</v>
      </c>
      <c r="AF37" s="7" t="s">
        <v>175</v>
      </c>
      <c r="AG37" s="7"/>
      <c r="AH37" s="7" t="s">
        <v>2759</v>
      </c>
      <c r="AI37" s="7" t="s">
        <v>2760</v>
      </c>
      <c r="AJ37" s="7" t="s">
        <v>2761</v>
      </c>
      <c r="AK37" s="8">
        <v>317819.0</v>
      </c>
      <c r="AL37" s="8">
        <v>3029743.0</v>
      </c>
      <c r="AM37" s="7" t="s">
        <v>2762</v>
      </c>
      <c r="AN37" s="7"/>
      <c r="AO37" s="7"/>
      <c r="AP37" s="7" t="s">
        <v>84</v>
      </c>
      <c r="AQ37" s="7" t="s">
        <v>357</v>
      </c>
      <c r="AR37" s="7" t="s">
        <v>86</v>
      </c>
      <c r="AS37" s="7" t="s">
        <v>87</v>
      </c>
      <c r="AT37" s="7" t="s">
        <v>395</v>
      </c>
      <c r="AU37" s="7" t="s">
        <v>4</v>
      </c>
      <c r="AV37" s="7" t="s">
        <v>2763</v>
      </c>
      <c r="AW37" s="7" t="str">
        <f t="shared" si="9"/>
        <v/>
      </c>
      <c r="AX37" s="7"/>
      <c r="AY37" s="20" t="s">
        <v>2220</v>
      </c>
      <c r="AZ37" s="7"/>
      <c r="BA37" s="7"/>
      <c r="BB37" s="20"/>
      <c r="BC37" s="20"/>
    </row>
    <row r="38">
      <c r="A38" s="6"/>
      <c r="B38" s="20">
        <v>34.0</v>
      </c>
      <c r="C38" s="20" t="str">
        <f t="shared" si="8"/>
        <v>SF-34</v>
      </c>
      <c r="D38" s="7" t="s">
        <v>2764</v>
      </c>
      <c r="E38" s="7" t="s">
        <v>2765</v>
      </c>
      <c r="F38" s="7" t="s">
        <v>2766</v>
      </c>
      <c r="G38" s="7" t="s">
        <v>2767</v>
      </c>
      <c r="H38" s="8">
        <v>2026.0</v>
      </c>
      <c r="I38" s="7" t="s">
        <v>2768</v>
      </c>
      <c r="J38" s="8">
        <v>7.0</v>
      </c>
      <c r="K38" s="8">
        <v>1.0</v>
      </c>
      <c r="L38" s="8">
        <v>35.0</v>
      </c>
      <c r="M38" s="7"/>
      <c r="N38" s="7"/>
      <c r="O38" s="8">
        <v>0.0</v>
      </c>
      <c r="P38" s="7" t="s">
        <v>2769</v>
      </c>
      <c r="Q38" s="9" t="s">
        <v>2770</v>
      </c>
      <c r="R38" s="7" t="s">
        <v>2771</v>
      </c>
      <c r="S38" s="7" t="s">
        <v>2772</v>
      </c>
      <c r="T38" s="7" t="s">
        <v>2773</v>
      </c>
      <c r="U38" s="7" t="s">
        <v>2774</v>
      </c>
      <c r="V38" s="7"/>
      <c r="W38" s="7"/>
      <c r="X38" s="7"/>
      <c r="Y38" s="7"/>
      <c r="Z38" s="7"/>
      <c r="AA38" s="7" t="s">
        <v>2775</v>
      </c>
      <c r="AB38" s="7" t="s">
        <v>2776</v>
      </c>
      <c r="AC38" s="7" t="s">
        <v>2777</v>
      </c>
      <c r="AD38" s="7" t="s">
        <v>2778</v>
      </c>
      <c r="AE38" s="7"/>
      <c r="AF38" s="7" t="s">
        <v>2371</v>
      </c>
      <c r="AG38" s="7"/>
      <c r="AH38" s="7"/>
      <c r="AI38" s="7"/>
      <c r="AJ38" s="7"/>
      <c r="AK38" s="7"/>
      <c r="AL38" s="8">
        <v>2.6732688E7</v>
      </c>
      <c r="AM38" s="7"/>
      <c r="AN38" s="7"/>
      <c r="AO38" s="7"/>
      <c r="AP38" s="7" t="s">
        <v>84</v>
      </c>
      <c r="AQ38" s="7" t="s">
        <v>2779</v>
      </c>
      <c r="AR38" s="7" t="s">
        <v>128</v>
      </c>
      <c r="AS38" s="7" t="s">
        <v>87</v>
      </c>
      <c r="AT38" s="7" t="s">
        <v>111</v>
      </c>
      <c r="AU38" s="7" t="s">
        <v>4</v>
      </c>
      <c r="AV38" s="7" t="s">
        <v>2780</v>
      </c>
      <c r="AW38" s="7" t="str">
        <f t="shared" si="9"/>
        <v/>
      </c>
      <c r="AX38" s="7"/>
      <c r="AY38" s="20" t="s">
        <v>2220</v>
      </c>
      <c r="AZ38" s="7"/>
      <c r="BA38" s="7"/>
      <c r="BB38" s="20"/>
      <c r="BC38" s="20"/>
    </row>
    <row r="39">
      <c r="A39" s="6"/>
      <c r="B39" s="20">
        <v>35.0</v>
      </c>
      <c r="C39" s="20" t="str">
        <f t="shared" si="8"/>
        <v>SF-35</v>
      </c>
      <c r="D39" s="7" t="s">
        <v>2781</v>
      </c>
      <c r="E39" s="7" t="s">
        <v>2782</v>
      </c>
      <c r="F39" s="7" t="s">
        <v>2783</v>
      </c>
      <c r="G39" s="7" t="s">
        <v>2784</v>
      </c>
      <c r="H39" s="8">
        <v>2026.0</v>
      </c>
      <c r="I39" s="7" t="s">
        <v>311</v>
      </c>
      <c r="J39" s="8">
        <v>231.0</v>
      </c>
      <c r="K39" s="7"/>
      <c r="L39" s="8">
        <v>112607.0</v>
      </c>
      <c r="M39" s="7"/>
      <c r="N39" s="7"/>
      <c r="O39" s="8">
        <v>2.0</v>
      </c>
      <c r="P39" s="7" t="s">
        <v>2785</v>
      </c>
      <c r="Q39" s="9" t="s">
        <v>2786</v>
      </c>
      <c r="R39" s="7" t="s">
        <v>2787</v>
      </c>
      <c r="S39" s="7" t="s">
        <v>2788</v>
      </c>
      <c r="T39" s="7" t="s">
        <v>2789</v>
      </c>
      <c r="U39" s="7" t="s">
        <v>2790</v>
      </c>
      <c r="V39" s="7" t="s">
        <v>2791</v>
      </c>
      <c r="W39" s="7"/>
      <c r="X39" s="7"/>
      <c r="Y39" s="7"/>
      <c r="Z39" s="7"/>
      <c r="AA39" s="7" t="s">
        <v>2792</v>
      </c>
      <c r="AB39" s="7" t="s">
        <v>2793</v>
      </c>
      <c r="AC39" s="7" t="s">
        <v>2794</v>
      </c>
      <c r="AD39" s="7" t="s">
        <v>2795</v>
      </c>
      <c r="AE39" s="7"/>
      <c r="AF39" s="7" t="s">
        <v>323</v>
      </c>
      <c r="AG39" s="7"/>
      <c r="AH39" s="7"/>
      <c r="AI39" s="7"/>
      <c r="AJ39" s="7"/>
      <c r="AK39" s="7"/>
      <c r="AL39" s="8">
        <v>1641212.0</v>
      </c>
      <c r="AM39" s="7"/>
      <c r="AN39" s="7" t="s">
        <v>324</v>
      </c>
      <c r="AO39" s="7"/>
      <c r="AP39" s="7" t="s">
        <v>84</v>
      </c>
      <c r="AQ39" s="7" t="s">
        <v>325</v>
      </c>
      <c r="AR39" s="7" t="s">
        <v>128</v>
      </c>
      <c r="AS39" s="7" t="s">
        <v>87</v>
      </c>
      <c r="AT39" s="7" t="s">
        <v>129</v>
      </c>
      <c r="AU39" s="7" t="s">
        <v>4</v>
      </c>
      <c r="AV39" s="7" t="s">
        <v>2796</v>
      </c>
      <c r="AW39" s="7" t="str">
        <f t="shared" si="9"/>
        <v/>
      </c>
      <c r="AX39" s="7"/>
      <c r="AY39" s="20" t="s">
        <v>2220</v>
      </c>
      <c r="AZ39" s="7"/>
      <c r="BA39" s="7"/>
      <c r="BB39" s="20"/>
      <c r="BC39" s="20"/>
    </row>
    <row r="40">
      <c r="A40" s="6"/>
      <c r="B40" s="20">
        <v>36.0</v>
      </c>
      <c r="C40" s="20" t="str">
        <f t="shared" si="8"/>
        <v>SF-36</v>
      </c>
      <c r="D40" s="7" t="s">
        <v>2797</v>
      </c>
      <c r="E40" s="7" t="s">
        <v>2798</v>
      </c>
      <c r="F40" s="7" t="s">
        <v>2799</v>
      </c>
      <c r="G40" s="7" t="s">
        <v>2800</v>
      </c>
      <c r="H40" s="8">
        <v>2026.0</v>
      </c>
      <c r="I40" s="7" t="s">
        <v>1590</v>
      </c>
      <c r="J40" s="8">
        <v>35.0</v>
      </c>
      <c r="K40" s="8">
        <v>3.0</v>
      </c>
      <c r="L40" s="8">
        <v>77.0</v>
      </c>
      <c r="M40" s="7"/>
      <c r="N40" s="7"/>
      <c r="O40" s="8">
        <v>4.0</v>
      </c>
      <c r="P40" s="7" t="s">
        <v>2801</v>
      </c>
      <c r="Q40" s="9" t="s">
        <v>2802</v>
      </c>
      <c r="R40" s="7" t="s">
        <v>2803</v>
      </c>
      <c r="S40" s="7" t="s">
        <v>2804</v>
      </c>
      <c r="T40" s="7" t="s">
        <v>2805</v>
      </c>
      <c r="U40" s="7" t="s">
        <v>2806</v>
      </c>
      <c r="V40" s="7" t="s">
        <v>2807</v>
      </c>
      <c r="W40" s="7"/>
      <c r="X40" s="7"/>
      <c r="Y40" s="7"/>
      <c r="Z40" s="7"/>
      <c r="AA40" s="7" t="s">
        <v>2808</v>
      </c>
      <c r="AB40" s="7" t="s">
        <v>2809</v>
      </c>
      <c r="AC40" s="7" t="s">
        <v>2810</v>
      </c>
      <c r="AD40" s="7" t="s">
        <v>2811</v>
      </c>
      <c r="AE40" s="7"/>
      <c r="AF40" s="7" t="s">
        <v>222</v>
      </c>
      <c r="AG40" s="7"/>
      <c r="AH40" s="7"/>
      <c r="AI40" s="7"/>
      <c r="AJ40" s="7"/>
      <c r="AK40" s="7"/>
      <c r="AL40" s="7" t="s">
        <v>1600</v>
      </c>
      <c r="AM40" s="7"/>
      <c r="AN40" s="7" t="s">
        <v>1601</v>
      </c>
      <c r="AO40" s="7"/>
      <c r="AP40" s="7" t="s">
        <v>84</v>
      </c>
      <c r="AQ40" s="7" t="s">
        <v>1602</v>
      </c>
      <c r="AR40" s="7" t="s">
        <v>128</v>
      </c>
      <c r="AS40" s="7" t="s">
        <v>87</v>
      </c>
      <c r="AT40" s="7"/>
      <c r="AU40" s="7" t="s">
        <v>4</v>
      </c>
      <c r="AV40" s="7" t="s">
        <v>2812</v>
      </c>
      <c r="AW40" s="7" t="str">
        <f t="shared" si="9"/>
        <v/>
      </c>
      <c r="AX40" s="7"/>
      <c r="AY40" s="20" t="s">
        <v>2220</v>
      </c>
      <c r="AZ40" s="7"/>
      <c r="BA40" s="7"/>
      <c r="BB40" s="20"/>
      <c r="BC40" s="20"/>
    </row>
    <row r="41">
      <c r="A41" s="6"/>
      <c r="B41" s="20">
        <v>37.0</v>
      </c>
      <c r="C41" s="20" t="str">
        <f t="shared" si="8"/>
        <v>SF-37</v>
      </c>
      <c r="D41" s="7" t="s">
        <v>2813</v>
      </c>
      <c r="E41" s="7" t="s">
        <v>2814</v>
      </c>
      <c r="F41" s="7" t="s">
        <v>2815</v>
      </c>
      <c r="G41" s="7" t="s">
        <v>2816</v>
      </c>
      <c r="H41" s="8">
        <v>2025.0</v>
      </c>
      <c r="I41" s="7" t="s">
        <v>2817</v>
      </c>
      <c r="J41" s="8">
        <v>21.0</v>
      </c>
      <c r="K41" s="8">
        <v>6.0</v>
      </c>
      <c r="L41" s="7"/>
      <c r="M41" s="8">
        <v>1105.0</v>
      </c>
      <c r="N41" s="8">
        <v>1134.0</v>
      </c>
      <c r="O41" s="8">
        <v>0.0</v>
      </c>
      <c r="P41" s="7" t="s">
        <v>2818</v>
      </c>
      <c r="Q41" s="9" t="s">
        <v>2819</v>
      </c>
      <c r="R41" s="7" t="s">
        <v>2820</v>
      </c>
      <c r="S41" s="7" t="s">
        <v>2821</v>
      </c>
      <c r="T41" s="7" t="s">
        <v>2822</v>
      </c>
      <c r="U41" s="7" t="s">
        <v>2823</v>
      </c>
      <c r="V41" s="7"/>
      <c r="W41" s="7"/>
      <c r="X41" s="7"/>
      <c r="Y41" s="7"/>
      <c r="Z41" s="7"/>
      <c r="AA41" s="7" t="s">
        <v>2824</v>
      </c>
      <c r="AB41" s="7" t="s">
        <v>2825</v>
      </c>
      <c r="AC41" s="7" t="s">
        <v>2826</v>
      </c>
      <c r="AD41" s="7" t="s">
        <v>2827</v>
      </c>
      <c r="AE41" s="7"/>
      <c r="AF41" s="7" t="s">
        <v>2828</v>
      </c>
      <c r="AG41" s="7"/>
      <c r="AH41" s="7"/>
      <c r="AI41" s="7"/>
      <c r="AJ41" s="7"/>
      <c r="AK41" s="7"/>
      <c r="AL41" s="8">
        <v>1.5504646E7</v>
      </c>
      <c r="AM41" s="7"/>
      <c r="AN41" s="7"/>
      <c r="AO41" s="7"/>
      <c r="AP41" s="7" t="s">
        <v>84</v>
      </c>
      <c r="AQ41" s="7" t="s">
        <v>2829</v>
      </c>
      <c r="AR41" s="7" t="s">
        <v>128</v>
      </c>
      <c r="AS41" s="7" t="s">
        <v>87</v>
      </c>
      <c r="AT41" s="7" t="s">
        <v>205</v>
      </c>
      <c r="AU41" s="7" t="s">
        <v>4</v>
      </c>
      <c r="AV41" s="7" t="s">
        <v>2830</v>
      </c>
      <c r="AW41" s="7" t="str">
        <f t="shared" si="9"/>
        <v/>
      </c>
      <c r="AX41" s="7"/>
      <c r="AY41" s="20" t="s">
        <v>2220</v>
      </c>
      <c r="AZ41" s="7"/>
      <c r="BA41" s="7"/>
      <c r="BB41" s="20"/>
      <c r="BC41" s="20"/>
    </row>
    <row r="42">
      <c r="A42" s="6"/>
      <c r="B42" s="20">
        <v>38.0</v>
      </c>
      <c r="C42" s="20" t="str">
        <f t="shared" si="8"/>
        <v>SF-38</v>
      </c>
      <c r="D42" s="7" t="s">
        <v>2831</v>
      </c>
      <c r="E42" s="7" t="s">
        <v>2832</v>
      </c>
      <c r="F42" s="7" t="s">
        <v>2833</v>
      </c>
      <c r="G42" s="7" t="s">
        <v>2834</v>
      </c>
      <c r="H42" s="8">
        <v>2025.0</v>
      </c>
      <c r="I42" s="7" t="s">
        <v>68</v>
      </c>
      <c r="J42" s="7"/>
      <c r="K42" s="7"/>
      <c r="L42" s="7"/>
      <c r="M42" s="8">
        <v>1882.0</v>
      </c>
      <c r="N42" s="8">
        <v>1894.0</v>
      </c>
      <c r="O42" s="8">
        <v>12.0</v>
      </c>
      <c r="P42" s="7" t="s">
        <v>2835</v>
      </c>
      <c r="Q42" s="9" t="s">
        <v>2836</v>
      </c>
      <c r="R42" s="7" t="s">
        <v>2837</v>
      </c>
      <c r="S42" s="7" t="s">
        <v>2838</v>
      </c>
      <c r="T42" s="7" t="s">
        <v>2839</v>
      </c>
      <c r="U42" s="7" t="s">
        <v>2840</v>
      </c>
      <c r="V42" s="7" t="s">
        <v>2841</v>
      </c>
      <c r="W42" s="7"/>
      <c r="X42" s="7"/>
      <c r="Y42" s="7"/>
      <c r="Z42" s="7"/>
      <c r="AA42" s="7" t="s">
        <v>2842</v>
      </c>
      <c r="AB42" s="7" t="s">
        <v>2843</v>
      </c>
      <c r="AC42" s="7" t="s">
        <v>2844</v>
      </c>
      <c r="AD42" s="7" t="s">
        <v>2845</v>
      </c>
      <c r="AE42" s="7"/>
      <c r="AF42" s="7" t="s">
        <v>78</v>
      </c>
      <c r="AG42" s="7" t="s">
        <v>2846</v>
      </c>
      <c r="AH42" s="7" t="s">
        <v>2847</v>
      </c>
      <c r="AI42" s="7" t="s">
        <v>80</v>
      </c>
      <c r="AJ42" s="7" t="s">
        <v>81</v>
      </c>
      <c r="AK42" s="8">
        <v>209953.0</v>
      </c>
      <c r="AL42" s="8">
        <v>2705257.0</v>
      </c>
      <c r="AM42" s="7" t="s">
        <v>2848</v>
      </c>
      <c r="AN42" s="7" t="s">
        <v>83</v>
      </c>
      <c r="AO42" s="7"/>
      <c r="AP42" s="7" t="s">
        <v>84</v>
      </c>
      <c r="AQ42" s="7" t="s">
        <v>85</v>
      </c>
      <c r="AR42" s="7" t="s">
        <v>86</v>
      </c>
      <c r="AS42" s="7" t="s">
        <v>87</v>
      </c>
      <c r="AT42" s="7"/>
      <c r="AU42" s="7" t="s">
        <v>4</v>
      </c>
      <c r="AV42" s="7" t="s">
        <v>2849</v>
      </c>
      <c r="AW42" s="7" t="str">
        <f t="shared" si="9"/>
        <v/>
      </c>
      <c r="AX42" s="7"/>
      <c r="AY42" s="7"/>
      <c r="AZ42" s="7"/>
      <c r="BA42" s="7"/>
      <c r="BB42" s="20" t="s">
        <v>2220</v>
      </c>
      <c r="BC42" s="20" t="s">
        <v>2220</v>
      </c>
    </row>
    <row r="43">
      <c r="A43" s="55">
        <v>21.0</v>
      </c>
      <c r="B43" s="62"/>
      <c r="C43" s="20"/>
      <c r="D43" s="56" t="s">
        <v>460</v>
      </c>
      <c r="E43" s="56" t="s">
        <v>461</v>
      </c>
      <c r="F43" s="56" t="s">
        <v>462</v>
      </c>
      <c r="G43" s="56" t="s">
        <v>463</v>
      </c>
      <c r="H43" s="57">
        <v>2024.0</v>
      </c>
      <c r="I43" s="56" t="s">
        <v>464</v>
      </c>
      <c r="J43" s="56"/>
      <c r="K43" s="56"/>
      <c r="L43" s="56"/>
      <c r="M43" s="57">
        <v>33.0</v>
      </c>
      <c r="N43" s="57">
        <v>39.0</v>
      </c>
      <c r="O43" s="57">
        <v>4.0</v>
      </c>
      <c r="P43" s="56" t="s">
        <v>465</v>
      </c>
      <c r="Q43" s="58" t="s">
        <v>466</v>
      </c>
      <c r="R43" s="56" t="s">
        <v>467</v>
      </c>
      <c r="S43" s="56" t="s">
        <v>468</v>
      </c>
      <c r="T43" s="56" t="s">
        <v>469</v>
      </c>
      <c r="U43" s="56" t="s">
        <v>470</v>
      </c>
      <c r="V43" s="56" t="s">
        <v>471</v>
      </c>
      <c r="W43" s="56"/>
      <c r="X43" s="56"/>
      <c r="Y43" s="56"/>
      <c r="Z43" s="56"/>
      <c r="AA43" s="56"/>
      <c r="AB43" s="56"/>
      <c r="AC43" s="56" t="s">
        <v>472</v>
      </c>
      <c r="AD43" s="56" t="s">
        <v>473</v>
      </c>
      <c r="AE43" s="56"/>
      <c r="AF43" s="56" t="s">
        <v>78</v>
      </c>
      <c r="AG43" s="56" t="s">
        <v>474</v>
      </c>
      <c r="AH43" s="56" t="s">
        <v>475</v>
      </c>
      <c r="AI43" s="56" t="s">
        <v>476</v>
      </c>
      <c r="AJ43" s="56" t="s">
        <v>477</v>
      </c>
      <c r="AK43" s="57">
        <v>203444.0</v>
      </c>
      <c r="AL43" s="57">
        <v>1.9436092E7</v>
      </c>
      <c r="AM43" s="56" t="s">
        <v>478</v>
      </c>
      <c r="AN43" s="56"/>
      <c r="AO43" s="56"/>
      <c r="AP43" s="56" t="s">
        <v>84</v>
      </c>
      <c r="AQ43" s="56" t="s">
        <v>479</v>
      </c>
      <c r="AR43" s="56" t="s">
        <v>86</v>
      </c>
      <c r="AS43" s="56" t="s">
        <v>87</v>
      </c>
      <c r="AT43" s="56"/>
      <c r="AU43" s="56" t="s">
        <v>4</v>
      </c>
      <c r="AV43" s="61" t="s">
        <v>480</v>
      </c>
      <c r="AW43" s="60" t="s">
        <v>2271</v>
      </c>
      <c r="AX43" s="56"/>
      <c r="AY43" s="56"/>
      <c r="AZ43" s="56"/>
      <c r="BA43" s="56"/>
      <c r="BB43" s="60"/>
      <c r="BC43" s="60"/>
    </row>
    <row r="44">
      <c r="A44" s="6"/>
      <c r="B44" s="20">
        <v>39.0</v>
      </c>
      <c r="C44" s="20" t="str">
        <f t="shared" ref="C44:C47" si="10">"SF-"&amp;B44</f>
        <v>SF-39</v>
      </c>
      <c r="D44" s="63" t="s">
        <v>2850</v>
      </c>
      <c r="E44" s="7" t="s">
        <v>2851</v>
      </c>
      <c r="F44" s="7" t="s">
        <v>2852</v>
      </c>
      <c r="G44" s="7" t="s">
        <v>2853</v>
      </c>
      <c r="H44" s="8">
        <v>2025.0</v>
      </c>
      <c r="I44" s="7" t="s">
        <v>2854</v>
      </c>
      <c r="J44" s="7"/>
      <c r="K44" s="7"/>
      <c r="L44" s="7"/>
      <c r="M44" s="8">
        <v>540.0</v>
      </c>
      <c r="N44" s="8">
        <v>546.0</v>
      </c>
      <c r="O44" s="8">
        <v>0.0</v>
      </c>
      <c r="P44" s="7" t="s">
        <v>2855</v>
      </c>
      <c r="Q44" s="9" t="s">
        <v>2856</v>
      </c>
      <c r="R44" s="7" t="s">
        <v>2857</v>
      </c>
      <c r="S44" s="7" t="s">
        <v>2858</v>
      </c>
      <c r="T44" s="7" t="s">
        <v>2859</v>
      </c>
      <c r="U44" s="7"/>
      <c r="V44" s="7" t="s">
        <v>2860</v>
      </c>
      <c r="W44" s="7"/>
      <c r="X44" s="7"/>
      <c r="Y44" s="7"/>
      <c r="Z44" s="7"/>
      <c r="AA44" s="7" t="s">
        <v>2861</v>
      </c>
      <c r="AB44" s="7" t="s">
        <v>2862</v>
      </c>
      <c r="AC44" s="7" t="s">
        <v>2863</v>
      </c>
      <c r="AD44" s="7" t="s">
        <v>2864</v>
      </c>
      <c r="AE44" s="7"/>
      <c r="AF44" s="7" t="s">
        <v>222</v>
      </c>
      <c r="AG44" s="7" t="s">
        <v>2865</v>
      </c>
      <c r="AH44" s="7" t="s">
        <v>2866</v>
      </c>
      <c r="AI44" s="7" t="s">
        <v>2867</v>
      </c>
      <c r="AJ44" s="7" t="s">
        <v>2868</v>
      </c>
      <c r="AK44" s="8">
        <v>212711.0</v>
      </c>
      <c r="AL44" s="7"/>
      <c r="AM44" s="7" t="s">
        <v>2869</v>
      </c>
      <c r="AN44" s="7"/>
      <c r="AO44" s="7"/>
      <c r="AP44" s="7" t="s">
        <v>84</v>
      </c>
      <c r="AQ44" s="7" t="s">
        <v>2870</v>
      </c>
      <c r="AR44" s="7" t="s">
        <v>86</v>
      </c>
      <c r="AS44" s="7" t="s">
        <v>87</v>
      </c>
      <c r="AT44" s="7" t="s">
        <v>205</v>
      </c>
      <c r="AU44" s="7" t="s">
        <v>4</v>
      </c>
      <c r="AV44" s="7" t="s">
        <v>2871</v>
      </c>
      <c r="AW44" s="7" t="str">
        <f t="shared" ref="AW44:AW47" si="11">IF(COUNTIF($G$2:$G$271, G44) &gt; 1, "X", "")</f>
        <v/>
      </c>
      <c r="AX44" s="20" t="s">
        <v>2220</v>
      </c>
      <c r="AY44" s="20"/>
      <c r="AZ44" s="20"/>
      <c r="BA44" s="7"/>
      <c r="BB44" s="20"/>
      <c r="BC44" s="20"/>
    </row>
    <row r="45">
      <c r="A45" s="6"/>
      <c r="B45" s="22">
        <v>40.0</v>
      </c>
      <c r="C45" s="20" t="str">
        <f t="shared" si="10"/>
        <v>SF-40</v>
      </c>
      <c r="D45" s="7" t="s">
        <v>2872</v>
      </c>
      <c r="E45" s="7" t="s">
        <v>2873</v>
      </c>
      <c r="F45" s="7" t="s">
        <v>2874</v>
      </c>
      <c r="G45" s="7" t="s">
        <v>2875</v>
      </c>
      <c r="H45" s="8">
        <v>2025.0</v>
      </c>
      <c r="I45" s="7" t="s">
        <v>363</v>
      </c>
      <c r="J45" s="8">
        <v>13.0</v>
      </c>
      <c r="K45" s="7"/>
      <c r="L45" s="7"/>
      <c r="M45" s="8">
        <v>183296.0</v>
      </c>
      <c r="N45" s="8">
        <v>183313.0</v>
      </c>
      <c r="O45" s="8">
        <v>0.0</v>
      </c>
      <c r="P45" s="7" t="s">
        <v>2876</v>
      </c>
      <c r="Q45" s="9" t="s">
        <v>2877</v>
      </c>
      <c r="R45" s="7" t="s">
        <v>2878</v>
      </c>
      <c r="S45" s="7" t="s">
        <v>2879</v>
      </c>
      <c r="T45" s="7" t="s">
        <v>2880</v>
      </c>
      <c r="U45" s="7" t="s">
        <v>2881</v>
      </c>
      <c r="V45" s="7" t="s">
        <v>2882</v>
      </c>
      <c r="W45" s="7"/>
      <c r="X45" s="7"/>
      <c r="Y45" s="7"/>
      <c r="Z45" s="7"/>
      <c r="AA45" s="7" t="s">
        <v>2883</v>
      </c>
      <c r="AB45" s="7" t="s">
        <v>2884</v>
      </c>
      <c r="AC45" s="7" t="s">
        <v>2885</v>
      </c>
      <c r="AD45" s="7" t="s">
        <v>2886</v>
      </c>
      <c r="AE45" s="7"/>
      <c r="AF45" s="7" t="s">
        <v>144</v>
      </c>
      <c r="AG45" s="7"/>
      <c r="AH45" s="7"/>
      <c r="AI45" s="7"/>
      <c r="AJ45" s="7"/>
      <c r="AK45" s="7"/>
      <c r="AL45" s="8">
        <v>2.1693536E7</v>
      </c>
      <c r="AM45" s="7"/>
      <c r="AN45" s="7"/>
      <c r="AO45" s="7"/>
      <c r="AP45" s="7" t="s">
        <v>84</v>
      </c>
      <c r="AQ45" s="7" t="s">
        <v>363</v>
      </c>
      <c r="AR45" s="7" t="s">
        <v>433</v>
      </c>
      <c r="AS45" s="7" t="s">
        <v>87</v>
      </c>
      <c r="AT45" s="7" t="s">
        <v>111</v>
      </c>
      <c r="AU45" s="7" t="s">
        <v>4</v>
      </c>
      <c r="AV45" s="7" t="s">
        <v>2887</v>
      </c>
      <c r="AW45" s="7" t="str">
        <f t="shared" si="11"/>
        <v/>
      </c>
      <c r="AX45" s="7"/>
      <c r="AY45" s="20" t="s">
        <v>2220</v>
      </c>
      <c r="AZ45" s="7"/>
      <c r="BA45" s="7"/>
      <c r="BB45" s="20"/>
      <c r="BC45" s="20"/>
    </row>
    <row r="46">
      <c r="A46" s="6"/>
      <c r="B46" s="20">
        <v>41.0</v>
      </c>
      <c r="C46" s="20" t="str">
        <f t="shared" si="10"/>
        <v>SF-41</v>
      </c>
      <c r="D46" s="7" t="s">
        <v>2888</v>
      </c>
      <c r="E46" s="7" t="s">
        <v>2889</v>
      </c>
      <c r="F46" s="7" t="s">
        <v>2890</v>
      </c>
      <c r="G46" s="7" t="s">
        <v>2891</v>
      </c>
      <c r="H46" s="8">
        <v>2026.0</v>
      </c>
      <c r="I46" s="7" t="s">
        <v>363</v>
      </c>
      <c r="J46" s="8">
        <v>14.0</v>
      </c>
      <c r="K46" s="7"/>
      <c r="L46" s="7"/>
      <c r="M46" s="8">
        <v>15558.0</v>
      </c>
      <c r="N46" s="8">
        <v>15587.0</v>
      </c>
      <c r="O46" s="8">
        <v>0.0</v>
      </c>
      <c r="P46" s="7" t="s">
        <v>2892</v>
      </c>
      <c r="Q46" s="9" t="s">
        <v>2893</v>
      </c>
      <c r="R46" s="7" t="s">
        <v>2894</v>
      </c>
      <c r="S46" s="7" t="s">
        <v>2895</v>
      </c>
      <c r="T46" s="7" t="s">
        <v>2896</v>
      </c>
      <c r="U46" s="7" t="s">
        <v>2897</v>
      </c>
      <c r="V46" s="7" t="s">
        <v>2898</v>
      </c>
      <c r="W46" s="7"/>
      <c r="X46" s="7"/>
      <c r="Y46" s="7"/>
      <c r="Z46" s="7"/>
      <c r="AA46" s="7"/>
      <c r="AB46" s="7"/>
      <c r="AC46" s="7" t="s">
        <v>2899</v>
      </c>
      <c r="AD46" s="7" t="s">
        <v>2900</v>
      </c>
      <c r="AE46" s="7"/>
      <c r="AF46" s="7" t="s">
        <v>144</v>
      </c>
      <c r="AG46" s="7"/>
      <c r="AH46" s="7"/>
      <c r="AI46" s="7"/>
      <c r="AJ46" s="7"/>
      <c r="AK46" s="7"/>
      <c r="AL46" s="8">
        <v>2.1693536E7</v>
      </c>
      <c r="AM46" s="7"/>
      <c r="AN46" s="7"/>
      <c r="AO46" s="7"/>
      <c r="AP46" s="7" t="s">
        <v>84</v>
      </c>
      <c r="AQ46" s="7" t="s">
        <v>363</v>
      </c>
      <c r="AR46" s="7" t="s">
        <v>433</v>
      </c>
      <c r="AS46" s="7" t="s">
        <v>87</v>
      </c>
      <c r="AT46" s="7" t="s">
        <v>111</v>
      </c>
      <c r="AU46" s="7" t="s">
        <v>4</v>
      </c>
      <c r="AV46" s="7" t="s">
        <v>2901</v>
      </c>
      <c r="AW46" s="7" t="str">
        <f t="shared" si="11"/>
        <v/>
      </c>
      <c r="AX46" s="7"/>
      <c r="AY46" s="20" t="s">
        <v>2220</v>
      </c>
      <c r="AZ46" s="20"/>
      <c r="BA46" s="7"/>
      <c r="BB46" s="20"/>
      <c r="BC46" s="20"/>
    </row>
    <row r="47">
      <c r="A47" s="6"/>
      <c r="B47" s="22">
        <v>42.0</v>
      </c>
      <c r="C47" s="20" t="str">
        <f t="shared" si="10"/>
        <v>SF-42</v>
      </c>
      <c r="D47" s="7" t="s">
        <v>2902</v>
      </c>
      <c r="E47" s="7" t="s">
        <v>2903</v>
      </c>
      <c r="F47" s="7" t="s">
        <v>2904</v>
      </c>
      <c r="G47" s="7" t="s">
        <v>2905</v>
      </c>
      <c r="H47" s="8">
        <v>2025.0</v>
      </c>
      <c r="I47" s="7" t="s">
        <v>2906</v>
      </c>
      <c r="J47" s="7"/>
      <c r="K47" s="7"/>
      <c r="L47" s="7"/>
      <c r="M47" s="8">
        <v>379.0</v>
      </c>
      <c r="N47" s="8">
        <v>386.0</v>
      </c>
      <c r="O47" s="8">
        <v>0.0</v>
      </c>
      <c r="P47" s="7" t="s">
        <v>2907</v>
      </c>
      <c r="Q47" s="9" t="s">
        <v>2908</v>
      </c>
      <c r="R47" s="7" t="s">
        <v>2909</v>
      </c>
      <c r="S47" s="7" t="s">
        <v>2910</v>
      </c>
      <c r="T47" s="7" t="s">
        <v>2911</v>
      </c>
      <c r="U47" s="7" t="s">
        <v>2912</v>
      </c>
      <c r="V47" s="7" t="s">
        <v>2913</v>
      </c>
      <c r="W47" s="7"/>
      <c r="X47" s="7"/>
      <c r="Y47" s="7"/>
      <c r="Z47" s="7"/>
      <c r="AA47" s="7" t="s">
        <v>2914</v>
      </c>
      <c r="AB47" s="7" t="s">
        <v>2915</v>
      </c>
      <c r="AC47" s="7" t="s">
        <v>2916</v>
      </c>
      <c r="AD47" s="7" t="s">
        <v>2917</v>
      </c>
      <c r="AE47" s="7"/>
      <c r="AF47" s="7" t="s">
        <v>144</v>
      </c>
      <c r="AG47" s="7" t="s">
        <v>2918</v>
      </c>
      <c r="AH47" s="7" t="s">
        <v>2919</v>
      </c>
      <c r="AI47" s="7" t="s">
        <v>2920</v>
      </c>
      <c r="AJ47" s="7" t="s">
        <v>2921</v>
      </c>
      <c r="AK47" s="8">
        <v>211740.0</v>
      </c>
      <c r="AL47" s="7"/>
      <c r="AM47" s="7" t="s">
        <v>2922</v>
      </c>
      <c r="AN47" s="7"/>
      <c r="AO47" s="7"/>
      <c r="AP47" s="7" t="s">
        <v>84</v>
      </c>
      <c r="AQ47" s="7" t="s">
        <v>2923</v>
      </c>
      <c r="AR47" s="7" t="s">
        <v>86</v>
      </c>
      <c r="AS47" s="7" t="s">
        <v>87</v>
      </c>
      <c r="AT47" s="7"/>
      <c r="AU47" s="7" t="s">
        <v>4</v>
      </c>
      <c r="AV47" s="7" t="s">
        <v>2924</v>
      </c>
      <c r="AW47" s="7" t="str">
        <f t="shared" si="11"/>
        <v/>
      </c>
      <c r="AX47" s="7"/>
      <c r="AY47" s="20" t="s">
        <v>2220</v>
      </c>
      <c r="AZ47" s="7"/>
      <c r="BA47" s="7"/>
      <c r="BB47" s="20"/>
      <c r="BC47" s="20"/>
    </row>
    <row r="48">
      <c r="A48" s="55">
        <v>31.0</v>
      </c>
      <c r="B48" s="62"/>
      <c r="C48" s="20"/>
      <c r="D48" s="56" t="s">
        <v>652</v>
      </c>
      <c r="E48" s="56" t="s">
        <v>653</v>
      </c>
      <c r="F48" s="56" t="s">
        <v>654</v>
      </c>
      <c r="G48" s="56" t="s">
        <v>655</v>
      </c>
      <c r="H48" s="57">
        <v>2025.0</v>
      </c>
      <c r="I48" s="56" t="s">
        <v>656</v>
      </c>
      <c r="J48" s="56"/>
      <c r="K48" s="56"/>
      <c r="L48" s="56"/>
      <c r="M48" s="57">
        <v>3043.0</v>
      </c>
      <c r="N48" s="57">
        <v>3056.0</v>
      </c>
      <c r="O48" s="57">
        <v>4.0</v>
      </c>
      <c r="P48" s="56"/>
      <c r="Q48" s="58" t="s">
        <v>657</v>
      </c>
      <c r="R48" s="56" t="s">
        <v>658</v>
      </c>
      <c r="S48" s="56" t="s">
        <v>659</v>
      </c>
      <c r="T48" s="56" t="s">
        <v>660</v>
      </c>
      <c r="U48" s="56"/>
      <c r="V48" s="56" t="s">
        <v>661</v>
      </c>
      <c r="W48" s="56"/>
      <c r="X48" s="56"/>
      <c r="Y48" s="56"/>
      <c r="Z48" s="56"/>
      <c r="AA48" s="56" t="s">
        <v>662</v>
      </c>
      <c r="AB48" s="56" t="s">
        <v>663</v>
      </c>
      <c r="AC48" s="56" t="s">
        <v>664</v>
      </c>
      <c r="AD48" s="56" t="s">
        <v>665</v>
      </c>
      <c r="AE48" s="56" t="s">
        <v>666</v>
      </c>
      <c r="AF48" s="56" t="s">
        <v>451</v>
      </c>
      <c r="AG48" s="56" t="s">
        <v>667</v>
      </c>
      <c r="AH48" s="56" t="s">
        <v>668</v>
      </c>
      <c r="AI48" s="56" t="s">
        <v>669</v>
      </c>
      <c r="AJ48" s="56" t="s">
        <v>165</v>
      </c>
      <c r="AK48" s="57">
        <v>206484.0</v>
      </c>
      <c r="AL48" s="57">
        <v>2.9512093E7</v>
      </c>
      <c r="AM48" s="56" t="s">
        <v>670</v>
      </c>
      <c r="AN48" s="56"/>
      <c r="AO48" s="56"/>
      <c r="AP48" s="56" t="s">
        <v>84</v>
      </c>
      <c r="AQ48" s="56" t="s">
        <v>671</v>
      </c>
      <c r="AR48" s="56" t="s">
        <v>86</v>
      </c>
      <c r="AS48" s="56" t="s">
        <v>87</v>
      </c>
      <c r="AT48" s="56"/>
      <c r="AU48" s="56" t="s">
        <v>4</v>
      </c>
      <c r="AV48" s="61" t="s">
        <v>672</v>
      </c>
      <c r="AW48" s="60" t="s">
        <v>2271</v>
      </c>
      <c r="AX48" s="56"/>
      <c r="AY48" s="56"/>
      <c r="AZ48" s="56"/>
      <c r="BA48" s="56"/>
      <c r="BB48" s="60"/>
      <c r="BC48" s="60"/>
    </row>
    <row r="49">
      <c r="A49" s="6"/>
      <c r="B49" s="20">
        <v>43.0</v>
      </c>
      <c r="C49" s="20" t="str">
        <f t="shared" ref="C49:C52" si="12">"SF-"&amp;B49</f>
        <v>SF-43</v>
      </c>
      <c r="D49" s="7" t="s">
        <v>2925</v>
      </c>
      <c r="E49" s="7" t="s">
        <v>2926</v>
      </c>
      <c r="F49" s="7" t="s">
        <v>2927</v>
      </c>
      <c r="G49" s="7" t="s">
        <v>2928</v>
      </c>
      <c r="H49" s="8">
        <v>2025.0</v>
      </c>
      <c r="I49" s="7" t="s">
        <v>2929</v>
      </c>
      <c r="J49" s="7"/>
      <c r="K49" s="7"/>
      <c r="L49" s="7"/>
      <c r="M49" s="8">
        <v>59.0</v>
      </c>
      <c r="N49" s="8">
        <v>70.0</v>
      </c>
      <c r="O49" s="8">
        <v>0.0</v>
      </c>
      <c r="P49" s="7" t="s">
        <v>2930</v>
      </c>
      <c r="Q49" s="9" t="s">
        <v>2931</v>
      </c>
      <c r="R49" s="7" t="s">
        <v>2932</v>
      </c>
      <c r="S49" s="7" t="s">
        <v>2933</v>
      </c>
      <c r="T49" s="7" t="s">
        <v>2934</v>
      </c>
      <c r="U49" s="7" t="s">
        <v>2935</v>
      </c>
      <c r="V49" s="7" t="s">
        <v>2936</v>
      </c>
      <c r="W49" s="7"/>
      <c r="X49" s="7"/>
      <c r="Y49" s="7"/>
      <c r="Z49" s="7"/>
      <c r="AA49" s="7" t="s">
        <v>2937</v>
      </c>
      <c r="AB49" s="7" t="s">
        <v>2938</v>
      </c>
      <c r="AC49" s="7" t="s">
        <v>2939</v>
      </c>
      <c r="AD49" s="7" t="s">
        <v>2940</v>
      </c>
      <c r="AE49" s="7" t="s">
        <v>2941</v>
      </c>
      <c r="AF49" s="7" t="s">
        <v>198</v>
      </c>
      <c r="AG49" s="7" t="s">
        <v>2942</v>
      </c>
      <c r="AH49" s="7" t="s">
        <v>2943</v>
      </c>
      <c r="AI49" s="7" t="s">
        <v>2944</v>
      </c>
      <c r="AJ49" s="7" t="s">
        <v>226</v>
      </c>
      <c r="AK49" s="8">
        <v>214123.0</v>
      </c>
      <c r="AL49" s="7"/>
      <c r="AM49" s="7" t="s">
        <v>2945</v>
      </c>
      <c r="AN49" s="7"/>
      <c r="AO49" s="7"/>
      <c r="AP49" s="7" t="s">
        <v>84</v>
      </c>
      <c r="AQ49" s="7" t="s">
        <v>2946</v>
      </c>
      <c r="AR49" s="7" t="s">
        <v>86</v>
      </c>
      <c r="AS49" s="7" t="s">
        <v>87</v>
      </c>
      <c r="AT49" s="7" t="s">
        <v>205</v>
      </c>
      <c r="AU49" s="7" t="s">
        <v>4</v>
      </c>
      <c r="AV49" s="7" t="s">
        <v>2947</v>
      </c>
      <c r="AW49" s="7" t="str">
        <f t="shared" ref="AW49:AW52" si="13">IF(COUNTIF($G$2:$G$271, G49) &gt; 1, "X", "")</f>
        <v/>
      </c>
      <c r="AX49" s="7"/>
      <c r="AY49" s="20" t="s">
        <v>2220</v>
      </c>
      <c r="AZ49" s="7"/>
      <c r="BA49" s="7"/>
      <c r="BB49" s="20"/>
      <c r="BC49" s="20"/>
    </row>
    <row r="50">
      <c r="A50" s="6"/>
      <c r="B50" s="20">
        <v>44.0</v>
      </c>
      <c r="C50" s="20" t="str">
        <f t="shared" si="12"/>
        <v>SF-44</v>
      </c>
      <c r="D50" s="7" t="s">
        <v>2948</v>
      </c>
      <c r="E50" s="7" t="s">
        <v>2949</v>
      </c>
      <c r="F50" s="7" t="s">
        <v>2950</v>
      </c>
      <c r="G50" s="7" t="s">
        <v>2951</v>
      </c>
      <c r="H50" s="8">
        <v>2025.0</v>
      </c>
      <c r="I50" s="7" t="s">
        <v>2952</v>
      </c>
      <c r="J50" s="7"/>
      <c r="K50" s="7"/>
      <c r="L50" s="7"/>
      <c r="M50" s="8">
        <v>23.0</v>
      </c>
      <c r="N50" s="8">
        <v>28.0</v>
      </c>
      <c r="O50" s="8">
        <v>0.0</v>
      </c>
      <c r="P50" s="7" t="s">
        <v>2953</v>
      </c>
      <c r="Q50" s="9" t="s">
        <v>2954</v>
      </c>
      <c r="R50" s="7" t="s">
        <v>2955</v>
      </c>
      <c r="S50" s="7" t="s">
        <v>2956</v>
      </c>
      <c r="T50" s="7" t="s">
        <v>2957</v>
      </c>
      <c r="U50" s="7" t="s">
        <v>2958</v>
      </c>
      <c r="V50" s="7" t="s">
        <v>2959</v>
      </c>
      <c r="W50" s="7"/>
      <c r="X50" s="7"/>
      <c r="Y50" s="7"/>
      <c r="Z50" s="7"/>
      <c r="AA50" s="7"/>
      <c r="AB50" s="7"/>
      <c r="AC50" s="7" t="s">
        <v>2960</v>
      </c>
      <c r="AD50" s="7" t="s">
        <v>2961</v>
      </c>
      <c r="AE50" s="7" t="s">
        <v>2962</v>
      </c>
      <c r="AF50" s="7" t="s">
        <v>144</v>
      </c>
      <c r="AG50" s="7"/>
      <c r="AH50" s="7" t="s">
        <v>2963</v>
      </c>
      <c r="AI50" s="7" t="s">
        <v>2964</v>
      </c>
      <c r="AJ50" s="7" t="s">
        <v>2965</v>
      </c>
      <c r="AK50" s="8">
        <v>217300.0</v>
      </c>
      <c r="AL50" s="7"/>
      <c r="AM50" s="7" t="s">
        <v>2966</v>
      </c>
      <c r="AN50" s="7"/>
      <c r="AO50" s="7"/>
      <c r="AP50" s="7" t="s">
        <v>84</v>
      </c>
      <c r="AQ50" s="7" t="s">
        <v>2967</v>
      </c>
      <c r="AR50" s="7" t="s">
        <v>86</v>
      </c>
      <c r="AS50" s="7" t="s">
        <v>87</v>
      </c>
      <c r="AT50" s="7"/>
      <c r="AU50" s="7" t="s">
        <v>4</v>
      </c>
      <c r="AV50" s="7" t="s">
        <v>2968</v>
      </c>
      <c r="AW50" s="7" t="str">
        <f t="shared" si="13"/>
        <v/>
      </c>
      <c r="AX50" s="7"/>
      <c r="AY50" s="7"/>
      <c r="AZ50" s="7"/>
      <c r="BA50" s="7"/>
      <c r="BB50" s="20" t="s">
        <v>2220</v>
      </c>
      <c r="BC50" s="20" t="s">
        <v>2220</v>
      </c>
    </row>
    <row r="51">
      <c r="A51" s="6"/>
      <c r="B51" s="20">
        <v>45.0</v>
      </c>
      <c r="C51" s="20" t="str">
        <f t="shared" si="12"/>
        <v>SF-45</v>
      </c>
      <c r="D51" s="7" t="s">
        <v>959</v>
      </c>
      <c r="E51" s="7" t="s">
        <v>960</v>
      </c>
      <c r="F51" s="7" t="s">
        <v>961</v>
      </c>
      <c r="G51" s="7" t="s">
        <v>962</v>
      </c>
      <c r="H51" s="8">
        <v>2025.0</v>
      </c>
      <c r="I51" s="7" t="s">
        <v>963</v>
      </c>
      <c r="J51" s="8">
        <v>35.0</v>
      </c>
      <c r="K51" s="8">
        <v>8.0</v>
      </c>
      <c r="L51" s="7"/>
      <c r="M51" s="8">
        <v>1121.0</v>
      </c>
      <c r="N51" s="8">
        <v>1147.0</v>
      </c>
      <c r="O51" s="8">
        <v>0.0</v>
      </c>
      <c r="P51" s="7" t="s">
        <v>964</v>
      </c>
      <c r="Q51" s="9" t="s">
        <v>965</v>
      </c>
      <c r="R51" s="7" t="s">
        <v>966</v>
      </c>
      <c r="S51" s="7" t="s">
        <v>967</v>
      </c>
      <c r="T51" s="7" t="s">
        <v>968</v>
      </c>
      <c r="U51" s="7" t="s">
        <v>969</v>
      </c>
      <c r="V51" s="7" t="s">
        <v>970</v>
      </c>
      <c r="W51" s="7"/>
      <c r="X51" s="7"/>
      <c r="Y51" s="7"/>
      <c r="Z51" s="7"/>
      <c r="AA51" s="7" t="s">
        <v>971</v>
      </c>
      <c r="AB51" s="7" t="s">
        <v>972</v>
      </c>
      <c r="AC51" s="7" t="s">
        <v>973</v>
      </c>
      <c r="AD51" s="7" t="s">
        <v>974</v>
      </c>
      <c r="AE51" s="7"/>
      <c r="AF51" s="7" t="s">
        <v>975</v>
      </c>
      <c r="AG51" s="7"/>
      <c r="AH51" s="7"/>
      <c r="AI51" s="7"/>
      <c r="AJ51" s="7"/>
      <c r="AK51" s="7"/>
      <c r="AL51" s="8">
        <v>2181940.0</v>
      </c>
      <c r="AM51" s="7"/>
      <c r="AN51" s="7" t="s">
        <v>976</v>
      </c>
      <c r="AO51" s="7"/>
      <c r="AP51" s="7" t="s">
        <v>84</v>
      </c>
      <c r="AQ51" s="7" t="s">
        <v>977</v>
      </c>
      <c r="AR51" s="7" t="s">
        <v>128</v>
      </c>
      <c r="AS51" s="7" t="s">
        <v>87</v>
      </c>
      <c r="AT51" s="7"/>
      <c r="AU51" s="7" t="s">
        <v>4</v>
      </c>
      <c r="AV51" s="7" t="s">
        <v>978</v>
      </c>
      <c r="AW51" s="7" t="str">
        <f t="shared" si="13"/>
        <v/>
      </c>
      <c r="AX51" s="7"/>
      <c r="AY51" s="7"/>
      <c r="AZ51" s="7"/>
      <c r="BA51" s="7"/>
      <c r="BB51" s="20"/>
      <c r="BC51" s="20"/>
    </row>
    <row r="52">
      <c r="A52" s="6"/>
      <c r="B52" s="20">
        <v>46.0</v>
      </c>
      <c r="C52" s="20" t="str">
        <f t="shared" si="12"/>
        <v>SF-46</v>
      </c>
      <c r="D52" s="7" t="s">
        <v>2969</v>
      </c>
      <c r="E52" s="7" t="s">
        <v>2970</v>
      </c>
      <c r="F52" s="7" t="s">
        <v>2971</v>
      </c>
      <c r="G52" s="7" t="s">
        <v>2972</v>
      </c>
      <c r="H52" s="8">
        <v>2025.0</v>
      </c>
      <c r="I52" s="7" t="s">
        <v>2973</v>
      </c>
      <c r="J52" s="7"/>
      <c r="K52" s="7"/>
      <c r="L52" s="7"/>
      <c r="M52" s="8">
        <v>1754.0</v>
      </c>
      <c r="N52" s="8">
        <v>1763.0</v>
      </c>
      <c r="O52" s="8">
        <v>0.0</v>
      </c>
      <c r="P52" s="7" t="s">
        <v>2974</v>
      </c>
      <c r="Q52" s="9" t="s">
        <v>2975</v>
      </c>
      <c r="R52" s="7" t="s">
        <v>2976</v>
      </c>
      <c r="S52" s="7" t="s">
        <v>2977</v>
      </c>
      <c r="T52" s="7" t="s">
        <v>2978</v>
      </c>
      <c r="U52" s="7" t="s">
        <v>2979</v>
      </c>
      <c r="V52" s="7" t="s">
        <v>2980</v>
      </c>
      <c r="W52" s="7"/>
      <c r="X52" s="7"/>
      <c r="Y52" s="7"/>
      <c r="Z52" s="7"/>
      <c r="AA52" s="7" t="s">
        <v>2981</v>
      </c>
      <c r="AB52" s="7" t="s">
        <v>2982</v>
      </c>
      <c r="AC52" s="7" t="s">
        <v>2983</v>
      </c>
      <c r="AD52" s="7" t="s">
        <v>2984</v>
      </c>
      <c r="AE52" s="7"/>
      <c r="AF52" s="7" t="s">
        <v>198</v>
      </c>
      <c r="AG52" s="7"/>
      <c r="AH52" s="7" t="s">
        <v>2985</v>
      </c>
      <c r="AI52" s="7" t="s">
        <v>2986</v>
      </c>
      <c r="AJ52" s="7" t="s">
        <v>2987</v>
      </c>
      <c r="AK52" s="8">
        <v>214411.0</v>
      </c>
      <c r="AL52" s="7"/>
      <c r="AM52" s="7" t="s">
        <v>2988</v>
      </c>
      <c r="AN52" s="7"/>
      <c r="AO52" s="7"/>
      <c r="AP52" s="7" t="s">
        <v>84</v>
      </c>
      <c r="AQ52" s="7" t="s">
        <v>2989</v>
      </c>
      <c r="AR52" s="7" t="s">
        <v>86</v>
      </c>
      <c r="AS52" s="7" t="s">
        <v>87</v>
      </c>
      <c r="AT52" s="7"/>
      <c r="AU52" s="7" t="s">
        <v>4</v>
      </c>
      <c r="AV52" s="7" t="s">
        <v>2990</v>
      </c>
      <c r="AW52" s="7" t="str">
        <f t="shared" si="13"/>
        <v/>
      </c>
      <c r="AX52" s="7"/>
      <c r="AY52" s="20" t="s">
        <v>2220</v>
      </c>
      <c r="AZ52" s="7"/>
      <c r="BA52" s="7"/>
      <c r="BB52" s="20"/>
      <c r="BC52" s="20"/>
    </row>
    <row r="53">
      <c r="A53" s="55">
        <v>44.0</v>
      </c>
      <c r="B53" s="62"/>
      <c r="C53" s="20"/>
      <c r="D53" s="56" t="s">
        <v>880</v>
      </c>
      <c r="E53" s="56" t="s">
        <v>881</v>
      </c>
      <c r="F53" s="56" t="s">
        <v>882</v>
      </c>
      <c r="G53" s="56" t="s">
        <v>883</v>
      </c>
      <c r="H53" s="57">
        <v>2024.0</v>
      </c>
      <c r="I53" s="56" t="s">
        <v>884</v>
      </c>
      <c r="J53" s="56"/>
      <c r="K53" s="56"/>
      <c r="L53" s="56"/>
      <c r="M53" s="57">
        <v>1.0</v>
      </c>
      <c r="N53" s="57">
        <v>12.0</v>
      </c>
      <c r="O53" s="57">
        <v>6.0</v>
      </c>
      <c r="P53" s="56" t="s">
        <v>885</v>
      </c>
      <c r="Q53" s="58" t="s">
        <v>886</v>
      </c>
      <c r="R53" s="56" t="s">
        <v>887</v>
      </c>
      <c r="S53" s="56" t="s">
        <v>888</v>
      </c>
      <c r="T53" s="56" t="s">
        <v>889</v>
      </c>
      <c r="U53" s="56" t="s">
        <v>890</v>
      </c>
      <c r="V53" s="56" t="s">
        <v>891</v>
      </c>
      <c r="W53" s="56"/>
      <c r="X53" s="56"/>
      <c r="Y53" s="56"/>
      <c r="Z53" s="56"/>
      <c r="AA53" s="56" t="s">
        <v>892</v>
      </c>
      <c r="AB53" s="56" t="s">
        <v>893</v>
      </c>
      <c r="AC53" s="56" t="s">
        <v>894</v>
      </c>
      <c r="AD53" s="56" t="s">
        <v>895</v>
      </c>
      <c r="AE53" s="56"/>
      <c r="AF53" s="56" t="s">
        <v>144</v>
      </c>
      <c r="AG53" s="56" t="s">
        <v>896</v>
      </c>
      <c r="AH53" s="56" t="s">
        <v>897</v>
      </c>
      <c r="AI53" s="56" t="s">
        <v>898</v>
      </c>
      <c r="AJ53" s="56" t="s">
        <v>899</v>
      </c>
      <c r="AK53" s="57">
        <v>205391.0</v>
      </c>
      <c r="AL53" s="56"/>
      <c r="AM53" s="56" t="s">
        <v>900</v>
      </c>
      <c r="AN53" s="56"/>
      <c r="AO53" s="56"/>
      <c r="AP53" s="56" t="s">
        <v>84</v>
      </c>
      <c r="AQ53" s="56" t="s">
        <v>901</v>
      </c>
      <c r="AR53" s="56" t="s">
        <v>86</v>
      </c>
      <c r="AS53" s="56" t="s">
        <v>87</v>
      </c>
      <c r="AT53" s="56"/>
      <c r="AU53" s="56" t="s">
        <v>4</v>
      </c>
      <c r="AV53" s="61" t="s">
        <v>902</v>
      </c>
      <c r="AW53" s="60" t="s">
        <v>2271</v>
      </c>
      <c r="AX53" s="56"/>
      <c r="AY53" s="56"/>
      <c r="AZ53" s="56"/>
      <c r="BA53" s="56"/>
      <c r="BB53" s="60"/>
      <c r="BC53" s="60"/>
    </row>
    <row r="54">
      <c r="A54" s="6"/>
      <c r="B54" s="22">
        <v>47.0</v>
      </c>
      <c r="C54" s="20" t="str">
        <f t="shared" ref="C54:C59" si="14">"SF-"&amp;B54</f>
        <v>SF-47</v>
      </c>
      <c r="D54" s="7" t="s">
        <v>2991</v>
      </c>
      <c r="E54" s="7" t="s">
        <v>2992</v>
      </c>
      <c r="F54" s="7" t="s">
        <v>2993</v>
      </c>
      <c r="G54" s="7" t="s">
        <v>2994</v>
      </c>
      <c r="H54" s="8">
        <v>2025.0</v>
      </c>
      <c r="I54" s="7" t="s">
        <v>2995</v>
      </c>
      <c r="J54" s="8">
        <v>413.0</v>
      </c>
      <c r="K54" s="7"/>
      <c r="L54" s="7"/>
      <c r="M54" s="8">
        <v>3968.0</v>
      </c>
      <c r="N54" s="8">
        <v>3975.0</v>
      </c>
      <c r="O54" s="8">
        <v>0.0</v>
      </c>
      <c r="P54" s="7" t="s">
        <v>2996</v>
      </c>
      <c r="Q54" s="9" t="s">
        <v>2997</v>
      </c>
      <c r="R54" s="7" t="s">
        <v>2998</v>
      </c>
      <c r="S54" s="7" t="s">
        <v>2999</v>
      </c>
      <c r="T54" s="7" t="s">
        <v>3000</v>
      </c>
      <c r="U54" s="7"/>
      <c r="V54" s="7" t="s">
        <v>3001</v>
      </c>
      <c r="W54" s="7"/>
      <c r="X54" s="7"/>
      <c r="Y54" s="7"/>
      <c r="Z54" s="7"/>
      <c r="AA54" s="7" t="s">
        <v>3002</v>
      </c>
      <c r="AB54" s="7" t="s">
        <v>3003</v>
      </c>
      <c r="AC54" s="7" t="s">
        <v>3004</v>
      </c>
      <c r="AD54" s="7"/>
      <c r="AE54" s="7" t="s">
        <v>3005</v>
      </c>
      <c r="AF54" s="7" t="s">
        <v>3006</v>
      </c>
      <c r="AG54" s="7" t="s">
        <v>3007</v>
      </c>
      <c r="AH54" s="7" t="s">
        <v>3008</v>
      </c>
      <c r="AI54" s="7" t="s">
        <v>3009</v>
      </c>
      <c r="AJ54" s="7" t="s">
        <v>997</v>
      </c>
      <c r="AK54" s="8">
        <v>215124.0</v>
      </c>
      <c r="AL54" s="8">
        <v>9226389.0</v>
      </c>
      <c r="AM54" s="7" t="s">
        <v>3010</v>
      </c>
      <c r="AN54" s="7"/>
      <c r="AO54" s="7"/>
      <c r="AP54" s="7" t="s">
        <v>84</v>
      </c>
      <c r="AQ54" s="7" t="s">
        <v>3011</v>
      </c>
      <c r="AR54" s="7" t="s">
        <v>86</v>
      </c>
      <c r="AS54" s="7" t="s">
        <v>87</v>
      </c>
      <c r="AT54" s="7"/>
      <c r="AU54" s="7" t="s">
        <v>4</v>
      </c>
      <c r="AV54" s="7" t="s">
        <v>3012</v>
      </c>
      <c r="AW54" s="7" t="str">
        <f t="shared" ref="AW54:AW59" si="15">IF(COUNTIF($G$2:$G$271, G54) &gt; 1, "X", "")</f>
        <v/>
      </c>
      <c r="AX54" s="7"/>
      <c r="AY54" s="20" t="s">
        <v>2220</v>
      </c>
      <c r="AZ54" s="7"/>
      <c r="BA54" s="7"/>
      <c r="BB54" s="20"/>
      <c r="BC54" s="20"/>
    </row>
    <row r="55">
      <c r="A55" s="6"/>
      <c r="B55" s="20">
        <v>48.0</v>
      </c>
      <c r="C55" s="20" t="str">
        <f t="shared" si="14"/>
        <v>SF-48</v>
      </c>
      <c r="D55" s="7" t="s">
        <v>777</v>
      </c>
      <c r="E55" s="7" t="s">
        <v>778</v>
      </c>
      <c r="F55" s="7" t="s">
        <v>779</v>
      </c>
      <c r="G55" s="7" t="s">
        <v>780</v>
      </c>
      <c r="H55" s="8">
        <v>2026.0</v>
      </c>
      <c r="I55" s="7" t="s">
        <v>781</v>
      </c>
      <c r="J55" s="8">
        <v>31.0</v>
      </c>
      <c r="K55" s="8">
        <v>1.0</v>
      </c>
      <c r="L55" s="8">
        <v>14.0</v>
      </c>
      <c r="M55" s="7"/>
      <c r="N55" s="7"/>
      <c r="O55" s="8">
        <v>0.0</v>
      </c>
      <c r="P55" s="7" t="s">
        <v>782</v>
      </c>
      <c r="Q55" s="9" t="s">
        <v>783</v>
      </c>
      <c r="R55" s="7" t="s">
        <v>784</v>
      </c>
      <c r="S55" s="7" t="s">
        <v>785</v>
      </c>
      <c r="T55" s="7" t="s">
        <v>786</v>
      </c>
      <c r="U55" s="7" t="s">
        <v>787</v>
      </c>
      <c r="V55" s="7" t="s">
        <v>788</v>
      </c>
      <c r="W55" s="7"/>
      <c r="X55" s="7"/>
      <c r="Y55" s="7"/>
      <c r="Z55" s="7"/>
      <c r="AA55" s="7" t="s">
        <v>789</v>
      </c>
      <c r="AB55" s="7" t="s">
        <v>790</v>
      </c>
      <c r="AC55" s="7" t="s">
        <v>791</v>
      </c>
      <c r="AD55" s="7" t="s">
        <v>792</v>
      </c>
      <c r="AE55" s="7"/>
      <c r="AF55" s="7" t="s">
        <v>509</v>
      </c>
      <c r="AG55" s="7"/>
      <c r="AH55" s="7"/>
      <c r="AI55" s="7"/>
      <c r="AJ55" s="7"/>
      <c r="AK55" s="7"/>
      <c r="AL55" s="8">
        <v>1.3823256E7</v>
      </c>
      <c r="AM55" s="7"/>
      <c r="AN55" s="7" t="s">
        <v>793</v>
      </c>
      <c r="AO55" s="7"/>
      <c r="AP55" s="7" t="s">
        <v>84</v>
      </c>
      <c r="AQ55" s="7" t="s">
        <v>794</v>
      </c>
      <c r="AR55" s="7" t="s">
        <v>128</v>
      </c>
      <c r="AS55" s="7" t="s">
        <v>87</v>
      </c>
      <c r="AT55" s="7"/>
      <c r="AU55" s="7" t="s">
        <v>4</v>
      </c>
      <c r="AV55" s="7" t="s">
        <v>795</v>
      </c>
      <c r="AW55" s="7" t="str">
        <f t="shared" si="15"/>
        <v/>
      </c>
      <c r="AX55" s="7"/>
      <c r="AY55" s="7"/>
      <c r="AZ55" s="7"/>
      <c r="BA55" s="7"/>
      <c r="BB55" s="20"/>
      <c r="BC55" s="20"/>
    </row>
    <row r="56">
      <c r="A56" s="6"/>
      <c r="B56" s="20">
        <v>49.0</v>
      </c>
      <c r="C56" s="20" t="str">
        <f t="shared" si="14"/>
        <v>SF-49</v>
      </c>
      <c r="D56" s="7" t="s">
        <v>3013</v>
      </c>
      <c r="E56" s="7" t="s">
        <v>3014</v>
      </c>
      <c r="F56" s="7" t="s">
        <v>3015</v>
      </c>
      <c r="G56" s="7" t="s">
        <v>3016</v>
      </c>
      <c r="H56" s="8">
        <v>2025.0</v>
      </c>
      <c r="I56" s="7" t="s">
        <v>3017</v>
      </c>
      <c r="J56" s="8">
        <v>85.0</v>
      </c>
      <c r="K56" s="8">
        <v>3.0</v>
      </c>
      <c r="L56" s="7"/>
      <c r="M56" s="8">
        <v>4345.0</v>
      </c>
      <c r="N56" s="8">
        <v>4374.0</v>
      </c>
      <c r="O56" s="8">
        <v>0.0</v>
      </c>
      <c r="P56" s="7" t="s">
        <v>3018</v>
      </c>
      <c r="Q56" s="9" t="s">
        <v>3019</v>
      </c>
      <c r="R56" s="7" t="s">
        <v>3020</v>
      </c>
      <c r="S56" s="7" t="s">
        <v>3021</v>
      </c>
      <c r="T56" s="7" t="s">
        <v>3022</v>
      </c>
      <c r="U56" s="7" t="s">
        <v>3023</v>
      </c>
      <c r="V56" s="7" t="s">
        <v>3024</v>
      </c>
      <c r="W56" s="7"/>
      <c r="X56" s="7"/>
      <c r="Y56" s="7"/>
      <c r="Z56" s="7"/>
      <c r="AA56" s="7"/>
      <c r="AB56" s="7"/>
      <c r="AC56" s="7" t="s">
        <v>3025</v>
      </c>
      <c r="AD56" s="7" t="s">
        <v>3026</v>
      </c>
      <c r="AE56" s="7"/>
      <c r="AF56" s="7" t="s">
        <v>3027</v>
      </c>
      <c r="AG56" s="7"/>
      <c r="AH56" s="7"/>
      <c r="AI56" s="7"/>
      <c r="AJ56" s="7"/>
      <c r="AK56" s="7"/>
      <c r="AL56" s="8">
        <v>1.5462218E7</v>
      </c>
      <c r="AM56" s="7"/>
      <c r="AN56" s="7"/>
      <c r="AO56" s="7"/>
      <c r="AP56" s="7" t="s">
        <v>84</v>
      </c>
      <c r="AQ56" s="7" t="s">
        <v>3028</v>
      </c>
      <c r="AR56" s="7" t="s">
        <v>433</v>
      </c>
      <c r="AS56" s="7" t="s">
        <v>87</v>
      </c>
      <c r="AT56" s="7" t="s">
        <v>205</v>
      </c>
      <c r="AU56" s="7" t="s">
        <v>4</v>
      </c>
      <c r="AV56" s="7" t="s">
        <v>3029</v>
      </c>
      <c r="AW56" s="7" t="str">
        <f t="shared" si="15"/>
        <v/>
      </c>
      <c r="AX56" s="7"/>
      <c r="AY56" s="20" t="s">
        <v>2220</v>
      </c>
      <c r="AZ56" s="7"/>
      <c r="BA56" s="7"/>
      <c r="BB56" s="20"/>
      <c r="BC56" s="20"/>
    </row>
    <row r="57">
      <c r="A57" s="6"/>
      <c r="B57" s="20">
        <v>50.0</v>
      </c>
      <c r="C57" s="20" t="str">
        <f t="shared" si="14"/>
        <v>SF-50</v>
      </c>
      <c r="D57" s="7" t="s">
        <v>3030</v>
      </c>
      <c r="E57" s="7" t="s">
        <v>3031</v>
      </c>
      <c r="F57" s="7" t="s">
        <v>3032</v>
      </c>
      <c r="G57" s="7" t="s">
        <v>3033</v>
      </c>
      <c r="H57" s="8">
        <v>2025.0</v>
      </c>
      <c r="I57" s="7" t="s">
        <v>3034</v>
      </c>
      <c r="J57" s="7"/>
      <c r="K57" s="7"/>
      <c r="L57" s="7"/>
      <c r="M57" s="8">
        <v>130.0</v>
      </c>
      <c r="N57" s="8">
        <v>137.0</v>
      </c>
      <c r="O57" s="8">
        <v>0.0</v>
      </c>
      <c r="P57" s="7" t="s">
        <v>3035</v>
      </c>
      <c r="Q57" s="9" t="s">
        <v>3036</v>
      </c>
      <c r="R57" s="7" t="s">
        <v>3037</v>
      </c>
      <c r="S57" s="7" t="s">
        <v>3038</v>
      </c>
      <c r="T57" s="7" t="s">
        <v>3039</v>
      </c>
      <c r="U57" s="7" t="s">
        <v>3040</v>
      </c>
      <c r="V57" s="7" t="s">
        <v>3041</v>
      </c>
      <c r="W57" s="7"/>
      <c r="X57" s="7"/>
      <c r="Y57" s="7"/>
      <c r="Z57" s="7"/>
      <c r="AA57" s="7"/>
      <c r="AB57" s="7"/>
      <c r="AC57" s="7" t="s">
        <v>3042</v>
      </c>
      <c r="AD57" s="7" t="s">
        <v>3043</v>
      </c>
      <c r="AE57" s="7" t="s">
        <v>3044</v>
      </c>
      <c r="AF57" s="7" t="s">
        <v>198</v>
      </c>
      <c r="AG57" s="7" t="s">
        <v>3045</v>
      </c>
      <c r="AH57" s="7" t="s">
        <v>3046</v>
      </c>
      <c r="AI57" s="7" t="s">
        <v>3047</v>
      </c>
      <c r="AJ57" s="7" t="s">
        <v>1095</v>
      </c>
      <c r="AK57" s="8">
        <v>213690.0</v>
      </c>
      <c r="AL57" s="7"/>
      <c r="AM57" s="7" t="s">
        <v>3048</v>
      </c>
      <c r="AN57" s="7"/>
      <c r="AO57" s="7"/>
      <c r="AP57" s="7" t="s">
        <v>84</v>
      </c>
      <c r="AQ57" s="7" t="s">
        <v>3049</v>
      </c>
      <c r="AR57" s="7" t="s">
        <v>86</v>
      </c>
      <c r="AS57" s="7" t="s">
        <v>87</v>
      </c>
      <c r="AT57" s="7" t="s">
        <v>205</v>
      </c>
      <c r="AU57" s="7" t="s">
        <v>4</v>
      </c>
      <c r="AV57" s="7" t="s">
        <v>3050</v>
      </c>
      <c r="AW57" s="7" t="str">
        <f t="shared" si="15"/>
        <v/>
      </c>
      <c r="AX57" s="7"/>
      <c r="AY57" s="20" t="s">
        <v>2220</v>
      </c>
      <c r="AZ57" s="7"/>
      <c r="BA57" s="7"/>
      <c r="BB57" s="20"/>
      <c r="BC57" s="20"/>
    </row>
    <row r="58">
      <c r="A58" s="6"/>
      <c r="B58" s="20">
        <v>51.0</v>
      </c>
      <c r="C58" s="20" t="str">
        <f t="shared" si="14"/>
        <v>SF-51</v>
      </c>
      <c r="D58" s="7" t="s">
        <v>3051</v>
      </c>
      <c r="E58" s="7" t="s">
        <v>3052</v>
      </c>
      <c r="F58" s="7" t="s">
        <v>3053</v>
      </c>
      <c r="G58" s="7" t="s">
        <v>3054</v>
      </c>
      <c r="H58" s="8">
        <v>2025.0</v>
      </c>
      <c r="I58" s="7" t="s">
        <v>2929</v>
      </c>
      <c r="J58" s="7"/>
      <c r="K58" s="7"/>
      <c r="L58" s="7"/>
      <c r="M58" s="8">
        <v>389.0</v>
      </c>
      <c r="N58" s="8">
        <v>401.0</v>
      </c>
      <c r="O58" s="8">
        <v>0.0</v>
      </c>
      <c r="P58" s="7" t="s">
        <v>3055</v>
      </c>
      <c r="Q58" s="9" t="s">
        <v>3056</v>
      </c>
      <c r="R58" s="7" t="s">
        <v>3057</v>
      </c>
      <c r="S58" s="7" t="s">
        <v>3058</v>
      </c>
      <c r="T58" s="7" t="s">
        <v>3059</v>
      </c>
      <c r="U58" s="7" t="s">
        <v>3060</v>
      </c>
      <c r="V58" s="7" t="s">
        <v>3061</v>
      </c>
      <c r="W58" s="7"/>
      <c r="X58" s="7"/>
      <c r="Y58" s="7"/>
      <c r="Z58" s="7"/>
      <c r="AA58" s="7" t="s">
        <v>3062</v>
      </c>
      <c r="AB58" s="7" t="s">
        <v>3063</v>
      </c>
      <c r="AC58" s="7" t="s">
        <v>3064</v>
      </c>
      <c r="AD58" s="7" t="s">
        <v>3065</v>
      </c>
      <c r="AE58" s="7" t="s">
        <v>2941</v>
      </c>
      <c r="AF58" s="7" t="s">
        <v>198</v>
      </c>
      <c r="AG58" s="7" t="s">
        <v>2942</v>
      </c>
      <c r="AH58" s="7" t="s">
        <v>2943</v>
      </c>
      <c r="AI58" s="7" t="s">
        <v>2944</v>
      </c>
      <c r="AJ58" s="7" t="s">
        <v>226</v>
      </c>
      <c r="AK58" s="8">
        <v>214123.0</v>
      </c>
      <c r="AL58" s="7"/>
      <c r="AM58" s="7" t="s">
        <v>2945</v>
      </c>
      <c r="AN58" s="7"/>
      <c r="AO58" s="7"/>
      <c r="AP58" s="7" t="s">
        <v>84</v>
      </c>
      <c r="AQ58" s="7" t="s">
        <v>2946</v>
      </c>
      <c r="AR58" s="7" t="s">
        <v>86</v>
      </c>
      <c r="AS58" s="7" t="s">
        <v>87</v>
      </c>
      <c r="AT58" s="7"/>
      <c r="AU58" s="7" t="s">
        <v>4</v>
      </c>
      <c r="AV58" s="7" t="s">
        <v>3066</v>
      </c>
      <c r="AW58" s="7" t="str">
        <f t="shared" si="15"/>
        <v/>
      </c>
      <c r="AX58" s="7"/>
      <c r="AY58" s="20" t="s">
        <v>2220</v>
      </c>
      <c r="AZ58" s="7"/>
      <c r="BA58" s="7"/>
      <c r="BB58" s="20"/>
      <c r="BC58" s="20"/>
    </row>
    <row r="59">
      <c r="A59" s="6"/>
      <c r="B59" s="20">
        <v>52.0</v>
      </c>
      <c r="C59" s="20" t="str">
        <f t="shared" si="14"/>
        <v>SF-52</v>
      </c>
      <c r="D59" s="7" t="s">
        <v>3067</v>
      </c>
      <c r="E59" s="7" t="s">
        <v>3068</v>
      </c>
      <c r="F59" s="7" t="s">
        <v>3069</v>
      </c>
      <c r="G59" s="7" t="s">
        <v>3070</v>
      </c>
      <c r="H59" s="8">
        <v>2026.0</v>
      </c>
      <c r="I59" s="7" t="s">
        <v>3071</v>
      </c>
      <c r="J59" s="7"/>
      <c r="K59" s="7"/>
      <c r="L59" s="7"/>
      <c r="M59" s="7"/>
      <c r="N59" s="7"/>
      <c r="O59" s="8">
        <v>0.0</v>
      </c>
      <c r="P59" s="7" t="s">
        <v>3072</v>
      </c>
      <c r="Q59" s="9" t="s">
        <v>3073</v>
      </c>
      <c r="R59" s="7" t="s">
        <v>3074</v>
      </c>
      <c r="S59" s="7" t="s">
        <v>3075</v>
      </c>
      <c r="T59" s="7" t="s">
        <v>3076</v>
      </c>
      <c r="U59" s="7" t="s">
        <v>3077</v>
      </c>
      <c r="V59" s="7" t="s">
        <v>3078</v>
      </c>
      <c r="W59" s="7"/>
      <c r="X59" s="7"/>
      <c r="Y59" s="7"/>
      <c r="Z59" s="7"/>
      <c r="AA59" s="7" t="s">
        <v>3079</v>
      </c>
      <c r="AB59" s="7" t="s">
        <v>3080</v>
      </c>
      <c r="AC59" s="7" t="s">
        <v>3081</v>
      </c>
      <c r="AD59" s="7" t="s">
        <v>3082</v>
      </c>
      <c r="AE59" s="7"/>
      <c r="AF59" s="7" t="s">
        <v>144</v>
      </c>
      <c r="AG59" s="7"/>
      <c r="AH59" s="7"/>
      <c r="AI59" s="7"/>
      <c r="AJ59" s="7"/>
      <c r="AK59" s="7"/>
      <c r="AL59" s="8">
        <v>2.3274662E7</v>
      </c>
      <c r="AM59" s="7"/>
      <c r="AN59" s="7"/>
      <c r="AO59" s="7"/>
      <c r="AP59" s="7" t="s">
        <v>84</v>
      </c>
      <c r="AQ59" s="7" t="s">
        <v>3083</v>
      </c>
      <c r="AR59" s="7" t="s">
        <v>128</v>
      </c>
      <c r="AS59" s="7" t="s">
        <v>434</v>
      </c>
      <c r="AT59" s="7"/>
      <c r="AU59" s="7" t="s">
        <v>4</v>
      </c>
      <c r="AV59" s="7" t="s">
        <v>3084</v>
      </c>
      <c r="AW59" s="7" t="str">
        <f t="shared" si="15"/>
        <v/>
      </c>
      <c r="AX59" s="7"/>
      <c r="AY59" s="20" t="s">
        <v>2220</v>
      </c>
      <c r="AZ59" s="7"/>
      <c r="BA59" s="7"/>
      <c r="BB59" s="20"/>
      <c r="BC59" s="20"/>
    </row>
    <row r="60">
      <c r="A60" s="55">
        <v>46.0</v>
      </c>
      <c r="B60" s="62"/>
      <c r="C60" s="20"/>
      <c r="D60" s="56" t="s">
        <v>920</v>
      </c>
      <c r="E60" s="56" t="s">
        <v>921</v>
      </c>
      <c r="F60" s="56" t="s">
        <v>922</v>
      </c>
      <c r="G60" s="56" t="s">
        <v>923</v>
      </c>
      <c r="H60" s="57">
        <v>2023.0</v>
      </c>
      <c r="I60" s="56" t="s">
        <v>924</v>
      </c>
      <c r="J60" s="56"/>
      <c r="K60" s="56"/>
      <c r="L60" s="56"/>
      <c r="M60" s="57">
        <v>898.0</v>
      </c>
      <c r="N60" s="57">
        <v>904.0</v>
      </c>
      <c r="O60" s="57">
        <v>11.0</v>
      </c>
      <c r="P60" s="56" t="s">
        <v>925</v>
      </c>
      <c r="Q60" s="58" t="s">
        <v>926</v>
      </c>
      <c r="R60" s="56" t="s">
        <v>927</v>
      </c>
      <c r="S60" s="56" t="s">
        <v>928</v>
      </c>
      <c r="T60" s="56" t="s">
        <v>929</v>
      </c>
      <c r="U60" s="56" t="s">
        <v>930</v>
      </c>
      <c r="V60" s="56" t="s">
        <v>931</v>
      </c>
      <c r="W60" s="56"/>
      <c r="X60" s="56"/>
      <c r="Y60" s="56"/>
      <c r="Z60" s="56"/>
      <c r="AA60" s="56"/>
      <c r="AB60" s="56"/>
      <c r="AC60" s="56" t="s">
        <v>932</v>
      </c>
      <c r="AD60" s="56" t="s">
        <v>933</v>
      </c>
      <c r="AE60" s="56"/>
      <c r="AF60" s="56" t="s">
        <v>78</v>
      </c>
      <c r="AG60" s="56" t="s">
        <v>934</v>
      </c>
      <c r="AH60" s="56" t="s">
        <v>935</v>
      </c>
      <c r="AI60" s="56" t="s">
        <v>936</v>
      </c>
      <c r="AJ60" s="56" t="s">
        <v>937</v>
      </c>
      <c r="AK60" s="57">
        <v>195714.0</v>
      </c>
      <c r="AL60" s="57">
        <v>1.0823409E7</v>
      </c>
      <c r="AM60" s="56" t="s">
        <v>938</v>
      </c>
      <c r="AN60" s="56" t="s">
        <v>939</v>
      </c>
      <c r="AO60" s="56"/>
      <c r="AP60" s="56" t="s">
        <v>84</v>
      </c>
      <c r="AQ60" s="56" t="s">
        <v>940</v>
      </c>
      <c r="AR60" s="56" t="s">
        <v>86</v>
      </c>
      <c r="AS60" s="56" t="s">
        <v>87</v>
      </c>
      <c r="AT60" s="56" t="s">
        <v>395</v>
      </c>
      <c r="AU60" s="56" t="s">
        <v>4</v>
      </c>
      <c r="AV60" s="61" t="s">
        <v>941</v>
      </c>
      <c r="AW60" s="60" t="s">
        <v>2271</v>
      </c>
      <c r="AX60" s="56"/>
      <c r="AY60" s="56"/>
      <c r="AZ60" s="56"/>
      <c r="BA60" s="56"/>
      <c r="BB60" s="60"/>
      <c r="BC60" s="60"/>
    </row>
    <row r="61">
      <c r="A61" s="6"/>
      <c r="B61" s="20">
        <v>53.0</v>
      </c>
      <c r="C61" s="20" t="str">
        <f t="shared" ref="C61:C71" si="16">"SF-"&amp;B61</f>
        <v>SF-53</v>
      </c>
      <c r="D61" s="7" t="s">
        <v>3085</v>
      </c>
      <c r="E61" s="7" t="s">
        <v>3086</v>
      </c>
      <c r="F61" s="7" t="s">
        <v>3087</v>
      </c>
      <c r="G61" s="7" t="s">
        <v>3088</v>
      </c>
      <c r="H61" s="8">
        <v>2025.0</v>
      </c>
      <c r="I61" s="7" t="s">
        <v>3089</v>
      </c>
      <c r="J61" s="8">
        <v>37.0</v>
      </c>
      <c r="K61" s="8">
        <v>32.0</v>
      </c>
      <c r="L61" s="7"/>
      <c r="M61" s="8">
        <v>26303.0</v>
      </c>
      <c r="N61" s="8">
        <v>26320.0</v>
      </c>
      <c r="O61" s="8">
        <v>0.0</v>
      </c>
      <c r="P61" s="7" t="s">
        <v>3090</v>
      </c>
      <c r="Q61" s="9" t="s">
        <v>3091</v>
      </c>
      <c r="R61" s="7" t="s">
        <v>3092</v>
      </c>
      <c r="S61" s="7" t="s">
        <v>3093</v>
      </c>
      <c r="T61" s="7" t="s">
        <v>3094</v>
      </c>
      <c r="U61" s="7" t="s">
        <v>3095</v>
      </c>
      <c r="V61" s="7" t="s">
        <v>3096</v>
      </c>
      <c r="W61" s="7"/>
      <c r="X61" s="7"/>
      <c r="Y61" s="7"/>
      <c r="Z61" s="7"/>
      <c r="AA61" s="7"/>
      <c r="AB61" s="7"/>
      <c r="AC61" s="7" t="s">
        <v>3097</v>
      </c>
      <c r="AD61" s="7" t="s">
        <v>3098</v>
      </c>
      <c r="AE61" s="7"/>
      <c r="AF61" s="7" t="s">
        <v>175</v>
      </c>
      <c r="AG61" s="7"/>
      <c r="AH61" s="7"/>
      <c r="AI61" s="7"/>
      <c r="AJ61" s="7"/>
      <c r="AK61" s="7"/>
      <c r="AL61" s="8">
        <v>9410643.0</v>
      </c>
      <c r="AM61" s="7"/>
      <c r="AN61" s="7"/>
      <c r="AO61" s="7"/>
      <c r="AP61" s="7" t="s">
        <v>84</v>
      </c>
      <c r="AQ61" s="7" t="s">
        <v>3099</v>
      </c>
      <c r="AR61" s="7" t="s">
        <v>433</v>
      </c>
      <c r="AS61" s="7" t="s">
        <v>87</v>
      </c>
      <c r="AT61" s="7"/>
      <c r="AU61" s="7" t="s">
        <v>4</v>
      </c>
      <c r="AV61" s="7" t="s">
        <v>3100</v>
      </c>
      <c r="AW61" s="7" t="str">
        <f t="shared" ref="AW61:AW71" si="17">IF(COUNTIF($G$2:$G$271, G61) &gt; 1, "X", "")</f>
        <v/>
      </c>
      <c r="AX61" s="7"/>
      <c r="AY61" s="20" t="s">
        <v>2220</v>
      </c>
      <c r="AZ61" s="7"/>
      <c r="BA61" s="7"/>
      <c r="BB61" s="20"/>
      <c r="BC61" s="20"/>
    </row>
    <row r="62">
      <c r="A62" s="6"/>
      <c r="B62" s="22">
        <v>54.0</v>
      </c>
      <c r="C62" s="20" t="str">
        <f t="shared" si="16"/>
        <v>SF-54</v>
      </c>
      <c r="D62" s="7" t="s">
        <v>3101</v>
      </c>
      <c r="E62" s="7" t="s">
        <v>3102</v>
      </c>
      <c r="F62" s="7" t="s">
        <v>3103</v>
      </c>
      <c r="G62" s="7" t="s">
        <v>3104</v>
      </c>
      <c r="H62" s="8">
        <v>2024.0</v>
      </c>
      <c r="I62" s="7" t="s">
        <v>3105</v>
      </c>
      <c r="J62" s="7"/>
      <c r="K62" s="7"/>
      <c r="L62" s="7"/>
      <c r="M62" s="8">
        <v>26.0</v>
      </c>
      <c r="N62" s="8">
        <v>34.0</v>
      </c>
      <c r="O62" s="8">
        <v>4.0</v>
      </c>
      <c r="P62" s="7" t="s">
        <v>3106</v>
      </c>
      <c r="Q62" s="9" t="s">
        <v>3107</v>
      </c>
      <c r="R62" s="7" t="s">
        <v>3108</v>
      </c>
      <c r="S62" s="7" t="s">
        <v>3109</v>
      </c>
      <c r="T62" s="7" t="s">
        <v>3110</v>
      </c>
      <c r="U62" s="7" t="s">
        <v>3111</v>
      </c>
      <c r="V62" s="7" t="s">
        <v>3112</v>
      </c>
      <c r="W62" s="7"/>
      <c r="X62" s="7"/>
      <c r="Y62" s="7"/>
      <c r="Z62" s="7"/>
      <c r="AA62" s="7"/>
      <c r="AB62" s="7"/>
      <c r="AC62" s="7" t="s">
        <v>3113</v>
      </c>
      <c r="AD62" s="7"/>
      <c r="AE62" s="7" t="s">
        <v>3114</v>
      </c>
      <c r="AF62" s="7" t="s">
        <v>144</v>
      </c>
      <c r="AG62" s="7"/>
      <c r="AH62" s="7" t="s">
        <v>3115</v>
      </c>
      <c r="AI62" s="7" t="s">
        <v>3116</v>
      </c>
      <c r="AJ62" s="7" t="s">
        <v>3117</v>
      </c>
      <c r="AK62" s="8">
        <v>201933.0</v>
      </c>
      <c r="AL62" s="7"/>
      <c r="AM62" s="7" t="s">
        <v>3118</v>
      </c>
      <c r="AN62" s="7"/>
      <c r="AO62" s="7"/>
      <c r="AP62" s="7" t="s">
        <v>84</v>
      </c>
      <c r="AQ62" s="7" t="s">
        <v>3119</v>
      </c>
      <c r="AR62" s="7" t="s">
        <v>86</v>
      </c>
      <c r="AS62" s="7" t="s">
        <v>87</v>
      </c>
      <c r="AT62" s="7"/>
      <c r="AU62" s="7" t="s">
        <v>4</v>
      </c>
      <c r="AV62" s="7" t="s">
        <v>3120</v>
      </c>
      <c r="AW62" s="7" t="str">
        <f t="shared" si="17"/>
        <v/>
      </c>
      <c r="AX62" s="7"/>
      <c r="AY62" s="20" t="s">
        <v>2220</v>
      </c>
      <c r="AZ62" s="7"/>
      <c r="BA62" s="7"/>
      <c r="BB62" s="20"/>
      <c r="BC62" s="20"/>
    </row>
    <row r="63">
      <c r="A63" s="6"/>
      <c r="B63" s="20">
        <v>55.0</v>
      </c>
      <c r="C63" s="20" t="str">
        <f t="shared" si="16"/>
        <v>SF-55</v>
      </c>
      <c r="D63" s="7" t="s">
        <v>3121</v>
      </c>
      <c r="E63" s="7" t="s">
        <v>3122</v>
      </c>
      <c r="F63" s="7" t="s">
        <v>3123</v>
      </c>
      <c r="G63" s="7" t="s">
        <v>3124</v>
      </c>
      <c r="H63" s="8">
        <v>2025.0</v>
      </c>
      <c r="I63" s="7" t="s">
        <v>3125</v>
      </c>
      <c r="J63" s="7"/>
      <c r="K63" s="7"/>
      <c r="L63" s="7"/>
      <c r="M63" s="8">
        <v>279.0</v>
      </c>
      <c r="N63" s="8">
        <v>308.0</v>
      </c>
      <c r="O63" s="8">
        <v>3.0</v>
      </c>
      <c r="P63" s="7" t="s">
        <v>3126</v>
      </c>
      <c r="Q63" s="9" t="s">
        <v>3127</v>
      </c>
      <c r="R63" s="7" t="s">
        <v>3128</v>
      </c>
      <c r="S63" s="7" t="s">
        <v>3129</v>
      </c>
      <c r="T63" s="7" t="s">
        <v>3130</v>
      </c>
      <c r="U63" s="7" t="s">
        <v>3131</v>
      </c>
      <c r="V63" s="7" t="s">
        <v>3132</v>
      </c>
      <c r="W63" s="7"/>
      <c r="X63" s="7"/>
      <c r="Y63" s="7"/>
      <c r="Z63" s="7"/>
      <c r="AA63" s="7"/>
      <c r="AB63" s="7"/>
      <c r="AC63" s="7" t="s">
        <v>3133</v>
      </c>
      <c r="AD63" s="7" t="s">
        <v>3134</v>
      </c>
      <c r="AE63" s="7"/>
      <c r="AF63" s="7" t="s">
        <v>3135</v>
      </c>
      <c r="AG63" s="7"/>
      <c r="AH63" s="7"/>
      <c r="AI63" s="7"/>
      <c r="AJ63" s="7"/>
      <c r="AK63" s="7"/>
      <c r="AL63" s="7"/>
      <c r="AM63" s="7" t="s">
        <v>3136</v>
      </c>
      <c r="AN63" s="7"/>
      <c r="AO63" s="7"/>
      <c r="AP63" s="7" t="s">
        <v>84</v>
      </c>
      <c r="AQ63" s="7" t="s">
        <v>3137</v>
      </c>
      <c r="AR63" s="7" t="s">
        <v>526</v>
      </c>
      <c r="AS63" s="7" t="s">
        <v>87</v>
      </c>
      <c r="AT63" s="7"/>
      <c r="AU63" s="7" t="s">
        <v>4</v>
      </c>
      <c r="AV63" s="7" t="s">
        <v>3138</v>
      </c>
      <c r="AW63" s="7" t="str">
        <f t="shared" si="17"/>
        <v/>
      </c>
      <c r="AX63" s="7"/>
      <c r="AY63" s="20" t="s">
        <v>2220</v>
      </c>
      <c r="AZ63" s="7"/>
      <c r="BA63" s="7"/>
      <c r="BB63" s="20"/>
      <c r="BC63" s="20"/>
    </row>
    <row r="64">
      <c r="A64" s="6"/>
      <c r="B64" s="20">
        <v>56.0</v>
      </c>
      <c r="C64" s="20" t="str">
        <f t="shared" si="16"/>
        <v>SF-56</v>
      </c>
      <c r="D64" s="7" t="s">
        <v>3139</v>
      </c>
      <c r="E64" s="7" t="s">
        <v>3140</v>
      </c>
      <c r="F64" s="7" t="s">
        <v>3141</v>
      </c>
      <c r="G64" s="7" t="s">
        <v>3142</v>
      </c>
      <c r="H64" s="8">
        <v>2025.0</v>
      </c>
      <c r="I64" s="7" t="s">
        <v>924</v>
      </c>
      <c r="J64" s="7"/>
      <c r="K64" s="7"/>
      <c r="L64" s="7"/>
      <c r="M64" s="8">
        <v>321.0</v>
      </c>
      <c r="N64" s="8">
        <v>329.0</v>
      </c>
      <c r="O64" s="8">
        <v>0.0</v>
      </c>
      <c r="P64" s="7" t="s">
        <v>3143</v>
      </c>
      <c r="Q64" s="9" t="s">
        <v>3144</v>
      </c>
      <c r="R64" s="7" t="s">
        <v>3145</v>
      </c>
      <c r="S64" s="7" t="s">
        <v>3146</v>
      </c>
      <c r="T64" s="7" t="s">
        <v>3147</v>
      </c>
      <c r="U64" s="7" t="s">
        <v>3148</v>
      </c>
      <c r="V64" s="7" t="s">
        <v>3149</v>
      </c>
      <c r="W64" s="7"/>
      <c r="X64" s="7"/>
      <c r="Y64" s="7"/>
      <c r="Z64" s="7"/>
      <c r="AA64" s="7" t="s">
        <v>3150</v>
      </c>
      <c r="AB64" s="7" t="s">
        <v>3151</v>
      </c>
      <c r="AC64" s="7" t="s">
        <v>3152</v>
      </c>
      <c r="AD64" s="7" t="s">
        <v>3153</v>
      </c>
      <c r="AE64" s="7"/>
      <c r="AF64" s="7" t="s">
        <v>78</v>
      </c>
      <c r="AG64" s="7" t="s">
        <v>3154</v>
      </c>
      <c r="AH64" s="7" t="s">
        <v>3155</v>
      </c>
      <c r="AI64" s="7" t="s">
        <v>3156</v>
      </c>
      <c r="AJ64" s="7" t="s">
        <v>3157</v>
      </c>
      <c r="AK64" s="8">
        <v>218234.0</v>
      </c>
      <c r="AL64" s="8">
        <v>1.0823409E7</v>
      </c>
      <c r="AM64" s="7" t="s">
        <v>3158</v>
      </c>
      <c r="AN64" s="7" t="s">
        <v>939</v>
      </c>
      <c r="AO64" s="7"/>
      <c r="AP64" s="7" t="s">
        <v>84</v>
      </c>
      <c r="AQ64" s="7" t="s">
        <v>940</v>
      </c>
      <c r="AR64" s="7" t="s">
        <v>86</v>
      </c>
      <c r="AS64" s="7" t="s">
        <v>87</v>
      </c>
      <c r="AT64" s="7"/>
      <c r="AU64" s="7" t="s">
        <v>4</v>
      </c>
      <c r="AV64" s="7" t="s">
        <v>3159</v>
      </c>
      <c r="AW64" s="7" t="str">
        <f t="shared" si="17"/>
        <v/>
      </c>
      <c r="AX64" s="7"/>
      <c r="AY64" s="20" t="s">
        <v>2220</v>
      </c>
      <c r="AZ64" s="7"/>
      <c r="BA64" s="7"/>
      <c r="BB64" s="20"/>
      <c r="BC64" s="20"/>
    </row>
    <row r="65">
      <c r="A65" s="6"/>
      <c r="B65" s="20">
        <v>57.0</v>
      </c>
      <c r="C65" s="20" t="str">
        <f t="shared" si="16"/>
        <v>SF-57</v>
      </c>
      <c r="D65" s="7" t="s">
        <v>3160</v>
      </c>
      <c r="E65" s="7" t="s">
        <v>3161</v>
      </c>
      <c r="F65" s="7" t="s">
        <v>3162</v>
      </c>
      <c r="G65" s="7" t="s">
        <v>3163</v>
      </c>
      <c r="H65" s="8">
        <v>2025.0</v>
      </c>
      <c r="I65" s="7" t="s">
        <v>363</v>
      </c>
      <c r="J65" s="8">
        <v>13.0</v>
      </c>
      <c r="K65" s="7"/>
      <c r="L65" s="7"/>
      <c r="M65" s="8">
        <v>60955.0</v>
      </c>
      <c r="N65" s="8">
        <v>60968.0</v>
      </c>
      <c r="O65" s="8">
        <v>0.0</v>
      </c>
      <c r="P65" s="7" t="s">
        <v>3164</v>
      </c>
      <c r="Q65" s="9" t="s">
        <v>3165</v>
      </c>
      <c r="R65" s="7" t="s">
        <v>3166</v>
      </c>
      <c r="S65" s="7" t="s">
        <v>3167</v>
      </c>
      <c r="T65" s="7" t="s">
        <v>3168</v>
      </c>
      <c r="U65" s="7" t="s">
        <v>3169</v>
      </c>
      <c r="V65" s="7" t="s">
        <v>3170</v>
      </c>
      <c r="W65" s="7"/>
      <c r="X65" s="7"/>
      <c r="Y65" s="7"/>
      <c r="Z65" s="7"/>
      <c r="AA65" s="7"/>
      <c r="AB65" s="7"/>
      <c r="AC65" s="7" t="s">
        <v>3171</v>
      </c>
      <c r="AD65" s="7" t="s">
        <v>3172</v>
      </c>
      <c r="AE65" s="7"/>
      <c r="AF65" s="7" t="s">
        <v>144</v>
      </c>
      <c r="AG65" s="7"/>
      <c r="AH65" s="7"/>
      <c r="AI65" s="7"/>
      <c r="AJ65" s="7"/>
      <c r="AK65" s="7"/>
      <c r="AL65" s="8">
        <v>2.1693536E7</v>
      </c>
      <c r="AM65" s="7"/>
      <c r="AN65" s="7"/>
      <c r="AO65" s="7"/>
      <c r="AP65" s="7" t="s">
        <v>84</v>
      </c>
      <c r="AQ65" s="7" t="s">
        <v>363</v>
      </c>
      <c r="AR65" s="7" t="s">
        <v>128</v>
      </c>
      <c r="AS65" s="7" t="s">
        <v>87</v>
      </c>
      <c r="AT65" s="7" t="s">
        <v>111</v>
      </c>
      <c r="AU65" s="7" t="s">
        <v>4</v>
      </c>
      <c r="AV65" s="7" t="s">
        <v>3173</v>
      </c>
      <c r="AW65" s="7" t="str">
        <f t="shared" si="17"/>
        <v/>
      </c>
      <c r="AX65" s="7"/>
      <c r="AY65" s="20" t="s">
        <v>2220</v>
      </c>
      <c r="AZ65" s="7"/>
      <c r="BA65" s="7"/>
      <c r="BB65" s="20"/>
      <c r="BC65" s="20"/>
    </row>
    <row r="66">
      <c r="A66" s="6"/>
      <c r="B66" s="20">
        <v>58.0</v>
      </c>
      <c r="C66" s="20" t="str">
        <f t="shared" si="16"/>
        <v>SF-58</v>
      </c>
      <c r="D66" s="7" t="s">
        <v>3174</v>
      </c>
      <c r="E66" s="7" t="s">
        <v>3175</v>
      </c>
      <c r="F66" s="7" t="s">
        <v>3176</v>
      </c>
      <c r="G66" s="7" t="s">
        <v>3177</v>
      </c>
      <c r="H66" s="8">
        <v>2025.0</v>
      </c>
      <c r="I66" s="7" t="s">
        <v>3178</v>
      </c>
      <c r="J66" s="8">
        <v>6.0</v>
      </c>
      <c r="K66" s="8">
        <v>1.0</v>
      </c>
      <c r="L66" s="8">
        <v>101118.0</v>
      </c>
      <c r="M66" s="7"/>
      <c r="N66" s="7"/>
      <c r="O66" s="8">
        <v>54.0</v>
      </c>
      <c r="P66" s="7" t="s">
        <v>3179</v>
      </c>
      <c r="Q66" s="9" t="s">
        <v>3180</v>
      </c>
      <c r="R66" s="7" t="s">
        <v>3181</v>
      </c>
      <c r="S66" s="7" t="s">
        <v>3182</v>
      </c>
      <c r="T66" s="7" t="s">
        <v>3183</v>
      </c>
      <c r="U66" s="7" t="s">
        <v>3184</v>
      </c>
      <c r="V66" s="7" t="s">
        <v>3185</v>
      </c>
      <c r="W66" s="7"/>
      <c r="X66" s="7"/>
      <c r="Y66" s="7"/>
      <c r="Z66" s="7"/>
      <c r="AA66" s="7"/>
      <c r="AB66" s="7"/>
      <c r="AC66" s="7"/>
      <c r="AD66" s="7" t="s">
        <v>3186</v>
      </c>
      <c r="AE66" s="7"/>
      <c r="AF66" s="7" t="s">
        <v>3187</v>
      </c>
      <c r="AG66" s="7"/>
      <c r="AH66" s="7"/>
      <c r="AI66" s="7"/>
      <c r="AJ66" s="7"/>
      <c r="AK66" s="7"/>
      <c r="AL66" s="8">
        <v>2.6663899E7</v>
      </c>
      <c r="AM66" s="7"/>
      <c r="AN66" s="7"/>
      <c r="AO66" s="7"/>
      <c r="AP66" s="7" t="s">
        <v>84</v>
      </c>
      <c r="AQ66" s="7" t="s">
        <v>3178</v>
      </c>
      <c r="AR66" s="7" t="s">
        <v>433</v>
      </c>
      <c r="AS66" s="7" t="s">
        <v>87</v>
      </c>
      <c r="AT66" s="7" t="s">
        <v>111</v>
      </c>
      <c r="AU66" s="7" t="s">
        <v>4</v>
      </c>
      <c r="AV66" s="7" t="s">
        <v>3188</v>
      </c>
      <c r="AW66" s="7" t="str">
        <f t="shared" si="17"/>
        <v/>
      </c>
      <c r="AX66" s="7"/>
      <c r="AY66" s="7"/>
      <c r="AZ66" s="20" t="s">
        <v>2220</v>
      </c>
      <c r="BA66" s="7"/>
      <c r="BB66" s="20"/>
      <c r="BC66" s="20"/>
    </row>
    <row r="67">
      <c r="A67" s="6"/>
      <c r="B67" s="20">
        <v>59.0</v>
      </c>
      <c r="C67" s="20" t="str">
        <f t="shared" si="16"/>
        <v>SF-59</v>
      </c>
      <c r="D67" s="7" t="s">
        <v>3189</v>
      </c>
      <c r="E67" s="7" t="s">
        <v>3190</v>
      </c>
      <c r="F67" s="7" t="s">
        <v>3191</v>
      </c>
      <c r="G67" s="7" t="s">
        <v>3192</v>
      </c>
      <c r="H67" s="8">
        <v>2025.0</v>
      </c>
      <c r="I67" s="7" t="s">
        <v>1370</v>
      </c>
      <c r="J67" s="8">
        <v>3959.0</v>
      </c>
      <c r="K67" s="7"/>
      <c r="L67" s="7"/>
      <c r="M67" s="7"/>
      <c r="N67" s="7"/>
      <c r="O67" s="8">
        <v>0.0</v>
      </c>
      <c r="P67" s="7"/>
      <c r="Q67" s="9" t="s">
        <v>3193</v>
      </c>
      <c r="R67" s="7" t="s">
        <v>3194</v>
      </c>
      <c r="S67" s="7" t="s">
        <v>3195</v>
      </c>
      <c r="T67" s="7" t="s">
        <v>3196</v>
      </c>
      <c r="U67" s="7" t="s">
        <v>3197</v>
      </c>
      <c r="V67" s="7" t="s">
        <v>3198</v>
      </c>
      <c r="W67" s="7"/>
      <c r="X67" s="7"/>
      <c r="Y67" s="7"/>
      <c r="Z67" s="7"/>
      <c r="AA67" s="7" t="s">
        <v>3199</v>
      </c>
      <c r="AB67" s="7" t="s">
        <v>3200</v>
      </c>
      <c r="AC67" s="7" t="s">
        <v>3201</v>
      </c>
      <c r="AD67" s="7" t="s">
        <v>3202</v>
      </c>
      <c r="AE67" s="7" t="s">
        <v>3203</v>
      </c>
      <c r="AF67" s="7" t="s">
        <v>1380</v>
      </c>
      <c r="AG67" s="7"/>
      <c r="AH67" s="7" t="s">
        <v>3204</v>
      </c>
      <c r="AI67" s="7" t="s">
        <v>3205</v>
      </c>
      <c r="AJ67" s="7" t="s">
        <v>2736</v>
      </c>
      <c r="AK67" s="8">
        <v>208760.0</v>
      </c>
      <c r="AL67" s="8">
        <v>1.6130073E7</v>
      </c>
      <c r="AM67" s="7"/>
      <c r="AN67" s="7"/>
      <c r="AO67" s="7"/>
      <c r="AP67" s="7" t="s">
        <v>84</v>
      </c>
      <c r="AQ67" s="7" t="s">
        <v>1383</v>
      </c>
      <c r="AR67" s="7" t="s">
        <v>86</v>
      </c>
      <c r="AS67" s="7" t="s">
        <v>87</v>
      </c>
      <c r="AT67" s="7"/>
      <c r="AU67" s="7" t="s">
        <v>4</v>
      </c>
      <c r="AV67" s="7" t="s">
        <v>3206</v>
      </c>
      <c r="AW67" s="7" t="str">
        <f t="shared" si="17"/>
        <v/>
      </c>
      <c r="AX67" s="7"/>
      <c r="AY67" s="20" t="s">
        <v>2220</v>
      </c>
      <c r="AZ67" s="7"/>
      <c r="BA67" s="7"/>
      <c r="BB67" s="20"/>
      <c r="BC67" s="20"/>
    </row>
    <row r="68">
      <c r="A68" s="6"/>
      <c r="B68" s="20">
        <v>60.0</v>
      </c>
      <c r="C68" s="20" t="str">
        <f t="shared" si="16"/>
        <v>SF-60</v>
      </c>
      <c r="D68" s="7" t="s">
        <v>3207</v>
      </c>
      <c r="E68" s="7" t="s">
        <v>3208</v>
      </c>
      <c r="F68" s="7" t="s">
        <v>3209</v>
      </c>
      <c r="G68" s="7" t="s">
        <v>3210</v>
      </c>
      <c r="H68" s="8">
        <v>2024.0</v>
      </c>
      <c r="I68" s="7" t="s">
        <v>3211</v>
      </c>
      <c r="J68" s="7"/>
      <c r="K68" s="7"/>
      <c r="L68" s="7"/>
      <c r="M68" s="7"/>
      <c r="N68" s="7"/>
      <c r="O68" s="8">
        <v>2.0</v>
      </c>
      <c r="P68" s="7" t="s">
        <v>3212</v>
      </c>
      <c r="Q68" s="9" t="s">
        <v>3213</v>
      </c>
      <c r="R68" s="7" t="s">
        <v>3214</v>
      </c>
      <c r="S68" s="7" t="s">
        <v>3215</v>
      </c>
      <c r="T68" s="7" t="s">
        <v>3216</v>
      </c>
      <c r="U68" s="7" t="s">
        <v>3217</v>
      </c>
      <c r="V68" s="7" t="s">
        <v>3218</v>
      </c>
      <c r="W68" s="7"/>
      <c r="X68" s="7"/>
      <c r="Y68" s="7"/>
      <c r="Z68" s="7"/>
      <c r="AA68" s="7"/>
      <c r="AB68" s="7"/>
      <c r="AC68" s="7" t="s">
        <v>3219</v>
      </c>
      <c r="AD68" s="7"/>
      <c r="AE68" s="7"/>
      <c r="AF68" s="7" t="s">
        <v>144</v>
      </c>
      <c r="AG68" s="7" t="s">
        <v>3220</v>
      </c>
      <c r="AH68" s="7" t="s">
        <v>3221</v>
      </c>
      <c r="AI68" s="7" t="s">
        <v>3222</v>
      </c>
      <c r="AJ68" s="7" t="s">
        <v>3223</v>
      </c>
      <c r="AK68" s="8">
        <v>205452.0</v>
      </c>
      <c r="AL68" s="7"/>
      <c r="AM68" s="7" t="s">
        <v>3224</v>
      </c>
      <c r="AN68" s="7"/>
      <c r="AO68" s="7"/>
      <c r="AP68" s="7" t="s">
        <v>84</v>
      </c>
      <c r="AQ68" s="7" t="s">
        <v>3225</v>
      </c>
      <c r="AR68" s="7" t="s">
        <v>86</v>
      </c>
      <c r="AS68" s="7" t="s">
        <v>87</v>
      </c>
      <c r="AT68" s="7"/>
      <c r="AU68" s="7" t="s">
        <v>4</v>
      </c>
      <c r="AV68" s="7" t="s">
        <v>3226</v>
      </c>
      <c r="AW68" s="7" t="str">
        <f t="shared" si="17"/>
        <v/>
      </c>
      <c r="AX68" s="7"/>
      <c r="AY68" s="20" t="s">
        <v>2220</v>
      </c>
      <c r="AZ68" s="7"/>
      <c r="BA68" s="7"/>
      <c r="BB68" s="20"/>
      <c r="BC68" s="20"/>
    </row>
    <row r="69">
      <c r="A69" s="6"/>
      <c r="B69" s="20">
        <v>61.0</v>
      </c>
      <c r="C69" s="20" t="str">
        <f t="shared" si="16"/>
        <v>SF-61</v>
      </c>
      <c r="D69" s="7" t="s">
        <v>3227</v>
      </c>
      <c r="E69" s="7" t="s">
        <v>3228</v>
      </c>
      <c r="F69" s="7" t="s">
        <v>3229</v>
      </c>
      <c r="G69" s="7" t="s">
        <v>3230</v>
      </c>
      <c r="H69" s="8">
        <v>2024.0</v>
      </c>
      <c r="I69" s="7" t="s">
        <v>186</v>
      </c>
      <c r="J69" s="7"/>
      <c r="K69" s="7"/>
      <c r="L69" s="7"/>
      <c r="M69" s="8">
        <v>857.0</v>
      </c>
      <c r="N69" s="8">
        <v>869.0</v>
      </c>
      <c r="O69" s="8">
        <v>6.0</v>
      </c>
      <c r="P69" s="7" t="s">
        <v>3231</v>
      </c>
      <c r="Q69" s="9" t="s">
        <v>3232</v>
      </c>
      <c r="R69" s="7" t="s">
        <v>3233</v>
      </c>
      <c r="S69" s="7" t="s">
        <v>3234</v>
      </c>
      <c r="T69" s="7" t="s">
        <v>3235</v>
      </c>
      <c r="U69" s="7" t="s">
        <v>3236</v>
      </c>
      <c r="V69" s="7" t="s">
        <v>3237</v>
      </c>
      <c r="W69" s="7"/>
      <c r="X69" s="7"/>
      <c r="Y69" s="7"/>
      <c r="Z69" s="7"/>
      <c r="AA69" s="7"/>
      <c r="AB69" s="7"/>
      <c r="AC69" s="7" t="s">
        <v>3238</v>
      </c>
      <c r="AD69" s="7"/>
      <c r="AE69" s="7"/>
      <c r="AF69" s="7" t="s">
        <v>198</v>
      </c>
      <c r="AG69" s="7" t="s">
        <v>199</v>
      </c>
      <c r="AH69" s="7" t="s">
        <v>200</v>
      </c>
      <c r="AI69" s="7" t="s">
        <v>201</v>
      </c>
      <c r="AJ69" s="7" t="s">
        <v>202</v>
      </c>
      <c r="AK69" s="8">
        <v>204421.0</v>
      </c>
      <c r="AL69" s="7"/>
      <c r="AM69" s="7" t="s">
        <v>203</v>
      </c>
      <c r="AN69" s="7"/>
      <c r="AO69" s="7"/>
      <c r="AP69" s="7" t="s">
        <v>84</v>
      </c>
      <c r="AQ69" s="7" t="s">
        <v>204</v>
      </c>
      <c r="AR69" s="7" t="s">
        <v>86</v>
      </c>
      <c r="AS69" s="7" t="s">
        <v>87</v>
      </c>
      <c r="AT69" s="7" t="s">
        <v>395</v>
      </c>
      <c r="AU69" s="7" t="s">
        <v>4</v>
      </c>
      <c r="AV69" s="7" t="s">
        <v>3239</v>
      </c>
      <c r="AW69" s="7" t="str">
        <f t="shared" si="17"/>
        <v/>
      </c>
      <c r="AX69" s="7"/>
      <c r="AY69" s="20" t="s">
        <v>2220</v>
      </c>
      <c r="AZ69" s="7"/>
      <c r="BA69" s="7"/>
      <c r="BB69" s="20"/>
      <c r="BC69" s="20"/>
    </row>
    <row r="70">
      <c r="A70" s="6"/>
      <c r="B70" s="20">
        <v>62.0</v>
      </c>
      <c r="C70" s="20" t="str">
        <f t="shared" si="16"/>
        <v>SF-62</v>
      </c>
      <c r="D70" s="7" t="s">
        <v>3240</v>
      </c>
      <c r="E70" s="7" t="s">
        <v>3241</v>
      </c>
      <c r="F70" s="7" t="s">
        <v>3242</v>
      </c>
      <c r="G70" s="7" t="s">
        <v>3243</v>
      </c>
      <c r="H70" s="8">
        <v>2025.0</v>
      </c>
      <c r="I70" s="7" t="s">
        <v>3244</v>
      </c>
      <c r="J70" s="7"/>
      <c r="K70" s="7"/>
      <c r="L70" s="7"/>
      <c r="M70" s="8">
        <v>74.0</v>
      </c>
      <c r="N70" s="8">
        <v>83.0</v>
      </c>
      <c r="O70" s="8">
        <v>1.0</v>
      </c>
      <c r="P70" s="7" t="s">
        <v>3245</v>
      </c>
      <c r="Q70" s="9" t="s">
        <v>3246</v>
      </c>
      <c r="R70" s="7" t="s">
        <v>3247</v>
      </c>
      <c r="S70" s="7" t="s">
        <v>3248</v>
      </c>
      <c r="T70" s="7" t="s">
        <v>3249</v>
      </c>
      <c r="U70" s="7" t="s">
        <v>3250</v>
      </c>
      <c r="V70" s="7" t="s">
        <v>3251</v>
      </c>
      <c r="W70" s="7"/>
      <c r="X70" s="7"/>
      <c r="Y70" s="7"/>
      <c r="Z70" s="7"/>
      <c r="AA70" s="7"/>
      <c r="AB70" s="7"/>
      <c r="AC70" s="7" t="s">
        <v>3252</v>
      </c>
      <c r="AD70" s="7" t="s">
        <v>3253</v>
      </c>
      <c r="AE70" s="7"/>
      <c r="AF70" s="7" t="s">
        <v>144</v>
      </c>
      <c r="AG70" s="7"/>
      <c r="AH70" s="7" t="s">
        <v>3254</v>
      </c>
      <c r="AI70" s="7" t="s">
        <v>698</v>
      </c>
      <c r="AJ70" s="7" t="s">
        <v>699</v>
      </c>
      <c r="AK70" s="8">
        <v>213891.0</v>
      </c>
      <c r="AL70" s="7"/>
      <c r="AM70" s="7" t="s">
        <v>3255</v>
      </c>
      <c r="AN70" s="7"/>
      <c r="AO70" s="7"/>
      <c r="AP70" s="7" t="s">
        <v>84</v>
      </c>
      <c r="AQ70" s="7" t="s">
        <v>3119</v>
      </c>
      <c r="AR70" s="7" t="s">
        <v>86</v>
      </c>
      <c r="AS70" s="7" t="s">
        <v>87</v>
      </c>
      <c r="AT70" s="7"/>
      <c r="AU70" s="7" t="s">
        <v>4</v>
      </c>
      <c r="AV70" s="7" t="s">
        <v>3256</v>
      </c>
      <c r="AW70" s="7" t="str">
        <f t="shared" si="17"/>
        <v/>
      </c>
      <c r="AX70" s="7"/>
      <c r="AY70" s="20" t="s">
        <v>2220</v>
      </c>
      <c r="AZ70" s="7"/>
      <c r="BA70" s="7"/>
      <c r="BB70" s="20"/>
      <c r="BC70" s="20"/>
    </row>
    <row r="71">
      <c r="A71" s="6"/>
      <c r="B71" s="20">
        <v>63.0</v>
      </c>
      <c r="C71" s="20" t="str">
        <f t="shared" si="16"/>
        <v>SF-63</v>
      </c>
      <c r="D71" s="7" t="s">
        <v>3257</v>
      </c>
      <c r="E71" s="7" t="s">
        <v>3258</v>
      </c>
      <c r="F71" s="7" t="s">
        <v>3259</v>
      </c>
      <c r="G71" s="7" t="s">
        <v>3260</v>
      </c>
      <c r="H71" s="8">
        <v>2025.0</v>
      </c>
      <c r="I71" s="7" t="s">
        <v>68</v>
      </c>
      <c r="J71" s="7"/>
      <c r="K71" s="7"/>
      <c r="L71" s="7"/>
      <c r="M71" s="8">
        <v>437.0</v>
      </c>
      <c r="N71" s="8">
        <v>449.0</v>
      </c>
      <c r="O71" s="8">
        <v>2.0</v>
      </c>
      <c r="P71" s="7" t="s">
        <v>3261</v>
      </c>
      <c r="Q71" s="9" t="s">
        <v>3262</v>
      </c>
      <c r="R71" s="7" t="s">
        <v>3263</v>
      </c>
      <c r="S71" s="7" t="s">
        <v>3264</v>
      </c>
      <c r="T71" s="7" t="s">
        <v>3265</v>
      </c>
      <c r="U71" s="7" t="s">
        <v>3266</v>
      </c>
      <c r="V71" s="7" t="s">
        <v>3267</v>
      </c>
      <c r="W71" s="7"/>
      <c r="X71" s="7"/>
      <c r="Y71" s="7"/>
      <c r="Z71" s="7"/>
      <c r="AA71" s="7" t="s">
        <v>3268</v>
      </c>
      <c r="AB71" s="7" t="s">
        <v>3269</v>
      </c>
      <c r="AC71" s="7" t="s">
        <v>3270</v>
      </c>
      <c r="AD71" s="7"/>
      <c r="AE71" s="7"/>
      <c r="AF71" s="7" t="s">
        <v>78</v>
      </c>
      <c r="AG71" s="7" t="s">
        <v>2846</v>
      </c>
      <c r="AH71" s="7" t="s">
        <v>2847</v>
      </c>
      <c r="AI71" s="7" t="s">
        <v>80</v>
      </c>
      <c r="AJ71" s="7" t="s">
        <v>81</v>
      </c>
      <c r="AK71" s="8">
        <v>209953.0</v>
      </c>
      <c r="AL71" s="8">
        <v>2705257.0</v>
      </c>
      <c r="AM71" s="7" t="s">
        <v>2848</v>
      </c>
      <c r="AN71" s="7" t="s">
        <v>83</v>
      </c>
      <c r="AO71" s="7"/>
      <c r="AP71" s="7" t="s">
        <v>84</v>
      </c>
      <c r="AQ71" s="7" t="s">
        <v>85</v>
      </c>
      <c r="AR71" s="7" t="s">
        <v>86</v>
      </c>
      <c r="AS71" s="7" t="s">
        <v>87</v>
      </c>
      <c r="AT71" s="7"/>
      <c r="AU71" s="7" t="s">
        <v>4</v>
      </c>
      <c r="AV71" s="7" t="s">
        <v>3271</v>
      </c>
      <c r="AW71" s="7" t="str">
        <f t="shared" si="17"/>
        <v/>
      </c>
      <c r="AX71" s="7"/>
      <c r="AY71" s="20" t="s">
        <v>2220</v>
      </c>
      <c r="AZ71" s="7"/>
      <c r="BA71" s="7"/>
      <c r="BB71" s="20"/>
      <c r="BC71" s="20"/>
    </row>
    <row r="72">
      <c r="A72" s="55">
        <v>62.0</v>
      </c>
      <c r="B72" s="62"/>
      <c r="C72" s="20"/>
      <c r="D72" s="56" t="s">
        <v>1230</v>
      </c>
      <c r="E72" s="56" t="s">
        <v>1231</v>
      </c>
      <c r="F72" s="56" t="s">
        <v>1232</v>
      </c>
      <c r="G72" s="56" t="s">
        <v>1233</v>
      </c>
      <c r="H72" s="57">
        <v>2024.0</v>
      </c>
      <c r="I72" s="56" t="s">
        <v>363</v>
      </c>
      <c r="J72" s="57">
        <v>12.0</v>
      </c>
      <c r="K72" s="56"/>
      <c r="L72" s="56"/>
      <c r="M72" s="57">
        <v>37653.0</v>
      </c>
      <c r="N72" s="57">
        <v>37662.0</v>
      </c>
      <c r="O72" s="57">
        <v>6.0</v>
      </c>
      <c r="P72" s="56" t="s">
        <v>1234</v>
      </c>
      <c r="Q72" s="58" t="s">
        <v>1235</v>
      </c>
      <c r="R72" s="56" t="s">
        <v>1236</v>
      </c>
      <c r="S72" s="56" t="s">
        <v>1237</v>
      </c>
      <c r="T72" s="56" t="s">
        <v>1238</v>
      </c>
      <c r="U72" s="56" t="s">
        <v>1239</v>
      </c>
      <c r="V72" s="56" t="s">
        <v>1240</v>
      </c>
      <c r="W72" s="56"/>
      <c r="X72" s="56"/>
      <c r="Y72" s="56"/>
      <c r="Z72" s="56"/>
      <c r="AA72" s="56" t="s">
        <v>1241</v>
      </c>
      <c r="AB72" s="56" t="s">
        <v>1242</v>
      </c>
      <c r="AC72" s="56" t="s">
        <v>1243</v>
      </c>
      <c r="AD72" s="56" t="s">
        <v>1244</v>
      </c>
      <c r="AE72" s="56"/>
      <c r="AF72" s="56" t="s">
        <v>144</v>
      </c>
      <c r="AG72" s="56"/>
      <c r="AH72" s="56"/>
      <c r="AI72" s="56"/>
      <c r="AJ72" s="56"/>
      <c r="AK72" s="56"/>
      <c r="AL72" s="57">
        <v>2.1693536E7</v>
      </c>
      <c r="AM72" s="56"/>
      <c r="AN72" s="56"/>
      <c r="AO72" s="56"/>
      <c r="AP72" s="56" t="s">
        <v>84</v>
      </c>
      <c r="AQ72" s="56" t="s">
        <v>363</v>
      </c>
      <c r="AR72" s="56" t="s">
        <v>128</v>
      </c>
      <c r="AS72" s="56" t="s">
        <v>87</v>
      </c>
      <c r="AT72" s="56" t="s">
        <v>111</v>
      </c>
      <c r="AU72" s="56" t="s">
        <v>4</v>
      </c>
      <c r="AV72" s="61" t="s">
        <v>1245</v>
      </c>
      <c r="AW72" s="60" t="s">
        <v>2271</v>
      </c>
      <c r="AX72" s="56"/>
      <c r="AY72" s="56"/>
      <c r="AZ72" s="56"/>
      <c r="BA72" s="56"/>
      <c r="BB72" s="60"/>
      <c r="BC72" s="60"/>
    </row>
    <row r="73">
      <c r="A73" s="6"/>
      <c r="B73" s="20">
        <v>64.0</v>
      </c>
      <c r="C73" s="20" t="str">
        <f t="shared" ref="C73:C75" si="18">"SF-"&amp;B73</f>
        <v>SF-64</v>
      </c>
      <c r="D73" s="7" t="s">
        <v>1941</v>
      </c>
      <c r="E73" s="7" t="s">
        <v>1942</v>
      </c>
      <c r="F73" s="7" t="s">
        <v>1943</v>
      </c>
      <c r="G73" s="7" t="s">
        <v>1944</v>
      </c>
      <c r="H73" s="8">
        <v>2024.0</v>
      </c>
      <c r="I73" s="7" t="s">
        <v>363</v>
      </c>
      <c r="J73" s="8">
        <v>12.0</v>
      </c>
      <c r="K73" s="7"/>
      <c r="L73" s="7"/>
      <c r="M73" s="8">
        <v>78562.0</v>
      </c>
      <c r="N73" s="8">
        <v>78571.0</v>
      </c>
      <c r="O73" s="8">
        <v>7.0</v>
      </c>
      <c r="P73" s="7" t="s">
        <v>1945</v>
      </c>
      <c r="Q73" s="9" t="s">
        <v>1946</v>
      </c>
      <c r="R73" s="7" t="s">
        <v>1947</v>
      </c>
      <c r="S73" s="7" t="s">
        <v>1948</v>
      </c>
      <c r="T73" s="7" t="s">
        <v>1949</v>
      </c>
      <c r="U73" s="7" t="s">
        <v>1950</v>
      </c>
      <c r="V73" s="7" t="s">
        <v>1951</v>
      </c>
      <c r="W73" s="7"/>
      <c r="X73" s="7"/>
      <c r="Y73" s="7"/>
      <c r="Z73" s="7"/>
      <c r="AA73" s="7"/>
      <c r="AB73" s="7"/>
      <c r="AC73" s="7" t="s">
        <v>1952</v>
      </c>
      <c r="AD73" s="7" t="s">
        <v>1953</v>
      </c>
      <c r="AE73" s="7"/>
      <c r="AF73" s="7" t="s">
        <v>144</v>
      </c>
      <c r="AG73" s="7"/>
      <c r="AH73" s="7"/>
      <c r="AI73" s="7"/>
      <c r="AJ73" s="7"/>
      <c r="AK73" s="7"/>
      <c r="AL73" s="8">
        <v>2.1693536E7</v>
      </c>
      <c r="AM73" s="7"/>
      <c r="AN73" s="7"/>
      <c r="AO73" s="7"/>
      <c r="AP73" s="7" t="s">
        <v>84</v>
      </c>
      <c r="AQ73" s="7" t="s">
        <v>363</v>
      </c>
      <c r="AR73" s="7" t="s">
        <v>128</v>
      </c>
      <c r="AS73" s="7" t="s">
        <v>87</v>
      </c>
      <c r="AT73" s="7" t="s">
        <v>111</v>
      </c>
      <c r="AU73" s="7" t="s">
        <v>4</v>
      </c>
      <c r="AV73" s="7" t="s">
        <v>1954</v>
      </c>
      <c r="AW73" s="7" t="str">
        <f t="shared" ref="AW73:AW75" si="19">IF(COUNTIF($G$2:$G$271, G73) &gt; 1, "X", "")</f>
        <v>X</v>
      </c>
      <c r="AX73" s="7"/>
      <c r="AY73" s="7"/>
      <c r="AZ73" s="7"/>
      <c r="BA73" s="7"/>
      <c r="BB73" s="20"/>
      <c r="BC73" s="20"/>
    </row>
    <row r="74">
      <c r="A74" s="6"/>
      <c r="B74" s="20">
        <v>65.0</v>
      </c>
      <c r="C74" s="20" t="str">
        <f t="shared" si="18"/>
        <v>SF-65</v>
      </c>
      <c r="D74" s="7" t="s">
        <v>3272</v>
      </c>
      <c r="E74" s="7" t="s">
        <v>3273</v>
      </c>
      <c r="F74" s="8">
        <v>5.63136745E10</v>
      </c>
      <c r="G74" s="7" t="s">
        <v>3274</v>
      </c>
      <c r="H74" s="8">
        <v>2025.0</v>
      </c>
      <c r="I74" s="7" t="s">
        <v>2359</v>
      </c>
      <c r="J74" s="8">
        <v>15.0</v>
      </c>
      <c r="K74" s="8">
        <v>23.0</v>
      </c>
      <c r="L74" s="8">
        <v>12545.0</v>
      </c>
      <c r="M74" s="7"/>
      <c r="N74" s="7"/>
      <c r="O74" s="8">
        <v>0.0</v>
      </c>
      <c r="P74" s="7" t="s">
        <v>3275</v>
      </c>
      <c r="Q74" s="9" t="s">
        <v>3276</v>
      </c>
      <c r="R74" s="7" t="s">
        <v>3277</v>
      </c>
      <c r="S74" s="7" t="s">
        <v>3278</v>
      </c>
      <c r="T74" s="7" t="s">
        <v>3279</v>
      </c>
      <c r="U74" s="7" t="s">
        <v>3280</v>
      </c>
      <c r="V74" s="7" t="s">
        <v>3281</v>
      </c>
      <c r="W74" s="7"/>
      <c r="X74" s="7"/>
      <c r="Y74" s="7"/>
      <c r="Z74" s="7"/>
      <c r="AA74" s="7"/>
      <c r="AB74" s="7"/>
      <c r="AC74" s="7" t="s">
        <v>3282</v>
      </c>
      <c r="AD74" s="7" t="s">
        <v>3283</v>
      </c>
      <c r="AE74" s="7"/>
      <c r="AF74" s="7" t="s">
        <v>2371</v>
      </c>
      <c r="AG74" s="7"/>
      <c r="AH74" s="7"/>
      <c r="AI74" s="7"/>
      <c r="AJ74" s="7"/>
      <c r="AK74" s="7"/>
      <c r="AL74" s="8">
        <v>2.0763417E7</v>
      </c>
      <c r="AM74" s="7"/>
      <c r="AN74" s="7"/>
      <c r="AO74" s="7"/>
      <c r="AP74" s="7" t="s">
        <v>84</v>
      </c>
      <c r="AQ74" s="7" t="s">
        <v>2372</v>
      </c>
      <c r="AR74" s="7" t="s">
        <v>128</v>
      </c>
      <c r="AS74" s="7" t="s">
        <v>87</v>
      </c>
      <c r="AT74" s="7" t="s">
        <v>111</v>
      </c>
      <c r="AU74" s="7" t="s">
        <v>4</v>
      </c>
      <c r="AV74" s="7" t="s">
        <v>3284</v>
      </c>
      <c r="AW74" s="7" t="str">
        <f t="shared" si="19"/>
        <v/>
      </c>
      <c r="AX74" s="7"/>
      <c r="AY74" s="20" t="s">
        <v>2220</v>
      </c>
      <c r="AZ74" s="7"/>
      <c r="BA74" s="7"/>
      <c r="BB74" s="20"/>
      <c r="BC74" s="20"/>
    </row>
    <row r="75">
      <c r="A75" s="6"/>
      <c r="B75" s="22">
        <v>66.0</v>
      </c>
      <c r="C75" s="20" t="str">
        <f t="shared" si="18"/>
        <v>SF-66</v>
      </c>
      <c r="D75" s="7" t="s">
        <v>3285</v>
      </c>
      <c r="E75" s="7" t="s">
        <v>3286</v>
      </c>
      <c r="F75" s="7" t="s">
        <v>3287</v>
      </c>
      <c r="G75" s="7" t="s">
        <v>3288</v>
      </c>
      <c r="H75" s="8">
        <v>2025.0</v>
      </c>
      <c r="I75" s="7" t="s">
        <v>3289</v>
      </c>
      <c r="J75" s="7"/>
      <c r="K75" s="7"/>
      <c r="L75" s="7"/>
      <c r="M75" s="8">
        <v>1928.0</v>
      </c>
      <c r="N75" s="8">
        <v>1932.0</v>
      </c>
      <c r="O75" s="8">
        <v>0.0</v>
      </c>
      <c r="P75" s="7" t="s">
        <v>3290</v>
      </c>
      <c r="Q75" s="9" t="s">
        <v>3291</v>
      </c>
      <c r="R75" s="7" t="s">
        <v>3292</v>
      </c>
      <c r="S75" s="7" t="s">
        <v>3293</v>
      </c>
      <c r="T75" s="7" t="s">
        <v>3294</v>
      </c>
      <c r="U75" s="7" t="s">
        <v>3295</v>
      </c>
      <c r="V75" s="7" t="s">
        <v>3296</v>
      </c>
      <c r="W75" s="7"/>
      <c r="X75" s="7"/>
      <c r="Y75" s="7"/>
      <c r="Z75" s="7"/>
      <c r="AA75" s="7"/>
      <c r="AB75" s="7"/>
      <c r="AC75" s="7" t="s">
        <v>3297</v>
      </c>
      <c r="AD75" s="7" t="s">
        <v>3298</v>
      </c>
      <c r="AE75" s="7" t="s">
        <v>3299</v>
      </c>
      <c r="AF75" s="7" t="s">
        <v>144</v>
      </c>
      <c r="AG75" s="7" t="s">
        <v>3300</v>
      </c>
      <c r="AH75" s="7" t="s">
        <v>3301</v>
      </c>
      <c r="AI75" s="7" t="s">
        <v>3302</v>
      </c>
      <c r="AJ75" s="7" t="s">
        <v>3303</v>
      </c>
      <c r="AK75" s="8">
        <v>211943.0</v>
      </c>
      <c r="AL75" s="7"/>
      <c r="AM75" s="7" t="s">
        <v>3304</v>
      </c>
      <c r="AN75" s="7"/>
      <c r="AO75" s="7"/>
      <c r="AP75" s="7" t="s">
        <v>84</v>
      </c>
      <c r="AQ75" s="7" t="s">
        <v>3305</v>
      </c>
      <c r="AR75" s="7" t="s">
        <v>86</v>
      </c>
      <c r="AS75" s="7" t="s">
        <v>87</v>
      </c>
      <c r="AT75" s="7"/>
      <c r="AU75" s="7" t="s">
        <v>4</v>
      </c>
      <c r="AV75" s="7" t="s">
        <v>3306</v>
      </c>
      <c r="AW75" s="7" t="str">
        <f t="shared" si="19"/>
        <v/>
      </c>
      <c r="AX75" s="7"/>
      <c r="AY75" s="20" t="s">
        <v>2220</v>
      </c>
      <c r="AZ75" s="7"/>
      <c r="BA75" s="7"/>
      <c r="BB75" s="20"/>
      <c r="BC75" s="20"/>
    </row>
    <row r="76">
      <c r="A76" s="6"/>
      <c r="B76" s="20">
        <v>67.0</v>
      </c>
      <c r="C76" s="20"/>
      <c r="D76" s="7" t="s">
        <v>3307</v>
      </c>
      <c r="E76" s="7" t="s">
        <v>3308</v>
      </c>
      <c r="F76" s="7" t="s">
        <v>3309</v>
      </c>
      <c r="G76" s="7" t="s">
        <v>3310</v>
      </c>
      <c r="H76" s="8">
        <v>2026.0</v>
      </c>
      <c r="I76" s="7" t="s">
        <v>1571</v>
      </c>
      <c r="J76" s="8">
        <v>33.0</v>
      </c>
      <c r="K76" s="8">
        <v>1.0</v>
      </c>
      <c r="L76" s="8">
        <v>10.0</v>
      </c>
      <c r="M76" s="7"/>
      <c r="N76" s="7"/>
      <c r="O76" s="8">
        <v>0.0</v>
      </c>
      <c r="P76" s="7" t="s">
        <v>3311</v>
      </c>
      <c r="Q76" s="9" t="s">
        <v>3312</v>
      </c>
      <c r="R76" s="7" t="s">
        <v>3313</v>
      </c>
      <c r="S76" s="7" t="s">
        <v>3314</v>
      </c>
      <c r="T76" s="7" t="s">
        <v>3315</v>
      </c>
      <c r="U76" s="7" t="s">
        <v>3316</v>
      </c>
      <c r="V76" s="7" t="s">
        <v>3317</v>
      </c>
      <c r="W76" s="7"/>
      <c r="X76" s="7"/>
      <c r="Y76" s="7"/>
      <c r="Z76" s="7"/>
      <c r="AA76" s="7" t="s">
        <v>3318</v>
      </c>
      <c r="AB76" s="7" t="s">
        <v>3319</v>
      </c>
      <c r="AC76" s="7" t="s">
        <v>3320</v>
      </c>
      <c r="AD76" s="7" t="s">
        <v>3321</v>
      </c>
      <c r="AE76" s="7"/>
      <c r="AF76" s="7" t="s">
        <v>509</v>
      </c>
      <c r="AG76" s="7"/>
      <c r="AH76" s="7"/>
      <c r="AI76" s="7"/>
      <c r="AJ76" s="7"/>
      <c r="AK76" s="7"/>
      <c r="AL76" s="8">
        <v>9288910.0</v>
      </c>
      <c r="AM76" s="7"/>
      <c r="AN76" s="7" t="s">
        <v>1583</v>
      </c>
      <c r="AO76" s="7"/>
      <c r="AP76" s="7" t="s">
        <v>84</v>
      </c>
      <c r="AQ76" s="7" t="s">
        <v>1584</v>
      </c>
      <c r="AR76" s="7" t="s">
        <v>128</v>
      </c>
      <c r="AS76" s="7" t="s">
        <v>87</v>
      </c>
      <c r="AT76" s="7"/>
      <c r="AU76" s="7" t="s">
        <v>4</v>
      </c>
      <c r="AV76" s="7" t="s">
        <v>3322</v>
      </c>
      <c r="AW76" s="20" t="s">
        <v>2271</v>
      </c>
      <c r="AX76" s="7"/>
      <c r="AY76" s="7"/>
      <c r="AZ76" s="7"/>
      <c r="BA76" s="7"/>
      <c r="BB76" s="20" t="s">
        <v>2220</v>
      </c>
      <c r="BC76" s="20" t="s">
        <v>2220</v>
      </c>
    </row>
    <row r="77">
      <c r="A77" s="6"/>
      <c r="B77" s="20">
        <v>68.0</v>
      </c>
      <c r="C77" s="20" t="str">
        <f t="shared" ref="C77:C78" si="20">"SF-"&amp;B77</f>
        <v>SF-68</v>
      </c>
      <c r="D77" s="7" t="s">
        <v>3323</v>
      </c>
      <c r="E77" s="7" t="s">
        <v>3324</v>
      </c>
      <c r="F77" s="7" t="s">
        <v>3325</v>
      </c>
      <c r="G77" s="7" t="s">
        <v>3326</v>
      </c>
      <c r="H77" s="8">
        <v>2026.0</v>
      </c>
      <c r="I77" s="7" t="s">
        <v>2340</v>
      </c>
      <c r="J77" s="8">
        <v>190.0</v>
      </c>
      <c r="K77" s="7"/>
      <c r="L77" s="8">
        <v>107960.0</v>
      </c>
      <c r="M77" s="7"/>
      <c r="N77" s="7"/>
      <c r="O77" s="8">
        <v>0.0</v>
      </c>
      <c r="P77" s="7" t="s">
        <v>3327</v>
      </c>
      <c r="Q77" s="9" t="s">
        <v>3328</v>
      </c>
      <c r="R77" s="7" t="s">
        <v>3329</v>
      </c>
      <c r="S77" s="7" t="s">
        <v>3330</v>
      </c>
      <c r="T77" s="7" t="s">
        <v>3331</v>
      </c>
      <c r="U77" s="7" t="s">
        <v>3332</v>
      </c>
      <c r="V77" s="7" t="s">
        <v>3333</v>
      </c>
      <c r="W77" s="7"/>
      <c r="X77" s="7"/>
      <c r="Y77" s="7"/>
      <c r="Z77" s="7"/>
      <c r="AA77" s="7" t="s">
        <v>3334</v>
      </c>
      <c r="AB77" s="7" t="s">
        <v>3335</v>
      </c>
      <c r="AC77" s="7" t="s">
        <v>3336</v>
      </c>
      <c r="AD77" s="7" t="s">
        <v>3337</v>
      </c>
      <c r="AE77" s="7"/>
      <c r="AF77" s="7" t="s">
        <v>1027</v>
      </c>
      <c r="AG77" s="7"/>
      <c r="AH77" s="7"/>
      <c r="AI77" s="7"/>
      <c r="AJ77" s="7"/>
      <c r="AK77" s="7"/>
      <c r="AL77" s="8">
        <v>9505849.0</v>
      </c>
      <c r="AM77" s="7"/>
      <c r="AN77" s="7" t="s">
        <v>2352</v>
      </c>
      <c r="AO77" s="7"/>
      <c r="AP77" s="7" t="s">
        <v>84</v>
      </c>
      <c r="AQ77" s="7" t="s">
        <v>2353</v>
      </c>
      <c r="AR77" s="7" t="s">
        <v>433</v>
      </c>
      <c r="AS77" s="7" t="s">
        <v>87</v>
      </c>
      <c r="AT77" s="7"/>
      <c r="AU77" s="7" t="s">
        <v>4</v>
      </c>
      <c r="AV77" s="7" t="s">
        <v>3338</v>
      </c>
      <c r="AW77" s="20" t="s">
        <v>2271</v>
      </c>
      <c r="AX77" s="7"/>
      <c r="AY77" s="20" t="s">
        <v>2220</v>
      </c>
      <c r="AZ77" s="7"/>
      <c r="BA77" s="7"/>
      <c r="BB77" s="20"/>
      <c r="BC77" s="20"/>
    </row>
    <row r="78">
      <c r="A78" s="6"/>
      <c r="B78" s="20">
        <v>69.0</v>
      </c>
      <c r="C78" s="20" t="str">
        <f t="shared" si="20"/>
        <v>SF-69</v>
      </c>
      <c r="D78" s="7" t="s">
        <v>3339</v>
      </c>
      <c r="E78" s="7" t="s">
        <v>3340</v>
      </c>
      <c r="F78" s="7" t="s">
        <v>3341</v>
      </c>
      <c r="G78" s="7" t="s">
        <v>3342</v>
      </c>
      <c r="H78" s="8">
        <v>2025.0</v>
      </c>
      <c r="I78" s="7" t="s">
        <v>2359</v>
      </c>
      <c r="J78" s="8">
        <v>15.0</v>
      </c>
      <c r="K78" s="8">
        <v>22.0</v>
      </c>
      <c r="L78" s="8">
        <v>11931.0</v>
      </c>
      <c r="M78" s="7"/>
      <c r="N78" s="7"/>
      <c r="O78" s="8">
        <v>0.0</v>
      </c>
      <c r="P78" s="7" t="s">
        <v>3343</v>
      </c>
      <c r="Q78" s="9" t="s">
        <v>3344</v>
      </c>
      <c r="R78" s="7" t="s">
        <v>3345</v>
      </c>
      <c r="S78" s="7" t="s">
        <v>3346</v>
      </c>
      <c r="T78" s="7" t="s">
        <v>3347</v>
      </c>
      <c r="U78" s="7" t="s">
        <v>3348</v>
      </c>
      <c r="V78" s="7" t="s">
        <v>3349</v>
      </c>
      <c r="W78" s="7"/>
      <c r="X78" s="7"/>
      <c r="Y78" s="7"/>
      <c r="Z78" s="7"/>
      <c r="AA78" s="7"/>
      <c r="AB78" s="7"/>
      <c r="AC78" s="7" t="s">
        <v>3350</v>
      </c>
      <c r="AD78" s="7" t="s">
        <v>3283</v>
      </c>
      <c r="AE78" s="7"/>
      <c r="AF78" s="7" t="s">
        <v>2371</v>
      </c>
      <c r="AG78" s="7"/>
      <c r="AH78" s="7"/>
      <c r="AI78" s="7"/>
      <c r="AJ78" s="7"/>
      <c r="AK78" s="7"/>
      <c r="AL78" s="8">
        <v>2.0763417E7</v>
      </c>
      <c r="AM78" s="7"/>
      <c r="AN78" s="7"/>
      <c r="AO78" s="7"/>
      <c r="AP78" s="7" t="s">
        <v>84</v>
      </c>
      <c r="AQ78" s="7" t="s">
        <v>2372</v>
      </c>
      <c r="AR78" s="7" t="s">
        <v>128</v>
      </c>
      <c r="AS78" s="7" t="s">
        <v>87</v>
      </c>
      <c r="AT78" s="7" t="s">
        <v>111</v>
      </c>
      <c r="AU78" s="7" t="s">
        <v>4</v>
      </c>
      <c r="AV78" s="7" t="s">
        <v>3351</v>
      </c>
      <c r="AW78" s="7" t="str">
        <f>IF(COUNTIF($G$2:$G$271, G78) &gt; 1, "X", "")</f>
        <v/>
      </c>
      <c r="AX78" s="7"/>
      <c r="AY78" s="20" t="s">
        <v>2220</v>
      </c>
      <c r="AZ78" s="7"/>
      <c r="BA78" s="7"/>
      <c r="BB78" s="20"/>
      <c r="BC78" s="20"/>
    </row>
    <row r="79">
      <c r="A79" s="55">
        <v>64.0</v>
      </c>
      <c r="B79" s="62"/>
      <c r="C79" s="20"/>
      <c r="D79" s="56" t="s">
        <v>1265</v>
      </c>
      <c r="E79" s="56" t="s">
        <v>1266</v>
      </c>
      <c r="F79" s="56" t="s">
        <v>1267</v>
      </c>
      <c r="G79" s="56" t="s">
        <v>1268</v>
      </c>
      <c r="H79" s="57">
        <v>2024.0</v>
      </c>
      <c r="I79" s="56" t="s">
        <v>1269</v>
      </c>
      <c r="J79" s="56"/>
      <c r="K79" s="56"/>
      <c r="L79" s="56"/>
      <c r="M79" s="56"/>
      <c r="N79" s="56"/>
      <c r="O79" s="57">
        <v>1.0</v>
      </c>
      <c r="P79" s="56" t="s">
        <v>1270</v>
      </c>
      <c r="Q79" s="58" t="s">
        <v>1271</v>
      </c>
      <c r="R79" s="56" t="s">
        <v>1272</v>
      </c>
      <c r="S79" s="56" t="s">
        <v>1273</v>
      </c>
      <c r="T79" s="56" t="s">
        <v>1274</v>
      </c>
      <c r="U79" s="56" t="s">
        <v>1275</v>
      </c>
      <c r="V79" s="56" t="s">
        <v>1276</v>
      </c>
      <c r="W79" s="56"/>
      <c r="X79" s="56"/>
      <c r="Y79" s="56"/>
      <c r="Z79" s="56"/>
      <c r="AA79" s="56" t="s">
        <v>1277</v>
      </c>
      <c r="AB79" s="56" t="s">
        <v>1278</v>
      </c>
      <c r="AC79" s="56" t="s">
        <v>1279</v>
      </c>
      <c r="AD79" s="56" t="s">
        <v>1280</v>
      </c>
      <c r="AE79" s="56"/>
      <c r="AF79" s="56" t="s">
        <v>144</v>
      </c>
      <c r="AG79" s="56" t="s">
        <v>1281</v>
      </c>
      <c r="AH79" s="56" t="s">
        <v>1282</v>
      </c>
      <c r="AI79" s="56" t="s">
        <v>1283</v>
      </c>
      <c r="AJ79" s="56" t="s">
        <v>1284</v>
      </c>
      <c r="AK79" s="57">
        <v>202527.0</v>
      </c>
      <c r="AL79" s="56"/>
      <c r="AM79" s="56" t="s">
        <v>1285</v>
      </c>
      <c r="AN79" s="56" t="s">
        <v>1286</v>
      </c>
      <c r="AO79" s="56"/>
      <c r="AP79" s="56" t="s">
        <v>84</v>
      </c>
      <c r="AQ79" s="56" t="s">
        <v>1287</v>
      </c>
      <c r="AR79" s="56" t="s">
        <v>86</v>
      </c>
      <c r="AS79" s="56" t="s">
        <v>87</v>
      </c>
      <c r="AT79" s="56"/>
      <c r="AU79" s="56" t="s">
        <v>4</v>
      </c>
      <c r="AV79" s="61" t="s">
        <v>1288</v>
      </c>
      <c r="AW79" s="60" t="s">
        <v>2271</v>
      </c>
      <c r="AX79" s="56"/>
      <c r="AY79" s="56"/>
      <c r="AZ79" s="56"/>
      <c r="BA79" s="56"/>
      <c r="BB79" s="60"/>
      <c r="BC79" s="60"/>
    </row>
    <row r="80">
      <c r="A80" s="6"/>
      <c r="B80" s="20">
        <v>70.0</v>
      </c>
      <c r="C80" s="20" t="str">
        <f>"SF-"&amp;B80</f>
        <v>SF-70</v>
      </c>
      <c r="D80" s="7" t="s">
        <v>3352</v>
      </c>
      <c r="E80" s="7" t="s">
        <v>3353</v>
      </c>
      <c r="F80" s="7" t="s">
        <v>3354</v>
      </c>
      <c r="G80" s="7" t="s">
        <v>3355</v>
      </c>
      <c r="H80" s="8">
        <v>2025.0</v>
      </c>
      <c r="I80" s="7" t="s">
        <v>1544</v>
      </c>
      <c r="J80" s="7"/>
      <c r="K80" s="8">
        <v>2025.0</v>
      </c>
      <c r="L80" s="7"/>
      <c r="M80" s="8">
        <v>607.0</v>
      </c>
      <c r="N80" s="8">
        <v>617.0</v>
      </c>
      <c r="O80" s="8">
        <v>1.0</v>
      </c>
      <c r="P80" s="7" t="s">
        <v>3356</v>
      </c>
      <c r="Q80" s="9" t="s">
        <v>3357</v>
      </c>
      <c r="R80" s="7" t="s">
        <v>3358</v>
      </c>
      <c r="S80" s="7" t="s">
        <v>3359</v>
      </c>
      <c r="T80" s="7" t="s">
        <v>3360</v>
      </c>
      <c r="U80" s="7" t="s">
        <v>3361</v>
      </c>
      <c r="V80" s="7" t="s">
        <v>3362</v>
      </c>
      <c r="W80" s="7"/>
      <c r="X80" s="7"/>
      <c r="Y80" s="7"/>
      <c r="Z80" s="7"/>
      <c r="AA80" s="7"/>
      <c r="AB80" s="7"/>
      <c r="AC80" s="7" t="s">
        <v>3363</v>
      </c>
      <c r="AD80" s="7" t="s">
        <v>3364</v>
      </c>
      <c r="AE80" s="7"/>
      <c r="AF80" s="7" t="s">
        <v>1504</v>
      </c>
      <c r="AG80" s="7"/>
      <c r="AH80" s="7" t="s">
        <v>1553</v>
      </c>
      <c r="AI80" s="7" t="s">
        <v>80</v>
      </c>
      <c r="AJ80" s="7" t="s">
        <v>81</v>
      </c>
      <c r="AK80" s="8">
        <v>211644.0</v>
      </c>
      <c r="AL80" s="8">
        <v>2.832764E7</v>
      </c>
      <c r="AM80" s="7" t="s">
        <v>1554</v>
      </c>
      <c r="AN80" s="7"/>
      <c r="AO80" s="7"/>
      <c r="AP80" s="7" t="s">
        <v>84</v>
      </c>
      <c r="AQ80" s="7" t="s">
        <v>1555</v>
      </c>
      <c r="AR80" s="7" t="s">
        <v>86</v>
      </c>
      <c r="AS80" s="7" t="s">
        <v>87</v>
      </c>
      <c r="AT80" s="7"/>
      <c r="AU80" s="7" t="s">
        <v>4</v>
      </c>
      <c r="AV80" s="7" t="s">
        <v>3365</v>
      </c>
      <c r="AW80" s="7" t="str">
        <f>IF(COUNTIF($G$2:$G$271, G80) &gt; 1, "X", "")</f>
        <v/>
      </c>
      <c r="AX80" s="7"/>
      <c r="AY80" s="20" t="s">
        <v>2220</v>
      </c>
      <c r="AZ80" s="7"/>
      <c r="BA80" s="7"/>
      <c r="BB80" s="20"/>
      <c r="BC80" s="20"/>
    </row>
    <row r="81">
      <c r="A81" s="64">
        <v>81.0</v>
      </c>
      <c r="B81" s="62"/>
      <c r="C81" s="20"/>
      <c r="D81" s="56" t="s">
        <v>1586</v>
      </c>
      <c r="E81" s="56" t="s">
        <v>1587</v>
      </c>
      <c r="F81" s="56" t="s">
        <v>1588</v>
      </c>
      <c r="G81" s="56" t="s">
        <v>1589</v>
      </c>
      <c r="H81" s="57">
        <v>2025.0</v>
      </c>
      <c r="I81" s="56" t="s">
        <v>1590</v>
      </c>
      <c r="J81" s="57">
        <v>35.0</v>
      </c>
      <c r="K81" s="57">
        <v>1.0</v>
      </c>
      <c r="L81" s="57">
        <v>15.0</v>
      </c>
      <c r="M81" s="56"/>
      <c r="N81" s="56"/>
      <c r="O81" s="57">
        <v>3.0</v>
      </c>
      <c r="P81" s="56" t="s">
        <v>1591</v>
      </c>
      <c r="Q81" s="58" t="s">
        <v>1592</v>
      </c>
      <c r="R81" s="56" t="s">
        <v>1593</v>
      </c>
      <c r="S81" s="56" t="s">
        <v>1594</v>
      </c>
      <c r="T81" s="56" t="s">
        <v>1595</v>
      </c>
      <c r="U81" s="56" t="s">
        <v>1596</v>
      </c>
      <c r="V81" s="56" t="s">
        <v>1597</v>
      </c>
      <c r="W81" s="56"/>
      <c r="X81" s="56"/>
      <c r="Y81" s="56"/>
      <c r="Z81" s="56"/>
      <c r="AA81" s="56"/>
      <c r="AB81" s="56"/>
      <c r="AC81" s="56" t="s">
        <v>1598</v>
      </c>
      <c r="AD81" s="56" t="s">
        <v>1599</v>
      </c>
      <c r="AE81" s="56"/>
      <c r="AF81" s="56" t="s">
        <v>222</v>
      </c>
      <c r="AG81" s="56"/>
      <c r="AH81" s="56"/>
      <c r="AI81" s="56"/>
      <c r="AJ81" s="56"/>
      <c r="AK81" s="56"/>
      <c r="AL81" s="56" t="s">
        <v>1600</v>
      </c>
      <c r="AM81" s="56"/>
      <c r="AN81" s="56" t="s">
        <v>1601</v>
      </c>
      <c r="AO81" s="56"/>
      <c r="AP81" s="56" t="s">
        <v>84</v>
      </c>
      <c r="AQ81" s="56" t="s">
        <v>1602</v>
      </c>
      <c r="AR81" s="56" t="s">
        <v>128</v>
      </c>
      <c r="AS81" s="56" t="s">
        <v>87</v>
      </c>
      <c r="AT81" s="56"/>
      <c r="AU81" s="56" t="s">
        <v>4</v>
      </c>
      <c r="AV81" s="61" t="s">
        <v>587</v>
      </c>
      <c r="AW81" s="20" t="s">
        <v>2271</v>
      </c>
      <c r="AX81" s="56"/>
      <c r="AY81" s="56"/>
      <c r="AZ81" s="60"/>
      <c r="BA81" s="56"/>
      <c r="BB81" s="60"/>
      <c r="BC81" s="60"/>
    </row>
    <row r="82">
      <c r="A82" s="33"/>
      <c r="B82" s="20">
        <v>71.0</v>
      </c>
      <c r="C82" s="20" t="str">
        <f t="shared" ref="C82:C84" si="21">"SF-"&amp;B82</f>
        <v>SF-71</v>
      </c>
      <c r="D82" s="7" t="s">
        <v>3366</v>
      </c>
      <c r="E82" s="7" t="s">
        <v>3367</v>
      </c>
      <c r="F82" s="7" t="s">
        <v>3368</v>
      </c>
      <c r="G82" s="7" t="s">
        <v>3369</v>
      </c>
      <c r="H82" s="8">
        <v>2026.0</v>
      </c>
      <c r="I82" s="7" t="s">
        <v>3071</v>
      </c>
      <c r="J82" s="8">
        <v>13.0</v>
      </c>
      <c r="K82" s="8">
        <v>2.0</v>
      </c>
      <c r="L82" s="7"/>
      <c r="M82" s="8">
        <v>2988.0</v>
      </c>
      <c r="N82" s="8">
        <v>2999.0</v>
      </c>
      <c r="O82" s="8">
        <v>0.0</v>
      </c>
      <c r="P82" s="7" t="s">
        <v>3370</v>
      </c>
      <c r="Q82" s="9" t="s">
        <v>3371</v>
      </c>
      <c r="R82" s="7" t="s">
        <v>3372</v>
      </c>
      <c r="S82" s="7" t="s">
        <v>3373</v>
      </c>
      <c r="T82" s="7" t="s">
        <v>3374</v>
      </c>
      <c r="U82" s="7" t="s">
        <v>3375</v>
      </c>
      <c r="V82" s="7" t="s">
        <v>3376</v>
      </c>
      <c r="W82" s="7"/>
      <c r="X82" s="7"/>
      <c r="Y82" s="7"/>
      <c r="Z82" s="7"/>
      <c r="AA82" s="7" t="s">
        <v>3377</v>
      </c>
      <c r="AB82" s="7" t="s">
        <v>3378</v>
      </c>
      <c r="AC82" s="7" t="s">
        <v>3379</v>
      </c>
      <c r="AD82" s="7" t="s">
        <v>3380</v>
      </c>
      <c r="AE82" s="7"/>
      <c r="AF82" s="7" t="s">
        <v>144</v>
      </c>
      <c r="AG82" s="7"/>
      <c r="AH82" s="7"/>
      <c r="AI82" s="7"/>
      <c r="AJ82" s="7"/>
      <c r="AK82" s="7"/>
      <c r="AL82" s="8">
        <v>2.3274662E7</v>
      </c>
      <c r="AM82" s="7"/>
      <c r="AN82" s="7"/>
      <c r="AO82" s="7"/>
      <c r="AP82" s="7" t="s">
        <v>84</v>
      </c>
      <c r="AQ82" s="7" t="s">
        <v>3083</v>
      </c>
      <c r="AR82" s="7" t="s">
        <v>128</v>
      </c>
      <c r="AS82" s="7" t="s">
        <v>87</v>
      </c>
      <c r="AT82" s="7"/>
      <c r="AU82" s="7" t="s">
        <v>4</v>
      </c>
      <c r="AV82" s="7" t="s">
        <v>3381</v>
      </c>
      <c r="AW82" s="7" t="str">
        <f t="shared" ref="AW82:AW84" si="22">IF(COUNTIF($G$2:$G$271, G82) &gt; 1, "X", "")</f>
        <v/>
      </c>
      <c r="AX82" s="20" t="s">
        <v>2220</v>
      </c>
      <c r="AY82" s="20"/>
      <c r="AZ82" s="20"/>
      <c r="BA82" s="20"/>
      <c r="BB82" s="20"/>
      <c r="BC82" s="20"/>
    </row>
    <row r="83">
      <c r="A83" s="33"/>
      <c r="B83" s="20">
        <v>72.0</v>
      </c>
      <c r="C83" s="20" t="str">
        <f t="shared" si="21"/>
        <v>SF-72</v>
      </c>
      <c r="D83" s="7" t="s">
        <v>3382</v>
      </c>
      <c r="E83" s="7" t="s">
        <v>3383</v>
      </c>
      <c r="F83" s="7" t="s">
        <v>3384</v>
      </c>
      <c r="G83" s="7" t="s">
        <v>3385</v>
      </c>
      <c r="H83" s="8">
        <v>2025.0</v>
      </c>
      <c r="I83" s="7" t="s">
        <v>3386</v>
      </c>
      <c r="J83" s="7"/>
      <c r="K83" s="7"/>
      <c r="L83" s="7"/>
      <c r="M83" s="7"/>
      <c r="N83" s="7"/>
      <c r="O83" s="8">
        <v>0.0</v>
      </c>
      <c r="P83" s="7" t="s">
        <v>3387</v>
      </c>
      <c r="Q83" s="9" t="s">
        <v>3388</v>
      </c>
      <c r="R83" s="7" t="s">
        <v>3389</v>
      </c>
      <c r="S83" s="7" t="s">
        <v>3390</v>
      </c>
      <c r="T83" s="7" t="s">
        <v>3391</v>
      </c>
      <c r="U83" s="7" t="s">
        <v>3392</v>
      </c>
      <c r="V83" s="7" t="s">
        <v>3393</v>
      </c>
      <c r="W83" s="7"/>
      <c r="X83" s="7"/>
      <c r="Y83" s="7"/>
      <c r="Z83" s="7"/>
      <c r="AA83" s="7" t="s">
        <v>3394</v>
      </c>
      <c r="AB83" s="7" t="s">
        <v>3395</v>
      </c>
      <c r="AC83" s="7" t="s">
        <v>3396</v>
      </c>
      <c r="AD83" s="7" t="s">
        <v>3397</v>
      </c>
      <c r="AE83" s="7"/>
      <c r="AF83" s="7" t="s">
        <v>144</v>
      </c>
      <c r="AG83" s="7"/>
      <c r="AH83" s="7" t="s">
        <v>3398</v>
      </c>
      <c r="AI83" s="7" t="s">
        <v>3399</v>
      </c>
      <c r="AJ83" s="7" t="s">
        <v>3400</v>
      </c>
      <c r="AK83" s="8">
        <v>219003.0</v>
      </c>
      <c r="AL83" s="8">
        <v>1.0972641E7</v>
      </c>
      <c r="AM83" s="7" t="s">
        <v>3401</v>
      </c>
      <c r="AN83" s="7"/>
      <c r="AO83" s="7"/>
      <c r="AP83" s="7" t="s">
        <v>84</v>
      </c>
      <c r="AQ83" s="7" t="s">
        <v>3402</v>
      </c>
      <c r="AR83" s="7" t="s">
        <v>86</v>
      </c>
      <c r="AS83" s="7" t="s">
        <v>87</v>
      </c>
      <c r="AT83" s="7"/>
      <c r="AU83" s="7" t="s">
        <v>4</v>
      </c>
      <c r="AV83" s="7" t="s">
        <v>3403</v>
      </c>
      <c r="AW83" s="7" t="str">
        <f t="shared" si="22"/>
        <v/>
      </c>
      <c r="AX83" s="20"/>
      <c r="AY83" s="20" t="s">
        <v>2220</v>
      </c>
      <c r="AZ83" s="20"/>
      <c r="BA83" s="20"/>
      <c r="BB83" s="20"/>
      <c r="BC83" s="20"/>
    </row>
    <row r="84">
      <c r="A84" s="33"/>
      <c r="B84" s="22">
        <v>73.0</v>
      </c>
      <c r="C84" s="20" t="str">
        <f t="shared" si="21"/>
        <v>SF-73</v>
      </c>
      <c r="D84" s="7" t="s">
        <v>3404</v>
      </c>
      <c r="E84" s="7" t="s">
        <v>3405</v>
      </c>
      <c r="F84" s="7" t="s">
        <v>3406</v>
      </c>
      <c r="G84" s="7" t="s">
        <v>3407</v>
      </c>
      <c r="H84" s="8">
        <v>2025.0</v>
      </c>
      <c r="I84" s="7" t="s">
        <v>3408</v>
      </c>
      <c r="J84" s="7"/>
      <c r="K84" s="7"/>
      <c r="L84" s="7"/>
      <c r="M84" s="8">
        <v>36.0</v>
      </c>
      <c r="N84" s="8">
        <v>50.0</v>
      </c>
      <c r="O84" s="8">
        <v>0.0</v>
      </c>
      <c r="P84" s="7" t="s">
        <v>3409</v>
      </c>
      <c r="Q84" s="9" t="s">
        <v>3410</v>
      </c>
      <c r="R84" s="7" t="s">
        <v>3411</v>
      </c>
      <c r="S84" s="7" t="s">
        <v>3412</v>
      </c>
      <c r="T84" s="7" t="s">
        <v>3413</v>
      </c>
      <c r="U84" s="7" t="s">
        <v>3414</v>
      </c>
      <c r="V84" s="7" t="s">
        <v>3415</v>
      </c>
      <c r="W84" s="7"/>
      <c r="X84" s="7"/>
      <c r="Y84" s="7"/>
      <c r="Z84" s="7"/>
      <c r="AA84" s="7" t="s">
        <v>3416</v>
      </c>
      <c r="AB84" s="7" t="s">
        <v>3417</v>
      </c>
      <c r="AC84" s="7" t="s">
        <v>3418</v>
      </c>
      <c r="AD84" s="7"/>
      <c r="AE84" s="7"/>
      <c r="AF84" s="7" t="s">
        <v>198</v>
      </c>
      <c r="AG84" s="7" t="s">
        <v>3419</v>
      </c>
      <c r="AH84" s="7" t="s">
        <v>3420</v>
      </c>
      <c r="AI84" s="7" t="s">
        <v>3421</v>
      </c>
      <c r="AJ84" s="7" t="s">
        <v>3422</v>
      </c>
      <c r="AK84" s="8">
        <v>214821.0</v>
      </c>
      <c r="AL84" s="7"/>
      <c r="AM84" s="7" t="s">
        <v>3423</v>
      </c>
      <c r="AN84" s="7"/>
      <c r="AO84" s="7"/>
      <c r="AP84" s="7" t="s">
        <v>84</v>
      </c>
      <c r="AQ84" s="7" t="s">
        <v>3424</v>
      </c>
      <c r="AR84" s="7" t="s">
        <v>86</v>
      </c>
      <c r="AS84" s="7" t="s">
        <v>87</v>
      </c>
      <c r="AT84" s="7" t="s">
        <v>205</v>
      </c>
      <c r="AU84" s="7" t="s">
        <v>4</v>
      </c>
      <c r="AV84" s="7" t="s">
        <v>3425</v>
      </c>
      <c r="AW84" s="7" t="str">
        <f t="shared" si="22"/>
        <v/>
      </c>
      <c r="AX84" s="7"/>
      <c r="AY84" s="20" t="s">
        <v>2220</v>
      </c>
      <c r="AZ84" s="20"/>
      <c r="BA84" s="7"/>
      <c r="BB84" s="20"/>
      <c r="BC84" s="20"/>
    </row>
    <row r="85">
      <c r="A85" s="64">
        <v>87.0</v>
      </c>
      <c r="B85" s="62"/>
      <c r="C85" s="20"/>
      <c r="D85" s="56" t="s">
        <v>1698</v>
      </c>
      <c r="E85" s="56" t="s">
        <v>1699</v>
      </c>
      <c r="F85" s="56" t="s">
        <v>1700</v>
      </c>
      <c r="G85" s="56" t="s">
        <v>1701</v>
      </c>
      <c r="H85" s="57">
        <v>2025.0</v>
      </c>
      <c r="I85" s="56" t="s">
        <v>1702</v>
      </c>
      <c r="J85" s="56"/>
      <c r="K85" s="56"/>
      <c r="L85" s="56"/>
      <c r="M85" s="57">
        <v>335.0</v>
      </c>
      <c r="N85" s="57">
        <v>340.0</v>
      </c>
      <c r="O85" s="57">
        <v>1.0</v>
      </c>
      <c r="P85" s="56" t="s">
        <v>1703</v>
      </c>
      <c r="Q85" s="58" t="s">
        <v>1704</v>
      </c>
      <c r="R85" s="56" t="s">
        <v>1705</v>
      </c>
      <c r="S85" s="56" t="s">
        <v>1706</v>
      </c>
      <c r="T85" s="56" t="s">
        <v>1707</v>
      </c>
      <c r="U85" s="56" t="s">
        <v>1708</v>
      </c>
      <c r="V85" s="56" t="s">
        <v>1709</v>
      </c>
      <c r="W85" s="56"/>
      <c r="X85" s="56"/>
      <c r="Y85" s="56"/>
      <c r="Z85" s="56"/>
      <c r="AA85" s="56"/>
      <c r="AB85" s="56"/>
      <c r="AC85" s="56" t="s">
        <v>1710</v>
      </c>
      <c r="AD85" s="56" t="s">
        <v>1711</v>
      </c>
      <c r="AE85" s="56"/>
      <c r="AF85" s="56" t="s">
        <v>144</v>
      </c>
      <c r="AG85" s="56" t="s">
        <v>1712</v>
      </c>
      <c r="AH85" s="56" t="s">
        <v>1713</v>
      </c>
      <c r="AI85" s="56" t="s">
        <v>1714</v>
      </c>
      <c r="AJ85" s="56" t="s">
        <v>455</v>
      </c>
      <c r="AK85" s="57">
        <v>209023.0</v>
      </c>
      <c r="AL85" s="56"/>
      <c r="AM85" s="56" t="s">
        <v>1715</v>
      </c>
      <c r="AN85" s="56"/>
      <c r="AO85" s="56"/>
      <c r="AP85" s="56" t="s">
        <v>84</v>
      </c>
      <c r="AQ85" s="56" t="s">
        <v>1716</v>
      </c>
      <c r="AR85" s="56" t="s">
        <v>86</v>
      </c>
      <c r="AS85" s="56" t="s">
        <v>87</v>
      </c>
      <c r="AT85" s="56"/>
      <c r="AU85" s="62"/>
      <c r="AV85" s="62"/>
      <c r="AW85" s="60" t="s">
        <v>2271</v>
      </c>
      <c r="AX85" s="62"/>
      <c r="AY85" s="62"/>
      <c r="AZ85" s="62"/>
      <c r="BA85" s="62"/>
      <c r="BB85" s="65"/>
      <c r="BC85" s="65"/>
    </row>
    <row r="86">
      <c r="A86" s="33"/>
      <c r="B86" s="20">
        <v>74.0</v>
      </c>
      <c r="C86" s="20" t="str">
        <f>"SF-"&amp;B86</f>
        <v>SF-74</v>
      </c>
      <c r="D86" s="7" t="s">
        <v>3426</v>
      </c>
      <c r="E86" s="7" t="s">
        <v>3427</v>
      </c>
      <c r="F86" s="7" t="s">
        <v>3428</v>
      </c>
      <c r="G86" s="7" t="s">
        <v>3429</v>
      </c>
      <c r="H86" s="8">
        <v>2026.0</v>
      </c>
      <c r="I86" s="7" t="s">
        <v>3430</v>
      </c>
      <c r="J86" s="8">
        <v>56.0</v>
      </c>
      <c r="K86" s="7"/>
      <c r="L86" s="8">
        <v>101775.0</v>
      </c>
      <c r="M86" s="7"/>
      <c r="N86" s="7"/>
      <c r="O86" s="8">
        <v>0.0</v>
      </c>
      <c r="P86" s="7" t="s">
        <v>3431</v>
      </c>
      <c r="Q86" s="9" t="s">
        <v>3432</v>
      </c>
      <c r="R86" s="7" t="s">
        <v>3433</v>
      </c>
      <c r="S86" s="7" t="s">
        <v>3434</v>
      </c>
      <c r="T86" s="7" t="s">
        <v>3435</v>
      </c>
      <c r="U86" s="7" t="s">
        <v>3436</v>
      </c>
      <c r="V86" s="7" t="s">
        <v>3437</v>
      </c>
      <c r="W86" s="7"/>
      <c r="X86" s="7"/>
      <c r="Y86" s="7"/>
      <c r="Z86" s="7"/>
      <c r="AA86" s="7" t="s">
        <v>3438</v>
      </c>
      <c r="AB86" s="7" t="s">
        <v>3439</v>
      </c>
      <c r="AC86" s="7" t="s">
        <v>3440</v>
      </c>
      <c r="AD86" s="7" t="s">
        <v>3441</v>
      </c>
      <c r="AE86" s="7"/>
      <c r="AF86" s="7" t="s">
        <v>430</v>
      </c>
      <c r="AG86" s="7"/>
      <c r="AH86" s="7"/>
      <c r="AI86" s="7"/>
      <c r="AJ86" s="7"/>
      <c r="AK86" s="7"/>
      <c r="AL86" s="8">
        <v>2.2143912E7</v>
      </c>
      <c r="AM86" s="7"/>
      <c r="AN86" s="7"/>
      <c r="AO86" s="7"/>
      <c r="AP86" s="7" t="s">
        <v>84</v>
      </c>
      <c r="AQ86" s="7" t="s">
        <v>3442</v>
      </c>
      <c r="AR86" s="7" t="s">
        <v>128</v>
      </c>
      <c r="AS86" s="7" t="s">
        <v>87</v>
      </c>
      <c r="AT86" s="7"/>
      <c r="AU86" s="7" t="s">
        <v>4</v>
      </c>
      <c r="AV86" s="7" t="s">
        <v>3443</v>
      </c>
      <c r="AW86" s="7" t="str">
        <f>IF(COUNTIF($G$2:$G$271, G86) &gt; 1, "X", "")</f>
        <v/>
      </c>
      <c r="AX86" s="20" t="s">
        <v>2220</v>
      </c>
      <c r="AY86" s="20"/>
      <c r="AZ86" s="7"/>
      <c r="BA86" s="7"/>
      <c r="BB86" s="20"/>
      <c r="BC86" s="20"/>
    </row>
    <row r="87">
      <c r="A87" s="64">
        <v>96.0</v>
      </c>
      <c r="B87" s="62"/>
      <c r="C87" s="20"/>
      <c r="D87" s="56" t="s">
        <v>1834</v>
      </c>
      <c r="E87" s="56" t="s">
        <v>1835</v>
      </c>
      <c r="F87" s="56" t="s">
        <v>1836</v>
      </c>
      <c r="G87" s="56" t="s">
        <v>1837</v>
      </c>
      <c r="H87" s="57">
        <v>2024.0</v>
      </c>
      <c r="I87" s="56" t="s">
        <v>186</v>
      </c>
      <c r="J87" s="56"/>
      <c r="K87" s="56"/>
      <c r="L87" s="56"/>
      <c r="M87" s="57">
        <v>430.0</v>
      </c>
      <c r="N87" s="57">
        <v>442.0</v>
      </c>
      <c r="O87" s="57">
        <v>3.0</v>
      </c>
      <c r="P87" s="56" t="s">
        <v>1838</v>
      </c>
      <c r="Q87" s="58" t="s">
        <v>1839</v>
      </c>
      <c r="R87" s="56" t="s">
        <v>1840</v>
      </c>
      <c r="S87" s="56" t="s">
        <v>1841</v>
      </c>
      <c r="T87" s="56" t="s">
        <v>1842</v>
      </c>
      <c r="U87" s="56" t="s">
        <v>1843</v>
      </c>
      <c r="V87" s="56" t="s">
        <v>1844</v>
      </c>
      <c r="W87" s="56"/>
      <c r="X87" s="56"/>
      <c r="Y87" s="56"/>
      <c r="Z87" s="56"/>
      <c r="AA87" s="56" t="s">
        <v>1845</v>
      </c>
      <c r="AB87" s="56" t="s">
        <v>1846</v>
      </c>
      <c r="AC87" s="56" t="s">
        <v>1847</v>
      </c>
      <c r="AD87" s="56" t="s">
        <v>1848</v>
      </c>
      <c r="AE87" s="56"/>
      <c r="AF87" s="56" t="s">
        <v>198</v>
      </c>
      <c r="AG87" s="56" t="s">
        <v>199</v>
      </c>
      <c r="AH87" s="56" t="s">
        <v>200</v>
      </c>
      <c r="AI87" s="56" t="s">
        <v>201</v>
      </c>
      <c r="AJ87" s="56" t="s">
        <v>202</v>
      </c>
      <c r="AK87" s="57">
        <v>204421.0</v>
      </c>
      <c r="AL87" s="56"/>
      <c r="AM87" s="56" t="s">
        <v>203</v>
      </c>
      <c r="AN87" s="56"/>
      <c r="AO87" s="56"/>
      <c r="AP87" s="56" t="s">
        <v>84</v>
      </c>
      <c r="AQ87" s="56" t="s">
        <v>204</v>
      </c>
      <c r="AR87" s="56" t="s">
        <v>86</v>
      </c>
      <c r="AS87" s="56" t="s">
        <v>87</v>
      </c>
      <c r="AT87" s="56" t="s">
        <v>395</v>
      </c>
      <c r="AU87" s="56" t="s">
        <v>4</v>
      </c>
      <c r="AV87" s="61" t="s">
        <v>701</v>
      </c>
      <c r="AW87" s="60" t="s">
        <v>2271</v>
      </c>
      <c r="AX87" s="56"/>
      <c r="AY87" s="60"/>
      <c r="AZ87" s="56"/>
      <c r="BA87" s="56"/>
      <c r="BB87" s="60"/>
      <c r="BC87" s="60"/>
    </row>
    <row r="88">
      <c r="A88" s="33"/>
      <c r="B88" s="22">
        <v>75.0</v>
      </c>
      <c r="C88" s="20" t="str">
        <f t="shared" ref="C88:C93" si="23">"SF-"&amp;B88</f>
        <v>SF-75</v>
      </c>
      <c r="D88" s="7" t="s">
        <v>3444</v>
      </c>
      <c r="E88" s="7" t="s">
        <v>3445</v>
      </c>
      <c r="F88" s="7" t="s">
        <v>3446</v>
      </c>
      <c r="G88" s="7" t="s">
        <v>3447</v>
      </c>
      <c r="H88" s="8">
        <v>2025.0</v>
      </c>
      <c r="I88" s="7" t="s">
        <v>706</v>
      </c>
      <c r="J88" s="8">
        <v>159.0</v>
      </c>
      <c r="K88" s="7"/>
      <c r="L88" s="8">
        <v>104691.0</v>
      </c>
      <c r="M88" s="7"/>
      <c r="N88" s="7"/>
      <c r="O88" s="8">
        <v>0.0</v>
      </c>
      <c r="P88" s="7" t="s">
        <v>3448</v>
      </c>
      <c r="Q88" s="9" t="s">
        <v>3449</v>
      </c>
      <c r="R88" s="7" t="s">
        <v>3450</v>
      </c>
      <c r="S88" s="7" t="s">
        <v>3451</v>
      </c>
      <c r="T88" s="7" t="s">
        <v>3452</v>
      </c>
      <c r="U88" s="7" t="s">
        <v>3453</v>
      </c>
      <c r="V88" s="7" t="s">
        <v>3454</v>
      </c>
      <c r="W88" s="7"/>
      <c r="X88" s="7"/>
      <c r="Y88" s="7"/>
      <c r="Z88" s="7"/>
      <c r="AA88" s="7"/>
      <c r="AB88" s="7"/>
      <c r="AC88" s="7" t="s">
        <v>3455</v>
      </c>
      <c r="AD88" s="7" t="s">
        <v>3456</v>
      </c>
      <c r="AE88" s="7"/>
      <c r="AF88" s="7" t="s">
        <v>430</v>
      </c>
      <c r="AG88" s="7"/>
      <c r="AH88" s="7"/>
      <c r="AI88" s="7"/>
      <c r="AJ88" s="7"/>
      <c r="AK88" s="7"/>
      <c r="AL88" s="8">
        <v>1674048.0</v>
      </c>
      <c r="AM88" s="7"/>
      <c r="AN88" s="7" t="s">
        <v>716</v>
      </c>
      <c r="AO88" s="7"/>
      <c r="AP88" s="7" t="s">
        <v>84</v>
      </c>
      <c r="AQ88" s="7" t="s">
        <v>717</v>
      </c>
      <c r="AR88" s="7" t="s">
        <v>128</v>
      </c>
      <c r="AS88" s="7" t="s">
        <v>87</v>
      </c>
      <c r="AT88" s="7"/>
      <c r="AU88" s="7" t="s">
        <v>4</v>
      </c>
      <c r="AV88" s="7" t="s">
        <v>3457</v>
      </c>
      <c r="AW88" s="7" t="str">
        <f t="shared" ref="AW88:AW90" si="24">IF(COUNTIF($G$2:$G$271, G88) &gt; 1, "X", "")</f>
        <v/>
      </c>
      <c r="AX88" s="20" t="s">
        <v>2220</v>
      </c>
      <c r="AY88" s="20"/>
      <c r="AZ88" s="20"/>
      <c r="BA88" s="7"/>
      <c r="BB88" s="20"/>
      <c r="BC88" s="20"/>
    </row>
    <row r="89">
      <c r="A89" s="33"/>
      <c r="B89" s="20">
        <v>76.0</v>
      </c>
      <c r="C89" s="20" t="str">
        <f t="shared" si="23"/>
        <v>SF-76</v>
      </c>
      <c r="D89" s="7" t="s">
        <v>3458</v>
      </c>
      <c r="E89" s="7" t="s">
        <v>3459</v>
      </c>
      <c r="F89" s="7" t="s">
        <v>3460</v>
      </c>
      <c r="G89" s="7" t="s">
        <v>3461</v>
      </c>
      <c r="H89" s="8">
        <v>2025.0</v>
      </c>
      <c r="I89" s="7" t="s">
        <v>3034</v>
      </c>
      <c r="J89" s="7"/>
      <c r="K89" s="7"/>
      <c r="L89" s="7"/>
      <c r="M89" s="8">
        <v>112.0</v>
      </c>
      <c r="N89" s="8">
        <v>117.0</v>
      </c>
      <c r="O89" s="8">
        <v>0.0</v>
      </c>
      <c r="P89" s="7" t="s">
        <v>3462</v>
      </c>
      <c r="Q89" s="9" t="s">
        <v>3463</v>
      </c>
      <c r="R89" s="7" t="s">
        <v>3464</v>
      </c>
      <c r="S89" s="7" t="s">
        <v>3465</v>
      </c>
      <c r="T89" s="7" t="s">
        <v>3466</v>
      </c>
      <c r="U89" s="7" t="s">
        <v>3467</v>
      </c>
      <c r="V89" s="7" t="s">
        <v>3468</v>
      </c>
      <c r="W89" s="7"/>
      <c r="X89" s="7"/>
      <c r="Y89" s="7"/>
      <c r="Z89" s="7"/>
      <c r="AA89" s="7" t="s">
        <v>3469</v>
      </c>
      <c r="AB89" s="7" t="s">
        <v>3470</v>
      </c>
      <c r="AC89" s="7" t="s">
        <v>3471</v>
      </c>
      <c r="AD89" s="7" t="s">
        <v>3472</v>
      </c>
      <c r="AE89" s="7" t="s">
        <v>3044</v>
      </c>
      <c r="AF89" s="7" t="s">
        <v>198</v>
      </c>
      <c r="AG89" s="7" t="s">
        <v>3045</v>
      </c>
      <c r="AH89" s="7" t="s">
        <v>3046</v>
      </c>
      <c r="AI89" s="7" t="s">
        <v>3047</v>
      </c>
      <c r="AJ89" s="7" t="s">
        <v>1095</v>
      </c>
      <c r="AK89" s="8">
        <v>213690.0</v>
      </c>
      <c r="AL89" s="7"/>
      <c r="AM89" s="7" t="s">
        <v>3048</v>
      </c>
      <c r="AN89" s="7"/>
      <c r="AO89" s="7"/>
      <c r="AP89" s="7" t="s">
        <v>84</v>
      </c>
      <c r="AQ89" s="7" t="s">
        <v>3049</v>
      </c>
      <c r="AR89" s="7" t="s">
        <v>86</v>
      </c>
      <c r="AS89" s="7" t="s">
        <v>87</v>
      </c>
      <c r="AT89" s="7" t="s">
        <v>205</v>
      </c>
      <c r="AU89" s="7" t="s">
        <v>4</v>
      </c>
      <c r="AV89" s="7" t="s">
        <v>3473</v>
      </c>
      <c r="AW89" s="7" t="str">
        <f t="shared" si="24"/>
        <v/>
      </c>
      <c r="AX89" s="7"/>
      <c r="AY89" s="20" t="s">
        <v>2220</v>
      </c>
      <c r="AZ89" s="20"/>
      <c r="BA89" s="7"/>
      <c r="BB89" s="20"/>
      <c r="BC89" s="20"/>
    </row>
    <row r="90">
      <c r="A90" s="33"/>
      <c r="B90" s="20">
        <v>77.0</v>
      </c>
      <c r="C90" s="20" t="str">
        <f t="shared" si="23"/>
        <v>SF-77</v>
      </c>
      <c r="D90" s="7" t="s">
        <v>2617</v>
      </c>
      <c r="E90" s="7" t="s">
        <v>2618</v>
      </c>
      <c r="F90" s="7" t="s">
        <v>2619</v>
      </c>
      <c r="G90" s="7" t="s">
        <v>2620</v>
      </c>
      <c r="H90" s="8">
        <v>2026.0</v>
      </c>
      <c r="I90" s="7" t="s">
        <v>2621</v>
      </c>
      <c r="J90" s="8">
        <v>17.0</v>
      </c>
      <c r="K90" s="8">
        <v>1.0</v>
      </c>
      <c r="L90" s="8">
        <v>73.0</v>
      </c>
      <c r="M90" s="7"/>
      <c r="N90" s="7"/>
      <c r="O90" s="8">
        <v>0.0</v>
      </c>
      <c r="P90" s="7" t="s">
        <v>2622</v>
      </c>
      <c r="Q90" s="9" t="s">
        <v>2623</v>
      </c>
      <c r="R90" s="7" t="s">
        <v>2624</v>
      </c>
      <c r="S90" s="7" t="s">
        <v>2625</v>
      </c>
      <c r="T90" s="7" t="s">
        <v>2626</v>
      </c>
      <c r="U90" s="7" t="s">
        <v>2627</v>
      </c>
      <c r="V90" s="7" t="s">
        <v>2628</v>
      </c>
      <c r="W90" s="7"/>
      <c r="X90" s="7"/>
      <c r="Y90" s="7"/>
      <c r="Z90" s="7"/>
      <c r="AA90" s="7"/>
      <c r="AB90" s="7"/>
      <c r="AC90" s="7" t="s">
        <v>2629</v>
      </c>
      <c r="AD90" s="7" t="s">
        <v>2630</v>
      </c>
      <c r="AE90" s="7"/>
      <c r="AF90" s="7" t="s">
        <v>2371</v>
      </c>
      <c r="AG90" s="7"/>
      <c r="AH90" s="7"/>
      <c r="AI90" s="7"/>
      <c r="AJ90" s="7"/>
      <c r="AK90" s="7"/>
      <c r="AL90" s="8">
        <v>2.0782489E7</v>
      </c>
      <c r="AM90" s="7"/>
      <c r="AN90" s="7"/>
      <c r="AO90" s="7"/>
      <c r="AP90" s="7" t="s">
        <v>84</v>
      </c>
      <c r="AQ90" s="7" t="s">
        <v>2631</v>
      </c>
      <c r="AR90" s="7" t="s">
        <v>433</v>
      </c>
      <c r="AS90" s="7" t="s">
        <v>87</v>
      </c>
      <c r="AT90" s="7" t="s">
        <v>111</v>
      </c>
      <c r="AU90" s="7" t="s">
        <v>4</v>
      </c>
      <c r="AV90" s="7" t="s">
        <v>2632</v>
      </c>
      <c r="AW90" s="7" t="str">
        <f t="shared" si="24"/>
        <v>X</v>
      </c>
      <c r="AX90" s="7"/>
      <c r="AY90" s="7"/>
      <c r="AZ90" s="20"/>
      <c r="BA90" s="7"/>
      <c r="BB90" s="20"/>
      <c r="BC90" s="20"/>
    </row>
    <row r="91">
      <c r="A91" s="64">
        <v>102.0</v>
      </c>
      <c r="B91" s="62"/>
      <c r="C91" s="20" t="str">
        <f t="shared" si="23"/>
        <v>SF-</v>
      </c>
      <c r="D91" s="56" t="s">
        <v>1926</v>
      </c>
      <c r="E91" s="56" t="s">
        <v>1927</v>
      </c>
      <c r="F91" s="56" t="s">
        <v>1928</v>
      </c>
      <c r="G91" s="56" t="s">
        <v>1929</v>
      </c>
      <c r="H91" s="57">
        <v>2025.0</v>
      </c>
      <c r="I91" s="56" t="s">
        <v>93</v>
      </c>
      <c r="J91" s="56"/>
      <c r="K91" s="56"/>
      <c r="L91" s="56"/>
      <c r="M91" s="57">
        <v>322.0</v>
      </c>
      <c r="N91" s="57">
        <v>326.0</v>
      </c>
      <c r="O91" s="57">
        <v>2.0</v>
      </c>
      <c r="P91" s="56" t="s">
        <v>1930</v>
      </c>
      <c r="Q91" s="58" t="s">
        <v>1931</v>
      </c>
      <c r="R91" s="56" t="s">
        <v>1932</v>
      </c>
      <c r="S91" s="56" t="s">
        <v>1933</v>
      </c>
      <c r="T91" s="56" t="s">
        <v>1934</v>
      </c>
      <c r="U91" s="56" t="s">
        <v>1935</v>
      </c>
      <c r="V91" s="56" t="s">
        <v>1936</v>
      </c>
      <c r="W91" s="56"/>
      <c r="X91" s="56"/>
      <c r="Y91" s="56"/>
      <c r="Z91" s="56"/>
      <c r="AA91" s="56"/>
      <c r="AB91" s="56"/>
      <c r="AC91" s="56" t="s">
        <v>1937</v>
      </c>
      <c r="AD91" s="56"/>
      <c r="AE91" s="56"/>
      <c r="AF91" s="56" t="s">
        <v>78</v>
      </c>
      <c r="AG91" s="56"/>
      <c r="AH91" s="56" t="s">
        <v>1938</v>
      </c>
      <c r="AI91" s="56" t="s">
        <v>1446</v>
      </c>
      <c r="AJ91" s="56" t="s">
        <v>81</v>
      </c>
      <c r="AK91" s="57">
        <v>209640.0</v>
      </c>
      <c r="AL91" s="57">
        <v>2.6437147E7</v>
      </c>
      <c r="AM91" s="56" t="s">
        <v>1939</v>
      </c>
      <c r="AN91" s="56"/>
      <c r="AO91" s="56"/>
      <c r="AP91" s="56" t="s">
        <v>84</v>
      </c>
      <c r="AQ91" s="56" t="s">
        <v>110</v>
      </c>
      <c r="AR91" s="56" t="s">
        <v>86</v>
      </c>
      <c r="AS91" s="56" t="s">
        <v>87</v>
      </c>
      <c r="AT91" s="56"/>
      <c r="AU91" s="62"/>
      <c r="AV91" s="62"/>
      <c r="AW91" s="60" t="s">
        <v>2271</v>
      </c>
      <c r="AX91" s="62"/>
      <c r="AY91" s="62"/>
      <c r="AZ91" s="62"/>
      <c r="BA91" s="62"/>
      <c r="BB91" s="65"/>
      <c r="BC91" s="65"/>
    </row>
    <row r="92">
      <c r="A92" s="33"/>
      <c r="B92" s="20">
        <v>78.0</v>
      </c>
      <c r="C92" s="20" t="str">
        <f t="shared" si="23"/>
        <v>SF-78</v>
      </c>
      <c r="D92" s="7" t="s">
        <v>3474</v>
      </c>
      <c r="E92" s="7" t="s">
        <v>3475</v>
      </c>
      <c r="F92" s="7" t="s">
        <v>3476</v>
      </c>
      <c r="G92" s="7" t="s">
        <v>3477</v>
      </c>
      <c r="H92" s="8">
        <v>2025.0</v>
      </c>
      <c r="I92" s="7" t="s">
        <v>2299</v>
      </c>
      <c r="J92" s="8">
        <v>1.0</v>
      </c>
      <c r="K92" s="7"/>
      <c r="L92" s="7"/>
      <c r="M92" s="8">
        <v>410.0</v>
      </c>
      <c r="N92" s="8">
        <v>416.0</v>
      </c>
      <c r="O92" s="8">
        <v>1.0</v>
      </c>
      <c r="P92" s="7" t="s">
        <v>3478</v>
      </c>
      <c r="Q92" s="9" t="s">
        <v>3479</v>
      </c>
      <c r="R92" s="7" t="s">
        <v>1932</v>
      </c>
      <c r="S92" s="7" t="s">
        <v>3480</v>
      </c>
      <c r="T92" s="7" t="s">
        <v>3481</v>
      </c>
      <c r="U92" s="7" t="s">
        <v>3482</v>
      </c>
      <c r="V92" s="7" t="s">
        <v>3483</v>
      </c>
      <c r="W92" s="7"/>
      <c r="X92" s="7"/>
      <c r="Y92" s="7"/>
      <c r="Z92" s="7"/>
      <c r="AA92" s="7"/>
      <c r="AB92" s="7"/>
      <c r="AC92" s="7" t="s">
        <v>3484</v>
      </c>
      <c r="AD92" s="7"/>
      <c r="AE92" s="7"/>
      <c r="AF92" s="7" t="s">
        <v>222</v>
      </c>
      <c r="AG92" s="7" t="s">
        <v>3485</v>
      </c>
      <c r="AH92" s="7" t="s">
        <v>3486</v>
      </c>
      <c r="AI92" s="7" t="s">
        <v>3487</v>
      </c>
      <c r="AJ92" s="7" t="s">
        <v>3488</v>
      </c>
      <c r="AK92" s="8">
        <v>209971.0</v>
      </c>
      <c r="AL92" s="7" t="s">
        <v>2314</v>
      </c>
      <c r="AM92" s="7" t="s">
        <v>3489</v>
      </c>
      <c r="AN92" s="7"/>
      <c r="AO92" s="7"/>
      <c r="AP92" s="7" t="s">
        <v>84</v>
      </c>
      <c r="AQ92" s="7" t="s">
        <v>2316</v>
      </c>
      <c r="AR92" s="7" t="s">
        <v>86</v>
      </c>
      <c r="AS92" s="7" t="s">
        <v>87</v>
      </c>
      <c r="AT92" s="7" t="s">
        <v>205</v>
      </c>
      <c r="AU92" s="7" t="s">
        <v>4</v>
      </c>
      <c r="AV92" s="7" t="s">
        <v>3490</v>
      </c>
      <c r="AW92" s="7" t="str">
        <f t="shared" ref="AW92:AW93" si="25">IF(COUNTIF($G$2:$G$271, G92) &gt; 1, "X", "")</f>
        <v/>
      </c>
      <c r="AX92" s="7"/>
      <c r="AY92" s="7"/>
      <c r="AZ92" s="20" t="s">
        <v>2220</v>
      </c>
      <c r="BA92" s="7"/>
      <c r="BB92" s="20"/>
      <c r="BC92" s="20"/>
    </row>
    <row r="93">
      <c r="A93" s="33"/>
      <c r="B93" s="22">
        <v>79.0</v>
      </c>
      <c r="C93" s="20" t="str">
        <f t="shared" si="23"/>
        <v>SF-79</v>
      </c>
      <c r="D93" s="7" t="s">
        <v>3491</v>
      </c>
      <c r="E93" s="7" t="s">
        <v>3492</v>
      </c>
      <c r="F93" s="8">
        <v>5.703066E10</v>
      </c>
      <c r="G93" s="7" t="s">
        <v>3493</v>
      </c>
      <c r="H93" s="8">
        <v>2026.0</v>
      </c>
      <c r="I93" s="7" t="s">
        <v>674</v>
      </c>
      <c r="J93" s="7" t="s">
        <v>3494</v>
      </c>
      <c r="K93" s="7"/>
      <c r="L93" s="7"/>
      <c r="M93" s="8">
        <v>3.0</v>
      </c>
      <c r="N93" s="8">
        <v>20.0</v>
      </c>
      <c r="O93" s="8">
        <v>0.0</v>
      </c>
      <c r="P93" s="7" t="s">
        <v>3495</v>
      </c>
      <c r="Q93" s="9" t="s">
        <v>3496</v>
      </c>
      <c r="R93" s="7" t="s">
        <v>3497</v>
      </c>
      <c r="S93" s="7" t="s">
        <v>3498</v>
      </c>
      <c r="T93" s="7" t="s">
        <v>3499</v>
      </c>
      <c r="U93" s="7" t="s">
        <v>3500</v>
      </c>
      <c r="V93" s="7" t="s">
        <v>3501</v>
      </c>
      <c r="W93" s="7"/>
      <c r="X93" s="7"/>
      <c r="Y93" s="7"/>
      <c r="Z93" s="7"/>
      <c r="AA93" s="7" t="s">
        <v>3502</v>
      </c>
      <c r="AB93" s="7" t="s">
        <v>3503</v>
      </c>
      <c r="AC93" s="7" t="s">
        <v>3504</v>
      </c>
      <c r="AD93" s="7" t="s">
        <v>3505</v>
      </c>
      <c r="AE93" s="7" t="s">
        <v>3506</v>
      </c>
      <c r="AF93" s="7" t="s">
        <v>175</v>
      </c>
      <c r="AG93" s="7"/>
      <c r="AH93" s="7" t="s">
        <v>3507</v>
      </c>
      <c r="AI93" s="7" t="s">
        <v>3508</v>
      </c>
      <c r="AJ93" s="7" t="s">
        <v>3509</v>
      </c>
      <c r="AK93" s="8">
        <v>337649.0</v>
      </c>
      <c r="AL93" s="8">
        <v>3029743.0</v>
      </c>
      <c r="AM93" s="7" t="s">
        <v>3510</v>
      </c>
      <c r="AN93" s="7"/>
      <c r="AO93" s="7"/>
      <c r="AP93" s="7" t="s">
        <v>84</v>
      </c>
      <c r="AQ93" s="7" t="s">
        <v>357</v>
      </c>
      <c r="AR93" s="7" t="s">
        <v>86</v>
      </c>
      <c r="AS93" s="7" t="s">
        <v>87</v>
      </c>
      <c r="AT93" s="7" t="s">
        <v>566</v>
      </c>
      <c r="AU93" s="7" t="s">
        <v>4</v>
      </c>
      <c r="AV93" s="7" t="s">
        <v>3511</v>
      </c>
      <c r="AW93" s="7" t="str">
        <f t="shared" si="25"/>
        <v/>
      </c>
      <c r="AX93" s="7"/>
      <c r="AY93" s="7"/>
      <c r="AZ93" s="20" t="s">
        <v>2220</v>
      </c>
      <c r="BA93" s="7"/>
      <c r="BB93" s="20"/>
      <c r="BC93" s="20"/>
    </row>
    <row r="94">
      <c r="A94" s="64">
        <v>103.0</v>
      </c>
      <c r="B94" s="62"/>
      <c r="C94" s="32"/>
      <c r="D94" s="56" t="s">
        <v>1941</v>
      </c>
      <c r="E94" s="56" t="s">
        <v>1942</v>
      </c>
      <c r="F94" s="56" t="s">
        <v>1943</v>
      </c>
      <c r="G94" s="56" t="s">
        <v>1944</v>
      </c>
      <c r="H94" s="57">
        <v>2024.0</v>
      </c>
      <c r="I94" s="56" t="s">
        <v>363</v>
      </c>
      <c r="J94" s="57">
        <v>12.0</v>
      </c>
      <c r="K94" s="56"/>
      <c r="L94" s="56"/>
      <c r="M94" s="57">
        <v>78562.0</v>
      </c>
      <c r="N94" s="57">
        <v>78571.0</v>
      </c>
      <c r="O94" s="57">
        <v>7.0</v>
      </c>
      <c r="P94" s="56" t="s">
        <v>1945</v>
      </c>
      <c r="Q94" s="58" t="s">
        <v>1946</v>
      </c>
      <c r="R94" s="56" t="s">
        <v>1947</v>
      </c>
      <c r="S94" s="56" t="s">
        <v>1948</v>
      </c>
      <c r="T94" s="56" t="s">
        <v>1949</v>
      </c>
      <c r="U94" s="56" t="s">
        <v>1950</v>
      </c>
      <c r="V94" s="56" t="s">
        <v>1951</v>
      </c>
      <c r="W94" s="56"/>
      <c r="X94" s="56"/>
      <c r="Y94" s="56"/>
      <c r="Z94" s="56"/>
      <c r="AA94" s="56"/>
      <c r="AB94" s="56"/>
      <c r="AC94" s="56" t="s">
        <v>1952</v>
      </c>
      <c r="AD94" s="56" t="s">
        <v>1953</v>
      </c>
      <c r="AE94" s="56"/>
      <c r="AF94" s="56" t="s">
        <v>144</v>
      </c>
      <c r="AG94" s="56"/>
      <c r="AH94" s="56"/>
      <c r="AI94" s="56"/>
      <c r="AJ94" s="56"/>
      <c r="AK94" s="56"/>
      <c r="AL94" s="57">
        <v>2.1693536E7</v>
      </c>
      <c r="AM94" s="56"/>
      <c r="AN94" s="56"/>
      <c r="AO94" s="56"/>
      <c r="AP94" s="56" t="s">
        <v>84</v>
      </c>
      <c r="AQ94" s="56" t="s">
        <v>363</v>
      </c>
      <c r="AR94" s="56" t="s">
        <v>128</v>
      </c>
      <c r="AS94" s="56" t="s">
        <v>87</v>
      </c>
      <c r="AT94" s="56" t="s">
        <v>111</v>
      </c>
      <c r="AU94" s="66" t="s">
        <v>4</v>
      </c>
      <c r="AV94" s="67" t="s">
        <v>776</v>
      </c>
      <c r="AW94" s="60" t="s">
        <v>2271</v>
      </c>
      <c r="AX94" s="66"/>
      <c r="AY94" s="66"/>
      <c r="AZ94" s="68"/>
      <c r="BA94" s="66"/>
      <c r="BB94" s="68"/>
      <c r="BC94" s="68"/>
    </row>
    <row r="95">
      <c r="A95" s="33"/>
      <c r="B95" s="20">
        <v>80.0</v>
      </c>
      <c r="C95" s="20" t="str">
        <f t="shared" ref="C95:C101" si="26">"SF-"&amp;B95</f>
        <v>SF-80</v>
      </c>
      <c r="D95" s="7" t="s">
        <v>3512</v>
      </c>
      <c r="E95" s="7" t="s">
        <v>3513</v>
      </c>
      <c r="F95" s="7" t="s">
        <v>3514</v>
      </c>
      <c r="G95" s="7" t="s">
        <v>3515</v>
      </c>
      <c r="H95" s="8">
        <v>2025.0</v>
      </c>
      <c r="I95" s="7" t="s">
        <v>632</v>
      </c>
      <c r="J95" s="7"/>
      <c r="K95" s="7"/>
      <c r="L95" s="7"/>
      <c r="M95" s="8">
        <v>986.0</v>
      </c>
      <c r="N95" s="8">
        <v>993.0</v>
      </c>
      <c r="O95" s="8">
        <v>0.0</v>
      </c>
      <c r="P95" s="7" t="s">
        <v>3516</v>
      </c>
      <c r="Q95" s="9" t="s">
        <v>3517</v>
      </c>
      <c r="R95" s="7" t="s">
        <v>3518</v>
      </c>
      <c r="S95" s="7" t="s">
        <v>3519</v>
      </c>
      <c r="T95" s="7" t="s">
        <v>3520</v>
      </c>
      <c r="U95" s="7" t="s">
        <v>3521</v>
      </c>
      <c r="V95" s="7" t="s">
        <v>3522</v>
      </c>
      <c r="W95" s="7"/>
      <c r="X95" s="7"/>
      <c r="Y95" s="7"/>
      <c r="Z95" s="7"/>
      <c r="AA95" s="7" t="s">
        <v>3523</v>
      </c>
      <c r="AB95" s="7" t="s">
        <v>3524</v>
      </c>
      <c r="AC95" s="7" t="s">
        <v>3525</v>
      </c>
      <c r="AD95" s="7" t="s">
        <v>3526</v>
      </c>
      <c r="AE95" s="7" t="s">
        <v>644</v>
      </c>
      <c r="AF95" s="7" t="s">
        <v>198</v>
      </c>
      <c r="AG95" s="7" t="s">
        <v>645</v>
      </c>
      <c r="AH95" s="7" t="s">
        <v>646</v>
      </c>
      <c r="AI95" s="7" t="s">
        <v>647</v>
      </c>
      <c r="AJ95" s="7" t="s">
        <v>648</v>
      </c>
      <c r="AK95" s="8">
        <v>216134.0</v>
      </c>
      <c r="AL95" s="7"/>
      <c r="AM95" s="7" t="s">
        <v>649</v>
      </c>
      <c r="AN95" s="7"/>
      <c r="AO95" s="7"/>
      <c r="AP95" s="7" t="s">
        <v>84</v>
      </c>
      <c r="AQ95" s="7" t="s">
        <v>650</v>
      </c>
      <c r="AR95" s="7" t="s">
        <v>86</v>
      </c>
      <c r="AS95" s="7" t="s">
        <v>87</v>
      </c>
      <c r="AT95" s="7" t="s">
        <v>205</v>
      </c>
      <c r="AU95" s="7" t="s">
        <v>4</v>
      </c>
      <c r="AV95" s="7" t="s">
        <v>3527</v>
      </c>
      <c r="AW95" s="7" t="str">
        <f t="shared" ref="AW95:AW101" si="27">IF(COUNTIF($G$2:$G$271, G95) &gt; 1, "X", "")</f>
        <v/>
      </c>
      <c r="AX95" s="7"/>
      <c r="AY95" s="20" t="s">
        <v>2220</v>
      </c>
      <c r="AZ95" s="20"/>
      <c r="BA95" s="7"/>
      <c r="BB95" s="20"/>
      <c r="BC95" s="20"/>
    </row>
    <row r="96">
      <c r="A96" s="33"/>
      <c r="B96" s="22">
        <v>81.0</v>
      </c>
      <c r="C96" s="20" t="str">
        <f t="shared" si="26"/>
        <v>SF-81</v>
      </c>
      <c r="D96" s="7" t="s">
        <v>3528</v>
      </c>
      <c r="E96" s="7" t="s">
        <v>3529</v>
      </c>
      <c r="F96" s="7" t="s">
        <v>3530</v>
      </c>
      <c r="G96" s="7" t="s">
        <v>3531</v>
      </c>
      <c r="H96" s="8">
        <v>2025.0</v>
      </c>
      <c r="I96" s="7" t="s">
        <v>363</v>
      </c>
      <c r="J96" s="8">
        <v>13.0</v>
      </c>
      <c r="K96" s="7"/>
      <c r="L96" s="7"/>
      <c r="M96" s="8">
        <v>37522.0</v>
      </c>
      <c r="N96" s="8">
        <v>37533.0</v>
      </c>
      <c r="O96" s="8">
        <v>0.0</v>
      </c>
      <c r="P96" s="7" t="s">
        <v>3532</v>
      </c>
      <c r="Q96" s="9" t="s">
        <v>3533</v>
      </c>
      <c r="R96" s="7" t="s">
        <v>3534</v>
      </c>
      <c r="S96" s="7" t="s">
        <v>3535</v>
      </c>
      <c r="T96" s="7" t="s">
        <v>3536</v>
      </c>
      <c r="U96" s="7" t="s">
        <v>3537</v>
      </c>
      <c r="V96" s="7" t="s">
        <v>3538</v>
      </c>
      <c r="W96" s="7"/>
      <c r="X96" s="7"/>
      <c r="Y96" s="7"/>
      <c r="Z96" s="7"/>
      <c r="AA96" s="7"/>
      <c r="AB96" s="7"/>
      <c r="AC96" s="7" t="s">
        <v>3539</v>
      </c>
      <c r="AD96" s="7" t="s">
        <v>3540</v>
      </c>
      <c r="AE96" s="7"/>
      <c r="AF96" s="7" t="s">
        <v>144</v>
      </c>
      <c r="AG96" s="7"/>
      <c r="AH96" s="7"/>
      <c r="AI96" s="7"/>
      <c r="AJ96" s="7"/>
      <c r="AK96" s="7"/>
      <c r="AL96" s="8">
        <v>2.1693536E7</v>
      </c>
      <c r="AM96" s="7"/>
      <c r="AN96" s="7"/>
      <c r="AO96" s="7"/>
      <c r="AP96" s="7" t="s">
        <v>84</v>
      </c>
      <c r="AQ96" s="7" t="s">
        <v>363</v>
      </c>
      <c r="AR96" s="7" t="s">
        <v>128</v>
      </c>
      <c r="AS96" s="7" t="s">
        <v>87</v>
      </c>
      <c r="AT96" s="7" t="s">
        <v>111</v>
      </c>
      <c r="AU96" s="7" t="s">
        <v>4</v>
      </c>
      <c r="AV96" s="7" t="s">
        <v>3541</v>
      </c>
      <c r="AW96" s="7" t="str">
        <f t="shared" si="27"/>
        <v/>
      </c>
      <c r="AX96" s="7"/>
      <c r="AY96" s="20" t="s">
        <v>2220</v>
      </c>
      <c r="AZ96" s="7"/>
      <c r="BA96" s="7"/>
      <c r="BB96" s="20"/>
      <c r="BC96" s="20"/>
    </row>
    <row r="97">
      <c r="A97" s="33"/>
      <c r="B97" s="20">
        <v>82.0</v>
      </c>
      <c r="C97" s="20" t="str">
        <f t="shared" si="26"/>
        <v>SF-82</v>
      </c>
      <c r="D97" s="7" t="s">
        <v>3307</v>
      </c>
      <c r="E97" s="7" t="s">
        <v>3308</v>
      </c>
      <c r="F97" s="7" t="s">
        <v>3309</v>
      </c>
      <c r="G97" s="7" t="s">
        <v>3310</v>
      </c>
      <c r="H97" s="8">
        <v>2026.0</v>
      </c>
      <c r="I97" s="7" t="s">
        <v>1571</v>
      </c>
      <c r="J97" s="8">
        <v>33.0</v>
      </c>
      <c r="K97" s="8">
        <v>1.0</v>
      </c>
      <c r="L97" s="8">
        <v>10.0</v>
      </c>
      <c r="M97" s="7"/>
      <c r="N97" s="7"/>
      <c r="O97" s="8">
        <v>0.0</v>
      </c>
      <c r="P97" s="7" t="s">
        <v>3311</v>
      </c>
      <c r="Q97" s="9" t="s">
        <v>3312</v>
      </c>
      <c r="R97" s="7" t="s">
        <v>3313</v>
      </c>
      <c r="S97" s="7" t="s">
        <v>3314</v>
      </c>
      <c r="T97" s="7" t="s">
        <v>3315</v>
      </c>
      <c r="U97" s="7" t="s">
        <v>3316</v>
      </c>
      <c r="V97" s="7" t="s">
        <v>3317</v>
      </c>
      <c r="W97" s="7"/>
      <c r="X97" s="7"/>
      <c r="Y97" s="7"/>
      <c r="Z97" s="7"/>
      <c r="AA97" s="7" t="s">
        <v>3318</v>
      </c>
      <c r="AB97" s="7" t="s">
        <v>3319</v>
      </c>
      <c r="AC97" s="7" t="s">
        <v>3320</v>
      </c>
      <c r="AD97" s="7" t="s">
        <v>3321</v>
      </c>
      <c r="AE97" s="7"/>
      <c r="AF97" s="7" t="s">
        <v>509</v>
      </c>
      <c r="AG97" s="7"/>
      <c r="AH97" s="7"/>
      <c r="AI97" s="7"/>
      <c r="AJ97" s="7"/>
      <c r="AK97" s="7"/>
      <c r="AL97" s="8">
        <v>9288910.0</v>
      </c>
      <c r="AM97" s="7"/>
      <c r="AN97" s="7" t="s">
        <v>1583</v>
      </c>
      <c r="AO97" s="7"/>
      <c r="AP97" s="7" t="s">
        <v>84</v>
      </c>
      <c r="AQ97" s="7" t="s">
        <v>1584</v>
      </c>
      <c r="AR97" s="7" t="s">
        <v>128</v>
      </c>
      <c r="AS97" s="7" t="s">
        <v>87</v>
      </c>
      <c r="AT97" s="7"/>
      <c r="AU97" s="7" t="s">
        <v>4</v>
      </c>
      <c r="AV97" s="7" t="s">
        <v>3322</v>
      </c>
      <c r="AW97" s="7" t="str">
        <f t="shared" si="27"/>
        <v>X</v>
      </c>
      <c r="AX97" s="7"/>
      <c r="AY97" s="20"/>
      <c r="AZ97" s="7"/>
      <c r="BA97" s="7"/>
      <c r="BB97" s="20"/>
      <c r="BC97" s="20"/>
    </row>
    <row r="98">
      <c r="A98" s="33"/>
      <c r="B98" s="20">
        <v>83.0</v>
      </c>
      <c r="C98" s="20" t="str">
        <f t="shared" si="26"/>
        <v>SF-83</v>
      </c>
      <c r="D98" s="7" t="s">
        <v>3542</v>
      </c>
      <c r="E98" s="7" t="s">
        <v>3543</v>
      </c>
      <c r="F98" s="7" t="s">
        <v>3544</v>
      </c>
      <c r="G98" s="7" t="s">
        <v>3545</v>
      </c>
      <c r="H98" s="8">
        <v>2026.0</v>
      </c>
      <c r="I98" s="7" t="s">
        <v>2340</v>
      </c>
      <c r="J98" s="8">
        <v>189.0</v>
      </c>
      <c r="K98" s="7"/>
      <c r="L98" s="7"/>
      <c r="M98" s="7"/>
      <c r="N98" s="7"/>
      <c r="O98" s="8">
        <v>0.0</v>
      </c>
      <c r="P98" s="7" t="s">
        <v>3546</v>
      </c>
      <c r="Q98" s="9" t="s">
        <v>3547</v>
      </c>
      <c r="R98" s="7" t="s">
        <v>3548</v>
      </c>
      <c r="S98" s="7" t="s">
        <v>3549</v>
      </c>
      <c r="T98" s="7" t="s">
        <v>3550</v>
      </c>
      <c r="U98" s="7" t="s">
        <v>3551</v>
      </c>
      <c r="V98" s="7" t="s">
        <v>3552</v>
      </c>
      <c r="W98" s="7"/>
      <c r="X98" s="7"/>
      <c r="Y98" s="7"/>
      <c r="Z98" s="7"/>
      <c r="AA98" s="7"/>
      <c r="AB98" s="7"/>
      <c r="AC98" s="7" t="s">
        <v>3553</v>
      </c>
      <c r="AD98" s="7" t="s">
        <v>3554</v>
      </c>
      <c r="AE98" s="7"/>
      <c r="AF98" s="7" t="s">
        <v>1027</v>
      </c>
      <c r="AG98" s="7"/>
      <c r="AH98" s="7"/>
      <c r="AI98" s="7"/>
      <c r="AJ98" s="7"/>
      <c r="AK98" s="7"/>
      <c r="AL98" s="8">
        <v>9505849.0</v>
      </c>
      <c r="AM98" s="7"/>
      <c r="AN98" s="7" t="s">
        <v>2352</v>
      </c>
      <c r="AO98" s="7"/>
      <c r="AP98" s="7" t="s">
        <v>84</v>
      </c>
      <c r="AQ98" s="7" t="s">
        <v>2353</v>
      </c>
      <c r="AR98" s="7" t="s">
        <v>128</v>
      </c>
      <c r="AS98" s="7" t="s">
        <v>87</v>
      </c>
      <c r="AT98" s="7"/>
      <c r="AU98" s="7" t="s">
        <v>4</v>
      </c>
      <c r="AV98" s="7" t="s">
        <v>3555</v>
      </c>
      <c r="AW98" s="7" t="str">
        <f t="shared" si="27"/>
        <v/>
      </c>
      <c r="AX98" s="7"/>
      <c r="AY98" s="20" t="s">
        <v>2220</v>
      </c>
      <c r="AZ98" s="7"/>
      <c r="BA98" s="7"/>
      <c r="BB98" s="20"/>
      <c r="BC98" s="20"/>
    </row>
    <row r="99">
      <c r="A99" s="33"/>
      <c r="B99" s="20">
        <v>84.0</v>
      </c>
      <c r="C99" s="20" t="str">
        <f t="shared" si="26"/>
        <v>SF-84</v>
      </c>
      <c r="D99" s="7" t="s">
        <v>2617</v>
      </c>
      <c r="E99" s="7" t="s">
        <v>2618</v>
      </c>
      <c r="F99" s="7" t="s">
        <v>2619</v>
      </c>
      <c r="G99" s="7" t="s">
        <v>2620</v>
      </c>
      <c r="H99" s="8">
        <v>2026.0</v>
      </c>
      <c r="I99" s="7" t="s">
        <v>2621</v>
      </c>
      <c r="J99" s="8">
        <v>17.0</v>
      </c>
      <c r="K99" s="8">
        <v>1.0</v>
      </c>
      <c r="L99" s="8">
        <v>73.0</v>
      </c>
      <c r="M99" s="7"/>
      <c r="N99" s="7"/>
      <c r="O99" s="8">
        <v>0.0</v>
      </c>
      <c r="P99" s="7" t="s">
        <v>2622</v>
      </c>
      <c r="Q99" s="9" t="s">
        <v>2623</v>
      </c>
      <c r="R99" s="7" t="s">
        <v>2624</v>
      </c>
      <c r="S99" s="7" t="s">
        <v>2625</v>
      </c>
      <c r="T99" s="7" t="s">
        <v>2626</v>
      </c>
      <c r="U99" s="7" t="s">
        <v>2627</v>
      </c>
      <c r="V99" s="7" t="s">
        <v>2628</v>
      </c>
      <c r="W99" s="7"/>
      <c r="X99" s="7"/>
      <c r="Y99" s="7"/>
      <c r="Z99" s="7"/>
      <c r="AA99" s="7"/>
      <c r="AB99" s="7"/>
      <c r="AC99" s="7" t="s">
        <v>2629</v>
      </c>
      <c r="AD99" s="7" t="s">
        <v>2630</v>
      </c>
      <c r="AE99" s="7"/>
      <c r="AF99" s="7" t="s">
        <v>2371</v>
      </c>
      <c r="AG99" s="7"/>
      <c r="AH99" s="7"/>
      <c r="AI99" s="7"/>
      <c r="AJ99" s="7"/>
      <c r="AK99" s="7"/>
      <c r="AL99" s="8">
        <v>2.0782489E7</v>
      </c>
      <c r="AM99" s="7"/>
      <c r="AN99" s="7"/>
      <c r="AO99" s="7"/>
      <c r="AP99" s="7" t="s">
        <v>84</v>
      </c>
      <c r="AQ99" s="7" t="s">
        <v>2631</v>
      </c>
      <c r="AR99" s="7" t="s">
        <v>433</v>
      </c>
      <c r="AS99" s="7" t="s">
        <v>87</v>
      </c>
      <c r="AT99" s="7" t="s">
        <v>111</v>
      </c>
      <c r="AU99" s="7" t="s">
        <v>4</v>
      </c>
      <c r="AV99" s="7" t="s">
        <v>2632</v>
      </c>
      <c r="AW99" s="7" t="str">
        <f t="shared" si="27"/>
        <v>X</v>
      </c>
      <c r="AX99" s="7"/>
      <c r="AY99" s="20"/>
      <c r="AZ99" s="7"/>
      <c r="BA99" s="7"/>
      <c r="BB99" s="20"/>
      <c r="BC99" s="20"/>
    </row>
    <row r="100">
      <c r="A100" s="33"/>
      <c r="B100" s="22">
        <v>85.0</v>
      </c>
      <c r="C100" s="20" t="str">
        <f t="shared" si="26"/>
        <v>SF-85</v>
      </c>
      <c r="D100" s="7" t="s">
        <v>3323</v>
      </c>
      <c r="E100" s="7" t="s">
        <v>3324</v>
      </c>
      <c r="F100" s="7" t="s">
        <v>3325</v>
      </c>
      <c r="G100" s="7" t="s">
        <v>3326</v>
      </c>
      <c r="H100" s="8">
        <v>2026.0</v>
      </c>
      <c r="I100" s="7" t="s">
        <v>2340</v>
      </c>
      <c r="J100" s="8">
        <v>190.0</v>
      </c>
      <c r="K100" s="7"/>
      <c r="L100" s="8">
        <v>107960.0</v>
      </c>
      <c r="M100" s="7"/>
      <c r="N100" s="7"/>
      <c r="O100" s="8">
        <v>0.0</v>
      </c>
      <c r="P100" s="7" t="s">
        <v>3327</v>
      </c>
      <c r="Q100" s="9" t="s">
        <v>3328</v>
      </c>
      <c r="R100" s="7" t="s">
        <v>3329</v>
      </c>
      <c r="S100" s="7" t="s">
        <v>3330</v>
      </c>
      <c r="T100" s="7" t="s">
        <v>3331</v>
      </c>
      <c r="U100" s="7" t="s">
        <v>3332</v>
      </c>
      <c r="V100" s="7" t="s">
        <v>3333</v>
      </c>
      <c r="W100" s="7"/>
      <c r="X100" s="7"/>
      <c r="Y100" s="7"/>
      <c r="Z100" s="7"/>
      <c r="AA100" s="7" t="s">
        <v>3334</v>
      </c>
      <c r="AB100" s="7" t="s">
        <v>3335</v>
      </c>
      <c r="AC100" s="7" t="s">
        <v>3336</v>
      </c>
      <c r="AD100" s="7" t="s">
        <v>3337</v>
      </c>
      <c r="AE100" s="7"/>
      <c r="AF100" s="7" t="s">
        <v>1027</v>
      </c>
      <c r="AG100" s="7"/>
      <c r="AH100" s="7"/>
      <c r="AI100" s="7"/>
      <c r="AJ100" s="7"/>
      <c r="AK100" s="7"/>
      <c r="AL100" s="8">
        <v>9505849.0</v>
      </c>
      <c r="AM100" s="7"/>
      <c r="AN100" s="7" t="s">
        <v>2352</v>
      </c>
      <c r="AO100" s="7"/>
      <c r="AP100" s="7" t="s">
        <v>84</v>
      </c>
      <c r="AQ100" s="7" t="s">
        <v>2353</v>
      </c>
      <c r="AR100" s="7" t="s">
        <v>433</v>
      </c>
      <c r="AS100" s="7" t="s">
        <v>87</v>
      </c>
      <c r="AT100" s="7"/>
      <c r="AU100" s="7" t="s">
        <v>4</v>
      </c>
      <c r="AV100" s="7" t="s">
        <v>3338</v>
      </c>
      <c r="AW100" s="7" t="str">
        <f t="shared" si="27"/>
        <v>X</v>
      </c>
      <c r="AX100" s="7"/>
      <c r="AY100" s="20"/>
      <c r="AZ100" s="7"/>
      <c r="BA100" s="7"/>
      <c r="BB100" s="20"/>
      <c r="BC100" s="20"/>
    </row>
    <row r="101">
      <c r="A101" s="33"/>
      <c r="B101" s="20">
        <v>86.0</v>
      </c>
      <c r="C101" s="20" t="str">
        <f t="shared" si="26"/>
        <v>SF-86</v>
      </c>
      <c r="D101" s="7" t="s">
        <v>3512</v>
      </c>
      <c r="E101" s="7" t="s">
        <v>3513</v>
      </c>
      <c r="F101" s="7" t="s">
        <v>3514</v>
      </c>
      <c r="G101" s="7" t="s">
        <v>3556</v>
      </c>
      <c r="H101" s="8">
        <v>2025.0</v>
      </c>
      <c r="I101" s="7" t="s">
        <v>632</v>
      </c>
      <c r="J101" s="7"/>
      <c r="K101" s="7"/>
      <c r="L101" s="7"/>
      <c r="M101" s="8">
        <v>994.0</v>
      </c>
      <c r="N101" s="8">
        <v>1003.0</v>
      </c>
      <c r="O101" s="8">
        <v>0.0</v>
      </c>
      <c r="P101" s="7" t="s">
        <v>3557</v>
      </c>
      <c r="Q101" s="9" t="s">
        <v>3558</v>
      </c>
      <c r="R101" s="7" t="s">
        <v>3518</v>
      </c>
      <c r="S101" s="7" t="s">
        <v>3519</v>
      </c>
      <c r="T101" s="7" t="s">
        <v>3559</v>
      </c>
      <c r="U101" s="7" t="s">
        <v>3560</v>
      </c>
      <c r="V101" s="7" t="s">
        <v>3561</v>
      </c>
      <c r="W101" s="7"/>
      <c r="X101" s="7"/>
      <c r="Y101" s="7"/>
      <c r="Z101" s="7"/>
      <c r="AA101" s="7" t="s">
        <v>3523</v>
      </c>
      <c r="AB101" s="7" t="s">
        <v>3562</v>
      </c>
      <c r="AC101" s="7" t="s">
        <v>3563</v>
      </c>
      <c r="AD101" s="7" t="s">
        <v>3526</v>
      </c>
      <c r="AE101" s="7" t="s">
        <v>644</v>
      </c>
      <c r="AF101" s="7" t="s">
        <v>198</v>
      </c>
      <c r="AG101" s="7" t="s">
        <v>645</v>
      </c>
      <c r="AH101" s="7" t="s">
        <v>646</v>
      </c>
      <c r="AI101" s="7" t="s">
        <v>647</v>
      </c>
      <c r="AJ101" s="7" t="s">
        <v>648</v>
      </c>
      <c r="AK101" s="8">
        <v>216134.0</v>
      </c>
      <c r="AL101" s="7"/>
      <c r="AM101" s="7" t="s">
        <v>649</v>
      </c>
      <c r="AN101" s="7"/>
      <c r="AO101" s="7"/>
      <c r="AP101" s="7" t="s">
        <v>84</v>
      </c>
      <c r="AQ101" s="7" t="s">
        <v>650</v>
      </c>
      <c r="AR101" s="7" t="s">
        <v>86</v>
      </c>
      <c r="AS101" s="7" t="s">
        <v>87</v>
      </c>
      <c r="AT101" s="7" t="s">
        <v>205</v>
      </c>
      <c r="AU101" s="7" t="s">
        <v>4</v>
      </c>
      <c r="AV101" s="7" t="s">
        <v>3564</v>
      </c>
      <c r="AW101" s="7" t="str">
        <f t="shared" si="27"/>
        <v/>
      </c>
      <c r="AX101" s="7"/>
      <c r="AY101" s="20" t="s">
        <v>2220</v>
      </c>
      <c r="AZ101" s="7"/>
      <c r="BA101" s="7"/>
      <c r="BB101" s="20"/>
      <c r="BC101" s="20"/>
    </row>
    <row r="102">
      <c r="A102" s="64">
        <v>114.0</v>
      </c>
      <c r="B102" s="62"/>
      <c r="C102" s="20"/>
      <c r="D102" s="56" t="s">
        <v>2133</v>
      </c>
      <c r="E102" s="56" t="s">
        <v>2134</v>
      </c>
      <c r="F102" s="56" t="s">
        <v>2135</v>
      </c>
      <c r="G102" s="56" t="s">
        <v>2136</v>
      </c>
      <c r="H102" s="57">
        <v>2024.0</v>
      </c>
      <c r="I102" s="56" t="s">
        <v>1743</v>
      </c>
      <c r="J102" s="56"/>
      <c r="K102" s="56"/>
      <c r="L102" s="56"/>
      <c r="M102" s="57">
        <v>100.0</v>
      </c>
      <c r="N102" s="57">
        <v>109.0</v>
      </c>
      <c r="O102" s="57">
        <v>19.0</v>
      </c>
      <c r="P102" s="56" t="s">
        <v>2137</v>
      </c>
      <c r="Q102" s="58" t="s">
        <v>2138</v>
      </c>
      <c r="R102" s="56" t="s">
        <v>2139</v>
      </c>
      <c r="S102" s="56" t="s">
        <v>2140</v>
      </c>
      <c r="T102" s="56" t="s">
        <v>2141</v>
      </c>
      <c r="U102" s="56" t="s">
        <v>2142</v>
      </c>
      <c r="V102" s="56" t="s">
        <v>2143</v>
      </c>
      <c r="W102" s="56"/>
      <c r="X102" s="56"/>
      <c r="Y102" s="56"/>
      <c r="Z102" s="56"/>
      <c r="AA102" s="56"/>
      <c r="AB102" s="56"/>
      <c r="AC102" s="56" t="s">
        <v>2144</v>
      </c>
      <c r="AD102" s="56"/>
      <c r="AE102" s="56"/>
      <c r="AF102" s="56" t="s">
        <v>222</v>
      </c>
      <c r="AG102" s="56"/>
      <c r="AH102" s="56" t="s">
        <v>1746</v>
      </c>
      <c r="AI102" s="56" t="s">
        <v>1747</v>
      </c>
      <c r="AJ102" s="56" t="s">
        <v>1748</v>
      </c>
      <c r="AK102" s="57">
        <v>200316.0</v>
      </c>
      <c r="AL102" s="56"/>
      <c r="AM102" s="56" t="s">
        <v>1749</v>
      </c>
      <c r="AN102" s="56"/>
      <c r="AO102" s="56"/>
      <c r="AP102" s="56" t="s">
        <v>84</v>
      </c>
      <c r="AQ102" s="56" t="s">
        <v>1750</v>
      </c>
      <c r="AR102" s="56" t="s">
        <v>86</v>
      </c>
      <c r="AS102" s="56" t="s">
        <v>87</v>
      </c>
      <c r="AT102" s="56"/>
      <c r="AU102" s="56" t="s">
        <v>4</v>
      </c>
      <c r="AV102" s="61" t="s">
        <v>845</v>
      </c>
      <c r="AW102" s="60" t="s">
        <v>2271</v>
      </c>
      <c r="AX102" s="56"/>
      <c r="AY102" s="56"/>
      <c r="AZ102" s="60"/>
      <c r="BA102" s="56"/>
      <c r="BB102" s="60"/>
      <c r="BC102" s="60"/>
    </row>
    <row r="103">
      <c r="A103" s="33"/>
      <c r="B103" s="20">
        <v>87.0</v>
      </c>
      <c r="C103" s="20" t="str">
        <f t="shared" ref="C103:C121" si="28">"SF-"&amp;B103</f>
        <v>SF-87</v>
      </c>
      <c r="D103" s="7" t="s">
        <v>3565</v>
      </c>
      <c r="E103" s="7" t="s">
        <v>3566</v>
      </c>
      <c r="F103" s="7" t="s">
        <v>3567</v>
      </c>
      <c r="G103" s="7" t="s">
        <v>3568</v>
      </c>
      <c r="H103" s="8">
        <v>2025.0</v>
      </c>
      <c r="I103" s="7" t="s">
        <v>1590</v>
      </c>
      <c r="J103" s="8">
        <v>35.0</v>
      </c>
      <c r="K103" s="8">
        <v>1.0</v>
      </c>
      <c r="L103" s="8">
        <v>23.0</v>
      </c>
      <c r="M103" s="7"/>
      <c r="N103" s="7"/>
      <c r="O103" s="8">
        <v>3.0</v>
      </c>
      <c r="P103" s="7" t="s">
        <v>3569</v>
      </c>
      <c r="Q103" s="9" t="s">
        <v>3570</v>
      </c>
      <c r="R103" s="7" t="s">
        <v>3571</v>
      </c>
      <c r="S103" s="7" t="s">
        <v>3572</v>
      </c>
      <c r="T103" s="7" t="s">
        <v>3573</v>
      </c>
      <c r="U103" s="7" t="s">
        <v>3574</v>
      </c>
      <c r="V103" s="7" t="s">
        <v>3575</v>
      </c>
      <c r="W103" s="7"/>
      <c r="X103" s="7"/>
      <c r="Y103" s="7"/>
      <c r="Z103" s="7"/>
      <c r="AA103" s="7"/>
      <c r="AB103" s="7"/>
      <c r="AC103" s="7" t="s">
        <v>3576</v>
      </c>
      <c r="AD103" s="7" t="s">
        <v>3577</v>
      </c>
      <c r="AE103" s="7"/>
      <c r="AF103" s="7" t="s">
        <v>222</v>
      </c>
      <c r="AG103" s="7"/>
      <c r="AH103" s="7"/>
      <c r="AI103" s="7"/>
      <c r="AJ103" s="7"/>
      <c r="AK103" s="7"/>
      <c r="AL103" s="7" t="s">
        <v>1600</v>
      </c>
      <c r="AM103" s="7"/>
      <c r="AN103" s="7" t="s">
        <v>1601</v>
      </c>
      <c r="AO103" s="7"/>
      <c r="AP103" s="7" t="s">
        <v>84</v>
      </c>
      <c r="AQ103" s="7" t="s">
        <v>1602</v>
      </c>
      <c r="AR103" s="7" t="s">
        <v>128</v>
      </c>
      <c r="AS103" s="7" t="s">
        <v>87</v>
      </c>
      <c r="AT103" s="7" t="s">
        <v>129</v>
      </c>
      <c r="AU103" s="7" t="s">
        <v>4</v>
      </c>
      <c r="AV103" s="7" t="s">
        <v>3578</v>
      </c>
      <c r="AW103" s="7" t="str">
        <f t="shared" ref="AW103:AW121" si="29">IF(COUNTIF($G$2:$G$271, G103) &gt; 1, "X", "")</f>
        <v/>
      </c>
      <c r="AX103" s="7"/>
      <c r="AY103" s="20" t="s">
        <v>2220</v>
      </c>
      <c r="AZ103" s="20"/>
      <c r="BA103" s="7"/>
      <c r="BB103" s="20"/>
      <c r="BC103" s="20"/>
    </row>
    <row r="104">
      <c r="A104" s="33"/>
      <c r="B104" s="22">
        <v>88.0</v>
      </c>
      <c r="C104" s="20" t="str">
        <f t="shared" si="28"/>
        <v>SF-88</v>
      </c>
      <c r="D104" s="7" t="s">
        <v>3579</v>
      </c>
      <c r="E104" s="7" t="s">
        <v>3580</v>
      </c>
      <c r="F104" s="7" t="s">
        <v>3581</v>
      </c>
      <c r="G104" s="7" t="s">
        <v>3582</v>
      </c>
      <c r="H104" s="8">
        <v>2025.0</v>
      </c>
      <c r="I104" s="7" t="s">
        <v>3583</v>
      </c>
      <c r="J104" s="8">
        <v>55.0</v>
      </c>
      <c r="K104" s="8">
        <v>2.0</v>
      </c>
      <c r="L104" s="8">
        <v>211.0</v>
      </c>
      <c r="M104" s="7"/>
      <c r="N104" s="7"/>
      <c r="O104" s="8">
        <v>1.0</v>
      </c>
      <c r="P104" s="7" t="s">
        <v>3584</v>
      </c>
      <c r="Q104" s="9" t="s">
        <v>3585</v>
      </c>
      <c r="R104" s="7" t="s">
        <v>3586</v>
      </c>
      <c r="S104" s="7" t="s">
        <v>3587</v>
      </c>
      <c r="T104" s="7" t="s">
        <v>3588</v>
      </c>
      <c r="U104" s="7" t="s">
        <v>3589</v>
      </c>
      <c r="V104" s="7" t="s">
        <v>3590</v>
      </c>
      <c r="W104" s="7"/>
      <c r="X104" s="7"/>
      <c r="Y104" s="7"/>
      <c r="Z104" s="7"/>
      <c r="AA104" s="7" t="s">
        <v>3591</v>
      </c>
      <c r="AB104" s="7" t="s">
        <v>3592</v>
      </c>
      <c r="AC104" s="7" t="s">
        <v>3593</v>
      </c>
      <c r="AD104" s="7" t="s">
        <v>3594</v>
      </c>
      <c r="AE104" s="7"/>
      <c r="AF104" s="7" t="s">
        <v>509</v>
      </c>
      <c r="AG104" s="7"/>
      <c r="AH104" s="7"/>
      <c r="AI104" s="7"/>
      <c r="AJ104" s="7"/>
      <c r="AK104" s="7"/>
      <c r="AL104" s="7" t="s">
        <v>3595</v>
      </c>
      <c r="AM104" s="7"/>
      <c r="AN104" s="7" t="s">
        <v>3596</v>
      </c>
      <c r="AO104" s="7"/>
      <c r="AP104" s="7" t="s">
        <v>84</v>
      </c>
      <c r="AQ104" s="7" t="s">
        <v>3597</v>
      </c>
      <c r="AR104" s="7" t="s">
        <v>128</v>
      </c>
      <c r="AS104" s="7" t="s">
        <v>87</v>
      </c>
      <c r="AT104" s="7"/>
      <c r="AU104" s="7" t="s">
        <v>4</v>
      </c>
      <c r="AV104" s="7" t="s">
        <v>3598</v>
      </c>
      <c r="AW104" s="7" t="str">
        <f t="shared" si="29"/>
        <v/>
      </c>
      <c r="AX104" s="7"/>
      <c r="AY104" s="20" t="s">
        <v>2220</v>
      </c>
      <c r="AZ104" s="20"/>
      <c r="BA104" s="7"/>
      <c r="BB104" s="20"/>
      <c r="BC104" s="20"/>
    </row>
    <row r="105">
      <c r="A105" s="33"/>
      <c r="B105" s="20">
        <v>89.0</v>
      </c>
      <c r="C105" s="20" t="str">
        <f t="shared" si="28"/>
        <v>SF-89</v>
      </c>
      <c r="D105" s="7" t="s">
        <v>3599</v>
      </c>
      <c r="E105" s="7" t="s">
        <v>3600</v>
      </c>
      <c r="F105" s="7" t="s">
        <v>3601</v>
      </c>
      <c r="G105" s="7" t="s">
        <v>3602</v>
      </c>
      <c r="H105" s="8">
        <v>2025.0</v>
      </c>
      <c r="I105" s="7" t="s">
        <v>3603</v>
      </c>
      <c r="J105" s="7"/>
      <c r="K105" s="7"/>
      <c r="L105" s="7"/>
      <c r="M105" s="8">
        <v>644.0</v>
      </c>
      <c r="N105" s="8">
        <v>655.0</v>
      </c>
      <c r="O105" s="8">
        <v>0.0</v>
      </c>
      <c r="P105" s="7" t="s">
        <v>3604</v>
      </c>
      <c r="Q105" s="9" t="s">
        <v>3605</v>
      </c>
      <c r="R105" s="7" t="s">
        <v>3606</v>
      </c>
      <c r="S105" s="7" t="s">
        <v>3607</v>
      </c>
      <c r="T105" s="7" t="s">
        <v>3608</v>
      </c>
      <c r="U105" s="7" t="s">
        <v>3609</v>
      </c>
      <c r="V105" s="7" t="s">
        <v>3610</v>
      </c>
      <c r="W105" s="7"/>
      <c r="X105" s="7"/>
      <c r="Y105" s="7"/>
      <c r="Z105" s="7"/>
      <c r="AA105" s="7"/>
      <c r="AB105" s="7"/>
      <c r="AC105" s="7" t="s">
        <v>3611</v>
      </c>
      <c r="AD105" s="7"/>
      <c r="AE105" s="7"/>
      <c r="AF105" s="7" t="s">
        <v>144</v>
      </c>
      <c r="AG105" s="7" t="s">
        <v>3612</v>
      </c>
      <c r="AH105" s="7" t="s">
        <v>3613</v>
      </c>
      <c r="AI105" s="7" t="s">
        <v>3614</v>
      </c>
      <c r="AJ105" s="7" t="s">
        <v>3615</v>
      </c>
      <c r="AK105" s="8">
        <v>214372.0</v>
      </c>
      <c r="AL105" s="7"/>
      <c r="AM105" s="7" t="s">
        <v>3616</v>
      </c>
      <c r="AN105" s="7"/>
      <c r="AO105" s="7"/>
      <c r="AP105" s="7" t="s">
        <v>84</v>
      </c>
      <c r="AQ105" s="7" t="s">
        <v>901</v>
      </c>
      <c r="AR105" s="7" t="s">
        <v>86</v>
      </c>
      <c r="AS105" s="7" t="s">
        <v>87</v>
      </c>
      <c r="AT105" s="7"/>
      <c r="AU105" s="7" t="s">
        <v>4</v>
      </c>
      <c r="AV105" s="7" t="s">
        <v>3617</v>
      </c>
      <c r="AW105" s="7" t="str">
        <f t="shared" si="29"/>
        <v/>
      </c>
      <c r="AX105" s="7"/>
      <c r="AY105" s="20" t="s">
        <v>2220</v>
      </c>
      <c r="AZ105" s="20"/>
      <c r="BA105" s="7"/>
      <c r="BB105" s="20"/>
      <c r="BC105" s="20"/>
    </row>
    <row r="106">
      <c r="A106" s="33"/>
      <c r="B106" s="35">
        <v>90.0</v>
      </c>
      <c r="C106" s="20" t="str">
        <f t="shared" si="28"/>
        <v>SF-90</v>
      </c>
      <c r="D106" s="7" t="s">
        <v>3618</v>
      </c>
      <c r="E106" s="7" t="s">
        <v>3619</v>
      </c>
      <c r="F106" s="8">
        <v>6.01947657E10</v>
      </c>
      <c r="G106" s="7" t="s">
        <v>3620</v>
      </c>
      <c r="H106" s="8">
        <v>2026.0</v>
      </c>
      <c r="I106" s="7" t="s">
        <v>759</v>
      </c>
      <c r="J106" s="7" t="s">
        <v>760</v>
      </c>
      <c r="K106" s="7"/>
      <c r="L106" s="7"/>
      <c r="M106" s="8">
        <v>290.0</v>
      </c>
      <c r="N106" s="8">
        <v>309.0</v>
      </c>
      <c r="O106" s="8">
        <v>0.0</v>
      </c>
      <c r="P106" s="7" t="s">
        <v>3621</v>
      </c>
      <c r="Q106" s="9" t="s">
        <v>3622</v>
      </c>
      <c r="R106" s="7" t="s">
        <v>3623</v>
      </c>
      <c r="S106" s="7" t="s">
        <v>3624</v>
      </c>
      <c r="T106" s="7" t="s">
        <v>3625</v>
      </c>
      <c r="U106" s="7" t="s">
        <v>3626</v>
      </c>
      <c r="V106" s="7" t="s">
        <v>3627</v>
      </c>
      <c r="W106" s="7"/>
      <c r="X106" s="7"/>
      <c r="Y106" s="7"/>
      <c r="Z106" s="7"/>
      <c r="AA106" s="7"/>
      <c r="AB106" s="7"/>
      <c r="AC106" s="7" t="s">
        <v>3628</v>
      </c>
      <c r="AD106" s="7" t="s">
        <v>3629</v>
      </c>
      <c r="AE106" s="7" t="s">
        <v>770</v>
      </c>
      <c r="AF106" s="7" t="s">
        <v>175</v>
      </c>
      <c r="AG106" s="7"/>
      <c r="AH106" s="7" t="s">
        <v>771</v>
      </c>
      <c r="AI106" s="7" t="s">
        <v>772</v>
      </c>
      <c r="AJ106" s="7" t="s">
        <v>773</v>
      </c>
      <c r="AK106" s="8">
        <v>341289.0</v>
      </c>
      <c r="AL106" s="8">
        <v>2.367337E7</v>
      </c>
      <c r="AM106" s="7" t="s">
        <v>774</v>
      </c>
      <c r="AN106" s="7"/>
      <c r="AO106" s="7"/>
      <c r="AP106" s="7" t="s">
        <v>84</v>
      </c>
      <c r="AQ106" s="7" t="s">
        <v>775</v>
      </c>
      <c r="AR106" s="7" t="s">
        <v>86</v>
      </c>
      <c r="AS106" s="7" t="s">
        <v>87</v>
      </c>
      <c r="AT106" s="7" t="s">
        <v>266</v>
      </c>
      <c r="AU106" s="7" t="s">
        <v>4</v>
      </c>
      <c r="AV106" s="7" t="s">
        <v>3630</v>
      </c>
      <c r="AW106" s="7" t="str">
        <f t="shared" si="29"/>
        <v/>
      </c>
      <c r="AX106" s="7"/>
      <c r="AY106" s="20" t="s">
        <v>2220</v>
      </c>
      <c r="AZ106" s="20"/>
      <c r="BA106" s="7"/>
      <c r="BB106" s="20"/>
      <c r="BC106" s="20"/>
    </row>
    <row r="107">
      <c r="A107" s="33"/>
      <c r="B107" s="35">
        <v>91.0</v>
      </c>
      <c r="C107" s="20" t="str">
        <f t="shared" si="28"/>
        <v>SF-91</v>
      </c>
      <c r="D107" s="7" t="s">
        <v>2572</v>
      </c>
      <c r="E107" s="7" t="s">
        <v>2573</v>
      </c>
      <c r="F107" s="7" t="s">
        <v>2574</v>
      </c>
      <c r="G107" s="7" t="s">
        <v>2575</v>
      </c>
      <c r="H107" s="8">
        <v>2025.0</v>
      </c>
      <c r="I107" s="7" t="s">
        <v>632</v>
      </c>
      <c r="J107" s="7"/>
      <c r="K107" s="7"/>
      <c r="L107" s="7"/>
      <c r="M107" s="8">
        <v>1045.0</v>
      </c>
      <c r="N107" s="8">
        <v>1055.0</v>
      </c>
      <c r="O107" s="8">
        <v>0.0</v>
      </c>
      <c r="P107" s="7" t="s">
        <v>2576</v>
      </c>
      <c r="Q107" s="9" t="s">
        <v>2577</v>
      </c>
      <c r="R107" s="7" t="s">
        <v>2578</v>
      </c>
      <c r="S107" s="7" t="s">
        <v>2579</v>
      </c>
      <c r="T107" s="7" t="s">
        <v>2580</v>
      </c>
      <c r="U107" s="7" t="s">
        <v>2581</v>
      </c>
      <c r="V107" s="7" t="s">
        <v>2582</v>
      </c>
      <c r="W107" s="7"/>
      <c r="X107" s="7"/>
      <c r="Y107" s="7"/>
      <c r="Z107" s="7"/>
      <c r="AA107" s="7"/>
      <c r="AB107" s="7"/>
      <c r="AC107" s="7" t="s">
        <v>2583</v>
      </c>
      <c r="AD107" s="7" t="s">
        <v>2584</v>
      </c>
      <c r="AE107" s="7" t="s">
        <v>644</v>
      </c>
      <c r="AF107" s="7" t="s">
        <v>198</v>
      </c>
      <c r="AG107" s="7" t="s">
        <v>645</v>
      </c>
      <c r="AH107" s="7" t="s">
        <v>646</v>
      </c>
      <c r="AI107" s="7" t="s">
        <v>647</v>
      </c>
      <c r="AJ107" s="7" t="s">
        <v>648</v>
      </c>
      <c r="AK107" s="8">
        <v>216134.0</v>
      </c>
      <c r="AL107" s="7"/>
      <c r="AM107" s="7" t="s">
        <v>649</v>
      </c>
      <c r="AN107" s="7"/>
      <c r="AO107" s="7"/>
      <c r="AP107" s="7" t="s">
        <v>84</v>
      </c>
      <c r="AQ107" s="7" t="s">
        <v>650</v>
      </c>
      <c r="AR107" s="7" t="s">
        <v>86</v>
      </c>
      <c r="AS107" s="7" t="s">
        <v>87</v>
      </c>
      <c r="AT107" s="7" t="s">
        <v>205</v>
      </c>
      <c r="AU107" s="7" t="s">
        <v>4</v>
      </c>
      <c r="AV107" s="7" t="s">
        <v>2585</v>
      </c>
      <c r="AW107" s="7" t="str">
        <f t="shared" si="29"/>
        <v>X</v>
      </c>
      <c r="AX107" s="7"/>
      <c r="AY107" s="7"/>
      <c r="AZ107" s="20"/>
      <c r="BA107" s="7"/>
      <c r="BB107" s="20"/>
      <c r="BC107" s="20"/>
    </row>
    <row r="108">
      <c r="A108" s="33"/>
      <c r="B108" s="35">
        <v>92.0</v>
      </c>
      <c r="C108" s="20" t="str">
        <f t="shared" si="28"/>
        <v>SF-92</v>
      </c>
      <c r="D108" s="7" t="s">
        <v>2617</v>
      </c>
      <c r="E108" s="7" t="s">
        <v>2618</v>
      </c>
      <c r="F108" s="7" t="s">
        <v>2619</v>
      </c>
      <c r="G108" s="7" t="s">
        <v>2620</v>
      </c>
      <c r="H108" s="8">
        <v>2026.0</v>
      </c>
      <c r="I108" s="7" t="s">
        <v>2621</v>
      </c>
      <c r="J108" s="8">
        <v>17.0</v>
      </c>
      <c r="K108" s="8">
        <v>1.0</v>
      </c>
      <c r="L108" s="8">
        <v>73.0</v>
      </c>
      <c r="M108" s="7"/>
      <c r="N108" s="7"/>
      <c r="O108" s="8">
        <v>0.0</v>
      </c>
      <c r="P108" s="7" t="s">
        <v>2622</v>
      </c>
      <c r="Q108" s="9" t="s">
        <v>2623</v>
      </c>
      <c r="R108" s="7" t="s">
        <v>2624</v>
      </c>
      <c r="S108" s="7" t="s">
        <v>2625</v>
      </c>
      <c r="T108" s="7" t="s">
        <v>2626</v>
      </c>
      <c r="U108" s="7" t="s">
        <v>2627</v>
      </c>
      <c r="V108" s="7" t="s">
        <v>2628</v>
      </c>
      <c r="W108" s="7"/>
      <c r="X108" s="7"/>
      <c r="Y108" s="7"/>
      <c r="Z108" s="7"/>
      <c r="AA108" s="7"/>
      <c r="AB108" s="7"/>
      <c r="AC108" s="7" t="s">
        <v>2629</v>
      </c>
      <c r="AD108" s="7" t="s">
        <v>2630</v>
      </c>
      <c r="AE108" s="7"/>
      <c r="AF108" s="7" t="s">
        <v>2371</v>
      </c>
      <c r="AG108" s="7"/>
      <c r="AH108" s="7"/>
      <c r="AI108" s="7"/>
      <c r="AJ108" s="7"/>
      <c r="AK108" s="7"/>
      <c r="AL108" s="8">
        <v>2.0782489E7</v>
      </c>
      <c r="AM108" s="7"/>
      <c r="AN108" s="7"/>
      <c r="AO108" s="7"/>
      <c r="AP108" s="7" t="s">
        <v>84</v>
      </c>
      <c r="AQ108" s="7" t="s">
        <v>2631</v>
      </c>
      <c r="AR108" s="7" t="s">
        <v>433</v>
      </c>
      <c r="AS108" s="7" t="s">
        <v>87</v>
      </c>
      <c r="AT108" s="7" t="s">
        <v>111</v>
      </c>
      <c r="AU108" s="7" t="s">
        <v>4</v>
      </c>
      <c r="AV108" s="7" t="s">
        <v>2632</v>
      </c>
      <c r="AW108" s="7" t="str">
        <f t="shared" si="29"/>
        <v>X</v>
      </c>
      <c r="AX108" s="7"/>
      <c r="AY108" s="7"/>
      <c r="AZ108" s="20"/>
      <c r="BA108" s="7"/>
      <c r="BB108" s="20"/>
      <c r="BC108" s="20"/>
    </row>
    <row r="109">
      <c r="A109" s="33"/>
      <c r="B109" s="35">
        <v>93.0</v>
      </c>
      <c r="C109" s="20" t="str">
        <f t="shared" si="28"/>
        <v>SF-93</v>
      </c>
      <c r="D109" s="7" t="s">
        <v>628</v>
      </c>
      <c r="E109" s="7" t="s">
        <v>629</v>
      </c>
      <c r="F109" s="7" t="s">
        <v>630</v>
      </c>
      <c r="G109" s="7" t="s">
        <v>631</v>
      </c>
      <c r="H109" s="8">
        <v>2025.0</v>
      </c>
      <c r="I109" s="7" t="s">
        <v>632</v>
      </c>
      <c r="J109" s="7"/>
      <c r="K109" s="7"/>
      <c r="L109" s="7"/>
      <c r="M109" s="8">
        <v>169.0</v>
      </c>
      <c r="N109" s="8">
        <v>180.0</v>
      </c>
      <c r="O109" s="8">
        <v>0.0</v>
      </c>
      <c r="P109" s="7" t="s">
        <v>633</v>
      </c>
      <c r="Q109" s="9" t="s">
        <v>634</v>
      </c>
      <c r="R109" s="7" t="s">
        <v>635</v>
      </c>
      <c r="S109" s="7" t="s">
        <v>636</v>
      </c>
      <c r="T109" s="7" t="s">
        <v>637</v>
      </c>
      <c r="U109" s="7" t="s">
        <v>638</v>
      </c>
      <c r="V109" s="7" t="s">
        <v>639</v>
      </c>
      <c r="W109" s="7"/>
      <c r="X109" s="7"/>
      <c r="Y109" s="7"/>
      <c r="Z109" s="7"/>
      <c r="AA109" s="7" t="s">
        <v>640</v>
      </c>
      <c r="AB109" s="7" t="s">
        <v>641</v>
      </c>
      <c r="AC109" s="7" t="s">
        <v>642</v>
      </c>
      <c r="AD109" s="7" t="s">
        <v>643</v>
      </c>
      <c r="AE109" s="7" t="s">
        <v>644</v>
      </c>
      <c r="AF109" s="7" t="s">
        <v>198</v>
      </c>
      <c r="AG109" s="7" t="s">
        <v>645</v>
      </c>
      <c r="AH109" s="7" t="s">
        <v>646</v>
      </c>
      <c r="AI109" s="7" t="s">
        <v>647</v>
      </c>
      <c r="AJ109" s="7" t="s">
        <v>648</v>
      </c>
      <c r="AK109" s="8">
        <v>216134.0</v>
      </c>
      <c r="AL109" s="7"/>
      <c r="AM109" s="7" t="s">
        <v>649</v>
      </c>
      <c r="AN109" s="7"/>
      <c r="AO109" s="7"/>
      <c r="AP109" s="7" t="s">
        <v>84</v>
      </c>
      <c r="AQ109" s="7" t="s">
        <v>650</v>
      </c>
      <c r="AR109" s="7" t="s">
        <v>86</v>
      </c>
      <c r="AS109" s="7" t="s">
        <v>87</v>
      </c>
      <c r="AT109" s="7" t="s">
        <v>205</v>
      </c>
      <c r="AU109" s="7" t="s">
        <v>4</v>
      </c>
      <c r="AV109" s="7" t="s">
        <v>651</v>
      </c>
      <c r="AW109" s="7" t="str">
        <f t="shared" si="29"/>
        <v/>
      </c>
      <c r="AX109" s="7"/>
      <c r="AY109" s="7"/>
      <c r="AZ109" s="20"/>
      <c r="BA109" s="7"/>
      <c r="BB109" s="20"/>
      <c r="BC109" s="20"/>
    </row>
    <row r="110">
      <c r="A110" s="33"/>
      <c r="B110" s="35">
        <v>94.0</v>
      </c>
      <c r="C110" s="20" t="str">
        <f t="shared" si="28"/>
        <v>SF-94</v>
      </c>
      <c r="D110" s="7" t="s">
        <v>3631</v>
      </c>
      <c r="E110" s="7" t="s">
        <v>3632</v>
      </c>
      <c r="F110" s="7" t="s">
        <v>3633</v>
      </c>
      <c r="G110" s="7" t="s">
        <v>3634</v>
      </c>
      <c r="H110" s="8">
        <v>2025.0</v>
      </c>
      <c r="I110" s="7" t="s">
        <v>93</v>
      </c>
      <c r="J110" s="7"/>
      <c r="K110" s="7"/>
      <c r="L110" s="7"/>
      <c r="M110" s="8">
        <v>414.0</v>
      </c>
      <c r="N110" s="8">
        <v>418.0</v>
      </c>
      <c r="O110" s="8">
        <v>0.0</v>
      </c>
      <c r="P110" s="7" t="s">
        <v>3635</v>
      </c>
      <c r="Q110" s="9" t="s">
        <v>3636</v>
      </c>
      <c r="R110" s="7" t="s">
        <v>3637</v>
      </c>
      <c r="S110" s="7" t="s">
        <v>3638</v>
      </c>
      <c r="T110" s="7" t="s">
        <v>3639</v>
      </c>
      <c r="U110" s="7" t="s">
        <v>3640</v>
      </c>
      <c r="V110" s="7" t="s">
        <v>3641</v>
      </c>
      <c r="W110" s="7"/>
      <c r="X110" s="7"/>
      <c r="Y110" s="7"/>
      <c r="Z110" s="7"/>
      <c r="AA110" s="7" t="s">
        <v>3642</v>
      </c>
      <c r="AB110" s="7" t="s">
        <v>3643</v>
      </c>
      <c r="AC110" s="7" t="s">
        <v>3644</v>
      </c>
      <c r="AD110" s="7"/>
      <c r="AE110" s="7"/>
      <c r="AF110" s="7" t="s">
        <v>78</v>
      </c>
      <c r="AG110" s="7"/>
      <c r="AH110" s="7" t="s">
        <v>1938</v>
      </c>
      <c r="AI110" s="7" t="s">
        <v>1446</v>
      </c>
      <c r="AJ110" s="7" t="s">
        <v>81</v>
      </c>
      <c r="AK110" s="8">
        <v>209640.0</v>
      </c>
      <c r="AL110" s="8">
        <v>2.6437147E7</v>
      </c>
      <c r="AM110" s="7" t="s">
        <v>1939</v>
      </c>
      <c r="AN110" s="7"/>
      <c r="AO110" s="7"/>
      <c r="AP110" s="7" t="s">
        <v>84</v>
      </c>
      <c r="AQ110" s="7" t="s">
        <v>110</v>
      </c>
      <c r="AR110" s="7" t="s">
        <v>86</v>
      </c>
      <c r="AS110" s="7" t="s">
        <v>87</v>
      </c>
      <c r="AT110" s="7"/>
      <c r="AU110" s="7" t="s">
        <v>4</v>
      </c>
      <c r="AV110" s="7" t="s">
        <v>3645</v>
      </c>
      <c r="AW110" s="7" t="str">
        <f t="shared" si="29"/>
        <v/>
      </c>
      <c r="AX110" s="7"/>
      <c r="AY110" s="7"/>
      <c r="AZ110" s="20"/>
      <c r="BA110" s="7"/>
      <c r="BB110" s="20" t="s">
        <v>2220</v>
      </c>
      <c r="BC110" s="20" t="s">
        <v>2220</v>
      </c>
    </row>
    <row r="111">
      <c r="A111" s="33"/>
      <c r="B111" s="35">
        <v>95.0</v>
      </c>
      <c r="C111" s="20" t="str">
        <f t="shared" si="28"/>
        <v>SF-95</v>
      </c>
      <c r="D111" s="7" t="s">
        <v>2448</v>
      </c>
      <c r="E111" s="7" t="s">
        <v>2449</v>
      </c>
      <c r="F111" s="7" t="s">
        <v>2450</v>
      </c>
      <c r="G111" s="7" t="s">
        <v>2451</v>
      </c>
      <c r="H111" s="8">
        <v>2024.0</v>
      </c>
      <c r="I111" s="7" t="s">
        <v>781</v>
      </c>
      <c r="J111" s="8">
        <v>29.0</v>
      </c>
      <c r="K111" s="8">
        <v>6.0</v>
      </c>
      <c r="L111" s="8">
        <v>162.0</v>
      </c>
      <c r="M111" s="7"/>
      <c r="N111" s="7"/>
      <c r="O111" s="8">
        <v>7.0</v>
      </c>
      <c r="P111" s="7" t="s">
        <v>2452</v>
      </c>
      <c r="Q111" s="9" t="s">
        <v>2453</v>
      </c>
      <c r="R111" s="7" t="s">
        <v>2454</v>
      </c>
      <c r="S111" s="7" t="s">
        <v>2455</v>
      </c>
      <c r="T111" s="7" t="s">
        <v>2456</v>
      </c>
      <c r="U111" s="7" t="s">
        <v>2457</v>
      </c>
      <c r="V111" s="7" t="s">
        <v>2458</v>
      </c>
      <c r="W111" s="7"/>
      <c r="X111" s="7"/>
      <c r="Y111" s="7"/>
      <c r="Z111" s="7"/>
      <c r="AA111" s="7" t="s">
        <v>2459</v>
      </c>
      <c r="AB111" s="7" t="s">
        <v>2460</v>
      </c>
      <c r="AC111" s="7" t="s">
        <v>2461</v>
      </c>
      <c r="AD111" s="7" t="s">
        <v>2462</v>
      </c>
      <c r="AE111" s="7"/>
      <c r="AF111" s="7" t="s">
        <v>509</v>
      </c>
      <c r="AG111" s="7"/>
      <c r="AH111" s="7"/>
      <c r="AI111" s="7"/>
      <c r="AJ111" s="7"/>
      <c r="AK111" s="7"/>
      <c r="AL111" s="8">
        <v>1.3823256E7</v>
      </c>
      <c r="AM111" s="7"/>
      <c r="AN111" s="7" t="s">
        <v>793</v>
      </c>
      <c r="AO111" s="7"/>
      <c r="AP111" s="7" t="s">
        <v>84</v>
      </c>
      <c r="AQ111" s="7" t="s">
        <v>794</v>
      </c>
      <c r="AR111" s="7" t="s">
        <v>128</v>
      </c>
      <c r="AS111" s="7" t="s">
        <v>87</v>
      </c>
      <c r="AT111" s="7"/>
      <c r="AU111" s="7" t="s">
        <v>4</v>
      </c>
      <c r="AV111" s="7" t="s">
        <v>2463</v>
      </c>
      <c r="AW111" s="7" t="str">
        <f t="shared" si="29"/>
        <v>X</v>
      </c>
      <c r="AX111" s="7"/>
      <c r="AY111" s="7"/>
      <c r="AZ111" s="20"/>
      <c r="BA111" s="7"/>
      <c r="BB111" s="20"/>
      <c r="BC111" s="20"/>
    </row>
    <row r="112">
      <c r="A112" s="33"/>
      <c r="B112" s="22">
        <v>96.0</v>
      </c>
      <c r="C112" s="20" t="str">
        <f t="shared" si="28"/>
        <v>SF-96</v>
      </c>
      <c r="D112" s="7" t="s">
        <v>3646</v>
      </c>
      <c r="E112" s="7" t="s">
        <v>3647</v>
      </c>
      <c r="F112" s="7" t="s">
        <v>3648</v>
      </c>
      <c r="G112" s="7" t="s">
        <v>3649</v>
      </c>
      <c r="H112" s="8">
        <v>2025.0</v>
      </c>
      <c r="I112" s="7" t="s">
        <v>1590</v>
      </c>
      <c r="J112" s="8">
        <v>34.0</v>
      </c>
      <c r="K112" s="8">
        <v>6.0</v>
      </c>
      <c r="L112" s="8">
        <v>159.0</v>
      </c>
      <c r="M112" s="7"/>
      <c r="N112" s="7"/>
      <c r="O112" s="8">
        <v>7.0</v>
      </c>
      <c r="P112" s="7" t="s">
        <v>3650</v>
      </c>
      <c r="Q112" s="9" t="s">
        <v>3651</v>
      </c>
      <c r="R112" s="7" t="s">
        <v>3652</v>
      </c>
      <c r="S112" s="7" t="s">
        <v>3653</v>
      </c>
      <c r="T112" s="7" t="s">
        <v>3654</v>
      </c>
      <c r="U112" s="7" t="s">
        <v>3655</v>
      </c>
      <c r="V112" s="7" t="s">
        <v>3656</v>
      </c>
      <c r="W112" s="7"/>
      <c r="X112" s="7"/>
      <c r="Y112" s="7"/>
      <c r="Z112" s="7"/>
      <c r="AA112" s="7" t="s">
        <v>3657</v>
      </c>
      <c r="AB112" s="7" t="s">
        <v>3658</v>
      </c>
      <c r="AC112" s="7" t="s">
        <v>3659</v>
      </c>
      <c r="AD112" s="7" t="s">
        <v>3660</v>
      </c>
      <c r="AE112" s="7"/>
      <c r="AF112" s="7" t="s">
        <v>222</v>
      </c>
      <c r="AG112" s="7"/>
      <c r="AH112" s="7"/>
      <c r="AI112" s="7"/>
      <c r="AJ112" s="7"/>
      <c r="AK112" s="7"/>
      <c r="AL112" s="7" t="s">
        <v>1600</v>
      </c>
      <c r="AM112" s="7"/>
      <c r="AN112" s="7" t="s">
        <v>1601</v>
      </c>
      <c r="AO112" s="7"/>
      <c r="AP112" s="7" t="s">
        <v>84</v>
      </c>
      <c r="AQ112" s="7" t="s">
        <v>1602</v>
      </c>
      <c r="AR112" s="7" t="s">
        <v>128</v>
      </c>
      <c r="AS112" s="7" t="s">
        <v>87</v>
      </c>
      <c r="AT112" s="7"/>
      <c r="AU112" s="7" t="s">
        <v>4</v>
      </c>
      <c r="AV112" s="7" t="s">
        <v>3661</v>
      </c>
      <c r="AW112" s="7" t="str">
        <f t="shared" si="29"/>
        <v/>
      </c>
      <c r="AX112" s="7"/>
      <c r="AY112" s="20" t="s">
        <v>2220</v>
      </c>
      <c r="AZ112" s="20"/>
      <c r="BA112" s="7"/>
      <c r="BB112" s="20"/>
      <c r="BC112" s="20"/>
    </row>
    <row r="113">
      <c r="A113" s="33"/>
      <c r="B113" s="35">
        <v>97.0</v>
      </c>
      <c r="C113" s="20" t="str">
        <f t="shared" si="28"/>
        <v>SF-97</v>
      </c>
      <c r="D113" s="7" t="s">
        <v>3662</v>
      </c>
      <c r="E113" s="7" t="s">
        <v>3663</v>
      </c>
      <c r="F113" s="7" t="s">
        <v>3664</v>
      </c>
      <c r="G113" s="7" t="s">
        <v>3665</v>
      </c>
      <c r="H113" s="8">
        <v>2025.0</v>
      </c>
      <c r="I113" s="7" t="s">
        <v>632</v>
      </c>
      <c r="J113" s="7"/>
      <c r="K113" s="7"/>
      <c r="L113" s="7"/>
      <c r="M113" s="8">
        <v>1097.0</v>
      </c>
      <c r="N113" s="8">
        <v>1106.0</v>
      </c>
      <c r="O113" s="8">
        <v>0.0</v>
      </c>
      <c r="P113" s="7" t="s">
        <v>3666</v>
      </c>
      <c r="Q113" s="9" t="s">
        <v>3667</v>
      </c>
      <c r="R113" s="7" t="s">
        <v>3668</v>
      </c>
      <c r="S113" s="7" t="s">
        <v>3669</v>
      </c>
      <c r="T113" s="7" t="s">
        <v>3670</v>
      </c>
      <c r="U113" s="7" t="s">
        <v>3671</v>
      </c>
      <c r="V113" s="7" t="s">
        <v>3672</v>
      </c>
      <c r="W113" s="7"/>
      <c r="X113" s="7"/>
      <c r="Y113" s="7"/>
      <c r="Z113" s="7"/>
      <c r="AA113" s="7"/>
      <c r="AB113" s="7"/>
      <c r="AC113" s="7" t="s">
        <v>3673</v>
      </c>
      <c r="AD113" s="7" t="s">
        <v>3674</v>
      </c>
      <c r="AE113" s="7" t="s">
        <v>644</v>
      </c>
      <c r="AF113" s="7" t="s">
        <v>198</v>
      </c>
      <c r="AG113" s="7" t="s">
        <v>645</v>
      </c>
      <c r="AH113" s="7" t="s">
        <v>646</v>
      </c>
      <c r="AI113" s="7" t="s">
        <v>647</v>
      </c>
      <c r="AJ113" s="7" t="s">
        <v>648</v>
      </c>
      <c r="AK113" s="8">
        <v>216134.0</v>
      </c>
      <c r="AL113" s="7"/>
      <c r="AM113" s="7" t="s">
        <v>649</v>
      </c>
      <c r="AN113" s="7"/>
      <c r="AO113" s="7"/>
      <c r="AP113" s="7" t="s">
        <v>84</v>
      </c>
      <c r="AQ113" s="7" t="s">
        <v>650</v>
      </c>
      <c r="AR113" s="7" t="s">
        <v>86</v>
      </c>
      <c r="AS113" s="7" t="s">
        <v>87</v>
      </c>
      <c r="AT113" s="7" t="s">
        <v>205</v>
      </c>
      <c r="AU113" s="7" t="s">
        <v>4</v>
      </c>
      <c r="AV113" s="7" t="s">
        <v>3675</v>
      </c>
      <c r="AW113" s="7" t="str">
        <f t="shared" si="29"/>
        <v/>
      </c>
      <c r="AX113" s="7"/>
      <c r="AY113" s="20" t="s">
        <v>2220</v>
      </c>
      <c r="AZ113" s="20"/>
      <c r="BA113" s="7"/>
      <c r="BB113" s="20"/>
      <c r="BC113" s="20"/>
    </row>
    <row r="114">
      <c r="A114" s="33"/>
      <c r="B114" s="35">
        <v>98.0</v>
      </c>
      <c r="C114" s="20" t="str">
        <f t="shared" si="28"/>
        <v>SF-98</v>
      </c>
      <c r="D114" s="7" t="s">
        <v>3676</v>
      </c>
      <c r="E114" s="7" t="s">
        <v>3677</v>
      </c>
      <c r="F114" s="7" t="s">
        <v>3678</v>
      </c>
      <c r="G114" s="7" t="s">
        <v>3679</v>
      </c>
      <c r="H114" s="8">
        <v>2025.0</v>
      </c>
      <c r="I114" s="7" t="s">
        <v>363</v>
      </c>
      <c r="J114" s="8">
        <v>13.0</v>
      </c>
      <c r="K114" s="7"/>
      <c r="L114" s="7"/>
      <c r="M114" s="8">
        <v>194915.0</v>
      </c>
      <c r="N114" s="8">
        <v>194939.0</v>
      </c>
      <c r="O114" s="8">
        <v>1.0</v>
      </c>
      <c r="P114" s="7" t="s">
        <v>3680</v>
      </c>
      <c r="Q114" s="9" t="s">
        <v>3681</v>
      </c>
      <c r="R114" s="7" t="s">
        <v>3682</v>
      </c>
      <c r="S114" s="7" t="s">
        <v>3683</v>
      </c>
      <c r="T114" s="7" t="s">
        <v>3684</v>
      </c>
      <c r="U114" s="7" t="s">
        <v>3685</v>
      </c>
      <c r="V114" s="7" t="s">
        <v>3686</v>
      </c>
      <c r="W114" s="7"/>
      <c r="X114" s="7"/>
      <c r="Y114" s="7"/>
      <c r="Z114" s="7"/>
      <c r="AA114" s="7" t="s">
        <v>3687</v>
      </c>
      <c r="AB114" s="7" t="s">
        <v>3688</v>
      </c>
      <c r="AC114" s="7" t="s">
        <v>3689</v>
      </c>
      <c r="AD114" s="7" t="s">
        <v>3690</v>
      </c>
      <c r="AE114" s="7"/>
      <c r="AF114" s="7" t="s">
        <v>144</v>
      </c>
      <c r="AG114" s="7"/>
      <c r="AH114" s="7"/>
      <c r="AI114" s="7"/>
      <c r="AJ114" s="7"/>
      <c r="AK114" s="7"/>
      <c r="AL114" s="8">
        <v>2.1693536E7</v>
      </c>
      <c r="AM114" s="7"/>
      <c r="AN114" s="7"/>
      <c r="AO114" s="7"/>
      <c r="AP114" s="7" t="s">
        <v>84</v>
      </c>
      <c r="AQ114" s="7" t="s">
        <v>363</v>
      </c>
      <c r="AR114" s="7" t="s">
        <v>433</v>
      </c>
      <c r="AS114" s="7" t="s">
        <v>87</v>
      </c>
      <c r="AT114" s="7" t="s">
        <v>111</v>
      </c>
      <c r="AU114" s="7" t="s">
        <v>4</v>
      </c>
      <c r="AV114" s="7" t="s">
        <v>3691</v>
      </c>
      <c r="AW114" s="7" t="str">
        <f t="shared" si="29"/>
        <v/>
      </c>
      <c r="AX114" s="7"/>
      <c r="AY114" s="20" t="s">
        <v>2220</v>
      </c>
      <c r="AZ114" s="20"/>
      <c r="BA114" s="7"/>
      <c r="BB114" s="20"/>
      <c r="BC114" s="20"/>
    </row>
    <row r="115">
      <c r="A115" s="33"/>
      <c r="B115" s="35">
        <v>99.0</v>
      </c>
      <c r="C115" s="20" t="str">
        <f t="shared" si="28"/>
        <v>SF-99</v>
      </c>
      <c r="D115" s="7" t="s">
        <v>3692</v>
      </c>
      <c r="E115" s="7" t="s">
        <v>3693</v>
      </c>
      <c r="F115" s="7" t="s">
        <v>3694</v>
      </c>
      <c r="G115" s="7" t="s">
        <v>3695</v>
      </c>
      <c r="H115" s="8">
        <v>2026.0</v>
      </c>
      <c r="I115" s="7" t="s">
        <v>674</v>
      </c>
      <c r="J115" s="7" t="s">
        <v>3696</v>
      </c>
      <c r="K115" s="7"/>
      <c r="L115" s="7"/>
      <c r="M115" s="8">
        <v>193.0</v>
      </c>
      <c r="N115" s="8">
        <v>208.0</v>
      </c>
      <c r="O115" s="8">
        <v>0.0</v>
      </c>
      <c r="P115" s="7" t="s">
        <v>3697</v>
      </c>
      <c r="Q115" s="9" t="s">
        <v>3698</v>
      </c>
      <c r="R115" s="7" t="s">
        <v>3699</v>
      </c>
      <c r="S115" s="7" t="s">
        <v>3700</v>
      </c>
      <c r="T115" s="7" t="s">
        <v>3701</v>
      </c>
      <c r="U115" s="7" t="s">
        <v>3702</v>
      </c>
      <c r="V115" s="7" t="s">
        <v>3703</v>
      </c>
      <c r="W115" s="7"/>
      <c r="X115" s="7"/>
      <c r="Y115" s="7"/>
      <c r="Z115" s="7"/>
      <c r="AA115" s="7" t="s">
        <v>3704</v>
      </c>
      <c r="AB115" s="7" t="s">
        <v>3705</v>
      </c>
      <c r="AC115" s="7" t="s">
        <v>3706</v>
      </c>
      <c r="AD115" s="7" t="s">
        <v>3707</v>
      </c>
      <c r="AE115" s="7" t="s">
        <v>3708</v>
      </c>
      <c r="AF115" s="7" t="s">
        <v>175</v>
      </c>
      <c r="AG115" s="7" t="s">
        <v>3709</v>
      </c>
      <c r="AH115" s="7" t="s">
        <v>3710</v>
      </c>
      <c r="AI115" s="7" t="s">
        <v>145</v>
      </c>
      <c r="AJ115" s="7" t="s">
        <v>3711</v>
      </c>
      <c r="AK115" s="8">
        <v>337249.0</v>
      </c>
      <c r="AL115" s="8">
        <v>3029743.0</v>
      </c>
      <c r="AM115" s="7" t="s">
        <v>3712</v>
      </c>
      <c r="AN115" s="7"/>
      <c r="AO115" s="7"/>
      <c r="AP115" s="7" t="s">
        <v>84</v>
      </c>
      <c r="AQ115" s="7" t="s">
        <v>357</v>
      </c>
      <c r="AR115" s="7" t="s">
        <v>86</v>
      </c>
      <c r="AS115" s="7" t="s">
        <v>87</v>
      </c>
      <c r="AT115" s="7"/>
      <c r="AU115" s="7" t="s">
        <v>4</v>
      </c>
      <c r="AV115" s="7" t="s">
        <v>3713</v>
      </c>
      <c r="AW115" s="7" t="str">
        <f t="shared" si="29"/>
        <v/>
      </c>
      <c r="AX115" s="7"/>
      <c r="AY115" s="20" t="s">
        <v>2220</v>
      </c>
      <c r="AZ115" s="20"/>
      <c r="BA115" s="7"/>
      <c r="BB115" s="20"/>
      <c r="BC115" s="20"/>
    </row>
    <row r="116">
      <c r="A116" s="33"/>
      <c r="B116" s="35">
        <v>100.0</v>
      </c>
      <c r="C116" s="20" t="str">
        <f t="shared" si="28"/>
        <v>SF-100</v>
      </c>
      <c r="D116" s="7" t="s">
        <v>3714</v>
      </c>
      <c r="E116" s="7" t="s">
        <v>3715</v>
      </c>
      <c r="F116" s="8">
        <v>5.93384554E10</v>
      </c>
      <c r="G116" s="7" t="s">
        <v>3716</v>
      </c>
      <c r="H116" s="8">
        <v>2025.0</v>
      </c>
      <c r="I116" s="7" t="s">
        <v>211</v>
      </c>
      <c r="J116" s="7"/>
      <c r="K116" s="7"/>
      <c r="L116" s="7"/>
      <c r="M116" s="8">
        <v>1295.0</v>
      </c>
      <c r="N116" s="8">
        <v>1296.0</v>
      </c>
      <c r="O116" s="8">
        <v>0.0</v>
      </c>
      <c r="P116" s="7" t="s">
        <v>3717</v>
      </c>
      <c r="Q116" s="9" t="s">
        <v>3718</v>
      </c>
      <c r="R116" s="7" t="s">
        <v>3719</v>
      </c>
      <c r="S116" s="7" t="s">
        <v>3720</v>
      </c>
      <c r="T116" s="7" t="s">
        <v>3721</v>
      </c>
      <c r="U116" s="7" t="s">
        <v>3722</v>
      </c>
      <c r="V116" s="7" t="s">
        <v>3723</v>
      </c>
      <c r="W116" s="7"/>
      <c r="X116" s="7"/>
      <c r="Y116" s="7"/>
      <c r="Z116" s="7"/>
      <c r="AA116" s="7" t="s">
        <v>3724</v>
      </c>
      <c r="AB116" s="7" t="s">
        <v>3725</v>
      </c>
      <c r="AC116" s="7" t="s">
        <v>3726</v>
      </c>
      <c r="AD116" s="7" t="s">
        <v>3727</v>
      </c>
      <c r="AE116" s="7" t="s">
        <v>221</v>
      </c>
      <c r="AF116" s="7" t="s">
        <v>222</v>
      </c>
      <c r="AG116" s="7" t="s">
        <v>223</v>
      </c>
      <c r="AH116" s="7" t="s">
        <v>224</v>
      </c>
      <c r="AI116" s="7" t="s">
        <v>225</v>
      </c>
      <c r="AJ116" s="7" t="s">
        <v>226</v>
      </c>
      <c r="AK116" s="8">
        <v>211130.0</v>
      </c>
      <c r="AL116" s="8">
        <v>1.5397521E7</v>
      </c>
      <c r="AM116" s="7" t="s">
        <v>227</v>
      </c>
      <c r="AN116" s="7"/>
      <c r="AO116" s="7"/>
      <c r="AP116" s="7" t="s">
        <v>84</v>
      </c>
      <c r="AQ116" s="7" t="s">
        <v>228</v>
      </c>
      <c r="AR116" s="7" t="s">
        <v>86</v>
      </c>
      <c r="AS116" s="7" t="s">
        <v>87</v>
      </c>
      <c r="AT116" s="7" t="s">
        <v>205</v>
      </c>
      <c r="AU116" s="7" t="s">
        <v>4</v>
      </c>
      <c r="AV116" s="7" t="s">
        <v>3728</v>
      </c>
      <c r="AW116" s="7" t="str">
        <f t="shared" si="29"/>
        <v/>
      </c>
      <c r="AX116" s="7"/>
      <c r="AY116" s="20" t="s">
        <v>2220</v>
      </c>
      <c r="AZ116" s="20"/>
      <c r="BA116" s="7"/>
      <c r="BB116" s="20"/>
      <c r="BC116" s="20"/>
    </row>
    <row r="117">
      <c r="A117" s="35"/>
      <c r="B117" s="35">
        <v>101.0</v>
      </c>
      <c r="C117" s="20" t="str">
        <f t="shared" si="28"/>
        <v>SF-101</v>
      </c>
      <c r="D117" s="7" t="s">
        <v>3729</v>
      </c>
      <c r="E117" s="7" t="s">
        <v>3730</v>
      </c>
      <c r="F117" s="7" t="s">
        <v>3731</v>
      </c>
      <c r="G117" s="7" t="s">
        <v>3732</v>
      </c>
      <c r="H117" s="8">
        <v>2026.0</v>
      </c>
      <c r="I117" s="7" t="s">
        <v>1590</v>
      </c>
      <c r="J117" s="8">
        <v>35.0</v>
      </c>
      <c r="K117" s="8">
        <v>3.0</v>
      </c>
      <c r="L117" s="8">
        <v>61.0</v>
      </c>
      <c r="M117" s="7"/>
      <c r="N117" s="7"/>
      <c r="O117" s="8">
        <v>2.0</v>
      </c>
      <c r="P117" s="7" t="s">
        <v>3733</v>
      </c>
      <c r="Q117" s="9" t="s">
        <v>3734</v>
      </c>
      <c r="R117" s="7" t="s">
        <v>3735</v>
      </c>
      <c r="S117" s="7" t="s">
        <v>3736</v>
      </c>
      <c r="T117" s="7" t="s">
        <v>3737</v>
      </c>
      <c r="U117" s="7" t="s">
        <v>3738</v>
      </c>
      <c r="V117" s="7" t="s">
        <v>3739</v>
      </c>
      <c r="W117" s="7"/>
      <c r="X117" s="7"/>
      <c r="Y117" s="7"/>
      <c r="Z117" s="7"/>
      <c r="AA117" s="7" t="s">
        <v>3740</v>
      </c>
      <c r="AB117" s="7" t="s">
        <v>3741</v>
      </c>
      <c r="AC117" s="7" t="s">
        <v>3742</v>
      </c>
      <c r="AD117" s="7" t="s">
        <v>3743</v>
      </c>
      <c r="AE117" s="7"/>
      <c r="AF117" s="7" t="s">
        <v>222</v>
      </c>
      <c r="AG117" s="7"/>
      <c r="AH117" s="7"/>
      <c r="AI117" s="7"/>
      <c r="AJ117" s="7"/>
      <c r="AK117" s="7"/>
      <c r="AL117" s="7" t="s">
        <v>1600</v>
      </c>
      <c r="AM117" s="7"/>
      <c r="AN117" s="7" t="s">
        <v>1601</v>
      </c>
      <c r="AO117" s="7"/>
      <c r="AP117" s="7" t="s">
        <v>84</v>
      </c>
      <c r="AQ117" s="7" t="s">
        <v>1602</v>
      </c>
      <c r="AR117" s="7" t="s">
        <v>128</v>
      </c>
      <c r="AS117" s="7" t="s">
        <v>87</v>
      </c>
      <c r="AT117" s="7" t="s">
        <v>395</v>
      </c>
      <c r="AU117" s="7" t="s">
        <v>4</v>
      </c>
      <c r="AV117" s="7" t="s">
        <v>3744</v>
      </c>
      <c r="AW117" s="7" t="str">
        <f t="shared" si="29"/>
        <v/>
      </c>
      <c r="AX117" s="7"/>
      <c r="AY117" s="20" t="s">
        <v>2220</v>
      </c>
      <c r="AZ117" s="20"/>
      <c r="BA117" s="7"/>
      <c r="BB117" s="20"/>
      <c r="BC117" s="20"/>
    </row>
    <row r="118">
      <c r="A118" s="35"/>
      <c r="B118" s="35">
        <v>102.0</v>
      </c>
      <c r="C118" s="20" t="str">
        <f t="shared" si="28"/>
        <v>SF-102</v>
      </c>
      <c r="D118" s="7" t="s">
        <v>3745</v>
      </c>
      <c r="E118" s="7" t="s">
        <v>3746</v>
      </c>
      <c r="F118" s="7" t="s">
        <v>3747</v>
      </c>
      <c r="G118" s="7" t="s">
        <v>3748</v>
      </c>
      <c r="H118" s="8">
        <v>2025.0</v>
      </c>
      <c r="I118" s="7" t="s">
        <v>632</v>
      </c>
      <c r="J118" s="7"/>
      <c r="K118" s="7"/>
      <c r="L118" s="7"/>
      <c r="M118" s="8">
        <v>181.0</v>
      </c>
      <c r="N118" s="8">
        <v>192.0</v>
      </c>
      <c r="O118" s="8">
        <v>0.0</v>
      </c>
      <c r="P118" s="7" t="s">
        <v>3749</v>
      </c>
      <c r="Q118" s="9" t="s">
        <v>3750</v>
      </c>
      <c r="R118" s="7" t="s">
        <v>3751</v>
      </c>
      <c r="S118" s="7" t="s">
        <v>3752</v>
      </c>
      <c r="T118" s="7" t="s">
        <v>3753</v>
      </c>
      <c r="U118" s="7" t="s">
        <v>3754</v>
      </c>
      <c r="V118" s="7" t="s">
        <v>3755</v>
      </c>
      <c r="W118" s="7"/>
      <c r="X118" s="7"/>
      <c r="Y118" s="7"/>
      <c r="Z118" s="7"/>
      <c r="AA118" s="7" t="s">
        <v>3756</v>
      </c>
      <c r="AB118" s="7" t="s">
        <v>3757</v>
      </c>
      <c r="AC118" s="7" t="s">
        <v>3758</v>
      </c>
      <c r="AD118" s="7" t="s">
        <v>3759</v>
      </c>
      <c r="AE118" s="7" t="s">
        <v>644</v>
      </c>
      <c r="AF118" s="7" t="s">
        <v>198</v>
      </c>
      <c r="AG118" s="7" t="s">
        <v>645</v>
      </c>
      <c r="AH118" s="7" t="s">
        <v>646</v>
      </c>
      <c r="AI118" s="7" t="s">
        <v>647</v>
      </c>
      <c r="AJ118" s="7" t="s">
        <v>648</v>
      </c>
      <c r="AK118" s="8">
        <v>216134.0</v>
      </c>
      <c r="AL118" s="7"/>
      <c r="AM118" s="7" t="s">
        <v>649</v>
      </c>
      <c r="AN118" s="7"/>
      <c r="AO118" s="7"/>
      <c r="AP118" s="7" t="s">
        <v>84</v>
      </c>
      <c r="AQ118" s="7" t="s">
        <v>650</v>
      </c>
      <c r="AR118" s="7" t="s">
        <v>86</v>
      </c>
      <c r="AS118" s="7" t="s">
        <v>87</v>
      </c>
      <c r="AT118" s="7" t="s">
        <v>205</v>
      </c>
      <c r="AU118" s="7" t="s">
        <v>4</v>
      </c>
      <c r="AV118" s="7" t="s">
        <v>3760</v>
      </c>
      <c r="AW118" s="7" t="str">
        <f t="shared" si="29"/>
        <v/>
      </c>
      <c r="AX118" s="7"/>
      <c r="AY118" s="20" t="s">
        <v>2220</v>
      </c>
      <c r="AZ118" s="20"/>
      <c r="BA118" s="7"/>
      <c r="BB118" s="20"/>
      <c r="BC118" s="20"/>
    </row>
    <row r="119">
      <c r="A119" s="35"/>
      <c r="B119" s="35">
        <v>103.0</v>
      </c>
      <c r="C119" s="20" t="str">
        <f t="shared" si="28"/>
        <v>SF-103</v>
      </c>
      <c r="D119" s="7" t="s">
        <v>3761</v>
      </c>
      <c r="E119" s="7" t="s">
        <v>3762</v>
      </c>
      <c r="F119" s="7" t="s">
        <v>3763</v>
      </c>
      <c r="G119" s="7" t="s">
        <v>3764</v>
      </c>
      <c r="H119" s="8">
        <v>2025.0</v>
      </c>
      <c r="I119" s="7" t="s">
        <v>3765</v>
      </c>
      <c r="J119" s="8">
        <v>19.0</v>
      </c>
      <c r="K119" s="8">
        <v>12.0</v>
      </c>
      <c r="L119" s="8">
        <v>1912613.0</v>
      </c>
      <c r="M119" s="7"/>
      <c r="N119" s="7"/>
      <c r="O119" s="8">
        <v>7.0</v>
      </c>
      <c r="P119" s="7" t="s">
        <v>3766</v>
      </c>
      <c r="Q119" s="9" t="s">
        <v>3767</v>
      </c>
      <c r="R119" s="7" t="s">
        <v>3768</v>
      </c>
      <c r="S119" s="7" t="s">
        <v>3769</v>
      </c>
      <c r="T119" s="7" t="s">
        <v>3770</v>
      </c>
      <c r="U119" s="7" t="s">
        <v>3771</v>
      </c>
      <c r="V119" s="7" t="s">
        <v>3772</v>
      </c>
      <c r="W119" s="7"/>
      <c r="X119" s="7"/>
      <c r="Y119" s="7"/>
      <c r="Z119" s="7"/>
      <c r="AA119" s="7" t="s">
        <v>3773</v>
      </c>
      <c r="AB119" s="7" t="s">
        <v>3774</v>
      </c>
      <c r="AC119" s="7" t="s">
        <v>3775</v>
      </c>
      <c r="AD119" s="7" t="s">
        <v>3776</v>
      </c>
      <c r="AE119" s="7"/>
      <c r="AF119" s="7" t="s">
        <v>3777</v>
      </c>
      <c r="AG119" s="7"/>
      <c r="AH119" s="7"/>
      <c r="AI119" s="7"/>
      <c r="AJ119" s="7"/>
      <c r="AK119" s="7"/>
      <c r="AL119" s="8">
        <v>2.0952228E7</v>
      </c>
      <c r="AM119" s="7"/>
      <c r="AN119" s="7"/>
      <c r="AO119" s="7"/>
      <c r="AP119" s="7" t="s">
        <v>84</v>
      </c>
      <c r="AQ119" s="7" t="s">
        <v>3778</v>
      </c>
      <c r="AR119" s="7" t="s">
        <v>433</v>
      </c>
      <c r="AS119" s="7" t="s">
        <v>87</v>
      </c>
      <c r="AT119" s="7" t="s">
        <v>129</v>
      </c>
      <c r="AU119" s="7" t="s">
        <v>4</v>
      </c>
      <c r="AV119" s="7" t="s">
        <v>3779</v>
      </c>
      <c r="AW119" s="7" t="str">
        <f t="shared" si="29"/>
        <v/>
      </c>
      <c r="AX119" s="7"/>
      <c r="AY119" s="20" t="s">
        <v>2220</v>
      </c>
      <c r="AZ119" s="20"/>
      <c r="BA119" s="7"/>
      <c r="BB119" s="20"/>
      <c r="BC119" s="20"/>
    </row>
    <row r="120">
      <c r="A120" s="35"/>
      <c r="B120" s="69">
        <v>104.0</v>
      </c>
      <c r="C120" s="20" t="str">
        <f t="shared" si="28"/>
        <v>SF-104</v>
      </c>
      <c r="D120" s="7" t="s">
        <v>2685</v>
      </c>
      <c r="E120" s="7" t="s">
        <v>2686</v>
      </c>
      <c r="F120" s="7" t="s">
        <v>2687</v>
      </c>
      <c r="G120" s="7" t="s">
        <v>2688</v>
      </c>
      <c r="H120" s="8">
        <v>2025.0</v>
      </c>
      <c r="I120" s="7" t="s">
        <v>2689</v>
      </c>
      <c r="J120" s="7"/>
      <c r="K120" s="7"/>
      <c r="L120" s="7"/>
      <c r="M120" s="8">
        <v>592.0</v>
      </c>
      <c r="N120" s="8">
        <v>599.0</v>
      </c>
      <c r="O120" s="8">
        <v>2.0</v>
      </c>
      <c r="P120" s="7" t="s">
        <v>2690</v>
      </c>
      <c r="Q120" s="9" t="s">
        <v>2691</v>
      </c>
      <c r="R120" s="7" t="s">
        <v>2692</v>
      </c>
      <c r="S120" s="7" t="s">
        <v>2693</v>
      </c>
      <c r="T120" s="7" t="s">
        <v>2694</v>
      </c>
      <c r="U120" s="7" t="s">
        <v>2695</v>
      </c>
      <c r="V120" s="7" t="s">
        <v>2696</v>
      </c>
      <c r="W120" s="7"/>
      <c r="X120" s="7"/>
      <c r="Y120" s="7"/>
      <c r="Z120" s="7"/>
      <c r="AA120" s="7"/>
      <c r="AB120" s="7"/>
      <c r="AC120" s="7" t="s">
        <v>2697</v>
      </c>
      <c r="AD120" s="7"/>
      <c r="AE120" s="7"/>
      <c r="AF120" s="7" t="s">
        <v>2698</v>
      </c>
      <c r="AG120" s="7" t="s">
        <v>2699</v>
      </c>
      <c r="AH120" s="7" t="s">
        <v>2700</v>
      </c>
      <c r="AI120" s="7" t="s">
        <v>2701</v>
      </c>
      <c r="AJ120" s="7" t="s">
        <v>2702</v>
      </c>
      <c r="AK120" s="8">
        <v>208284.0</v>
      </c>
      <c r="AL120" s="8">
        <v>2.1844895E7</v>
      </c>
      <c r="AM120" s="7"/>
      <c r="AN120" s="7"/>
      <c r="AO120" s="7"/>
      <c r="AP120" s="7" t="s">
        <v>84</v>
      </c>
      <c r="AQ120" s="7" t="s">
        <v>2689</v>
      </c>
      <c r="AR120" s="7" t="s">
        <v>86</v>
      </c>
      <c r="AS120" s="7" t="s">
        <v>87</v>
      </c>
      <c r="AT120" s="7" t="s">
        <v>205</v>
      </c>
      <c r="AU120" s="7" t="s">
        <v>4</v>
      </c>
      <c r="AV120" s="7" t="s">
        <v>2703</v>
      </c>
      <c r="AW120" s="7" t="str">
        <f t="shared" si="29"/>
        <v>X</v>
      </c>
      <c r="AX120" s="7"/>
      <c r="AY120" s="7"/>
      <c r="AZ120" s="20"/>
      <c r="BA120" s="7"/>
      <c r="BB120" s="20"/>
      <c r="BC120" s="20"/>
    </row>
    <row r="121">
      <c r="A121" s="35"/>
      <c r="B121" s="2">
        <v>105.0</v>
      </c>
      <c r="C121" s="20" t="str">
        <f t="shared" si="28"/>
        <v>SF-105</v>
      </c>
      <c r="D121" s="7" t="s">
        <v>3780</v>
      </c>
      <c r="E121" s="7" t="s">
        <v>3781</v>
      </c>
      <c r="F121" s="7" t="s">
        <v>3782</v>
      </c>
      <c r="G121" s="7" t="s">
        <v>3783</v>
      </c>
      <c r="H121" s="8">
        <v>2026.0</v>
      </c>
      <c r="I121" s="7" t="s">
        <v>3784</v>
      </c>
      <c r="J121" s="8">
        <v>663.0</v>
      </c>
      <c r="K121" s="7"/>
      <c r="L121" s="8">
        <v>131928.0</v>
      </c>
      <c r="M121" s="7"/>
      <c r="N121" s="7"/>
      <c r="O121" s="8">
        <v>2.0</v>
      </c>
      <c r="P121" s="7" t="s">
        <v>3785</v>
      </c>
      <c r="Q121" s="9" t="s">
        <v>3786</v>
      </c>
      <c r="R121" s="7" t="s">
        <v>3787</v>
      </c>
      <c r="S121" s="7" t="s">
        <v>3788</v>
      </c>
      <c r="T121" s="7" t="s">
        <v>3789</v>
      </c>
      <c r="U121" s="7" t="s">
        <v>3790</v>
      </c>
      <c r="V121" s="7" t="s">
        <v>3791</v>
      </c>
      <c r="W121" s="7"/>
      <c r="X121" s="7"/>
      <c r="Y121" s="7"/>
      <c r="Z121" s="7"/>
      <c r="AA121" s="7" t="s">
        <v>3792</v>
      </c>
      <c r="AB121" s="7" t="s">
        <v>3793</v>
      </c>
      <c r="AC121" s="7"/>
      <c r="AD121" s="7" t="s">
        <v>3794</v>
      </c>
      <c r="AE121" s="7"/>
      <c r="AF121" s="7" t="s">
        <v>1027</v>
      </c>
      <c r="AG121" s="7"/>
      <c r="AH121" s="7"/>
      <c r="AI121" s="7"/>
      <c r="AJ121" s="7"/>
      <c r="AK121" s="7"/>
      <c r="AL121" s="8">
        <v>9252312.0</v>
      </c>
      <c r="AM121" s="7"/>
      <c r="AN121" s="7" t="s">
        <v>3795</v>
      </c>
      <c r="AO121" s="7"/>
      <c r="AP121" s="7" t="s">
        <v>84</v>
      </c>
      <c r="AQ121" s="7" t="s">
        <v>3784</v>
      </c>
      <c r="AR121" s="7" t="s">
        <v>433</v>
      </c>
      <c r="AS121" s="7" t="s">
        <v>87</v>
      </c>
      <c r="AT121" s="7"/>
      <c r="AU121" s="7" t="s">
        <v>4</v>
      </c>
      <c r="AV121" s="7" t="s">
        <v>3796</v>
      </c>
      <c r="AW121" s="7" t="str">
        <f t="shared" si="29"/>
        <v/>
      </c>
      <c r="AX121" s="7"/>
      <c r="AY121" s="7"/>
      <c r="AZ121" s="20"/>
      <c r="BA121" s="7"/>
      <c r="BB121" s="20" t="s">
        <v>2220</v>
      </c>
      <c r="BC121" s="20" t="s">
        <v>2220</v>
      </c>
    </row>
    <row r="122">
      <c r="A122" s="55">
        <v>25.0</v>
      </c>
      <c r="B122" s="62"/>
      <c r="C122" s="20"/>
      <c r="D122" s="56" t="s">
        <v>528</v>
      </c>
      <c r="E122" s="56"/>
      <c r="F122" s="56"/>
      <c r="G122" s="56" t="s">
        <v>531</v>
      </c>
      <c r="H122" s="57"/>
      <c r="I122" s="56"/>
      <c r="J122" s="56"/>
      <c r="K122" s="56"/>
      <c r="L122" s="56"/>
      <c r="M122" s="57"/>
      <c r="N122" s="57"/>
      <c r="O122" s="57"/>
      <c r="P122" s="56"/>
      <c r="Q122" s="58"/>
      <c r="R122" s="56"/>
      <c r="S122" s="56"/>
      <c r="T122" s="56"/>
      <c r="U122" s="56"/>
      <c r="V122" s="56"/>
      <c r="W122" s="56"/>
      <c r="X122" s="56"/>
      <c r="Y122" s="56"/>
      <c r="Z122" s="56"/>
      <c r="AA122" s="56"/>
      <c r="AB122" s="56"/>
      <c r="AC122" s="56"/>
      <c r="AD122" s="56"/>
      <c r="AE122" s="56"/>
      <c r="AF122" s="56"/>
      <c r="AG122" s="56"/>
      <c r="AH122" s="56"/>
      <c r="AI122" s="56"/>
      <c r="AJ122" s="56"/>
      <c r="AK122" s="57"/>
      <c r="AL122" s="57"/>
      <c r="AM122" s="56"/>
      <c r="AN122" s="56"/>
      <c r="AO122" s="56"/>
      <c r="AP122" s="56"/>
      <c r="AQ122" s="56"/>
      <c r="AR122" s="56"/>
      <c r="AS122" s="56"/>
      <c r="AT122" s="56"/>
      <c r="AU122" s="7"/>
      <c r="AV122" s="7"/>
      <c r="AW122" s="7"/>
      <c r="AX122" s="7"/>
      <c r="AY122" s="7"/>
      <c r="AZ122" s="20"/>
      <c r="BA122" s="7"/>
      <c r="BB122" s="20"/>
      <c r="BC122" s="20"/>
    </row>
    <row r="123">
      <c r="A123" s="55"/>
      <c r="B123" s="70">
        <v>106.0</v>
      </c>
      <c r="C123" s="20" t="str">
        <f t="shared" ref="C123:C139" si="30">"SF-"&amp;B123</f>
        <v>SF-106</v>
      </c>
      <c r="D123" s="20" t="s">
        <v>3797</v>
      </c>
      <c r="E123" s="68" t="s">
        <v>3798</v>
      </c>
      <c r="F123" s="68" t="s">
        <v>3799</v>
      </c>
      <c r="G123" s="68" t="s">
        <v>3800</v>
      </c>
      <c r="H123" s="68">
        <v>2025.0</v>
      </c>
      <c r="I123" s="71" t="s">
        <v>532</v>
      </c>
      <c r="J123" s="66"/>
      <c r="K123" s="66"/>
      <c r="L123" s="66"/>
      <c r="M123" s="68">
        <v>19.0</v>
      </c>
      <c r="N123" s="71">
        <v>30.0</v>
      </c>
      <c r="O123" s="71">
        <v>0.0</v>
      </c>
      <c r="P123" s="71" t="s">
        <v>3801</v>
      </c>
      <c r="Q123" s="72" t="s">
        <v>3802</v>
      </c>
      <c r="R123" s="73" t="s">
        <v>3803</v>
      </c>
      <c r="S123" s="68" t="s">
        <v>3804</v>
      </c>
      <c r="T123" s="68" t="s">
        <v>3805</v>
      </c>
      <c r="U123" s="68" t="s">
        <v>3806</v>
      </c>
      <c r="V123" s="68" t="s">
        <v>3807</v>
      </c>
      <c r="W123" s="66"/>
      <c r="X123" s="66"/>
      <c r="Y123" s="66"/>
      <c r="Z123" s="66"/>
      <c r="AA123" s="66"/>
      <c r="AB123" s="66"/>
      <c r="AC123" s="68" t="s">
        <v>3808</v>
      </c>
      <c r="AD123" s="68" t="s">
        <v>3809</v>
      </c>
      <c r="AE123" s="66"/>
      <c r="AF123" s="68" t="s">
        <v>78</v>
      </c>
      <c r="AG123" s="68" t="s">
        <v>696</v>
      </c>
      <c r="AH123" s="68" t="s">
        <v>697</v>
      </c>
      <c r="AI123" s="68" t="s">
        <v>698</v>
      </c>
      <c r="AJ123" s="68" t="s">
        <v>699</v>
      </c>
      <c r="AK123" s="68">
        <v>213734.0</v>
      </c>
      <c r="AL123" s="71" t="s">
        <v>546</v>
      </c>
      <c r="AM123" s="71" t="s">
        <v>700</v>
      </c>
      <c r="AN123" s="66"/>
      <c r="AO123" s="66"/>
      <c r="AP123" s="68" t="s">
        <v>84</v>
      </c>
      <c r="AQ123" s="68" t="s">
        <v>548</v>
      </c>
      <c r="AR123" s="68" t="s">
        <v>86</v>
      </c>
      <c r="AS123" s="68" t="s">
        <v>87</v>
      </c>
      <c r="AT123" s="66"/>
      <c r="AU123" s="7"/>
      <c r="AV123" s="7"/>
      <c r="AW123" s="7"/>
      <c r="AX123" s="7"/>
      <c r="AY123" s="20" t="s">
        <v>2220</v>
      </c>
      <c r="AZ123" s="20"/>
      <c r="BA123" s="7"/>
      <c r="BB123" s="20"/>
      <c r="BC123" s="20"/>
    </row>
    <row r="124">
      <c r="A124" s="55"/>
      <c r="B124" s="70">
        <v>107.0</v>
      </c>
      <c r="C124" s="20" t="str">
        <f t="shared" si="30"/>
        <v>SF-107</v>
      </c>
      <c r="D124" s="20" t="s">
        <v>3810</v>
      </c>
      <c r="E124" s="68" t="s">
        <v>3811</v>
      </c>
      <c r="F124" s="68" t="s">
        <v>3812</v>
      </c>
      <c r="G124" s="68" t="s">
        <v>3813</v>
      </c>
      <c r="H124" s="68">
        <v>2025.0</v>
      </c>
      <c r="I124" s="71" t="s">
        <v>1544</v>
      </c>
      <c r="J124" s="66"/>
      <c r="K124" s="68">
        <v>2025.0</v>
      </c>
      <c r="L124" s="66"/>
      <c r="M124" s="68">
        <v>284.0</v>
      </c>
      <c r="N124" s="71">
        <v>295.0</v>
      </c>
      <c r="O124" s="71">
        <v>5.0</v>
      </c>
      <c r="P124" s="71" t="s">
        <v>3814</v>
      </c>
      <c r="Q124" s="72" t="s">
        <v>3815</v>
      </c>
      <c r="R124" s="73" t="s">
        <v>2189</v>
      </c>
      <c r="S124" s="68" t="s">
        <v>3816</v>
      </c>
      <c r="T124" s="68" t="s">
        <v>3817</v>
      </c>
      <c r="U124" s="68" t="s">
        <v>3818</v>
      </c>
      <c r="V124" s="68" t="s">
        <v>3819</v>
      </c>
      <c r="W124" s="66"/>
      <c r="X124" s="66"/>
      <c r="Y124" s="66"/>
      <c r="Z124" s="66"/>
      <c r="AA124" s="66"/>
      <c r="AB124" s="66"/>
      <c r="AC124" s="68" t="s">
        <v>3820</v>
      </c>
      <c r="AD124" s="66"/>
      <c r="AE124" s="66"/>
      <c r="AF124" s="68" t="s">
        <v>1504</v>
      </c>
      <c r="AG124" s="66"/>
      <c r="AH124" s="68" t="s">
        <v>1553</v>
      </c>
      <c r="AI124" s="68" t="s">
        <v>80</v>
      </c>
      <c r="AJ124" s="68" t="s">
        <v>81</v>
      </c>
      <c r="AK124" s="68">
        <v>211644.0</v>
      </c>
      <c r="AL124" s="71">
        <v>2.832764E7</v>
      </c>
      <c r="AM124" s="71" t="s">
        <v>1554</v>
      </c>
      <c r="AN124" s="66"/>
      <c r="AO124" s="66"/>
      <c r="AP124" s="68" t="s">
        <v>84</v>
      </c>
      <c r="AQ124" s="68" t="s">
        <v>1555</v>
      </c>
      <c r="AR124" s="68" t="s">
        <v>86</v>
      </c>
      <c r="AS124" s="68" t="s">
        <v>87</v>
      </c>
      <c r="AT124" s="66"/>
      <c r="AU124" s="7"/>
      <c r="AV124" s="7"/>
      <c r="AW124" s="7"/>
      <c r="AX124" s="7"/>
      <c r="AY124" s="20" t="s">
        <v>2220</v>
      </c>
      <c r="AZ124" s="20"/>
      <c r="BA124" s="7"/>
      <c r="BB124" s="20"/>
      <c r="BC124" s="20"/>
    </row>
    <row r="125">
      <c r="A125" s="55"/>
      <c r="B125" s="70">
        <v>108.0</v>
      </c>
      <c r="C125" s="20" t="str">
        <f t="shared" si="30"/>
        <v>SF-108</v>
      </c>
      <c r="D125" s="20" t="s">
        <v>3821</v>
      </c>
      <c r="E125" s="68" t="s">
        <v>3822</v>
      </c>
      <c r="F125" s="68">
        <v>5.81155655E10</v>
      </c>
      <c r="G125" s="68" t="s">
        <v>3823</v>
      </c>
      <c r="H125" s="68">
        <v>2024.0</v>
      </c>
      <c r="I125" s="71" t="s">
        <v>532</v>
      </c>
      <c r="J125" s="66"/>
      <c r="K125" s="66"/>
      <c r="L125" s="66"/>
      <c r="M125" s="68">
        <v>507.0</v>
      </c>
      <c r="N125" s="71">
        <v>511.0</v>
      </c>
      <c r="O125" s="71">
        <v>31.0</v>
      </c>
      <c r="P125" s="71" t="s">
        <v>3824</v>
      </c>
      <c r="Q125" s="72" t="s">
        <v>3825</v>
      </c>
      <c r="R125" s="73" t="s">
        <v>3826</v>
      </c>
      <c r="S125" s="68" t="s">
        <v>3827</v>
      </c>
      <c r="T125" s="68" t="s">
        <v>3828</v>
      </c>
      <c r="U125" s="68" t="s">
        <v>3829</v>
      </c>
      <c r="V125" s="68" t="s">
        <v>3830</v>
      </c>
      <c r="W125" s="66"/>
      <c r="X125" s="66"/>
      <c r="Y125" s="66"/>
      <c r="Z125" s="66"/>
      <c r="AA125" s="66"/>
      <c r="AB125" s="66"/>
      <c r="AC125" s="68" t="s">
        <v>3831</v>
      </c>
      <c r="AD125" s="68" t="s">
        <v>3832</v>
      </c>
      <c r="AE125" s="68" t="s">
        <v>3114</v>
      </c>
      <c r="AF125" s="68" t="s">
        <v>78</v>
      </c>
      <c r="AG125" s="66"/>
      <c r="AH125" s="68" t="s">
        <v>3833</v>
      </c>
      <c r="AI125" s="68" t="s">
        <v>3116</v>
      </c>
      <c r="AJ125" s="68" t="s">
        <v>3117</v>
      </c>
      <c r="AK125" s="68">
        <v>201946.0</v>
      </c>
      <c r="AL125" s="71" t="s">
        <v>546</v>
      </c>
      <c r="AM125" s="71" t="s">
        <v>3834</v>
      </c>
      <c r="AN125" s="66"/>
      <c r="AO125" s="66"/>
      <c r="AP125" s="68" t="s">
        <v>84</v>
      </c>
      <c r="AQ125" s="68" t="s">
        <v>548</v>
      </c>
      <c r="AR125" s="68" t="s">
        <v>86</v>
      </c>
      <c r="AS125" s="68" t="s">
        <v>87</v>
      </c>
      <c r="AT125" s="66"/>
      <c r="AU125" s="7"/>
      <c r="AV125" s="7"/>
      <c r="AW125" s="7"/>
      <c r="AX125" s="7"/>
      <c r="AY125" s="20" t="s">
        <v>2220</v>
      </c>
      <c r="AZ125" s="20"/>
      <c r="BA125" s="7"/>
      <c r="BB125" s="20"/>
      <c r="BC125" s="20"/>
    </row>
    <row r="126">
      <c r="A126" s="55"/>
      <c r="B126" s="70">
        <v>109.0</v>
      </c>
      <c r="C126" s="20" t="str">
        <f t="shared" si="30"/>
        <v>SF-109</v>
      </c>
      <c r="D126" s="20" t="s">
        <v>3835</v>
      </c>
      <c r="E126" s="68" t="s">
        <v>3836</v>
      </c>
      <c r="F126" s="68" t="s">
        <v>3837</v>
      </c>
      <c r="G126" s="68" t="s">
        <v>3838</v>
      </c>
      <c r="H126" s="68">
        <v>2025.0</v>
      </c>
      <c r="I126" s="71" t="s">
        <v>2340</v>
      </c>
      <c r="J126" s="68">
        <v>181.0</v>
      </c>
      <c r="K126" s="66"/>
      <c r="L126" s="68">
        <v>107697.0</v>
      </c>
      <c r="M126" s="66"/>
      <c r="N126" s="74"/>
      <c r="O126" s="71">
        <v>20.0</v>
      </c>
      <c r="P126" s="71" t="s">
        <v>3839</v>
      </c>
      <c r="Q126" s="72" t="s">
        <v>3840</v>
      </c>
      <c r="R126" s="73" t="s">
        <v>3841</v>
      </c>
      <c r="S126" s="68" t="s">
        <v>3842</v>
      </c>
      <c r="T126" s="68" t="s">
        <v>3843</v>
      </c>
      <c r="U126" s="68" t="s">
        <v>3844</v>
      </c>
      <c r="V126" s="68" t="s">
        <v>3845</v>
      </c>
      <c r="W126" s="66"/>
      <c r="X126" s="66"/>
      <c r="Y126" s="66"/>
      <c r="Z126" s="66"/>
      <c r="AA126" s="68" t="s">
        <v>3846</v>
      </c>
      <c r="AB126" s="68" t="s">
        <v>3847</v>
      </c>
      <c r="AC126" s="68" t="s">
        <v>3848</v>
      </c>
      <c r="AD126" s="68" t="s">
        <v>3849</v>
      </c>
      <c r="AE126" s="66"/>
      <c r="AF126" s="68" t="s">
        <v>1027</v>
      </c>
      <c r="AG126" s="66"/>
      <c r="AH126" s="66"/>
      <c r="AI126" s="66"/>
      <c r="AJ126" s="66"/>
      <c r="AK126" s="66"/>
      <c r="AL126" s="71">
        <v>9505849.0</v>
      </c>
      <c r="AM126" s="74"/>
      <c r="AN126" s="68" t="s">
        <v>2352</v>
      </c>
      <c r="AO126" s="66"/>
      <c r="AP126" s="68" t="s">
        <v>84</v>
      </c>
      <c r="AQ126" s="68" t="s">
        <v>2353</v>
      </c>
      <c r="AR126" s="68" t="s">
        <v>128</v>
      </c>
      <c r="AS126" s="68" t="s">
        <v>87</v>
      </c>
      <c r="AT126" s="68" t="s">
        <v>129</v>
      </c>
      <c r="AU126" s="7"/>
      <c r="AV126" s="7"/>
      <c r="AW126" s="7"/>
      <c r="AX126" s="7"/>
      <c r="AY126" s="20" t="s">
        <v>2220</v>
      </c>
      <c r="AZ126" s="20"/>
      <c r="BA126" s="7"/>
      <c r="BB126" s="20"/>
      <c r="BC126" s="20"/>
    </row>
    <row r="127">
      <c r="A127" s="55"/>
      <c r="B127" s="70">
        <v>110.0</v>
      </c>
      <c r="C127" s="20" t="str">
        <f t="shared" si="30"/>
        <v>SF-110</v>
      </c>
      <c r="D127" s="20" t="s">
        <v>3850</v>
      </c>
      <c r="E127" s="68" t="s">
        <v>3851</v>
      </c>
      <c r="F127" s="68" t="s">
        <v>3852</v>
      </c>
      <c r="G127" s="68" t="s">
        <v>3853</v>
      </c>
      <c r="H127" s="68">
        <v>2024.0</v>
      </c>
      <c r="I127" s="71" t="s">
        <v>3105</v>
      </c>
      <c r="J127" s="66"/>
      <c r="K127" s="66"/>
      <c r="L127" s="66"/>
      <c r="M127" s="68">
        <v>291.0</v>
      </c>
      <c r="N127" s="71">
        <v>300.0</v>
      </c>
      <c r="O127" s="71">
        <v>58.0</v>
      </c>
      <c r="P127" s="71" t="s">
        <v>3854</v>
      </c>
      <c r="Q127" s="72" t="s">
        <v>3855</v>
      </c>
      <c r="R127" s="73" t="s">
        <v>3856</v>
      </c>
      <c r="S127" s="68" t="s">
        <v>3857</v>
      </c>
      <c r="T127" s="68" t="s">
        <v>3858</v>
      </c>
      <c r="U127" s="68" t="s">
        <v>3859</v>
      </c>
      <c r="V127" s="68" t="s">
        <v>3860</v>
      </c>
      <c r="W127" s="66"/>
      <c r="X127" s="66"/>
      <c r="Y127" s="66"/>
      <c r="Z127" s="66"/>
      <c r="AA127" s="66"/>
      <c r="AB127" s="66"/>
      <c r="AC127" s="68" t="s">
        <v>3861</v>
      </c>
      <c r="AD127" s="68" t="s">
        <v>3862</v>
      </c>
      <c r="AE127" s="68" t="s">
        <v>3114</v>
      </c>
      <c r="AF127" s="68" t="s">
        <v>144</v>
      </c>
      <c r="AG127" s="66"/>
      <c r="AH127" s="68" t="s">
        <v>3115</v>
      </c>
      <c r="AI127" s="68" t="s">
        <v>3116</v>
      </c>
      <c r="AJ127" s="68" t="s">
        <v>3117</v>
      </c>
      <c r="AK127" s="68">
        <v>201933.0</v>
      </c>
      <c r="AL127" s="74"/>
      <c r="AM127" s="71" t="s">
        <v>3118</v>
      </c>
      <c r="AN127" s="66"/>
      <c r="AO127" s="66"/>
      <c r="AP127" s="68" t="s">
        <v>84</v>
      </c>
      <c r="AQ127" s="68" t="s">
        <v>3119</v>
      </c>
      <c r="AR127" s="68" t="s">
        <v>86</v>
      </c>
      <c r="AS127" s="68" t="s">
        <v>87</v>
      </c>
      <c r="AT127" s="68" t="s">
        <v>395</v>
      </c>
      <c r="AU127" s="7"/>
      <c r="AV127" s="7"/>
      <c r="AW127" s="7"/>
      <c r="AX127" s="7"/>
      <c r="AY127" s="20" t="s">
        <v>2220</v>
      </c>
      <c r="AZ127" s="20"/>
      <c r="BA127" s="7"/>
      <c r="BB127" s="20"/>
      <c r="BC127" s="20"/>
    </row>
    <row r="128">
      <c r="A128" s="55"/>
      <c r="B128" s="70">
        <v>111.0</v>
      </c>
      <c r="C128" s="20" t="str">
        <f t="shared" si="30"/>
        <v>SF-111</v>
      </c>
      <c r="D128" s="20" t="s">
        <v>3863</v>
      </c>
      <c r="E128" s="68" t="s">
        <v>3864</v>
      </c>
      <c r="F128" s="68" t="s">
        <v>3865</v>
      </c>
      <c r="G128" s="68" t="s">
        <v>3866</v>
      </c>
      <c r="H128" s="68">
        <v>2025.0</v>
      </c>
      <c r="I128" s="71" t="s">
        <v>3867</v>
      </c>
      <c r="J128" s="66"/>
      <c r="K128" s="66"/>
      <c r="L128" s="66"/>
      <c r="M128" s="68">
        <v>188.0</v>
      </c>
      <c r="N128" s="71">
        <v>194.0</v>
      </c>
      <c r="O128" s="71">
        <v>6.0</v>
      </c>
      <c r="P128" s="71" t="s">
        <v>3868</v>
      </c>
      <c r="Q128" s="72" t="s">
        <v>3869</v>
      </c>
      <c r="R128" s="73" t="s">
        <v>3870</v>
      </c>
      <c r="S128" s="68" t="s">
        <v>3871</v>
      </c>
      <c r="T128" s="68" t="s">
        <v>3872</v>
      </c>
      <c r="U128" s="68" t="s">
        <v>3873</v>
      </c>
      <c r="V128" s="68" t="s">
        <v>3874</v>
      </c>
      <c r="W128" s="66"/>
      <c r="X128" s="66"/>
      <c r="Y128" s="66"/>
      <c r="Z128" s="66"/>
      <c r="AA128" s="66"/>
      <c r="AB128" s="66"/>
      <c r="AC128" s="68" t="s">
        <v>3875</v>
      </c>
      <c r="AD128" s="66"/>
      <c r="AE128" s="66"/>
      <c r="AF128" s="68" t="s">
        <v>198</v>
      </c>
      <c r="AG128" s="68" t="s">
        <v>3876</v>
      </c>
      <c r="AH128" s="68" t="s">
        <v>3877</v>
      </c>
      <c r="AI128" s="68" t="s">
        <v>3878</v>
      </c>
      <c r="AJ128" s="68" t="s">
        <v>3879</v>
      </c>
      <c r="AK128" s="68">
        <v>209065.0</v>
      </c>
      <c r="AL128" s="74"/>
      <c r="AM128" s="71" t="s">
        <v>3880</v>
      </c>
      <c r="AN128" s="66"/>
      <c r="AO128" s="66"/>
      <c r="AP128" s="68" t="s">
        <v>84</v>
      </c>
      <c r="AQ128" s="68" t="s">
        <v>3881</v>
      </c>
      <c r="AR128" s="68" t="s">
        <v>86</v>
      </c>
      <c r="AS128" s="68" t="s">
        <v>87</v>
      </c>
      <c r="AT128" s="68" t="s">
        <v>205</v>
      </c>
      <c r="AU128" s="7"/>
      <c r="AV128" s="7"/>
      <c r="AW128" s="7"/>
      <c r="AX128" s="7"/>
      <c r="AY128" s="20" t="s">
        <v>2220</v>
      </c>
      <c r="AZ128" s="20"/>
      <c r="BA128" s="7"/>
      <c r="BB128" s="20"/>
      <c r="BC128" s="20"/>
    </row>
    <row r="129">
      <c r="A129" s="55"/>
      <c r="B129" s="70">
        <v>112.0</v>
      </c>
      <c r="C129" s="20" t="str">
        <f t="shared" si="30"/>
        <v>SF-112</v>
      </c>
      <c r="D129" s="20" t="s">
        <v>3882</v>
      </c>
      <c r="E129" s="68" t="s">
        <v>3883</v>
      </c>
      <c r="F129" s="68" t="s">
        <v>3884</v>
      </c>
      <c r="G129" s="68" t="s">
        <v>3885</v>
      </c>
      <c r="H129" s="68">
        <v>2024.0</v>
      </c>
      <c r="I129" s="71" t="s">
        <v>3886</v>
      </c>
      <c r="J129" s="66"/>
      <c r="K129" s="66"/>
      <c r="L129" s="66"/>
      <c r="M129" s="68">
        <v>7611.0</v>
      </c>
      <c r="N129" s="71">
        <v>7622.0</v>
      </c>
      <c r="O129" s="71">
        <v>2.0</v>
      </c>
      <c r="P129" s="74"/>
      <c r="Q129" s="72" t="s">
        <v>3887</v>
      </c>
      <c r="R129" s="73" t="s">
        <v>3888</v>
      </c>
      <c r="S129" s="68" t="s">
        <v>3889</v>
      </c>
      <c r="T129" s="68" t="s">
        <v>3890</v>
      </c>
      <c r="U129" s="68" t="s">
        <v>3891</v>
      </c>
      <c r="V129" s="68" t="s">
        <v>3892</v>
      </c>
      <c r="W129" s="66"/>
      <c r="X129" s="66"/>
      <c r="Y129" s="66"/>
      <c r="Z129" s="66"/>
      <c r="AA129" s="66"/>
      <c r="AB129" s="66"/>
      <c r="AC129" s="68" t="s">
        <v>3893</v>
      </c>
      <c r="AD129" s="66"/>
      <c r="AE129" s="68" t="s">
        <v>3894</v>
      </c>
      <c r="AF129" s="68" t="s">
        <v>3895</v>
      </c>
      <c r="AG129" s="68" t="s">
        <v>3896</v>
      </c>
      <c r="AH129" s="68" t="s">
        <v>3897</v>
      </c>
      <c r="AI129" s="68" t="s">
        <v>3898</v>
      </c>
      <c r="AJ129" s="68" t="s">
        <v>3899</v>
      </c>
      <c r="AK129" s="68">
        <v>199620.0</v>
      </c>
      <c r="AL129" s="74"/>
      <c r="AM129" s="71" t="s">
        <v>3900</v>
      </c>
      <c r="AN129" s="66"/>
      <c r="AO129" s="66"/>
      <c r="AP129" s="68" t="s">
        <v>84</v>
      </c>
      <c r="AQ129" s="68" t="s">
        <v>3901</v>
      </c>
      <c r="AR129" s="68" t="s">
        <v>86</v>
      </c>
      <c r="AS129" s="68" t="s">
        <v>87</v>
      </c>
      <c r="AT129" s="66"/>
      <c r="AU129" s="7"/>
      <c r="AV129" s="7"/>
      <c r="AW129" s="7"/>
      <c r="AX129" s="7"/>
      <c r="AY129" s="20" t="s">
        <v>2220</v>
      </c>
      <c r="AZ129" s="20"/>
      <c r="BA129" s="7"/>
      <c r="BB129" s="20"/>
      <c r="BC129" s="20"/>
    </row>
    <row r="130">
      <c r="A130" s="55"/>
      <c r="B130" s="70">
        <v>113.0</v>
      </c>
      <c r="C130" s="20" t="str">
        <f t="shared" si="30"/>
        <v>SF-113</v>
      </c>
      <c r="D130" s="20" t="s">
        <v>3902</v>
      </c>
      <c r="E130" s="68" t="s">
        <v>3903</v>
      </c>
      <c r="F130" s="68" t="s">
        <v>3904</v>
      </c>
      <c r="G130" s="68" t="s">
        <v>3905</v>
      </c>
      <c r="H130" s="68">
        <v>2025.0</v>
      </c>
      <c r="I130" s="71" t="s">
        <v>3125</v>
      </c>
      <c r="J130" s="66"/>
      <c r="K130" s="66"/>
      <c r="L130" s="66"/>
      <c r="M130" s="68">
        <v>407.0</v>
      </c>
      <c r="N130" s="71">
        <v>433.0</v>
      </c>
      <c r="O130" s="71">
        <v>0.0</v>
      </c>
      <c r="P130" s="71" t="s">
        <v>3906</v>
      </c>
      <c r="Q130" s="72" t="s">
        <v>3907</v>
      </c>
      <c r="R130" s="73" t="s">
        <v>3908</v>
      </c>
      <c r="S130" s="68" t="s">
        <v>3909</v>
      </c>
      <c r="T130" s="68" t="s">
        <v>3910</v>
      </c>
      <c r="U130" s="68" t="s">
        <v>3911</v>
      </c>
      <c r="V130" s="68" t="s">
        <v>3912</v>
      </c>
      <c r="W130" s="66"/>
      <c r="X130" s="66"/>
      <c r="Y130" s="66"/>
      <c r="Z130" s="66"/>
      <c r="AA130" s="66"/>
      <c r="AB130" s="66"/>
      <c r="AC130" s="68" t="s">
        <v>3913</v>
      </c>
      <c r="AD130" s="68" t="s">
        <v>3914</v>
      </c>
      <c r="AE130" s="66"/>
      <c r="AF130" s="68" t="s">
        <v>3135</v>
      </c>
      <c r="AG130" s="66"/>
      <c r="AH130" s="66"/>
      <c r="AI130" s="66"/>
      <c r="AJ130" s="66"/>
      <c r="AK130" s="66"/>
      <c r="AL130" s="74"/>
      <c r="AM130" s="71" t="s">
        <v>3136</v>
      </c>
      <c r="AN130" s="66"/>
      <c r="AO130" s="66"/>
      <c r="AP130" s="68" t="s">
        <v>84</v>
      </c>
      <c r="AQ130" s="68" t="s">
        <v>3137</v>
      </c>
      <c r="AR130" s="68" t="s">
        <v>526</v>
      </c>
      <c r="AS130" s="68" t="s">
        <v>87</v>
      </c>
      <c r="AT130" s="66"/>
      <c r="AU130" s="7"/>
      <c r="AV130" s="7"/>
      <c r="AW130" s="7"/>
      <c r="AX130" s="7"/>
      <c r="AY130" s="20" t="s">
        <v>2220</v>
      </c>
      <c r="AZ130" s="20"/>
      <c r="BA130" s="7"/>
      <c r="BB130" s="20"/>
      <c r="BC130" s="20"/>
    </row>
    <row r="131">
      <c r="A131" s="55"/>
      <c r="B131" s="70">
        <v>114.0</v>
      </c>
      <c r="C131" s="20" t="str">
        <f t="shared" si="30"/>
        <v>SF-114</v>
      </c>
      <c r="D131" s="20" t="s">
        <v>3915</v>
      </c>
      <c r="E131" s="68" t="s">
        <v>3916</v>
      </c>
      <c r="F131" s="68" t="s">
        <v>3917</v>
      </c>
      <c r="G131" s="68" t="s">
        <v>3918</v>
      </c>
      <c r="H131" s="68">
        <v>2025.0</v>
      </c>
      <c r="I131" s="71" t="s">
        <v>3919</v>
      </c>
      <c r="J131" s="68">
        <v>20.0</v>
      </c>
      <c r="K131" s="68">
        <v>1.0</v>
      </c>
      <c r="L131" s="68">
        <v>106824.0</v>
      </c>
      <c r="M131" s="68">
        <v>1.0</v>
      </c>
      <c r="N131" s="71">
        <v>24.0</v>
      </c>
      <c r="O131" s="71">
        <v>9.0</v>
      </c>
      <c r="P131" s="71" t="s">
        <v>3920</v>
      </c>
      <c r="Q131" s="72" t="s">
        <v>3921</v>
      </c>
      <c r="R131" s="73" t="s">
        <v>3922</v>
      </c>
      <c r="S131" s="68" t="s">
        <v>3923</v>
      </c>
      <c r="T131" s="68" t="s">
        <v>3924</v>
      </c>
      <c r="U131" s="68" t="s">
        <v>3925</v>
      </c>
      <c r="V131" s="68" t="s">
        <v>3926</v>
      </c>
      <c r="W131" s="66"/>
      <c r="X131" s="66"/>
      <c r="Y131" s="66"/>
      <c r="Z131" s="66"/>
      <c r="AA131" s="66"/>
      <c r="AB131" s="66"/>
      <c r="AC131" s="68" t="s">
        <v>3927</v>
      </c>
      <c r="AD131" s="68" t="s">
        <v>3928</v>
      </c>
      <c r="AE131" s="66"/>
      <c r="AF131" s="68" t="s">
        <v>175</v>
      </c>
      <c r="AG131" s="66"/>
      <c r="AH131" s="66"/>
      <c r="AI131" s="66"/>
      <c r="AJ131" s="66"/>
      <c r="AK131" s="66"/>
      <c r="AL131" s="71" t="s">
        <v>3929</v>
      </c>
      <c r="AM131" s="74"/>
      <c r="AN131" s="66"/>
      <c r="AO131" s="66"/>
      <c r="AP131" s="68" t="s">
        <v>84</v>
      </c>
      <c r="AQ131" s="68" t="s">
        <v>3930</v>
      </c>
      <c r="AR131" s="68" t="s">
        <v>433</v>
      </c>
      <c r="AS131" s="68" t="s">
        <v>87</v>
      </c>
      <c r="AT131" s="66"/>
      <c r="AU131" s="7"/>
      <c r="AV131" s="7"/>
      <c r="AW131" s="7"/>
      <c r="AX131" s="7"/>
      <c r="AY131" s="20" t="s">
        <v>2220</v>
      </c>
      <c r="AZ131" s="20"/>
      <c r="BA131" s="7"/>
      <c r="BB131" s="20"/>
      <c r="BC131" s="20"/>
    </row>
    <row r="132">
      <c r="A132" s="55"/>
      <c r="B132" s="70">
        <v>115.0</v>
      </c>
      <c r="C132" s="20" t="str">
        <f t="shared" si="30"/>
        <v>SF-115</v>
      </c>
      <c r="D132" s="20" t="s">
        <v>3931</v>
      </c>
      <c r="E132" s="68" t="s">
        <v>3932</v>
      </c>
      <c r="F132" s="68" t="s">
        <v>3933</v>
      </c>
      <c r="G132" s="68" t="s">
        <v>3934</v>
      </c>
      <c r="H132" s="68">
        <v>2024.0</v>
      </c>
      <c r="I132" s="71" t="s">
        <v>3935</v>
      </c>
      <c r="J132" s="68">
        <v>2024.0</v>
      </c>
      <c r="K132" s="66"/>
      <c r="L132" s="66"/>
      <c r="M132" s="68">
        <v>1.0</v>
      </c>
      <c r="N132" s="71">
        <v>125.0</v>
      </c>
      <c r="O132" s="71">
        <v>8.0</v>
      </c>
      <c r="P132" s="74"/>
      <c r="Q132" s="72" t="s">
        <v>3936</v>
      </c>
      <c r="R132" s="73" t="s">
        <v>3937</v>
      </c>
      <c r="S132" s="68" t="s">
        <v>3938</v>
      </c>
      <c r="T132" s="68" t="s">
        <v>3939</v>
      </c>
      <c r="U132" s="66"/>
      <c r="V132" s="66"/>
      <c r="W132" s="66"/>
      <c r="X132" s="66"/>
      <c r="Y132" s="66"/>
      <c r="Z132" s="66"/>
      <c r="AA132" s="68" t="s">
        <v>3940</v>
      </c>
      <c r="AB132" s="68" t="s">
        <v>3941</v>
      </c>
      <c r="AC132" s="66"/>
      <c r="AD132" s="68" t="s">
        <v>3942</v>
      </c>
      <c r="AE132" s="66"/>
      <c r="AF132" s="68" t="s">
        <v>3935</v>
      </c>
      <c r="AG132" s="66"/>
      <c r="AH132" s="66"/>
      <c r="AI132" s="66"/>
      <c r="AJ132" s="66"/>
      <c r="AK132" s="66"/>
      <c r="AL132" s="71">
        <v>2.8358856E7</v>
      </c>
      <c r="AM132" s="74"/>
      <c r="AN132" s="66"/>
      <c r="AO132" s="66"/>
      <c r="AP132" s="68" t="s">
        <v>84</v>
      </c>
      <c r="AQ132" s="68" t="s">
        <v>3943</v>
      </c>
      <c r="AR132" s="68" t="s">
        <v>128</v>
      </c>
      <c r="AS132" s="68" t="s">
        <v>87</v>
      </c>
      <c r="AT132" s="66"/>
      <c r="AU132" s="7"/>
      <c r="AV132" s="7"/>
      <c r="AW132" s="7"/>
      <c r="AX132" s="7"/>
      <c r="AY132" s="20" t="s">
        <v>2220</v>
      </c>
      <c r="AZ132" s="20"/>
      <c r="BA132" s="7"/>
      <c r="BB132" s="20"/>
      <c r="BC132" s="20"/>
    </row>
    <row r="133">
      <c r="A133" s="55"/>
      <c r="B133" s="70">
        <v>116.0</v>
      </c>
      <c r="C133" s="20" t="str">
        <f t="shared" si="30"/>
        <v>SF-116</v>
      </c>
      <c r="D133" s="20" t="s">
        <v>3944</v>
      </c>
      <c r="E133" s="68" t="s">
        <v>3945</v>
      </c>
      <c r="F133" s="68" t="s">
        <v>3946</v>
      </c>
      <c r="G133" s="68" t="s">
        <v>3947</v>
      </c>
      <c r="H133" s="68">
        <v>2026.0</v>
      </c>
      <c r="I133" s="71" t="s">
        <v>3948</v>
      </c>
      <c r="J133" s="68">
        <v>69.0</v>
      </c>
      <c r="K133" s="68">
        <v>4.0</v>
      </c>
      <c r="L133" s="68">
        <v>141102.0</v>
      </c>
      <c r="M133" s="66"/>
      <c r="N133" s="74"/>
      <c r="O133" s="71">
        <v>0.0</v>
      </c>
      <c r="P133" s="71" t="s">
        <v>3949</v>
      </c>
      <c r="Q133" s="72" t="s">
        <v>3950</v>
      </c>
      <c r="R133" s="73" t="s">
        <v>3951</v>
      </c>
      <c r="S133" s="68" t="s">
        <v>3952</v>
      </c>
      <c r="T133" s="68" t="s">
        <v>3953</v>
      </c>
      <c r="U133" s="68" t="s">
        <v>3954</v>
      </c>
      <c r="V133" s="68" t="s">
        <v>3955</v>
      </c>
      <c r="W133" s="66"/>
      <c r="X133" s="66"/>
      <c r="Y133" s="66"/>
      <c r="Z133" s="66"/>
      <c r="AA133" s="68" t="s">
        <v>3956</v>
      </c>
      <c r="AB133" s="68" t="s">
        <v>3957</v>
      </c>
      <c r="AC133" s="66"/>
      <c r="AD133" s="68" t="s">
        <v>3958</v>
      </c>
      <c r="AE133" s="66"/>
      <c r="AF133" s="68" t="s">
        <v>3959</v>
      </c>
      <c r="AG133" s="66"/>
      <c r="AH133" s="66"/>
      <c r="AI133" s="66"/>
      <c r="AJ133" s="66"/>
      <c r="AK133" s="66"/>
      <c r="AL133" s="71" t="s">
        <v>3960</v>
      </c>
      <c r="AM133" s="74"/>
      <c r="AN133" s="66"/>
      <c r="AO133" s="66"/>
      <c r="AP133" s="68" t="s">
        <v>84</v>
      </c>
      <c r="AQ133" s="68" t="s">
        <v>3961</v>
      </c>
      <c r="AR133" s="68" t="s">
        <v>433</v>
      </c>
      <c r="AS133" s="68" t="s">
        <v>87</v>
      </c>
      <c r="AT133" s="68" t="s">
        <v>566</v>
      </c>
      <c r="AU133" s="7"/>
      <c r="AV133" s="7"/>
      <c r="AW133" s="7"/>
      <c r="AX133" s="7"/>
      <c r="AY133" s="20" t="s">
        <v>2220</v>
      </c>
      <c r="AZ133" s="20"/>
      <c r="BA133" s="7"/>
      <c r="BB133" s="20"/>
      <c r="BC133" s="20"/>
    </row>
    <row r="134">
      <c r="A134" s="55"/>
      <c r="B134" s="70">
        <v>117.0</v>
      </c>
      <c r="C134" s="20" t="str">
        <f t="shared" si="30"/>
        <v>SF-117</v>
      </c>
      <c r="D134" s="20" t="s">
        <v>3962</v>
      </c>
      <c r="E134" s="68" t="s">
        <v>3963</v>
      </c>
      <c r="F134" s="68" t="s">
        <v>3964</v>
      </c>
      <c r="G134" s="68" t="s">
        <v>3965</v>
      </c>
      <c r="H134" s="68">
        <v>2025.0</v>
      </c>
      <c r="I134" s="71" t="s">
        <v>3966</v>
      </c>
      <c r="J134" s="68">
        <v>26.0</v>
      </c>
      <c r="K134" s="68">
        <v>2.0</v>
      </c>
      <c r="L134" s="66"/>
      <c r="M134" s="68">
        <v>31.0</v>
      </c>
      <c r="N134" s="71">
        <v>50.0</v>
      </c>
      <c r="O134" s="71">
        <v>0.0</v>
      </c>
      <c r="P134" s="71" t="s">
        <v>3967</v>
      </c>
      <c r="Q134" s="72" t="s">
        <v>3968</v>
      </c>
      <c r="R134" s="73" t="s">
        <v>3969</v>
      </c>
      <c r="S134" s="68" t="s">
        <v>3970</v>
      </c>
      <c r="T134" s="68" t="s">
        <v>3971</v>
      </c>
      <c r="U134" s="68" t="s">
        <v>3972</v>
      </c>
      <c r="V134" s="66"/>
      <c r="W134" s="66"/>
      <c r="X134" s="66"/>
      <c r="Y134" s="66"/>
      <c r="Z134" s="66"/>
      <c r="AA134" s="66"/>
      <c r="AB134" s="66"/>
      <c r="AC134" s="68" t="s">
        <v>3973</v>
      </c>
      <c r="AD134" s="66"/>
      <c r="AE134" s="66"/>
      <c r="AF134" s="68" t="s">
        <v>3974</v>
      </c>
      <c r="AG134" s="66"/>
      <c r="AH134" s="66"/>
      <c r="AI134" s="66"/>
      <c r="AJ134" s="66"/>
      <c r="AK134" s="66"/>
      <c r="AL134" s="71">
        <v>1.6572831E7</v>
      </c>
      <c r="AM134" s="74"/>
      <c r="AN134" s="66"/>
      <c r="AO134" s="66"/>
      <c r="AP134" s="68" t="s">
        <v>1426</v>
      </c>
      <c r="AQ134" s="68" t="s">
        <v>3975</v>
      </c>
      <c r="AR134" s="68" t="s">
        <v>433</v>
      </c>
      <c r="AS134" s="68" t="s">
        <v>87</v>
      </c>
      <c r="AT134" s="66"/>
      <c r="AU134" s="7"/>
      <c r="AV134" s="7"/>
      <c r="AW134" s="7"/>
      <c r="AX134" s="7"/>
      <c r="AY134" s="20" t="s">
        <v>2220</v>
      </c>
      <c r="AZ134" s="20"/>
      <c r="BA134" s="7"/>
      <c r="BB134" s="20"/>
      <c r="BC134" s="20"/>
    </row>
    <row r="135">
      <c r="A135" s="55"/>
      <c r="B135" s="70">
        <v>118.0</v>
      </c>
      <c r="C135" s="20" t="str">
        <f t="shared" si="30"/>
        <v>SF-118</v>
      </c>
      <c r="D135" s="20" t="s">
        <v>3976</v>
      </c>
      <c r="E135" s="68" t="s">
        <v>3977</v>
      </c>
      <c r="F135" s="68" t="s">
        <v>3978</v>
      </c>
      <c r="G135" s="68" t="s">
        <v>3979</v>
      </c>
      <c r="H135" s="68">
        <v>2025.0</v>
      </c>
      <c r="I135" s="71" t="s">
        <v>781</v>
      </c>
      <c r="J135" s="68">
        <v>30.0</v>
      </c>
      <c r="K135" s="68">
        <v>3.0</v>
      </c>
      <c r="L135" s="68">
        <v>72.0</v>
      </c>
      <c r="M135" s="66"/>
      <c r="N135" s="74"/>
      <c r="O135" s="71">
        <v>14.0</v>
      </c>
      <c r="P135" s="71" t="s">
        <v>3980</v>
      </c>
      <c r="Q135" s="72" t="s">
        <v>3981</v>
      </c>
      <c r="R135" s="73" t="s">
        <v>3982</v>
      </c>
      <c r="S135" s="68" t="s">
        <v>3983</v>
      </c>
      <c r="T135" s="68" t="s">
        <v>3984</v>
      </c>
      <c r="U135" s="68" t="s">
        <v>3985</v>
      </c>
      <c r="V135" s="68" t="s">
        <v>3986</v>
      </c>
      <c r="W135" s="66"/>
      <c r="X135" s="66"/>
      <c r="Y135" s="66"/>
      <c r="Z135" s="66"/>
      <c r="AA135" s="68" t="s">
        <v>3987</v>
      </c>
      <c r="AB135" s="68" t="s">
        <v>3988</v>
      </c>
      <c r="AC135" s="68" t="s">
        <v>3989</v>
      </c>
      <c r="AD135" s="68" t="s">
        <v>3990</v>
      </c>
      <c r="AE135" s="66"/>
      <c r="AF135" s="68" t="s">
        <v>509</v>
      </c>
      <c r="AG135" s="66"/>
      <c r="AH135" s="66"/>
      <c r="AI135" s="66"/>
      <c r="AJ135" s="66"/>
      <c r="AK135" s="66"/>
      <c r="AL135" s="71">
        <v>1.3823256E7</v>
      </c>
      <c r="AM135" s="74"/>
      <c r="AN135" s="68" t="s">
        <v>793</v>
      </c>
      <c r="AO135" s="66"/>
      <c r="AP135" s="68" t="s">
        <v>84</v>
      </c>
      <c r="AQ135" s="68" t="s">
        <v>794</v>
      </c>
      <c r="AR135" s="68" t="s">
        <v>128</v>
      </c>
      <c r="AS135" s="68" t="s">
        <v>87</v>
      </c>
      <c r="AT135" s="66"/>
      <c r="AU135" s="7"/>
      <c r="AV135" s="7"/>
      <c r="AW135" s="7"/>
      <c r="AX135" s="7"/>
      <c r="AY135" s="20" t="s">
        <v>2220</v>
      </c>
      <c r="AZ135" s="20"/>
      <c r="BA135" s="7"/>
      <c r="BB135" s="20"/>
      <c r="BC135" s="20"/>
    </row>
    <row r="136">
      <c r="A136" s="55"/>
      <c r="B136" s="70">
        <v>119.0</v>
      </c>
      <c r="C136" s="20" t="str">
        <f t="shared" si="30"/>
        <v>SF-119</v>
      </c>
      <c r="D136" s="20" t="s">
        <v>3976</v>
      </c>
      <c r="E136" s="68" t="s">
        <v>3977</v>
      </c>
      <c r="F136" s="68" t="s">
        <v>3978</v>
      </c>
      <c r="G136" s="68" t="s">
        <v>3991</v>
      </c>
      <c r="H136" s="68">
        <v>2026.0</v>
      </c>
      <c r="I136" s="71" t="s">
        <v>2340</v>
      </c>
      <c r="J136" s="68">
        <v>195.0</v>
      </c>
      <c r="K136" s="66"/>
      <c r="L136" s="68">
        <v>108122.0</v>
      </c>
      <c r="M136" s="66"/>
      <c r="N136" s="74"/>
      <c r="O136" s="71">
        <v>0.0</v>
      </c>
      <c r="P136" s="71" t="s">
        <v>3992</v>
      </c>
      <c r="Q136" s="72" t="s">
        <v>3993</v>
      </c>
      <c r="R136" s="73" t="s">
        <v>3994</v>
      </c>
      <c r="S136" s="68" t="s">
        <v>3995</v>
      </c>
      <c r="T136" s="68" t="s">
        <v>3996</v>
      </c>
      <c r="U136" s="68" t="s">
        <v>3997</v>
      </c>
      <c r="V136" s="68" t="s">
        <v>3998</v>
      </c>
      <c r="W136" s="66"/>
      <c r="X136" s="66"/>
      <c r="Y136" s="66"/>
      <c r="Z136" s="66"/>
      <c r="AA136" s="68" t="s">
        <v>3999</v>
      </c>
      <c r="AB136" s="68" t="s">
        <v>4000</v>
      </c>
      <c r="AC136" s="68" t="s">
        <v>4001</v>
      </c>
      <c r="AD136" s="68" t="s">
        <v>4002</v>
      </c>
      <c r="AE136" s="66"/>
      <c r="AF136" s="68" t="s">
        <v>1027</v>
      </c>
      <c r="AG136" s="66"/>
      <c r="AH136" s="66"/>
      <c r="AI136" s="66"/>
      <c r="AJ136" s="66"/>
      <c r="AK136" s="66"/>
      <c r="AL136" s="71">
        <v>9505849.0</v>
      </c>
      <c r="AM136" s="74"/>
      <c r="AN136" s="68" t="s">
        <v>2352</v>
      </c>
      <c r="AO136" s="66"/>
      <c r="AP136" s="68" t="s">
        <v>84</v>
      </c>
      <c r="AQ136" s="68" t="s">
        <v>2353</v>
      </c>
      <c r="AR136" s="68" t="s">
        <v>128</v>
      </c>
      <c r="AS136" s="68" t="s">
        <v>87</v>
      </c>
      <c r="AT136" s="68" t="s">
        <v>566</v>
      </c>
      <c r="AU136" s="7"/>
      <c r="AV136" s="7"/>
      <c r="AW136" s="7"/>
      <c r="AX136" s="7"/>
      <c r="AY136" s="20" t="s">
        <v>2220</v>
      </c>
      <c r="AZ136" s="20"/>
      <c r="BA136" s="7"/>
      <c r="BB136" s="20"/>
      <c r="BC136" s="20"/>
    </row>
    <row r="137">
      <c r="A137" s="55"/>
      <c r="B137" s="70">
        <v>120.0</v>
      </c>
      <c r="C137" s="20" t="str">
        <f t="shared" si="30"/>
        <v>SF-120</v>
      </c>
      <c r="D137" s="20" t="s">
        <v>2183</v>
      </c>
      <c r="E137" s="68" t="s">
        <v>2184</v>
      </c>
      <c r="F137" s="68" t="s">
        <v>2185</v>
      </c>
      <c r="G137" s="68" t="s">
        <v>2186</v>
      </c>
      <c r="H137" s="68">
        <v>2025.0</v>
      </c>
      <c r="I137" s="71" t="s">
        <v>1123</v>
      </c>
      <c r="J137" s="66"/>
      <c r="K137" s="66"/>
      <c r="L137" s="66"/>
      <c r="M137" s="68">
        <v>467.0</v>
      </c>
      <c r="N137" s="71">
        <v>477.0</v>
      </c>
      <c r="O137" s="71">
        <v>0.0</v>
      </c>
      <c r="P137" s="71" t="s">
        <v>2187</v>
      </c>
      <c r="Q137" s="72" t="s">
        <v>4003</v>
      </c>
      <c r="R137" s="73" t="s">
        <v>2189</v>
      </c>
      <c r="S137" s="68" t="s">
        <v>2190</v>
      </c>
      <c r="T137" s="68" t="s">
        <v>2191</v>
      </c>
      <c r="U137" s="68" t="s">
        <v>2192</v>
      </c>
      <c r="V137" s="68" t="s">
        <v>2193</v>
      </c>
      <c r="W137" s="66"/>
      <c r="X137" s="66"/>
      <c r="Y137" s="66"/>
      <c r="Z137" s="66"/>
      <c r="AA137" s="66"/>
      <c r="AB137" s="66"/>
      <c r="AC137" s="68" t="s">
        <v>2194</v>
      </c>
      <c r="AD137" s="66"/>
      <c r="AE137" s="66"/>
      <c r="AF137" s="68" t="s">
        <v>78</v>
      </c>
      <c r="AG137" s="66"/>
      <c r="AH137" s="68" t="s">
        <v>1132</v>
      </c>
      <c r="AI137" s="68" t="s">
        <v>1133</v>
      </c>
      <c r="AJ137" s="68" t="s">
        <v>1134</v>
      </c>
      <c r="AK137" s="68">
        <v>219070.0</v>
      </c>
      <c r="AL137" s="71">
        <v>1.949377E7</v>
      </c>
      <c r="AM137" s="71" t="s">
        <v>1135</v>
      </c>
      <c r="AN137" s="66"/>
      <c r="AO137" s="66"/>
      <c r="AP137" s="68" t="s">
        <v>84</v>
      </c>
      <c r="AQ137" s="68" t="s">
        <v>1136</v>
      </c>
      <c r="AR137" s="68" t="s">
        <v>86</v>
      </c>
      <c r="AS137" s="68" t="s">
        <v>87</v>
      </c>
      <c r="AT137" s="66"/>
      <c r="AU137" s="7"/>
      <c r="AV137" s="7"/>
      <c r="AW137" s="20" t="s">
        <v>2220</v>
      </c>
      <c r="AX137" s="7"/>
      <c r="AY137" s="20"/>
      <c r="AZ137" s="20"/>
      <c r="BA137" s="20"/>
      <c r="BB137" s="20"/>
      <c r="BC137" s="20"/>
    </row>
    <row r="138">
      <c r="A138" s="55"/>
      <c r="B138" s="70">
        <v>121.0</v>
      </c>
      <c r="C138" s="20" t="str">
        <f t="shared" si="30"/>
        <v>SF-121</v>
      </c>
      <c r="D138" s="20" t="s">
        <v>4004</v>
      </c>
      <c r="E138" s="68" t="s">
        <v>4005</v>
      </c>
      <c r="F138" s="68" t="s">
        <v>4006</v>
      </c>
      <c r="G138" s="68" t="s">
        <v>4007</v>
      </c>
      <c r="H138" s="68">
        <v>2025.0</v>
      </c>
      <c r="I138" s="71" t="s">
        <v>4008</v>
      </c>
      <c r="J138" s="68">
        <v>16.0</v>
      </c>
      <c r="K138" s="68">
        <v>4.0</v>
      </c>
      <c r="L138" s="66"/>
      <c r="M138" s="68">
        <v>344.0</v>
      </c>
      <c r="N138" s="71">
        <v>356.0</v>
      </c>
      <c r="O138" s="71">
        <v>1.0</v>
      </c>
      <c r="P138" s="71" t="s">
        <v>4009</v>
      </c>
      <c r="Q138" s="72" t="s">
        <v>4010</v>
      </c>
      <c r="R138" s="73" t="s">
        <v>4011</v>
      </c>
      <c r="S138" s="68" t="s">
        <v>4012</v>
      </c>
      <c r="T138" s="68" t="s">
        <v>4013</v>
      </c>
      <c r="U138" s="68" t="s">
        <v>4014</v>
      </c>
      <c r="V138" s="68" t="s">
        <v>4015</v>
      </c>
      <c r="W138" s="66"/>
      <c r="X138" s="66"/>
      <c r="Y138" s="66"/>
      <c r="Z138" s="66"/>
      <c r="AA138" s="66"/>
      <c r="AB138" s="66"/>
      <c r="AC138" s="68" t="s">
        <v>4016</v>
      </c>
      <c r="AD138" s="66"/>
      <c r="AE138" s="66"/>
      <c r="AF138" s="68" t="s">
        <v>4017</v>
      </c>
      <c r="AG138" s="66"/>
      <c r="AH138" s="66"/>
      <c r="AI138" s="66"/>
      <c r="AJ138" s="66"/>
      <c r="AK138" s="66"/>
      <c r="AL138" s="71" t="s">
        <v>4018</v>
      </c>
      <c r="AM138" s="74"/>
      <c r="AN138" s="66"/>
      <c r="AO138" s="66"/>
      <c r="AP138" s="68" t="s">
        <v>84</v>
      </c>
      <c r="AQ138" s="68" t="s">
        <v>4019</v>
      </c>
      <c r="AR138" s="68" t="s">
        <v>128</v>
      </c>
      <c r="AS138" s="68" t="s">
        <v>87</v>
      </c>
      <c r="AT138" s="68" t="s">
        <v>205</v>
      </c>
      <c r="AU138" s="7"/>
      <c r="AV138" s="7"/>
      <c r="AW138" s="7"/>
      <c r="AX138" s="20"/>
      <c r="AY138" s="7"/>
      <c r="AZ138" s="20" t="s">
        <v>2220</v>
      </c>
      <c r="BA138" s="7"/>
      <c r="BB138" s="20"/>
      <c r="BC138" s="20"/>
    </row>
    <row r="139">
      <c r="A139" s="55"/>
      <c r="B139" s="70">
        <v>122.0</v>
      </c>
      <c r="C139" s="20" t="str">
        <f t="shared" si="30"/>
        <v>SF-122</v>
      </c>
      <c r="D139" s="63" t="s">
        <v>4020</v>
      </c>
      <c r="E139" s="7" t="s">
        <v>4021</v>
      </c>
      <c r="F139" s="7" t="s">
        <v>4022</v>
      </c>
      <c r="G139" s="7" t="s">
        <v>4023</v>
      </c>
      <c r="H139" s="8">
        <v>2024.0</v>
      </c>
      <c r="I139" s="7" t="s">
        <v>4024</v>
      </c>
      <c r="J139" s="7"/>
      <c r="K139" s="7"/>
      <c r="L139" s="7"/>
      <c r="M139" s="8">
        <v>198.0</v>
      </c>
      <c r="N139" s="8">
        <v>203.0</v>
      </c>
      <c r="O139" s="8">
        <v>0.0</v>
      </c>
      <c r="P139" s="7" t="s">
        <v>4025</v>
      </c>
      <c r="Q139" s="9" t="s">
        <v>4026</v>
      </c>
      <c r="R139" s="7" t="s">
        <v>4027</v>
      </c>
      <c r="S139" s="7" t="s">
        <v>4028</v>
      </c>
      <c r="T139" s="7" t="s">
        <v>4029</v>
      </c>
      <c r="U139" s="7" t="s">
        <v>4030</v>
      </c>
      <c r="V139" s="7" t="s">
        <v>4031</v>
      </c>
      <c r="W139" s="7"/>
      <c r="X139" s="7"/>
      <c r="Y139" s="7"/>
      <c r="Z139" s="7"/>
      <c r="AA139" s="7"/>
      <c r="AB139" s="7"/>
      <c r="AC139" s="7" t="s">
        <v>4032</v>
      </c>
      <c r="AD139" s="7"/>
      <c r="AE139" s="7" t="s">
        <v>4033</v>
      </c>
      <c r="AF139" s="7" t="s">
        <v>144</v>
      </c>
      <c r="AG139" s="7"/>
      <c r="AH139" s="7" t="s">
        <v>4034</v>
      </c>
      <c r="AI139" s="7" t="s">
        <v>4035</v>
      </c>
      <c r="AJ139" s="7" t="s">
        <v>4036</v>
      </c>
      <c r="AK139" s="8">
        <v>204906.0</v>
      </c>
      <c r="AL139" s="7"/>
      <c r="AM139" s="7" t="s">
        <v>4037</v>
      </c>
      <c r="AN139" s="7"/>
      <c r="AO139" s="7"/>
      <c r="AP139" s="7" t="s">
        <v>84</v>
      </c>
      <c r="AQ139" s="7" t="s">
        <v>4038</v>
      </c>
      <c r="AR139" s="7" t="s">
        <v>86</v>
      </c>
      <c r="AS139" s="7" t="s">
        <v>87</v>
      </c>
      <c r="AT139" s="7"/>
      <c r="AU139" s="7"/>
      <c r="AV139" s="7"/>
      <c r="AW139" s="7"/>
      <c r="AX139" s="7"/>
      <c r="AY139" s="20" t="s">
        <v>2220</v>
      </c>
      <c r="AZ139" s="20"/>
      <c r="BA139" s="7"/>
      <c r="BB139" s="20"/>
      <c r="BC139" s="20"/>
    </row>
    <row r="140">
      <c r="AW140" s="8">
        <f t="shared" ref="AW140:BA140" si="31">COUNTIF(AW3:AW139, "X")</f>
        <v>12</v>
      </c>
      <c r="AX140" s="8">
        <f t="shared" si="31"/>
        <v>4</v>
      </c>
      <c r="AY140" s="8">
        <f t="shared" si="31"/>
        <v>87</v>
      </c>
      <c r="AZ140" s="8">
        <f t="shared" si="31"/>
        <v>5</v>
      </c>
      <c r="BA140" s="8">
        <f t="shared" si="31"/>
        <v>0</v>
      </c>
      <c r="BB140" s="22">
        <f>SUMPRODUCT((BB2:BB139="X")*(BC2:BC139="X"))</f>
        <v>8</v>
      </c>
      <c r="BC140" s="7"/>
    </row>
    <row r="141">
      <c r="AW141" s="23" t="s">
        <v>2221</v>
      </c>
      <c r="AX141" s="24">
        <f>BB140</f>
        <v>8</v>
      </c>
      <c r="AY141" s="25">
        <f t="shared" ref="AY141:AY143" si="33">((AX141*100)/$AX$144)/100</f>
        <v>0.06557377049</v>
      </c>
      <c r="AZ141" s="7"/>
      <c r="BA141" s="7"/>
      <c r="BB141" s="8">
        <f t="shared" ref="BB141:BC141" si="32">COUNTIF(BB105:BB139, "X")</f>
        <v>2</v>
      </c>
      <c r="BC141" s="7">
        <f t="shared" si="32"/>
        <v>2</v>
      </c>
    </row>
    <row r="142">
      <c r="AW142" s="26" t="s">
        <v>2222</v>
      </c>
      <c r="AX142" s="27">
        <f>COUNT(B2:B1139)-AX141-AX143</f>
        <v>6</v>
      </c>
      <c r="AY142" s="25">
        <f t="shared" si="33"/>
        <v>0.04918032787</v>
      </c>
      <c r="AZ142" s="7"/>
      <c r="BA142" s="7"/>
      <c r="BB142" s="7"/>
      <c r="BC142" s="7"/>
    </row>
    <row r="143">
      <c r="AW143" s="28" t="s">
        <v>2223</v>
      </c>
      <c r="AX143" s="29">
        <f>SUM(AW140:BA140)+SUMPRODUCT((BB2:BB139="N") + (BC2:BC139="N") &gt; 0)</f>
        <v>108</v>
      </c>
      <c r="AY143" s="25">
        <f t="shared" si="33"/>
        <v>0.8852459016</v>
      </c>
      <c r="AZ143" s="7"/>
      <c r="BA143" s="7"/>
      <c r="BB143" s="7"/>
      <c r="BC143" s="7"/>
    </row>
    <row r="144">
      <c r="AW144" s="30" t="s">
        <v>2224</v>
      </c>
      <c r="AX144" s="31">
        <f>SUM(AX141:AX143)</f>
        <v>122</v>
      </c>
    </row>
    <row r="152">
      <c r="G152" s="1"/>
    </row>
  </sheetData>
  <conditionalFormatting sqref="A122:AT139">
    <cfRule type="expression" dxfId="0" priority="1">
      <formula>COUNTIF(#REF!,"X")=1</formula>
    </cfRule>
  </conditionalFormatting>
  <conditionalFormatting sqref="A122:AT139">
    <cfRule type="expression" dxfId="2" priority="2">
      <formula>COUNTIF(#REF!,"")</formula>
    </cfRule>
  </conditionalFormatting>
  <conditionalFormatting sqref="A122:AT139">
    <cfRule type="expression" dxfId="1" priority="3">
      <formula>COUNTIF(#REF!,"X")=2</formula>
    </cfRule>
  </conditionalFormatting>
  <conditionalFormatting sqref="A122:AT139">
    <cfRule type="expression" dxfId="0" priority="4">
      <formula>COUNTIF(#REF!,"X")&gt;0</formula>
    </cfRule>
  </conditionalFormatting>
  <conditionalFormatting sqref="B80:C80">
    <cfRule type="expression" dxfId="3" priority="5">
      <formula>COUNTIF($AV82,"N")&gt;0</formula>
    </cfRule>
  </conditionalFormatting>
  <conditionalFormatting sqref="B80:C80">
    <cfRule type="expression" dxfId="1" priority="6">
      <formula>COUNTIF($AV82,"S")&gt;0</formula>
    </cfRule>
  </conditionalFormatting>
  <conditionalFormatting sqref="A81:AT139">
    <cfRule type="expression" dxfId="1" priority="7">
      <formula>COUNTIF($AV81,"S")&gt;0</formula>
    </cfRule>
  </conditionalFormatting>
  <conditionalFormatting sqref="A81:AT139">
    <cfRule type="expression" dxfId="3" priority="8">
      <formula>COUNTIF($AV81,"N")&gt;0</formula>
    </cfRule>
  </conditionalFormatting>
  <conditionalFormatting sqref="A2:AV139">
    <cfRule type="expression" dxfId="0" priority="9">
      <formula>COUNTIF($AW2:$BA2,"X")&gt;0</formula>
    </cfRule>
  </conditionalFormatting>
  <conditionalFormatting sqref="A2:AV139">
    <cfRule type="expression" dxfId="1" priority="10">
      <formula>COUNTIF($BB2:$BC2,"X")=2</formula>
    </cfRule>
  </conditionalFormatting>
  <conditionalFormatting sqref="A2:AT139">
    <cfRule type="expression" dxfId="2" priority="11">
      <formula>COUNTIF($AW2:$BC2,"")</formula>
    </cfRule>
  </conditionalFormatting>
  <conditionalFormatting sqref="A2:AT139">
    <cfRule type="expression" dxfId="0" priority="12">
      <formula>COUNTIF($BB2:$BC2,"X")=1</formula>
    </cfRule>
  </conditionalFormatting>
  <conditionalFormatting sqref="AW114">
    <cfRule type="notContainsBlanks" dxfId="1" priority="13">
      <formula>LEN(TRIM(AW114))&gt;0</formula>
    </cfRule>
  </conditionalFormatting>
  <conditionalFormatting sqref="AW2">
    <cfRule type="notContainsBlanks" dxfId="1" priority="14">
      <formula>LEN(TRIM(AW2))&gt;0</formula>
    </cfRule>
  </conditionalFormatting>
  <hyperlinks>
    <hyperlink r:id="rId4" ref="Q2"/>
    <hyperlink r:id="rId5" ref="Q3"/>
    <hyperlink r:id="rId6" ref="Q4"/>
    <hyperlink r:id="rId7" ref="Q5"/>
    <hyperlink r:id="rId8" ref="Q6"/>
    <hyperlink r:id="rId9" ref="Q7"/>
    <hyperlink r:id="rId10" ref="Q8"/>
    <hyperlink r:id="rId11" ref="Q9"/>
    <hyperlink r:id="rId12" ref="Q10"/>
    <hyperlink r:id="rId13" ref="Q11"/>
    <hyperlink r:id="rId14" ref="Q12"/>
    <hyperlink r:id="rId15" ref="Q13"/>
    <hyperlink r:id="rId16" ref="Q14"/>
    <hyperlink r:id="rId17" ref="Q15"/>
    <hyperlink r:id="rId18" ref="Q16"/>
    <hyperlink r:id="rId19" ref="Q17"/>
    <hyperlink r:id="rId20" ref="Q18"/>
    <hyperlink r:id="rId21" ref="Q19"/>
    <hyperlink r:id="rId22" ref="Q20"/>
    <hyperlink r:id="rId23" ref="Q21"/>
    <hyperlink r:id="rId24" ref="Q22"/>
    <hyperlink r:id="rId25" ref="Q23"/>
    <hyperlink r:id="rId26" ref="Q24"/>
    <hyperlink r:id="rId27" ref="Q25"/>
    <hyperlink r:id="rId28" ref="Q26"/>
    <hyperlink r:id="rId29" ref="Q27"/>
    <hyperlink r:id="rId30" ref="Q28"/>
    <hyperlink r:id="rId31" ref="Q29"/>
    <hyperlink r:id="rId32" ref="Q30"/>
    <hyperlink r:id="rId33" ref="Q31"/>
    <hyperlink r:id="rId34" ref="Q32"/>
    <hyperlink r:id="rId35" ref="Q33"/>
    <hyperlink r:id="rId36" ref="Q34"/>
    <hyperlink r:id="rId37" ref="Q35"/>
    <hyperlink r:id="rId38" ref="Q36"/>
    <hyperlink r:id="rId39" ref="Q37"/>
    <hyperlink r:id="rId40" ref="Q38"/>
    <hyperlink r:id="rId41" ref="Q39"/>
    <hyperlink r:id="rId42" ref="Q40"/>
    <hyperlink r:id="rId43" ref="Q41"/>
    <hyperlink r:id="rId44" ref="Q42"/>
    <hyperlink r:id="rId45" ref="Q43"/>
    <hyperlink r:id="rId46" ref="Q44"/>
    <hyperlink r:id="rId47" ref="Q45"/>
    <hyperlink r:id="rId48" ref="Q46"/>
    <hyperlink r:id="rId49" ref="Q47"/>
    <hyperlink r:id="rId50" ref="Q48"/>
    <hyperlink r:id="rId51" ref="Q49"/>
    <hyperlink r:id="rId52" ref="Q50"/>
    <hyperlink r:id="rId53" ref="Q51"/>
    <hyperlink r:id="rId54" ref="Q52"/>
    <hyperlink r:id="rId55" ref="Q53"/>
    <hyperlink r:id="rId56" ref="Q54"/>
    <hyperlink r:id="rId57" ref="Q55"/>
    <hyperlink r:id="rId58" ref="Q56"/>
    <hyperlink r:id="rId59" ref="Q57"/>
    <hyperlink r:id="rId60" ref="Q58"/>
    <hyperlink r:id="rId61" ref="Q59"/>
    <hyperlink r:id="rId62" ref="Q60"/>
    <hyperlink r:id="rId63" ref="Q61"/>
    <hyperlink r:id="rId64" ref="Q62"/>
    <hyperlink r:id="rId65" ref="Q63"/>
    <hyperlink r:id="rId66" ref="Q64"/>
    <hyperlink r:id="rId67" ref="Q65"/>
    <hyperlink r:id="rId68" ref="Q66"/>
    <hyperlink r:id="rId69" ref="Q67"/>
    <hyperlink r:id="rId70" ref="Q68"/>
    <hyperlink r:id="rId71" ref="Q69"/>
    <hyperlink r:id="rId72" ref="Q70"/>
    <hyperlink r:id="rId73" ref="Q71"/>
    <hyperlink r:id="rId74" ref="Q72"/>
    <hyperlink r:id="rId75" ref="Q73"/>
    <hyperlink r:id="rId76" ref="Q74"/>
    <hyperlink r:id="rId77" ref="Q75"/>
    <hyperlink r:id="rId78" ref="Q76"/>
    <hyperlink r:id="rId79" ref="Q77"/>
    <hyperlink r:id="rId80" ref="Q78"/>
    <hyperlink r:id="rId81" ref="Q79"/>
    <hyperlink r:id="rId82" ref="Q80"/>
    <hyperlink r:id="rId83" ref="Q81"/>
    <hyperlink r:id="rId84" ref="Q82"/>
    <hyperlink r:id="rId85" ref="Q83"/>
    <hyperlink r:id="rId86" ref="Q84"/>
    <hyperlink r:id="rId87" ref="Q85"/>
    <hyperlink r:id="rId88" ref="Q86"/>
    <hyperlink r:id="rId89" ref="Q87"/>
    <hyperlink r:id="rId90" ref="Q88"/>
    <hyperlink r:id="rId91" ref="Q89"/>
    <hyperlink r:id="rId92" ref="Q90"/>
    <hyperlink r:id="rId93" ref="Q91"/>
    <hyperlink r:id="rId94" ref="Q92"/>
    <hyperlink r:id="rId95" ref="Q93"/>
    <hyperlink r:id="rId96" ref="Q94"/>
    <hyperlink r:id="rId97" ref="Q95"/>
    <hyperlink r:id="rId98" ref="Q96"/>
    <hyperlink r:id="rId99" ref="Q97"/>
    <hyperlink r:id="rId100" ref="Q98"/>
    <hyperlink r:id="rId101" ref="Q99"/>
    <hyperlink r:id="rId102" ref="Q100"/>
    <hyperlink r:id="rId103" ref="Q101"/>
    <hyperlink r:id="rId104" ref="Q102"/>
    <hyperlink r:id="rId105" ref="Q103"/>
    <hyperlink r:id="rId106" ref="Q104"/>
    <hyperlink r:id="rId107" ref="Q105"/>
    <hyperlink r:id="rId108" ref="Q106"/>
    <hyperlink r:id="rId109" ref="Q107"/>
    <hyperlink r:id="rId110" ref="Q108"/>
    <hyperlink r:id="rId111" ref="Q109"/>
    <hyperlink r:id="rId112" ref="Q110"/>
    <hyperlink r:id="rId113" ref="Q111"/>
    <hyperlink r:id="rId114" ref="Q112"/>
    <hyperlink r:id="rId115" ref="Q113"/>
    <hyperlink r:id="rId116" ref="Q114"/>
    <hyperlink r:id="rId117" ref="Q115"/>
    <hyperlink r:id="rId118" ref="Q116"/>
    <hyperlink r:id="rId119" ref="Q117"/>
    <hyperlink r:id="rId120" ref="Q118"/>
    <hyperlink r:id="rId121" ref="Q119"/>
    <hyperlink r:id="rId122" ref="Q120"/>
    <hyperlink r:id="rId123" ref="Q121"/>
    <hyperlink r:id="rId124" ref="Q123"/>
    <hyperlink r:id="rId125" ref="Q124"/>
    <hyperlink r:id="rId126" ref="Q125"/>
    <hyperlink r:id="rId127" ref="Q126"/>
    <hyperlink r:id="rId128" ref="Q127"/>
    <hyperlink r:id="rId129" ref="Q128"/>
    <hyperlink r:id="rId130" ref="Q129"/>
    <hyperlink r:id="rId131" ref="Q130"/>
    <hyperlink r:id="rId132" ref="Q131"/>
    <hyperlink r:id="rId133" ref="Q132"/>
    <hyperlink r:id="rId134" ref="Q133"/>
    <hyperlink r:id="rId135" ref="Q134"/>
    <hyperlink r:id="rId136" ref="Q135"/>
    <hyperlink r:id="rId137" ref="Q136"/>
    <hyperlink r:id="rId138" ref="Q137"/>
    <hyperlink r:id="rId139" ref="Q138"/>
    <hyperlink r:id="rId140" ref="Q139"/>
  </hyperlinks>
  <drawing r:id="rId141"/>
  <legacyDrawing r:id="rId14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3" width="6.0"/>
    <col customWidth="1" min="4" max="4" width="8.25"/>
    <col customWidth="1" min="7" max="7" width="105.38"/>
    <col customWidth="1" min="8" max="8" width="4.75"/>
    <col hidden="1" min="9" max="14" width="12.63"/>
    <col customWidth="1" hidden="1" min="15" max="15" width="7.63"/>
    <col hidden="1" min="16" max="16" width="12.63"/>
    <col hidden="1" min="18" max="19" width="12.63"/>
    <col hidden="1" min="21" max="45" width="12.63"/>
    <col hidden="1" min="47" max="48" width="12.63"/>
    <col customWidth="1" min="49" max="49" width="3.38"/>
    <col customWidth="1" min="50" max="50" width="16.13"/>
    <col customWidth="1" min="52" max="52" width="20.63"/>
  </cols>
  <sheetData>
    <row r="1">
      <c r="A1" s="16" t="s">
        <v>19</v>
      </c>
      <c r="B1" s="59" t="s">
        <v>2277</v>
      </c>
      <c r="C1" s="59"/>
      <c r="D1" s="17" t="s">
        <v>20</v>
      </c>
      <c r="E1" s="17" t="s">
        <v>21</v>
      </c>
      <c r="F1" s="17" t="s">
        <v>22</v>
      </c>
      <c r="G1" s="17" t="s">
        <v>23</v>
      </c>
      <c r="H1" s="17" t="s">
        <v>24</v>
      </c>
      <c r="I1" s="17" t="s">
        <v>25</v>
      </c>
      <c r="J1" s="17" t="s">
        <v>26</v>
      </c>
      <c r="K1" s="17" t="s">
        <v>27</v>
      </c>
      <c r="L1" s="17" t="s">
        <v>28</v>
      </c>
      <c r="M1" s="17" t="s">
        <v>29</v>
      </c>
      <c r="N1" s="17" t="s">
        <v>30</v>
      </c>
      <c r="O1" s="17" t="s">
        <v>31</v>
      </c>
      <c r="P1" s="17" t="s">
        <v>32</v>
      </c>
      <c r="Q1" s="17" t="s">
        <v>33</v>
      </c>
      <c r="R1" s="17" t="s">
        <v>34</v>
      </c>
      <c r="S1" s="17" t="s">
        <v>35</v>
      </c>
      <c r="T1" s="17" t="s">
        <v>36</v>
      </c>
      <c r="U1" s="17" t="s">
        <v>37</v>
      </c>
      <c r="V1" s="17" t="s">
        <v>38</v>
      </c>
      <c r="W1" s="17" t="s">
        <v>39</v>
      </c>
      <c r="X1" s="17" t="s">
        <v>40</v>
      </c>
      <c r="Y1" s="17" t="s">
        <v>41</v>
      </c>
      <c r="Z1" s="17" t="s">
        <v>42</v>
      </c>
      <c r="AA1" s="17" t="s">
        <v>43</v>
      </c>
      <c r="AB1" s="17" t="s">
        <v>44</v>
      </c>
      <c r="AC1" s="17" t="s">
        <v>45</v>
      </c>
      <c r="AD1" s="17" t="s">
        <v>46</v>
      </c>
      <c r="AE1" s="17" t="s">
        <v>47</v>
      </c>
      <c r="AF1" s="17" t="s">
        <v>48</v>
      </c>
      <c r="AG1" s="17" t="s">
        <v>49</v>
      </c>
      <c r="AH1" s="17" t="s">
        <v>50</v>
      </c>
      <c r="AI1" s="17" t="s">
        <v>51</v>
      </c>
      <c r="AJ1" s="17" t="s">
        <v>52</v>
      </c>
      <c r="AK1" s="17" t="s">
        <v>53</v>
      </c>
      <c r="AL1" s="17" t="s">
        <v>54</v>
      </c>
      <c r="AM1" s="17" t="s">
        <v>55</v>
      </c>
      <c r="AN1" s="17" t="s">
        <v>56</v>
      </c>
      <c r="AO1" s="17" t="s">
        <v>57</v>
      </c>
      <c r="AP1" s="17" t="s">
        <v>58</v>
      </c>
      <c r="AQ1" s="17" t="s">
        <v>59</v>
      </c>
      <c r="AR1" s="17" t="s">
        <v>60</v>
      </c>
      <c r="AS1" s="17" t="s">
        <v>61</v>
      </c>
      <c r="AT1" s="17" t="s">
        <v>62</v>
      </c>
      <c r="AU1" s="17" t="s">
        <v>63</v>
      </c>
      <c r="AV1" s="18" t="s">
        <v>64</v>
      </c>
      <c r="AW1" s="32"/>
      <c r="AX1" s="32" t="s">
        <v>4039</v>
      </c>
      <c r="AY1" s="32" t="s">
        <v>33</v>
      </c>
      <c r="AZ1" s="32" t="s">
        <v>4040</v>
      </c>
      <c r="BA1" s="32" t="s">
        <v>2228</v>
      </c>
      <c r="BB1" s="19"/>
      <c r="BC1" s="19"/>
      <c r="BD1" s="19"/>
    </row>
    <row r="2">
      <c r="A2" s="6"/>
      <c r="B2" s="20">
        <v>11.0</v>
      </c>
      <c r="C2" s="20" t="str">
        <f t="shared" ref="C2:C9" si="1">"SF-"&amp;B2</f>
        <v>SF-11</v>
      </c>
      <c r="D2" s="7" t="s">
        <v>2448</v>
      </c>
      <c r="E2" s="7" t="s">
        <v>2449</v>
      </c>
      <c r="F2" s="7" t="s">
        <v>2450</v>
      </c>
      <c r="G2" s="7" t="s">
        <v>2451</v>
      </c>
      <c r="H2" s="8">
        <v>2024.0</v>
      </c>
      <c r="I2" s="7" t="s">
        <v>781</v>
      </c>
      <c r="J2" s="8">
        <v>29.0</v>
      </c>
      <c r="K2" s="8">
        <v>6.0</v>
      </c>
      <c r="L2" s="8">
        <v>162.0</v>
      </c>
      <c r="M2" s="7"/>
      <c r="N2" s="7"/>
      <c r="O2" s="8">
        <v>7.0</v>
      </c>
      <c r="P2" s="7" t="s">
        <v>2452</v>
      </c>
      <c r="Q2" s="9" t="s">
        <v>2453</v>
      </c>
      <c r="R2" s="7" t="s">
        <v>2454</v>
      </c>
      <c r="S2" s="7" t="s">
        <v>2455</v>
      </c>
      <c r="T2" s="7" t="s">
        <v>2456</v>
      </c>
      <c r="U2" s="7" t="s">
        <v>2457</v>
      </c>
      <c r="V2" s="7" t="s">
        <v>2458</v>
      </c>
      <c r="W2" s="7"/>
      <c r="X2" s="7"/>
      <c r="Y2" s="7"/>
      <c r="Z2" s="7"/>
      <c r="AA2" s="7" t="s">
        <v>2459</v>
      </c>
      <c r="AB2" s="7" t="s">
        <v>2460</v>
      </c>
      <c r="AC2" s="7" t="s">
        <v>2461</v>
      </c>
      <c r="AD2" s="7" t="s">
        <v>2462</v>
      </c>
      <c r="AE2" s="7"/>
      <c r="AF2" s="7" t="s">
        <v>509</v>
      </c>
      <c r="AG2" s="7"/>
      <c r="AH2" s="7"/>
      <c r="AI2" s="7"/>
      <c r="AJ2" s="7"/>
      <c r="AK2" s="7"/>
      <c r="AL2" s="8">
        <v>1.3823256E7</v>
      </c>
      <c r="AM2" s="7"/>
      <c r="AN2" s="7" t="s">
        <v>793</v>
      </c>
      <c r="AO2" s="7"/>
      <c r="AP2" s="7" t="s">
        <v>84</v>
      </c>
      <c r="AQ2" s="7" t="s">
        <v>794</v>
      </c>
      <c r="AR2" s="7" t="s">
        <v>128</v>
      </c>
      <c r="AS2" s="7" t="s">
        <v>87</v>
      </c>
      <c r="AT2" s="7"/>
      <c r="AU2" s="7" t="s">
        <v>4</v>
      </c>
      <c r="AV2" s="7" t="s">
        <v>2463</v>
      </c>
      <c r="AW2" s="20" t="s">
        <v>2271</v>
      </c>
      <c r="AX2" s="20" t="s">
        <v>2229</v>
      </c>
      <c r="AY2" s="37" t="s">
        <v>4041</v>
      </c>
      <c r="AZ2" s="7" t="str">
        <f t="shared" ref="AZ2:AZ9" si="2">IF(AX2="N","ID: "&amp;C2&amp;"; Título: "&amp;G2&amp;"; Ano: "&amp;F2&amp;"; Link disponível: "&amp;AY2,"")</f>
        <v/>
      </c>
      <c r="BA2" s="7" t="str">
        <f>IFERROR(__xludf.DUMMYFUNCTION("LEFT(
  REGEXREPLACE(
    TRIM(C2) &amp; IF(TRIM(G2)&lt;&gt;"""","" - "" &amp; TRIM(G2),""""),
    ""[\\\/:\*\?""""&lt;&gt;|]"",
    """"
  ),
  256
)"),"SF-11 - A review of automatic source code summarization")</f>
        <v>SF-11 - A review of automatic source code summarization</v>
      </c>
      <c r="BB2" s="7"/>
      <c r="BC2" s="20"/>
      <c r="BD2" s="20"/>
    </row>
    <row r="3">
      <c r="A3" s="6"/>
      <c r="B3" s="20">
        <v>15.0</v>
      </c>
      <c r="C3" s="20" t="str">
        <f t="shared" si="1"/>
        <v>SF-15</v>
      </c>
      <c r="D3" s="7" t="s">
        <v>2506</v>
      </c>
      <c r="E3" s="7" t="s">
        <v>2507</v>
      </c>
      <c r="F3" s="7" t="s">
        <v>2508</v>
      </c>
      <c r="G3" s="7" t="s">
        <v>2509</v>
      </c>
      <c r="H3" s="8">
        <v>2025.0</v>
      </c>
      <c r="I3" s="7" t="s">
        <v>211</v>
      </c>
      <c r="J3" s="7"/>
      <c r="K3" s="7"/>
      <c r="L3" s="7"/>
      <c r="M3" s="8">
        <v>616.0</v>
      </c>
      <c r="N3" s="8">
        <v>620.0</v>
      </c>
      <c r="O3" s="8">
        <v>0.0</v>
      </c>
      <c r="P3" s="7" t="s">
        <v>2510</v>
      </c>
      <c r="Q3" s="9" t="s">
        <v>2511</v>
      </c>
      <c r="R3" s="7" t="s">
        <v>2512</v>
      </c>
      <c r="S3" s="7" t="s">
        <v>2513</v>
      </c>
      <c r="T3" s="7" t="s">
        <v>2514</v>
      </c>
      <c r="U3" s="7" t="s">
        <v>2515</v>
      </c>
      <c r="V3" s="7" t="s">
        <v>2516</v>
      </c>
      <c r="W3" s="7"/>
      <c r="X3" s="7"/>
      <c r="Y3" s="7"/>
      <c r="Z3" s="7"/>
      <c r="AA3" s="7"/>
      <c r="AB3" s="7"/>
      <c r="AC3" s="7" t="s">
        <v>2517</v>
      </c>
      <c r="AD3" s="7" t="s">
        <v>2518</v>
      </c>
      <c r="AE3" s="7" t="s">
        <v>221</v>
      </c>
      <c r="AF3" s="7" t="s">
        <v>222</v>
      </c>
      <c r="AG3" s="7" t="s">
        <v>223</v>
      </c>
      <c r="AH3" s="7" t="s">
        <v>224</v>
      </c>
      <c r="AI3" s="7" t="s">
        <v>225</v>
      </c>
      <c r="AJ3" s="7" t="s">
        <v>226</v>
      </c>
      <c r="AK3" s="8">
        <v>211130.0</v>
      </c>
      <c r="AL3" s="8">
        <v>1.5397521E7</v>
      </c>
      <c r="AM3" s="7" t="s">
        <v>227</v>
      </c>
      <c r="AN3" s="7"/>
      <c r="AO3" s="7"/>
      <c r="AP3" s="7" t="s">
        <v>84</v>
      </c>
      <c r="AQ3" s="7" t="s">
        <v>228</v>
      </c>
      <c r="AR3" s="7" t="s">
        <v>86</v>
      </c>
      <c r="AS3" s="7" t="s">
        <v>87</v>
      </c>
      <c r="AT3" s="7" t="s">
        <v>111</v>
      </c>
      <c r="AU3" s="19" t="s">
        <v>4</v>
      </c>
      <c r="AV3" s="19" t="s">
        <v>2519</v>
      </c>
      <c r="AW3" s="32" t="s">
        <v>2271</v>
      </c>
      <c r="AX3" s="32" t="s">
        <v>2229</v>
      </c>
      <c r="AY3" s="37" t="s">
        <v>4042</v>
      </c>
      <c r="AZ3" s="7" t="str">
        <f t="shared" si="2"/>
        <v/>
      </c>
      <c r="BA3" s="7" t="str">
        <f>IFERROR(__xludf.DUMMYFUNCTION("LEFT(
  REGEXREPLACE(
    TRIM(C3) &amp; IF(TRIM(G3)&lt;&gt;"""","" - "" &amp; TRIM(G3),""""),
    ""[\\\/:\*\?""""&lt;&gt;|]"",
    """"
  ),
  256
)"),"SF-15 - Enhancing Code LLM Training with Programmer Attention")</f>
        <v>SF-15 - Enhancing Code LLM Training with Programmer Attention</v>
      </c>
      <c r="BB3" s="7"/>
      <c r="BC3" s="20"/>
      <c r="BD3" s="20"/>
    </row>
    <row r="4">
      <c r="A4" s="6"/>
      <c r="B4" s="22">
        <v>16.0</v>
      </c>
      <c r="C4" s="20" t="str">
        <f t="shared" si="1"/>
        <v>SF-16</v>
      </c>
      <c r="D4" s="7" t="s">
        <v>2520</v>
      </c>
      <c r="E4" s="7" t="s">
        <v>2521</v>
      </c>
      <c r="F4" s="7" t="s">
        <v>2522</v>
      </c>
      <c r="G4" s="7" t="s">
        <v>2523</v>
      </c>
      <c r="H4" s="8">
        <v>2026.0</v>
      </c>
      <c r="I4" s="7" t="s">
        <v>311</v>
      </c>
      <c r="J4" s="8">
        <v>231.0</v>
      </c>
      <c r="K4" s="7"/>
      <c r="L4" s="8">
        <v>112580.0</v>
      </c>
      <c r="M4" s="7"/>
      <c r="N4" s="7"/>
      <c r="O4" s="8">
        <v>2.0</v>
      </c>
      <c r="P4" s="7" t="s">
        <v>2524</v>
      </c>
      <c r="Q4" s="9" t="s">
        <v>2525</v>
      </c>
      <c r="R4" s="7" t="s">
        <v>2526</v>
      </c>
      <c r="S4" s="7" t="s">
        <v>2527</v>
      </c>
      <c r="T4" s="7" t="s">
        <v>2528</v>
      </c>
      <c r="U4" s="7" t="s">
        <v>2529</v>
      </c>
      <c r="V4" s="7" t="s">
        <v>2530</v>
      </c>
      <c r="W4" s="7"/>
      <c r="X4" s="7"/>
      <c r="Y4" s="7"/>
      <c r="Z4" s="7"/>
      <c r="AA4" s="7" t="s">
        <v>2531</v>
      </c>
      <c r="AB4" s="7" t="s">
        <v>2532</v>
      </c>
      <c r="AC4" s="7" t="s">
        <v>2533</v>
      </c>
      <c r="AD4" s="7" t="s">
        <v>2534</v>
      </c>
      <c r="AE4" s="7"/>
      <c r="AF4" s="7" t="s">
        <v>323</v>
      </c>
      <c r="AG4" s="7"/>
      <c r="AH4" s="7"/>
      <c r="AI4" s="7"/>
      <c r="AJ4" s="7"/>
      <c r="AK4" s="7"/>
      <c r="AL4" s="8">
        <v>1641212.0</v>
      </c>
      <c r="AM4" s="7"/>
      <c r="AN4" s="7" t="s">
        <v>324</v>
      </c>
      <c r="AO4" s="7"/>
      <c r="AP4" s="7" t="s">
        <v>84</v>
      </c>
      <c r="AQ4" s="7" t="s">
        <v>325</v>
      </c>
      <c r="AR4" s="7" t="s">
        <v>128</v>
      </c>
      <c r="AS4" s="7" t="s">
        <v>87</v>
      </c>
      <c r="AT4" s="7"/>
      <c r="AU4" s="19" t="s">
        <v>4</v>
      </c>
      <c r="AV4" s="19" t="s">
        <v>2535</v>
      </c>
      <c r="AW4" s="32" t="s">
        <v>2271</v>
      </c>
      <c r="AX4" s="32" t="s">
        <v>2229</v>
      </c>
      <c r="AY4" s="37" t="s">
        <v>4043</v>
      </c>
      <c r="AZ4" s="7" t="str">
        <f t="shared" si="2"/>
        <v/>
      </c>
      <c r="BA4" s="7" t="str">
        <f>IFERROR(__xludf.DUMMYFUNCTION("LEFT(
  REGEXREPLACE(
    TRIM(C4) &amp; IF(TRIM(G4)&lt;&gt;"""","" - "" &amp; TRIM(G4),""""),
    ""[\\\/:\*\?""""&lt;&gt;|]"",
    """"
  ),
  256
)"),"SF-16 - Context-aware code summary generation")</f>
        <v>SF-16 - Context-aware code summary generation</v>
      </c>
      <c r="BB4" s="7"/>
      <c r="BC4" s="20"/>
      <c r="BD4" s="20"/>
    </row>
    <row r="5">
      <c r="A5" s="6"/>
      <c r="B5" s="20">
        <v>38.0</v>
      </c>
      <c r="C5" s="20" t="str">
        <f t="shared" si="1"/>
        <v>SF-38</v>
      </c>
      <c r="D5" s="7" t="s">
        <v>2831</v>
      </c>
      <c r="E5" s="7" t="s">
        <v>2832</v>
      </c>
      <c r="F5" s="7" t="s">
        <v>2833</v>
      </c>
      <c r="G5" s="7" t="s">
        <v>2834</v>
      </c>
      <c r="H5" s="8">
        <v>2025.0</v>
      </c>
      <c r="I5" s="7" t="s">
        <v>68</v>
      </c>
      <c r="J5" s="7"/>
      <c r="K5" s="7"/>
      <c r="L5" s="7"/>
      <c r="M5" s="8">
        <v>1882.0</v>
      </c>
      <c r="N5" s="8">
        <v>1894.0</v>
      </c>
      <c r="O5" s="8">
        <v>12.0</v>
      </c>
      <c r="P5" s="7" t="s">
        <v>2835</v>
      </c>
      <c r="Q5" s="9" t="s">
        <v>2836</v>
      </c>
      <c r="R5" s="7" t="s">
        <v>2837</v>
      </c>
      <c r="S5" s="7" t="s">
        <v>2838</v>
      </c>
      <c r="T5" s="7" t="s">
        <v>2839</v>
      </c>
      <c r="U5" s="7" t="s">
        <v>2840</v>
      </c>
      <c r="V5" s="7" t="s">
        <v>2841</v>
      </c>
      <c r="W5" s="7"/>
      <c r="X5" s="7"/>
      <c r="Y5" s="7"/>
      <c r="Z5" s="7"/>
      <c r="AA5" s="7" t="s">
        <v>2842</v>
      </c>
      <c r="AB5" s="7" t="s">
        <v>2843</v>
      </c>
      <c r="AC5" s="7" t="s">
        <v>2844</v>
      </c>
      <c r="AD5" s="7" t="s">
        <v>2845</v>
      </c>
      <c r="AE5" s="7"/>
      <c r="AF5" s="7" t="s">
        <v>78</v>
      </c>
      <c r="AG5" s="7" t="s">
        <v>2846</v>
      </c>
      <c r="AH5" s="7" t="s">
        <v>2847</v>
      </c>
      <c r="AI5" s="7" t="s">
        <v>80</v>
      </c>
      <c r="AJ5" s="7" t="s">
        <v>81</v>
      </c>
      <c r="AK5" s="8">
        <v>209953.0</v>
      </c>
      <c r="AL5" s="8">
        <v>2705257.0</v>
      </c>
      <c r="AM5" s="7" t="s">
        <v>2848</v>
      </c>
      <c r="AN5" s="7" t="s">
        <v>83</v>
      </c>
      <c r="AO5" s="7"/>
      <c r="AP5" s="7" t="s">
        <v>84</v>
      </c>
      <c r="AQ5" s="7" t="s">
        <v>85</v>
      </c>
      <c r="AR5" s="7" t="s">
        <v>86</v>
      </c>
      <c r="AS5" s="7" t="s">
        <v>87</v>
      </c>
      <c r="AT5" s="7"/>
      <c r="AU5" s="19" t="s">
        <v>4</v>
      </c>
      <c r="AV5" s="19" t="s">
        <v>2849</v>
      </c>
      <c r="AW5" s="32" t="s">
        <v>2271</v>
      </c>
      <c r="AX5" s="32" t="s">
        <v>2229</v>
      </c>
      <c r="AY5" s="38" t="s">
        <v>4044</v>
      </c>
      <c r="AZ5" s="7" t="str">
        <f t="shared" si="2"/>
        <v/>
      </c>
      <c r="BA5" s="7" t="str">
        <f>IFERROR(__xludf.DUMMYFUNCTION("LEFT(
  REGEXREPLACE(
    TRIM(C5) &amp; IF(TRIM(G5)&lt;&gt;"""","" - "" &amp; TRIM(G5),""""),
    ""[\\\/:\*\?""""&lt;&gt;|]"",
    """"
  ),
  256
)"),"SF-38 - Source Code Summarization in the Era of Large Language Models")</f>
        <v>SF-38 - Source Code Summarization in the Era of Large Language Models</v>
      </c>
      <c r="BB5" s="7"/>
      <c r="BC5" s="20"/>
      <c r="BD5" s="20"/>
    </row>
    <row r="6">
      <c r="A6" s="6"/>
      <c r="B6" s="20">
        <v>44.0</v>
      </c>
      <c r="C6" s="20" t="str">
        <f t="shared" si="1"/>
        <v>SF-44</v>
      </c>
      <c r="D6" s="7" t="s">
        <v>2948</v>
      </c>
      <c r="E6" s="7" t="s">
        <v>2949</v>
      </c>
      <c r="F6" s="7" t="s">
        <v>2950</v>
      </c>
      <c r="G6" s="7" t="s">
        <v>2951</v>
      </c>
      <c r="H6" s="8">
        <v>2025.0</v>
      </c>
      <c r="I6" s="7" t="s">
        <v>2952</v>
      </c>
      <c r="J6" s="7"/>
      <c r="K6" s="7"/>
      <c r="L6" s="7"/>
      <c r="M6" s="8">
        <v>23.0</v>
      </c>
      <c r="N6" s="8">
        <v>28.0</v>
      </c>
      <c r="O6" s="8">
        <v>0.0</v>
      </c>
      <c r="P6" s="7" t="s">
        <v>2953</v>
      </c>
      <c r="Q6" s="9" t="s">
        <v>2954</v>
      </c>
      <c r="R6" s="7" t="s">
        <v>2955</v>
      </c>
      <c r="S6" s="7" t="s">
        <v>2956</v>
      </c>
      <c r="T6" s="7" t="s">
        <v>2957</v>
      </c>
      <c r="U6" s="7" t="s">
        <v>2958</v>
      </c>
      <c r="V6" s="7" t="s">
        <v>2959</v>
      </c>
      <c r="W6" s="7"/>
      <c r="X6" s="7"/>
      <c r="Y6" s="7"/>
      <c r="Z6" s="7"/>
      <c r="AA6" s="7"/>
      <c r="AB6" s="7"/>
      <c r="AC6" s="7" t="s">
        <v>2960</v>
      </c>
      <c r="AD6" s="7" t="s">
        <v>2961</v>
      </c>
      <c r="AE6" s="7" t="s">
        <v>2962</v>
      </c>
      <c r="AF6" s="7" t="s">
        <v>144</v>
      </c>
      <c r="AG6" s="7"/>
      <c r="AH6" s="7" t="s">
        <v>2963</v>
      </c>
      <c r="AI6" s="7" t="s">
        <v>2964</v>
      </c>
      <c r="AJ6" s="7" t="s">
        <v>2965</v>
      </c>
      <c r="AK6" s="8">
        <v>217300.0</v>
      </c>
      <c r="AL6" s="7"/>
      <c r="AM6" s="7" t="s">
        <v>2966</v>
      </c>
      <c r="AN6" s="7"/>
      <c r="AO6" s="7"/>
      <c r="AP6" s="7" t="s">
        <v>84</v>
      </c>
      <c r="AQ6" s="7" t="s">
        <v>2967</v>
      </c>
      <c r="AR6" s="7" t="s">
        <v>86</v>
      </c>
      <c r="AS6" s="7" t="s">
        <v>87</v>
      </c>
      <c r="AT6" s="7"/>
      <c r="AU6" s="19" t="s">
        <v>4</v>
      </c>
      <c r="AV6" s="19" t="s">
        <v>2968</v>
      </c>
      <c r="AW6" s="32" t="s">
        <v>2271</v>
      </c>
      <c r="AX6" s="32" t="s">
        <v>2229</v>
      </c>
      <c r="AY6" s="37" t="s">
        <v>4045</v>
      </c>
      <c r="AZ6" s="7" t="str">
        <f t="shared" si="2"/>
        <v/>
      </c>
      <c r="BA6" s="7" t="str">
        <f>IFERROR(__xludf.DUMMYFUNCTION("LEFT(
  REGEXREPLACE(
    TRIM(C6) &amp; IF(TRIM(G6)&lt;&gt;"""","" - "" &amp; TRIM(G6),""""),
    ""[\\\/:\*\?""""&lt;&gt;|]"",
    """"
  ),
  256
)"),"SF-44 - A Study on Metric-Human Alignment in Code Summarization by LLMs through Kolmogorov-Arnold Networks")</f>
        <v>SF-44 - A Study on Metric-Human Alignment in Code Summarization by LLMs through Kolmogorov-Arnold Networks</v>
      </c>
      <c r="BB6" s="7"/>
      <c r="BC6" s="20"/>
      <c r="BD6" s="20"/>
    </row>
    <row r="7">
      <c r="A7" s="6"/>
      <c r="B7" s="20">
        <v>67.0</v>
      </c>
      <c r="C7" s="20" t="str">
        <f t="shared" si="1"/>
        <v>SF-67</v>
      </c>
      <c r="D7" s="7" t="s">
        <v>3307</v>
      </c>
      <c r="E7" s="7" t="s">
        <v>3308</v>
      </c>
      <c r="F7" s="7" t="s">
        <v>3309</v>
      </c>
      <c r="G7" s="7" t="s">
        <v>3310</v>
      </c>
      <c r="H7" s="8">
        <v>2026.0</v>
      </c>
      <c r="I7" s="7" t="s">
        <v>1571</v>
      </c>
      <c r="J7" s="8">
        <v>33.0</v>
      </c>
      <c r="K7" s="8">
        <v>1.0</v>
      </c>
      <c r="L7" s="8">
        <v>10.0</v>
      </c>
      <c r="M7" s="7"/>
      <c r="N7" s="7"/>
      <c r="O7" s="8">
        <v>0.0</v>
      </c>
      <c r="P7" s="7" t="s">
        <v>3311</v>
      </c>
      <c r="Q7" s="9" t="s">
        <v>3312</v>
      </c>
      <c r="R7" s="7" t="s">
        <v>3313</v>
      </c>
      <c r="S7" s="7" t="s">
        <v>3314</v>
      </c>
      <c r="T7" s="7" t="s">
        <v>3315</v>
      </c>
      <c r="U7" s="7" t="s">
        <v>3316</v>
      </c>
      <c r="V7" s="7" t="s">
        <v>3317</v>
      </c>
      <c r="W7" s="7"/>
      <c r="X7" s="7"/>
      <c r="Y7" s="7"/>
      <c r="Z7" s="7"/>
      <c r="AA7" s="7" t="s">
        <v>3318</v>
      </c>
      <c r="AB7" s="7" t="s">
        <v>3319</v>
      </c>
      <c r="AC7" s="7" t="s">
        <v>3320</v>
      </c>
      <c r="AD7" s="7" t="s">
        <v>3321</v>
      </c>
      <c r="AE7" s="7"/>
      <c r="AF7" s="7" t="s">
        <v>509</v>
      </c>
      <c r="AG7" s="7"/>
      <c r="AH7" s="7"/>
      <c r="AI7" s="7"/>
      <c r="AJ7" s="7"/>
      <c r="AK7" s="7"/>
      <c r="AL7" s="8">
        <v>9288910.0</v>
      </c>
      <c r="AM7" s="7"/>
      <c r="AN7" s="7" t="s">
        <v>1583</v>
      </c>
      <c r="AO7" s="7"/>
      <c r="AP7" s="7" t="s">
        <v>84</v>
      </c>
      <c r="AQ7" s="7" t="s">
        <v>1584</v>
      </c>
      <c r="AR7" s="7" t="s">
        <v>128</v>
      </c>
      <c r="AS7" s="7" t="s">
        <v>87</v>
      </c>
      <c r="AT7" s="7"/>
      <c r="AU7" s="7" t="s">
        <v>4</v>
      </c>
      <c r="AV7" s="7" t="s">
        <v>3322</v>
      </c>
      <c r="AW7" s="20" t="s">
        <v>2271</v>
      </c>
      <c r="AX7" s="20" t="s">
        <v>2229</v>
      </c>
      <c r="AY7" s="37" t="s">
        <v>4046</v>
      </c>
      <c r="AZ7" s="7" t="str">
        <f t="shared" si="2"/>
        <v/>
      </c>
      <c r="BA7" s="7" t="str">
        <f>IFERROR(__xludf.DUMMYFUNCTION("LEFT(
  REGEXREPLACE(
    TRIM(C7) &amp; IF(TRIM(G7)&lt;&gt;"""","" - "" &amp; TRIM(G7),""""),
    ""[\\\/:\*\?""""&lt;&gt;|]"",
    """"
  ),
  256
)"),"SF-67 - BRMDS an LLM-based multi-dimensional summary generation approach for bug reports")</f>
        <v>SF-67 - BRMDS an LLM-based multi-dimensional summary generation approach for bug reports</v>
      </c>
      <c r="BB7" s="7"/>
      <c r="BC7" s="20"/>
      <c r="BD7" s="20"/>
    </row>
    <row r="8">
      <c r="A8" s="33"/>
      <c r="B8" s="35">
        <v>94.0</v>
      </c>
      <c r="C8" s="20" t="str">
        <f t="shared" si="1"/>
        <v>SF-94</v>
      </c>
      <c r="D8" s="7" t="s">
        <v>3631</v>
      </c>
      <c r="E8" s="7" t="s">
        <v>3632</v>
      </c>
      <c r="F8" s="7" t="s">
        <v>3633</v>
      </c>
      <c r="G8" s="7" t="s">
        <v>3634</v>
      </c>
      <c r="H8" s="8">
        <v>2025.0</v>
      </c>
      <c r="I8" s="7" t="s">
        <v>93</v>
      </c>
      <c r="J8" s="7"/>
      <c r="K8" s="7"/>
      <c r="L8" s="7"/>
      <c r="M8" s="8">
        <v>414.0</v>
      </c>
      <c r="N8" s="8">
        <v>418.0</v>
      </c>
      <c r="O8" s="8">
        <v>0.0</v>
      </c>
      <c r="P8" s="7" t="s">
        <v>3635</v>
      </c>
      <c r="Q8" s="9" t="s">
        <v>3636</v>
      </c>
      <c r="R8" s="7" t="s">
        <v>3637</v>
      </c>
      <c r="S8" s="7" t="s">
        <v>3638</v>
      </c>
      <c r="T8" s="7" t="s">
        <v>3639</v>
      </c>
      <c r="U8" s="7" t="s">
        <v>3640</v>
      </c>
      <c r="V8" s="7" t="s">
        <v>3641</v>
      </c>
      <c r="W8" s="7"/>
      <c r="X8" s="7"/>
      <c r="Y8" s="7"/>
      <c r="Z8" s="7"/>
      <c r="AA8" s="7" t="s">
        <v>3642</v>
      </c>
      <c r="AB8" s="7" t="s">
        <v>3643</v>
      </c>
      <c r="AC8" s="7" t="s">
        <v>3644</v>
      </c>
      <c r="AD8" s="7"/>
      <c r="AE8" s="7"/>
      <c r="AF8" s="7" t="s">
        <v>78</v>
      </c>
      <c r="AG8" s="7"/>
      <c r="AH8" s="7" t="s">
        <v>1938</v>
      </c>
      <c r="AI8" s="7" t="s">
        <v>1446</v>
      </c>
      <c r="AJ8" s="7" t="s">
        <v>81</v>
      </c>
      <c r="AK8" s="8">
        <v>209640.0</v>
      </c>
      <c r="AL8" s="8">
        <v>2.6437147E7</v>
      </c>
      <c r="AM8" s="7" t="s">
        <v>1939</v>
      </c>
      <c r="AN8" s="7"/>
      <c r="AO8" s="7"/>
      <c r="AP8" s="7" t="s">
        <v>84</v>
      </c>
      <c r="AQ8" s="7" t="s">
        <v>110</v>
      </c>
      <c r="AR8" s="7" t="s">
        <v>86</v>
      </c>
      <c r="AS8" s="7" t="s">
        <v>87</v>
      </c>
      <c r="AT8" s="7"/>
      <c r="AU8" s="7" t="s">
        <v>4</v>
      </c>
      <c r="AV8" s="7" t="s">
        <v>3645</v>
      </c>
      <c r="AW8" s="20" t="s">
        <v>2271</v>
      </c>
      <c r="AX8" s="20" t="s">
        <v>2229</v>
      </c>
      <c r="AY8" s="37" t="s">
        <v>4047</v>
      </c>
      <c r="AZ8" s="7" t="str">
        <f t="shared" si="2"/>
        <v/>
      </c>
      <c r="BA8" s="7" t="str">
        <f>IFERROR(__xludf.DUMMYFUNCTION("LEFT(
  REGEXREPLACE(
    TRIM(C8) &amp; IF(TRIM(G8)&lt;&gt;"""","" - "" &amp; TRIM(G8),""""),
    ""[\\\/:\*\?""""&lt;&gt;|]"",
    """"
  ),
  256
)"),"SF-94 - LLM2FedLLM - A Tool for Simulating Federated LLMs for Software Engineering Tasks")</f>
        <v>SF-94 - LLM2FedLLM - A Tool for Simulating Federated LLMs for Software Engineering Tasks</v>
      </c>
      <c r="BB8" s="7"/>
      <c r="BC8" s="20"/>
      <c r="BD8" s="20"/>
    </row>
    <row r="9">
      <c r="A9" s="35"/>
      <c r="B9" s="2">
        <v>105.0</v>
      </c>
      <c r="C9" s="20" t="str">
        <f t="shared" si="1"/>
        <v>SF-105</v>
      </c>
      <c r="D9" s="7" t="s">
        <v>3780</v>
      </c>
      <c r="E9" s="7" t="s">
        <v>3781</v>
      </c>
      <c r="F9" s="7" t="s">
        <v>3782</v>
      </c>
      <c r="G9" s="7" t="s">
        <v>3783</v>
      </c>
      <c r="H9" s="8">
        <v>2026.0</v>
      </c>
      <c r="I9" s="7" t="s">
        <v>3784</v>
      </c>
      <c r="J9" s="8">
        <v>663.0</v>
      </c>
      <c r="K9" s="7"/>
      <c r="L9" s="8">
        <v>131928.0</v>
      </c>
      <c r="M9" s="7"/>
      <c r="N9" s="7"/>
      <c r="O9" s="8">
        <v>2.0</v>
      </c>
      <c r="P9" s="7" t="s">
        <v>3785</v>
      </c>
      <c r="Q9" s="9" t="s">
        <v>3786</v>
      </c>
      <c r="R9" s="7" t="s">
        <v>3787</v>
      </c>
      <c r="S9" s="7" t="s">
        <v>3788</v>
      </c>
      <c r="T9" s="7" t="s">
        <v>3789</v>
      </c>
      <c r="U9" s="7" t="s">
        <v>3790</v>
      </c>
      <c r="V9" s="7" t="s">
        <v>3791</v>
      </c>
      <c r="W9" s="7"/>
      <c r="X9" s="7"/>
      <c r="Y9" s="7"/>
      <c r="Z9" s="7"/>
      <c r="AA9" s="7" t="s">
        <v>3792</v>
      </c>
      <c r="AB9" s="7" t="s">
        <v>3793</v>
      </c>
      <c r="AC9" s="7"/>
      <c r="AD9" s="7" t="s">
        <v>3794</v>
      </c>
      <c r="AE9" s="7"/>
      <c r="AF9" s="7" t="s">
        <v>1027</v>
      </c>
      <c r="AG9" s="7"/>
      <c r="AH9" s="7"/>
      <c r="AI9" s="7"/>
      <c r="AJ9" s="7"/>
      <c r="AK9" s="7"/>
      <c r="AL9" s="8">
        <v>9252312.0</v>
      </c>
      <c r="AM9" s="7"/>
      <c r="AN9" s="7" t="s">
        <v>3795</v>
      </c>
      <c r="AO9" s="7"/>
      <c r="AP9" s="7" t="s">
        <v>84</v>
      </c>
      <c r="AQ9" s="7" t="s">
        <v>3784</v>
      </c>
      <c r="AR9" s="7" t="s">
        <v>433</v>
      </c>
      <c r="AS9" s="7" t="s">
        <v>87</v>
      </c>
      <c r="AT9" s="7"/>
      <c r="AU9" s="19" t="s">
        <v>4</v>
      </c>
      <c r="AV9" s="19" t="s">
        <v>3796</v>
      </c>
      <c r="AW9" s="32" t="s">
        <v>2271</v>
      </c>
      <c r="AX9" s="32" t="s">
        <v>2229</v>
      </c>
      <c r="AY9" s="37" t="s">
        <v>4048</v>
      </c>
      <c r="AZ9" s="7" t="str">
        <f t="shared" si="2"/>
        <v/>
      </c>
      <c r="BA9" s="7" t="str">
        <f>IFERROR(__xludf.DUMMYFUNCTION("LEFT(
  REGEXREPLACE(
    TRIM(C9) &amp; IF(TRIM(G9)&lt;&gt;"""","" - "" &amp; TRIM(G9),""""),
    ""[\\\/:\*\?""""&lt;&gt;|]"",
    """"
  ),
  256
)"),"SF-105 - A comprehensive survey on automatic text summarization with exploration of LLM-based methods")</f>
        <v>SF-105 - A comprehensive survey on automatic text summarization with exploration of LLM-based methods</v>
      </c>
      <c r="BB9" s="7"/>
      <c r="BC9" s="20"/>
      <c r="BD9" s="20"/>
    </row>
    <row r="10">
      <c r="AW10" s="8"/>
      <c r="AX10" s="8"/>
      <c r="AY10" s="8"/>
      <c r="AZ10" s="8"/>
      <c r="BA10" s="8"/>
      <c r="BB10" s="8"/>
      <c r="BC10" s="22">
        <f>SUMPRODUCT((BC2:BC9="X")*(BD2:BD9="X"))</f>
        <v>0</v>
      </c>
      <c r="BD10" s="7">
        <f>COUNTIF(BD2:BD7, "X")</f>
        <v>0</v>
      </c>
    </row>
    <row r="11">
      <c r="AW11" s="75"/>
      <c r="AX11" s="43" t="s">
        <v>2229</v>
      </c>
      <c r="AY11" s="44">
        <f>COUNTIF(AX2:AX9,"S")</f>
        <v>8</v>
      </c>
      <c r="AZ11" s="45">
        <f t="shared" ref="AZ11:AZ13" si="3">((AY11*100)/COUNT(B2:B9))/100</f>
        <v>1</v>
      </c>
      <c r="BA11" s="7"/>
      <c r="BB11" s="7"/>
      <c r="BC11" s="7"/>
      <c r="BD11" s="7"/>
    </row>
    <row r="12">
      <c r="AW12" s="75"/>
      <c r="AX12" s="46" t="s">
        <v>2269</v>
      </c>
      <c r="AY12" s="44">
        <f>COUNTIF(AX2:AX9,"N")</f>
        <v>0</v>
      </c>
      <c r="AZ12" s="45">
        <f t="shared" si="3"/>
        <v>0</v>
      </c>
      <c r="BA12" s="7"/>
      <c r="BB12" s="7"/>
      <c r="BC12" s="7"/>
      <c r="BD12" s="7"/>
    </row>
    <row r="13">
      <c r="AW13" s="2"/>
      <c r="AX13" s="76" t="s">
        <v>2274</v>
      </c>
      <c r="AY13" s="77">
        <f>8-AY11-AY12</f>
        <v>0</v>
      </c>
      <c r="AZ13" s="45">
        <f t="shared" si="3"/>
        <v>0</v>
      </c>
      <c r="BA13" s="7"/>
      <c r="BB13" s="7"/>
      <c r="BC13" s="7"/>
      <c r="BD13" s="7"/>
    </row>
    <row r="14">
      <c r="AW14" s="78"/>
      <c r="AX14" s="79"/>
      <c r="AY14" s="80"/>
      <c r="AZ14" s="7"/>
      <c r="BA14" s="7"/>
      <c r="BB14" s="7"/>
      <c r="BC14" s="7"/>
      <c r="BD14" s="7"/>
    </row>
    <row r="17">
      <c r="G17" s="1"/>
    </row>
  </sheetData>
  <conditionalFormatting sqref="A2:AT9">
    <cfRule type="expression" dxfId="4" priority="1">
      <formula>COUNTIF($AX2,"S")&gt;0</formula>
    </cfRule>
  </conditionalFormatting>
  <conditionalFormatting sqref="A2:AT9">
    <cfRule type="expression" dxfId="0" priority="2">
      <formula>COUNTIF($AX2,"N")&gt;0</formula>
    </cfRule>
  </conditionalFormatting>
  <hyperlinks>
    <hyperlink r:id="rId1" ref="Q2"/>
    <hyperlink r:id="rId2" ref="AY2"/>
    <hyperlink r:id="rId3" ref="Q3"/>
    <hyperlink r:id="rId4" ref="AY3"/>
    <hyperlink r:id="rId5" ref="Q4"/>
    <hyperlink r:id="rId6" ref="AY4"/>
    <hyperlink r:id="rId7" ref="Q5"/>
    <hyperlink r:id="rId8" ref="AY5"/>
    <hyperlink r:id="rId9" ref="Q6"/>
    <hyperlink r:id="rId10" ref="AY6"/>
    <hyperlink r:id="rId11" ref="Q7"/>
    <hyperlink r:id="rId12" ref="AY7"/>
    <hyperlink r:id="rId13" ref="Q8"/>
    <hyperlink r:id="rId14" ref="AY8"/>
    <hyperlink r:id="rId15" ref="Q9"/>
    <hyperlink r:id="rId16" ref="AY9"/>
  </hyperlinks>
  <drawing r:id="rId1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8.25"/>
    <col hidden="1" min="3" max="4" width="12.63"/>
    <col customWidth="1" min="5" max="5" width="105.38"/>
    <col customWidth="1" min="6" max="6" width="4.75"/>
    <col hidden="1" min="8" max="12" width="12.63"/>
    <col customWidth="1" min="13" max="13" width="7.63"/>
    <col hidden="1" min="14" max="14" width="12.63"/>
    <col hidden="1" min="16" max="17" width="12.63"/>
    <col hidden="1" min="19" max="19" width="12.63"/>
    <col hidden="1" min="21" max="29" width="12.63"/>
    <col hidden="1" min="31" max="31" width="12.63"/>
    <col hidden="1" min="35" max="39" width="12.63"/>
    <col hidden="1" min="41" max="41" width="12.63"/>
    <col hidden="1" min="43" max="43" width="12.63"/>
    <col hidden="1" min="45" max="46" width="12.63"/>
    <col customWidth="1" min="47" max="47" width="2.88"/>
  </cols>
  <sheetData>
    <row r="1">
      <c r="A1" s="16" t="s">
        <v>19</v>
      </c>
      <c r="B1" s="17" t="s">
        <v>20</v>
      </c>
      <c r="C1" s="17" t="s">
        <v>21</v>
      </c>
      <c r="D1" s="17" t="s">
        <v>22</v>
      </c>
      <c r="E1" s="17" t="s">
        <v>23</v>
      </c>
      <c r="F1" s="17" t="s">
        <v>24</v>
      </c>
      <c r="G1" s="17" t="s">
        <v>25</v>
      </c>
      <c r="H1" s="17" t="s">
        <v>26</v>
      </c>
      <c r="I1" s="17" t="s">
        <v>27</v>
      </c>
      <c r="J1" s="17" t="s">
        <v>28</v>
      </c>
      <c r="K1" s="17" t="s">
        <v>29</v>
      </c>
      <c r="L1" s="17" t="s">
        <v>30</v>
      </c>
      <c r="M1" s="17" t="s">
        <v>31</v>
      </c>
      <c r="N1" s="17" t="s">
        <v>32</v>
      </c>
      <c r="O1" s="17" t="s">
        <v>33</v>
      </c>
      <c r="P1" s="17" t="s">
        <v>34</v>
      </c>
      <c r="Q1" s="17" t="s">
        <v>35</v>
      </c>
      <c r="R1" s="17" t="s">
        <v>36</v>
      </c>
      <c r="S1" s="17" t="s">
        <v>37</v>
      </c>
      <c r="T1" s="17" t="s">
        <v>38</v>
      </c>
      <c r="U1" s="17" t="s">
        <v>39</v>
      </c>
      <c r="V1" s="17" t="s">
        <v>40</v>
      </c>
      <c r="W1" s="17" t="s">
        <v>41</v>
      </c>
      <c r="X1" s="17" t="s">
        <v>42</v>
      </c>
      <c r="Y1" s="17" t="s">
        <v>43</v>
      </c>
      <c r="Z1" s="17" t="s">
        <v>44</v>
      </c>
      <c r="AA1" s="17" t="s">
        <v>45</v>
      </c>
      <c r="AB1" s="17" t="s">
        <v>46</v>
      </c>
      <c r="AC1" s="17" t="s">
        <v>47</v>
      </c>
      <c r="AD1" s="17" t="s">
        <v>48</v>
      </c>
      <c r="AE1" s="17" t="s">
        <v>49</v>
      </c>
      <c r="AF1" s="17" t="s">
        <v>50</v>
      </c>
      <c r="AG1" s="17" t="s">
        <v>51</v>
      </c>
      <c r="AH1" s="17" t="s">
        <v>52</v>
      </c>
      <c r="AI1" s="17" t="s">
        <v>53</v>
      </c>
      <c r="AJ1" s="17" t="s">
        <v>54</v>
      </c>
      <c r="AK1" s="17" t="s">
        <v>55</v>
      </c>
      <c r="AL1" s="17" t="s">
        <v>56</v>
      </c>
      <c r="AM1" s="17" t="s">
        <v>57</v>
      </c>
      <c r="AN1" s="17" t="s">
        <v>58</v>
      </c>
      <c r="AO1" s="17" t="s">
        <v>59</v>
      </c>
      <c r="AP1" s="17" t="s">
        <v>60</v>
      </c>
      <c r="AQ1" s="17" t="s">
        <v>61</v>
      </c>
      <c r="AR1" s="17" t="s">
        <v>62</v>
      </c>
      <c r="AS1" s="17" t="s">
        <v>63</v>
      </c>
      <c r="AT1" s="18" t="s">
        <v>64</v>
      </c>
      <c r="AU1" s="19"/>
      <c r="AV1" s="32" t="s">
        <v>4049</v>
      </c>
      <c r="AW1" s="19"/>
      <c r="AX1" s="19"/>
      <c r="AY1" s="19"/>
      <c r="AZ1" s="32" t="s">
        <v>4050</v>
      </c>
    </row>
    <row r="2">
      <c r="A2" s="81">
        <v>2.0</v>
      </c>
      <c r="B2" s="7" t="s">
        <v>89</v>
      </c>
      <c r="C2" s="7" t="s">
        <v>90</v>
      </c>
      <c r="D2" s="7" t="s">
        <v>91</v>
      </c>
      <c r="E2" s="7" t="s">
        <v>92</v>
      </c>
      <c r="F2" s="8">
        <v>2024.0</v>
      </c>
      <c r="G2" s="7" t="s">
        <v>93</v>
      </c>
      <c r="H2" s="7"/>
      <c r="I2" s="7"/>
      <c r="J2" s="7"/>
      <c r="K2" s="8">
        <v>47.0</v>
      </c>
      <c r="L2" s="8">
        <v>51.0</v>
      </c>
      <c r="M2" s="8">
        <v>15.0</v>
      </c>
      <c r="N2" s="7" t="s">
        <v>94</v>
      </c>
      <c r="O2" s="9" t="s">
        <v>95</v>
      </c>
      <c r="P2" s="7" t="s">
        <v>96</v>
      </c>
      <c r="Q2" s="7" t="s">
        <v>97</v>
      </c>
      <c r="R2" s="7" t="s">
        <v>98</v>
      </c>
      <c r="S2" s="7" t="s">
        <v>99</v>
      </c>
      <c r="T2" s="7" t="s">
        <v>100</v>
      </c>
      <c r="U2" s="7"/>
      <c r="V2" s="7"/>
      <c r="W2" s="7"/>
      <c r="X2" s="7"/>
      <c r="Y2" s="7" t="s">
        <v>101</v>
      </c>
      <c r="Z2" s="7" t="s">
        <v>102</v>
      </c>
      <c r="AA2" s="7" t="s">
        <v>103</v>
      </c>
      <c r="AB2" s="7" t="s">
        <v>104</v>
      </c>
      <c r="AC2" s="7"/>
      <c r="AD2" s="7" t="s">
        <v>78</v>
      </c>
      <c r="AE2" s="7" t="s">
        <v>105</v>
      </c>
      <c r="AF2" s="7" t="s">
        <v>106</v>
      </c>
      <c r="AG2" s="7" t="s">
        <v>107</v>
      </c>
      <c r="AH2" s="7" t="s">
        <v>108</v>
      </c>
      <c r="AI2" s="8">
        <v>200337.0</v>
      </c>
      <c r="AJ2" s="8">
        <v>2.6437147E7</v>
      </c>
      <c r="AK2" s="7" t="s">
        <v>109</v>
      </c>
      <c r="AL2" s="7"/>
      <c r="AM2" s="7"/>
      <c r="AN2" s="7" t="s">
        <v>84</v>
      </c>
      <c r="AO2" s="7" t="s">
        <v>110</v>
      </c>
      <c r="AP2" s="7" t="s">
        <v>86</v>
      </c>
      <c r="AQ2" s="7" t="s">
        <v>87</v>
      </c>
      <c r="AR2" s="7" t="s">
        <v>111</v>
      </c>
      <c r="AS2" s="7" t="s">
        <v>4</v>
      </c>
      <c r="AT2" s="10" t="s">
        <v>112</v>
      </c>
      <c r="AU2" s="7"/>
      <c r="AV2" s="7" t="str">
        <f t="shared" ref="AV2:AV44" si="1">A2&amp;" - "&amp;E2</f>
        <v>2 - Do Machines and Humans Focus on Similar Code? Exploring Explainability of Large Language Models in Code Summarization</v>
      </c>
      <c r="AW2" s="7"/>
      <c r="AX2" s="20"/>
      <c r="AY2" s="20"/>
      <c r="AZ2" s="20" t="s">
        <v>2220</v>
      </c>
    </row>
    <row r="3">
      <c r="A3" s="81">
        <v>9.0</v>
      </c>
      <c r="B3" s="7" t="s">
        <v>230</v>
      </c>
      <c r="C3" s="7" t="s">
        <v>231</v>
      </c>
      <c r="D3" s="7" t="s">
        <v>232</v>
      </c>
      <c r="E3" s="7" t="s">
        <v>233</v>
      </c>
      <c r="F3" s="8">
        <v>2024.0</v>
      </c>
      <c r="G3" s="7" t="s">
        <v>234</v>
      </c>
      <c r="H3" s="7"/>
      <c r="I3" s="7"/>
      <c r="J3" s="7"/>
      <c r="K3" s="8">
        <v>307.0</v>
      </c>
      <c r="L3" s="8">
        <v>308.0</v>
      </c>
      <c r="M3" s="8">
        <v>0.0</v>
      </c>
      <c r="N3" s="7" t="s">
        <v>235</v>
      </c>
      <c r="O3" s="9" t="s">
        <v>236</v>
      </c>
      <c r="P3" s="7" t="s">
        <v>237</v>
      </c>
      <c r="Q3" s="7" t="s">
        <v>238</v>
      </c>
      <c r="R3" s="7" t="s">
        <v>239</v>
      </c>
      <c r="S3" s="7"/>
      <c r="T3" s="7" t="s">
        <v>240</v>
      </c>
      <c r="U3" s="7"/>
      <c r="V3" s="7"/>
      <c r="W3" s="7"/>
      <c r="X3" s="7"/>
      <c r="Y3" s="7"/>
      <c r="Z3" s="7"/>
      <c r="AA3" s="7" t="s">
        <v>241</v>
      </c>
      <c r="AB3" s="7"/>
      <c r="AC3" s="7"/>
      <c r="AD3" s="7" t="s">
        <v>198</v>
      </c>
      <c r="AE3" s="7" t="s">
        <v>242</v>
      </c>
      <c r="AF3" s="7" t="s">
        <v>243</v>
      </c>
      <c r="AG3" s="7" t="s">
        <v>244</v>
      </c>
      <c r="AH3" s="7" t="s">
        <v>245</v>
      </c>
      <c r="AI3" s="8">
        <v>206485.0</v>
      </c>
      <c r="AJ3" s="7"/>
      <c r="AK3" s="7" t="s">
        <v>246</v>
      </c>
      <c r="AL3" s="7"/>
      <c r="AM3" s="7"/>
      <c r="AN3" s="7" t="s">
        <v>84</v>
      </c>
      <c r="AO3" s="7" t="s">
        <v>247</v>
      </c>
      <c r="AP3" s="7" t="s">
        <v>86</v>
      </c>
      <c r="AQ3" s="7" t="s">
        <v>87</v>
      </c>
      <c r="AR3" s="7"/>
      <c r="AS3" s="7" t="s">
        <v>4</v>
      </c>
      <c r="AT3" s="10" t="s">
        <v>248</v>
      </c>
      <c r="AU3" s="7"/>
      <c r="AV3" s="7" t="str">
        <f t="shared" si="1"/>
        <v>9 - LLM-based Individual Contribution Summarization in Software Projects</v>
      </c>
      <c r="AW3" s="7"/>
      <c r="AX3" s="7"/>
      <c r="AY3" s="7"/>
      <c r="AZ3" s="20" t="s">
        <v>2220</v>
      </c>
    </row>
    <row r="4">
      <c r="A4" s="81">
        <v>11.0</v>
      </c>
      <c r="B4" s="7" t="s">
        <v>268</v>
      </c>
      <c r="C4" s="7" t="s">
        <v>269</v>
      </c>
      <c r="D4" s="7" t="s">
        <v>270</v>
      </c>
      <c r="E4" s="7" t="s">
        <v>271</v>
      </c>
      <c r="F4" s="8">
        <v>2025.0</v>
      </c>
      <c r="G4" s="7" t="s">
        <v>272</v>
      </c>
      <c r="H4" s="7"/>
      <c r="I4" s="7"/>
      <c r="J4" s="7"/>
      <c r="K4" s="8">
        <v>126.0</v>
      </c>
      <c r="L4" s="8">
        <v>133.0</v>
      </c>
      <c r="M4" s="8">
        <v>0.0</v>
      </c>
      <c r="N4" s="7" t="s">
        <v>273</v>
      </c>
      <c r="O4" s="9" t="s">
        <v>274</v>
      </c>
      <c r="P4" s="7" t="s">
        <v>275</v>
      </c>
      <c r="Q4" s="7" t="s">
        <v>276</v>
      </c>
      <c r="R4" s="7" t="s">
        <v>277</v>
      </c>
      <c r="S4" s="7" t="s">
        <v>278</v>
      </c>
      <c r="T4" s="7" t="s">
        <v>279</v>
      </c>
      <c r="U4" s="7"/>
      <c r="V4" s="7"/>
      <c r="W4" s="7"/>
      <c r="X4" s="7"/>
      <c r="Y4" s="7" t="s">
        <v>280</v>
      </c>
      <c r="Z4" s="7" t="s">
        <v>281</v>
      </c>
      <c r="AA4" s="7" t="s">
        <v>282</v>
      </c>
      <c r="AB4" s="7" t="s">
        <v>283</v>
      </c>
      <c r="AC4" s="7" t="s">
        <v>284</v>
      </c>
      <c r="AD4" s="7" t="s">
        <v>144</v>
      </c>
      <c r="AE4" s="7" t="s">
        <v>285</v>
      </c>
      <c r="AF4" s="7" t="s">
        <v>286</v>
      </c>
      <c r="AG4" s="7" t="s">
        <v>287</v>
      </c>
      <c r="AH4" s="7" t="s">
        <v>288</v>
      </c>
      <c r="AI4" s="8">
        <v>212793.0</v>
      </c>
      <c r="AJ4" s="7"/>
      <c r="AK4" s="7" t="s">
        <v>289</v>
      </c>
      <c r="AL4" s="7"/>
      <c r="AM4" s="7"/>
      <c r="AN4" s="7" t="s">
        <v>84</v>
      </c>
      <c r="AO4" s="7" t="s">
        <v>290</v>
      </c>
      <c r="AP4" s="7" t="s">
        <v>86</v>
      </c>
      <c r="AQ4" s="7" t="s">
        <v>87</v>
      </c>
      <c r="AR4" s="7"/>
      <c r="AS4" s="7" t="s">
        <v>4</v>
      </c>
      <c r="AT4" s="10" t="s">
        <v>291</v>
      </c>
      <c r="AU4" s="7"/>
      <c r="AV4" s="7" t="str">
        <f t="shared" si="1"/>
        <v>11 - Automated Code Summarization by Training Large Language Models with Crowdsourced Knowledge</v>
      </c>
      <c r="AW4" s="7"/>
      <c r="AX4" s="20"/>
      <c r="AY4" s="7"/>
      <c r="AZ4" s="20" t="s">
        <v>2220</v>
      </c>
    </row>
    <row r="5">
      <c r="A5" s="81">
        <v>13.0</v>
      </c>
      <c r="B5" s="7" t="s">
        <v>307</v>
      </c>
      <c r="C5" s="7" t="s">
        <v>308</v>
      </c>
      <c r="D5" s="7" t="s">
        <v>309</v>
      </c>
      <c r="E5" s="7" t="s">
        <v>310</v>
      </c>
      <c r="F5" s="8">
        <v>2024.0</v>
      </c>
      <c r="G5" s="7" t="s">
        <v>311</v>
      </c>
      <c r="H5" s="8">
        <v>216.0</v>
      </c>
      <c r="I5" s="7"/>
      <c r="J5" s="8">
        <v>112149.0</v>
      </c>
      <c r="K5" s="7"/>
      <c r="L5" s="7"/>
      <c r="M5" s="8">
        <v>13.0</v>
      </c>
      <c r="N5" s="7" t="s">
        <v>312</v>
      </c>
      <c r="O5" s="9" t="s">
        <v>313</v>
      </c>
      <c r="P5" s="7" t="s">
        <v>314</v>
      </c>
      <c r="Q5" s="7" t="s">
        <v>315</v>
      </c>
      <c r="R5" s="7" t="s">
        <v>316</v>
      </c>
      <c r="S5" s="7" t="s">
        <v>317</v>
      </c>
      <c r="T5" s="7" t="s">
        <v>318</v>
      </c>
      <c r="U5" s="7"/>
      <c r="V5" s="7"/>
      <c r="W5" s="7"/>
      <c r="X5" s="7"/>
      <c r="Y5" s="7" t="s">
        <v>319</v>
      </c>
      <c r="Z5" s="7" t="s">
        <v>320</v>
      </c>
      <c r="AA5" s="7" t="s">
        <v>321</v>
      </c>
      <c r="AB5" s="7" t="s">
        <v>322</v>
      </c>
      <c r="AC5" s="7"/>
      <c r="AD5" s="7" t="s">
        <v>323</v>
      </c>
      <c r="AE5" s="7"/>
      <c r="AF5" s="7"/>
      <c r="AG5" s="7"/>
      <c r="AH5" s="7"/>
      <c r="AI5" s="7"/>
      <c r="AJ5" s="8">
        <v>1641212.0</v>
      </c>
      <c r="AK5" s="7"/>
      <c r="AL5" s="7" t="s">
        <v>324</v>
      </c>
      <c r="AM5" s="7"/>
      <c r="AN5" s="7" t="s">
        <v>84</v>
      </c>
      <c r="AO5" s="7" t="s">
        <v>325</v>
      </c>
      <c r="AP5" s="7" t="s">
        <v>128</v>
      </c>
      <c r="AQ5" s="7" t="s">
        <v>87</v>
      </c>
      <c r="AR5" s="7"/>
      <c r="AS5" s="7" t="s">
        <v>4</v>
      </c>
      <c r="AT5" s="10" t="s">
        <v>326</v>
      </c>
      <c r="AU5" s="7"/>
      <c r="AV5" s="7" t="str">
        <f t="shared" si="1"/>
        <v>13 - Project-specific code summarization with in-context learning</v>
      </c>
      <c r="AW5" s="7"/>
      <c r="AX5" s="7"/>
      <c r="AY5" s="7"/>
      <c r="AZ5" s="20" t="s">
        <v>2220</v>
      </c>
    </row>
    <row r="6">
      <c r="A6" s="81">
        <v>17.0</v>
      </c>
      <c r="B6" s="7" t="s">
        <v>376</v>
      </c>
      <c r="C6" s="7" t="s">
        <v>377</v>
      </c>
      <c r="D6" s="7" t="s">
        <v>378</v>
      </c>
      <c r="E6" s="7" t="s">
        <v>379</v>
      </c>
      <c r="F6" s="8">
        <v>2023.0</v>
      </c>
      <c r="G6" s="7" t="s">
        <v>380</v>
      </c>
      <c r="H6" s="7"/>
      <c r="I6" s="7"/>
      <c r="J6" s="7"/>
      <c r="K6" s="8">
        <v>7.0</v>
      </c>
      <c r="L6" s="8">
        <v>12.0</v>
      </c>
      <c r="M6" s="8">
        <v>9.0</v>
      </c>
      <c r="N6" s="7" t="s">
        <v>381</v>
      </c>
      <c r="O6" s="9" t="s">
        <v>382</v>
      </c>
      <c r="P6" s="7" t="s">
        <v>383</v>
      </c>
      <c r="Q6" s="7" t="s">
        <v>384</v>
      </c>
      <c r="R6" s="7" t="s">
        <v>385</v>
      </c>
      <c r="S6" s="7" t="s">
        <v>386</v>
      </c>
      <c r="T6" s="7" t="s">
        <v>387</v>
      </c>
      <c r="U6" s="7"/>
      <c r="V6" s="7"/>
      <c r="W6" s="7"/>
      <c r="X6" s="7"/>
      <c r="Y6" s="7"/>
      <c r="Z6" s="7"/>
      <c r="AA6" s="7" t="s">
        <v>388</v>
      </c>
      <c r="AB6" s="7" t="s">
        <v>389</v>
      </c>
      <c r="AC6" s="7"/>
      <c r="AD6" s="7" t="s">
        <v>144</v>
      </c>
      <c r="AE6" s="7"/>
      <c r="AF6" s="7" t="s">
        <v>390</v>
      </c>
      <c r="AG6" s="7" t="s">
        <v>391</v>
      </c>
      <c r="AH6" s="7" t="s">
        <v>392</v>
      </c>
      <c r="AI6" s="8">
        <v>193997.0</v>
      </c>
      <c r="AJ6" s="7"/>
      <c r="AK6" s="7" t="s">
        <v>393</v>
      </c>
      <c r="AL6" s="7"/>
      <c r="AM6" s="7"/>
      <c r="AN6" s="7" t="s">
        <v>84</v>
      </c>
      <c r="AO6" s="7" t="s">
        <v>394</v>
      </c>
      <c r="AP6" s="7" t="s">
        <v>86</v>
      </c>
      <c r="AQ6" s="7" t="s">
        <v>87</v>
      </c>
      <c r="AR6" s="7" t="s">
        <v>395</v>
      </c>
      <c r="AS6" s="7" t="s">
        <v>4</v>
      </c>
      <c r="AT6" s="10" t="s">
        <v>396</v>
      </c>
      <c r="AU6" s="7"/>
      <c r="AV6" s="7" t="str">
        <f t="shared" si="1"/>
        <v>17 - Achieving High-Level Software Component Summarization via Hierarchical Chain-of-Thought Prompting and Static Code Analysis</v>
      </c>
      <c r="AW6" s="7"/>
      <c r="AX6" s="7"/>
      <c r="AY6" s="7"/>
      <c r="AZ6" s="20" t="s">
        <v>2220</v>
      </c>
    </row>
    <row r="7">
      <c r="A7" s="81">
        <v>18.0</v>
      </c>
      <c r="B7" s="7" t="s">
        <v>397</v>
      </c>
      <c r="C7" s="7" t="s">
        <v>398</v>
      </c>
      <c r="D7" s="7" t="s">
        <v>399</v>
      </c>
      <c r="E7" s="7" t="s">
        <v>400</v>
      </c>
      <c r="F7" s="8">
        <v>2025.0</v>
      </c>
      <c r="G7" s="7" t="s">
        <v>401</v>
      </c>
      <c r="H7" s="7"/>
      <c r="I7" s="7"/>
      <c r="J7" s="7"/>
      <c r="K7" s="8">
        <v>145.0</v>
      </c>
      <c r="L7" s="8">
        <v>152.0</v>
      </c>
      <c r="M7" s="8">
        <v>0.0</v>
      </c>
      <c r="N7" s="7" t="s">
        <v>402</v>
      </c>
      <c r="O7" s="9" t="s">
        <v>403</v>
      </c>
      <c r="P7" s="7" t="s">
        <v>404</v>
      </c>
      <c r="Q7" s="7" t="s">
        <v>405</v>
      </c>
      <c r="R7" s="7" t="s">
        <v>406</v>
      </c>
      <c r="S7" s="7" t="s">
        <v>407</v>
      </c>
      <c r="T7" s="7" t="s">
        <v>408</v>
      </c>
      <c r="U7" s="7"/>
      <c r="V7" s="7"/>
      <c r="W7" s="7"/>
      <c r="X7" s="7"/>
      <c r="Y7" s="7"/>
      <c r="Z7" s="7"/>
      <c r="AA7" s="7" t="s">
        <v>409</v>
      </c>
      <c r="AB7" s="7" t="s">
        <v>410</v>
      </c>
      <c r="AC7" s="7"/>
      <c r="AD7" s="7" t="s">
        <v>144</v>
      </c>
      <c r="AE7" s="7"/>
      <c r="AF7" s="7" t="s">
        <v>411</v>
      </c>
      <c r="AG7" s="7" t="s">
        <v>412</v>
      </c>
      <c r="AH7" s="7" t="s">
        <v>81</v>
      </c>
      <c r="AI7" s="8">
        <v>209562.0</v>
      </c>
      <c r="AJ7" s="7"/>
      <c r="AK7" s="7" t="s">
        <v>413</v>
      </c>
      <c r="AL7" s="7"/>
      <c r="AM7" s="7"/>
      <c r="AN7" s="7" t="s">
        <v>84</v>
      </c>
      <c r="AO7" s="7" t="s">
        <v>414</v>
      </c>
      <c r="AP7" s="7" t="s">
        <v>86</v>
      </c>
      <c r="AQ7" s="7" t="s">
        <v>87</v>
      </c>
      <c r="AR7" s="7"/>
      <c r="AS7" s="7" t="s">
        <v>4</v>
      </c>
      <c r="AT7" s="10" t="s">
        <v>415</v>
      </c>
      <c r="AU7" s="7"/>
      <c r="AV7" s="7" t="str">
        <f t="shared" si="1"/>
        <v>18 - Hierarchical Repository-Level Code Summarization for Business Applications Using Local LLMs</v>
      </c>
      <c r="AW7" s="7"/>
      <c r="AX7" s="7"/>
      <c r="AY7" s="7"/>
      <c r="AZ7" s="20" t="s">
        <v>2220</v>
      </c>
    </row>
    <row r="8">
      <c r="A8" s="81">
        <v>21.0</v>
      </c>
      <c r="B8" s="7" t="s">
        <v>460</v>
      </c>
      <c r="C8" s="7" t="s">
        <v>461</v>
      </c>
      <c r="D8" s="7" t="s">
        <v>462</v>
      </c>
      <c r="E8" s="7" t="s">
        <v>463</v>
      </c>
      <c r="F8" s="8">
        <v>2024.0</v>
      </c>
      <c r="G8" s="7" t="s">
        <v>464</v>
      </c>
      <c r="H8" s="7"/>
      <c r="I8" s="7"/>
      <c r="J8" s="7"/>
      <c r="K8" s="8">
        <v>33.0</v>
      </c>
      <c r="L8" s="8">
        <v>39.0</v>
      </c>
      <c r="M8" s="8">
        <v>4.0</v>
      </c>
      <c r="N8" s="7" t="s">
        <v>465</v>
      </c>
      <c r="O8" s="9" t="s">
        <v>466</v>
      </c>
      <c r="P8" s="7" t="s">
        <v>467</v>
      </c>
      <c r="Q8" s="7" t="s">
        <v>468</v>
      </c>
      <c r="R8" s="7" t="s">
        <v>469</v>
      </c>
      <c r="S8" s="7" t="s">
        <v>470</v>
      </c>
      <c r="T8" s="7" t="s">
        <v>471</v>
      </c>
      <c r="U8" s="7"/>
      <c r="V8" s="7"/>
      <c r="W8" s="7"/>
      <c r="X8" s="7"/>
      <c r="Y8" s="7"/>
      <c r="Z8" s="7"/>
      <c r="AA8" s="7" t="s">
        <v>472</v>
      </c>
      <c r="AB8" s="7" t="s">
        <v>473</v>
      </c>
      <c r="AC8" s="7"/>
      <c r="AD8" s="7" t="s">
        <v>78</v>
      </c>
      <c r="AE8" s="7" t="s">
        <v>474</v>
      </c>
      <c r="AF8" s="7" t="s">
        <v>475</v>
      </c>
      <c r="AG8" s="7" t="s">
        <v>476</v>
      </c>
      <c r="AH8" s="7" t="s">
        <v>477</v>
      </c>
      <c r="AI8" s="8">
        <v>203444.0</v>
      </c>
      <c r="AJ8" s="8">
        <v>1.9436092E7</v>
      </c>
      <c r="AK8" s="7" t="s">
        <v>478</v>
      </c>
      <c r="AL8" s="7"/>
      <c r="AM8" s="7"/>
      <c r="AN8" s="7" t="s">
        <v>84</v>
      </c>
      <c r="AO8" s="7" t="s">
        <v>479</v>
      </c>
      <c r="AP8" s="7" t="s">
        <v>86</v>
      </c>
      <c r="AQ8" s="7" t="s">
        <v>87</v>
      </c>
      <c r="AR8" s="7"/>
      <c r="AS8" s="7" t="s">
        <v>4</v>
      </c>
      <c r="AT8" s="10" t="s">
        <v>480</v>
      </c>
      <c r="AU8" s="7"/>
      <c r="AV8" s="7" t="str">
        <f t="shared" si="1"/>
        <v>21 - Harnessing the Power of LLMs: LLM Summarization for Human-Centric DAST Reports</v>
      </c>
      <c r="AW8" s="7"/>
      <c r="AX8" s="7"/>
      <c r="AY8" s="7"/>
      <c r="AZ8" s="20" t="s">
        <v>2220</v>
      </c>
    </row>
    <row r="9">
      <c r="A9" s="82">
        <v>25.0</v>
      </c>
      <c r="B9" s="83" t="s">
        <v>528</v>
      </c>
      <c r="C9" s="83" t="s">
        <v>529</v>
      </c>
      <c r="D9" s="83" t="s">
        <v>530</v>
      </c>
      <c r="E9" s="83" t="s">
        <v>531</v>
      </c>
      <c r="F9" s="84">
        <v>2023.0</v>
      </c>
      <c r="G9" s="83" t="s">
        <v>532</v>
      </c>
      <c r="H9" s="83" t="s">
        <v>533</v>
      </c>
      <c r="I9" s="83"/>
      <c r="J9" s="83"/>
      <c r="K9" s="84">
        <v>169.0</v>
      </c>
      <c r="L9" s="84">
        <v>179.0</v>
      </c>
      <c r="M9" s="84">
        <v>14.0</v>
      </c>
      <c r="N9" s="83" t="s">
        <v>534</v>
      </c>
      <c r="O9" s="85" t="s">
        <v>535</v>
      </c>
      <c r="P9" s="83" t="s">
        <v>536</v>
      </c>
      <c r="Q9" s="83" t="s">
        <v>537</v>
      </c>
      <c r="R9" s="83" t="s">
        <v>538</v>
      </c>
      <c r="S9" s="83" t="s">
        <v>539</v>
      </c>
      <c r="T9" s="83" t="s">
        <v>540</v>
      </c>
      <c r="U9" s="83"/>
      <c r="V9" s="83"/>
      <c r="W9" s="83"/>
      <c r="X9" s="83"/>
      <c r="Y9" s="83"/>
      <c r="Z9" s="83"/>
      <c r="AA9" s="83" t="s">
        <v>541</v>
      </c>
      <c r="AB9" s="83"/>
      <c r="AC9" s="83" t="s">
        <v>542</v>
      </c>
      <c r="AD9" s="83" t="s">
        <v>78</v>
      </c>
      <c r="AE9" s="83"/>
      <c r="AF9" s="83" t="s">
        <v>543</v>
      </c>
      <c r="AG9" s="83" t="s">
        <v>544</v>
      </c>
      <c r="AH9" s="83" t="s">
        <v>545</v>
      </c>
      <c r="AI9" s="84">
        <v>193106.0</v>
      </c>
      <c r="AJ9" s="83" t="s">
        <v>546</v>
      </c>
      <c r="AK9" s="83" t="s">
        <v>547</v>
      </c>
      <c r="AL9" s="83"/>
      <c r="AM9" s="83"/>
      <c r="AN9" s="83" t="s">
        <v>84</v>
      </c>
      <c r="AO9" s="83" t="s">
        <v>548</v>
      </c>
      <c r="AP9" s="83" t="s">
        <v>86</v>
      </c>
      <c r="AQ9" s="7"/>
      <c r="AR9" s="7"/>
      <c r="AS9" s="7"/>
      <c r="AT9" s="10"/>
      <c r="AU9" s="7"/>
      <c r="AV9" s="7" t="str">
        <f t="shared" si="1"/>
        <v>25 - A Transformer-based Approach for Abstractive Summarization of Requirements from Obligations in Software Engineering Contracts</v>
      </c>
      <c r="AW9" s="7"/>
      <c r="AX9" s="7"/>
      <c r="AY9" s="7"/>
      <c r="AZ9" s="20" t="s">
        <v>2220</v>
      </c>
    </row>
    <row r="10">
      <c r="A10" s="81">
        <v>31.0</v>
      </c>
      <c r="B10" s="7" t="s">
        <v>652</v>
      </c>
      <c r="C10" s="7" t="s">
        <v>653</v>
      </c>
      <c r="D10" s="7" t="s">
        <v>654</v>
      </c>
      <c r="E10" s="7" t="s">
        <v>655</v>
      </c>
      <c r="F10" s="8">
        <v>2025.0</v>
      </c>
      <c r="G10" s="7" t="s">
        <v>656</v>
      </c>
      <c r="H10" s="7"/>
      <c r="I10" s="7"/>
      <c r="J10" s="7"/>
      <c r="K10" s="8">
        <v>3043.0</v>
      </c>
      <c r="L10" s="8">
        <v>3056.0</v>
      </c>
      <c r="M10" s="8">
        <v>4.0</v>
      </c>
      <c r="N10" s="7"/>
      <c r="O10" s="9" t="s">
        <v>657</v>
      </c>
      <c r="P10" s="7" t="s">
        <v>658</v>
      </c>
      <c r="Q10" s="7" t="s">
        <v>659</v>
      </c>
      <c r="R10" s="7" t="s">
        <v>660</v>
      </c>
      <c r="S10" s="7"/>
      <c r="T10" s="7" t="s">
        <v>661</v>
      </c>
      <c r="U10" s="7"/>
      <c r="V10" s="7"/>
      <c r="W10" s="7"/>
      <c r="X10" s="7"/>
      <c r="Y10" s="7" t="s">
        <v>662</v>
      </c>
      <c r="Z10" s="7" t="s">
        <v>663</v>
      </c>
      <c r="AA10" s="7" t="s">
        <v>664</v>
      </c>
      <c r="AB10" s="7" t="s">
        <v>665</v>
      </c>
      <c r="AC10" s="7" t="s">
        <v>666</v>
      </c>
      <c r="AD10" s="7" t="s">
        <v>451</v>
      </c>
      <c r="AE10" s="7" t="s">
        <v>667</v>
      </c>
      <c r="AF10" s="7" t="s">
        <v>668</v>
      </c>
      <c r="AG10" s="7" t="s">
        <v>669</v>
      </c>
      <c r="AH10" s="7" t="s">
        <v>165</v>
      </c>
      <c r="AI10" s="8">
        <v>206484.0</v>
      </c>
      <c r="AJ10" s="8">
        <v>2.9512093E7</v>
      </c>
      <c r="AK10" s="7" t="s">
        <v>670</v>
      </c>
      <c r="AL10" s="7"/>
      <c r="AM10" s="7"/>
      <c r="AN10" s="7" t="s">
        <v>84</v>
      </c>
      <c r="AO10" s="7" t="s">
        <v>671</v>
      </c>
      <c r="AP10" s="7" t="s">
        <v>86</v>
      </c>
      <c r="AQ10" s="7" t="s">
        <v>87</v>
      </c>
      <c r="AR10" s="7"/>
      <c r="AS10" s="7" t="s">
        <v>4</v>
      </c>
      <c r="AT10" s="10" t="s">
        <v>672</v>
      </c>
      <c r="AU10" s="7"/>
      <c r="AV10" s="7" t="str">
        <f t="shared" si="1"/>
        <v>31 - Rethinking-based Code Summarization with Chain of Comments</v>
      </c>
      <c r="AW10" s="7"/>
      <c r="AX10" s="7"/>
      <c r="AY10" s="7"/>
      <c r="AZ10" s="20" t="s">
        <v>2220</v>
      </c>
    </row>
    <row r="11">
      <c r="A11" s="81">
        <v>36.0</v>
      </c>
      <c r="B11" s="7" t="s">
        <v>735</v>
      </c>
      <c r="C11" s="7" t="s">
        <v>736</v>
      </c>
      <c r="D11" s="7" t="s">
        <v>737</v>
      </c>
      <c r="E11" s="7" t="s">
        <v>738</v>
      </c>
      <c r="F11" s="8">
        <v>2025.0</v>
      </c>
      <c r="G11" s="7" t="s">
        <v>739</v>
      </c>
      <c r="H11" s="8">
        <v>37.0</v>
      </c>
      <c r="I11" s="8">
        <v>8.0</v>
      </c>
      <c r="J11" s="7" t="s">
        <v>740</v>
      </c>
      <c r="K11" s="7"/>
      <c r="L11" s="7"/>
      <c r="M11" s="8">
        <v>0.0</v>
      </c>
      <c r="N11" s="7" t="s">
        <v>741</v>
      </c>
      <c r="O11" s="9" t="s">
        <v>742</v>
      </c>
      <c r="P11" s="7" t="s">
        <v>743</v>
      </c>
      <c r="Q11" s="7" t="s">
        <v>744</v>
      </c>
      <c r="R11" s="7" t="s">
        <v>745</v>
      </c>
      <c r="S11" s="7" t="s">
        <v>746</v>
      </c>
      <c r="T11" s="7" t="s">
        <v>747</v>
      </c>
      <c r="U11" s="7"/>
      <c r="V11" s="7"/>
      <c r="W11" s="7"/>
      <c r="X11" s="7"/>
      <c r="Y11" s="7" t="s">
        <v>748</v>
      </c>
      <c r="Z11" s="7" t="s">
        <v>749</v>
      </c>
      <c r="AA11" s="7" t="s">
        <v>750</v>
      </c>
      <c r="AB11" s="7" t="s">
        <v>751</v>
      </c>
      <c r="AC11" s="7"/>
      <c r="AD11" s="7" t="s">
        <v>752</v>
      </c>
      <c r="AE11" s="7"/>
      <c r="AF11" s="7"/>
      <c r="AG11" s="7"/>
      <c r="AH11" s="7"/>
      <c r="AI11" s="7"/>
      <c r="AJ11" s="8">
        <v>2.0477481E7</v>
      </c>
      <c r="AK11" s="7"/>
      <c r="AL11" s="7"/>
      <c r="AM11" s="7"/>
      <c r="AN11" s="7" t="s">
        <v>84</v>
      </c>
      <c r="AO11" s="7" t="s">
        <v>753</v>
      </c>
      <c r="AP11" s="7" t="s">
        <v>128</v>
      </c>
      <c r="AQ11" s="7" t="s">
        <v>87</v>
      </c>
      <c r="AR11" s="7"/>
      <c r="AS11" s="7" t="s">
        <v>4</v>
      </c>
      <c r="AT11" s="10" t="s">
        <v>754</v>
      </c>
      <c r="AU11" s="7"/>
      <c r="AV11" s="7" t="str">
        <f t="shared" si="1"/>
        <v>36 - A Simple Yet Practical Backdoor Prompt Attack Against Black-Box Code Summarization Engines</v>
      </c>
      <c r="AW11" s="7"/>
      <c r="AX11" s="7"/>
      <c r="AY11" s="7"/>
      <c r="AZ11" s="20" t="s">
        <v>2220</v>
      </c>
    </row>
    <row r="12">
      <c r="A12" s="81">
        <v>38.0</v>
      </c>
      <c r="B12" s="7" t="s">
        <v>777</v>
      </c>
      <c r="C12" s="7" t="s">
        <v>778</v>
      </c>
      <c r="D12" s="7" t="s">
        <v>779</v>
      </c>
      <c r="E12" s="7" t="s">
        <v>780</v>
      </c>
      <c r="F12" s="8">
        <v>2026.0</v>
      </c>
      <c r="G12" s="7" t="s">
        <v>781</v>
      </c>
      <c r="H12" s="8">
        <v>31.0</v>
      </c>
      <c r="I12" s="8">
        <v>1.0</v>
      </c>
      <c r="J12" s="8">
        <v>14.0</v>
      </c>
      <c r="K12" s="7"/>
      <c r="L12" s="7"/>
      <c r="M12" s="8">
        <v>0.0</v>
      </c>
      <c r="N12" s="7" t="s">
        <v>782</v>
      </c>
      <c r="O12" s="9" t="s">
        <v>783</v>
      </c>
      <c r="P12" s="7" t="s">
        <v>784</v>
      </c>
      <c r="Q12" s="7" t="s">
        <v>785</v>
      </c>
      <c r="R12" s="7" t="s">
        <v>786</v>
      </c>
      <c r="S12" s="7" t="s">
        <v>787</v>
      </c>
      <c r="T12" s="7" t="s">
        <v>788</v>
      </c>
      <c r="U12" s="7"/>
      <c r="V12" s="7"/>
      <c r="W12" s="7"/>
      <c r="X12" s="7"/>
      <c r="Y12" s="7" t="s">
        <v>789</v>
      </c>
      <c r="Z12" s="7" t="s">
        <v>790</v>
      </c>
      <c r="AA12" s="7" t="s">
        <v>791</v>
      </c>
      <c r="AB12" s="7" t="s">
        <v>792</v>
      </c>
      <c r="AC12" s="7"/>
      <c r="AD12" s="7" t="s">
        <v>509</v>
      </c>
      <c r="AE12" s="7"/>
      <c r="AF12" s="7"/>
      <c r="AG12" s="7"/>
      <c r="AH12" s="7"/>
      <c r="AI12" s="7"/>
      <c r="AJ12" s="8">
        <v>1.3823256E7</v>
      </c>
      <c r="AK12" s="7"/>
      <c r="AL12" s="7" t="s">
        <v>793</v>
      </c>
      <c r="AM12" s="7"/>
      <c r="AN12" s="7" t="s">
        <v>84</v>
      </c>
      <c r="AO12" s="7" t="s">
        <v>794</v>
      </c>
      <c r="AP12" s="7" t="s">
        <v>128</v>
      </c>
      <c r="AQ12" s="7" t="s">
        <v>87</v>
      </c>
      <c r="AR12" s="7"/>
      <c r="AS12" s="7" t="s">
        <v>4</v>
      </c>
      <c r="AT12" s="10" t="s">
        <v>795</v>
      </c>
      <c r="AU12" s="7"/>
      <c r="AV12" s="7" t="str">
        <f t="shared" si="1"/>
        <v>38 - An empirical study on the effectiveness of large language models for binary code understanding</v>
      </c>
      <c r="AW12" s="7"/>
      <c r="AX12" s="7"/>
      <c r="AY12" s="7"/>
      <c r="AZ12" s="20" t="s">
        <v>2220</v>
      </c>
    </row>
    <row r="13">
      <c r="A13" s="81">
        <v>44.0</v>
      </c>
      <c r="B13" s="7" t="s">
        <v>880</v>
      </c>
      <c r="C13" s="7" t="s">
        <v>881</v>
      </c>
      <c r="D13" s="7" t="s">
        <v>882</v>
      </c>
      <c r="E13" s="7" t="s">
        <v>883</v>
      </c>
      <c r="F13" s="8">
        <v>2024.0</v>
      </c>
      <c r="G13" s="7" t="s">
        <v>884</v>
      </c>
      <c r="H13" s="7"/>
      <c r="I13" s="7"/>
      <c r="J13" s="7"/>
      <c r="K13" s="8">
        <v>1.0</v>
      </c>
      <c r="L13" s="8">
        <v>12.0</v>
      </c>
      <c r="M13" s="8">
        <v>6.0</v>
      </c>
      <c r="N13" s="7" t="s">
        <v>885</v>
      </c>
      <c r="O13" s="9" t="s">
        <v>886</v>
      </c>
      <c r="P13" s="7" t="s">
        <v>887</v>
      </c>
      <c r="Q13" s="7" t="s">
        <v>888</v>
      </c>
      <c r="R13" s="7" t="s">
        <v>889</v>
      </c>
      <c r="S13" s="7" t="s">
        <v>890</v>
      </c>
      <c r="T13" s="7" t="s">
        <v>891</v>
      </c>
      <c r="U13" s="7"/>
      <c r="V13" s="7"/>
      <c r="W13" s="7"/>
      <c r="X13" s="7"/>
      <c r="Y13" s="7" t="s">
        <v>892</v>
      </c>
      <c r="Z13" s="7" t="s">
        <v>893</v>
      </c>
      <c r="AA13" s="7" t="s">
        <v>894</v>
      </c>
      <c r="AB13" s="7" t="s">
        <v>895</v>
      </c>
      <c r="AC13" s="7"/>
      <c r="AD13" s="7" t="s">
        <v>144</v>
      </c>
      <c r="AE13" s="7" t="s">
        <v>896</v>
      </c>
      <c r="AF13" s="7" t="s">
        <v>897</v>
      </c>
      <c r="AG13" s="7" t="s">
        <v>898</v>
      </c>
      <c r="AH13" s="7" t="s">
        <v>899</v>
      </c>
      <c r="AI13" s="8">
        <v>205391.0</v>
      </c>
      <c r="AJ13" s="7"/>
      <c r="AK13" s="7" t="s">
        <v>900</v>
      </c>
      <c r="AL13" s="7"/>
      <c r="AM13" s="7"/>
      <c r="AN13" s="7" t="s">
        <v>84</v>
      </c>
      <c r="AO13" s="7" t="s">
        <v>901</v>
      </c>
      <c r="AP13" s="7" t="s">
        <v>86</v>
      </c>
      <c r="AQ13" s="7" t="s">
        <v>87</v>
      </c>
      <c r="AR13" s="7"/>
      <c r="AS13" s="7" t="s">
        <v>4</v>
      </c>
      <c r="AT13" s="10" t="s">
        <v>902</v>
      </c>
      <c r="AU13" s="7"/>
      <c r="AV13" s="7" t="str">
        <f t="shared" si="1"/>
        <v>44 - How Far Have We Gone in Binary Code Understanding Using Large Language Models</v>
      </c>
      <c r="AW13" s="7"/>
      <c r="AX13" s="7"/>
      <c r="AY13" s="7"/>
      <c r="AZ13" s="20" t="s">
        <v>2220</v>
      </c>
    </row>
    <row r="14">
      <c r="A14" s="81">
        <v>46.0</v>
      </c>
      <c r="B14" s="7" t="s">
        <v>920</v>
      </c>
      <c r="C14" s="7" t="s">
        <v>921</v>
      </c>
      <c r="D14" s="7" t="s">
        <v>922</v>
      </c>
      <c r="E14" s="7" t="s">
        <v>923</v>
      </c>
      <c r="F14" s="8">
        <v>2023.0</v>
      </c>
      <c r="G14" s="7" t="s">
        <v>924</v>
      </c>
      <c r="H14" s="7"/>
      <c r="I14" s="7"/>
      <c r="J14" s="7"/>
      <c r="K14" s="8">
        <v>898.0</v>
      </c>
      <c r="L14" s="8">
        <v>904.0</v>
      </c>
      <c r="M14" s="8">
        <v>11.0</v>
      </c>
      <c r="N14" s="7" t="s">
        <v>925</v>
      </c>
      <c r="O14" s="9" t="s">
        <v>926</v>
      </c>
      <c r="P14" s="7" t="s">
        <v>927</v>
      </c>
      <c r="Q14" s="7" t="s">
        <v>928</v>
      </c>
      <c r="R14" s="7" t="s">
        <v>929</v>
      </c>
      <c r="S14" s="7" t="s">
        <v>930</v>
      </c>
      <c r="T14" s="7" t="s">
        <v>931</v>
      </c>
      <c r="U14" s="7"/>
      <c r="V14" s="7"/>
      <c r="W14" s="7"/>
      <c r="X14" s="7"/>
      <c r="Y14" s="7"/>
      <c r="Z14" s="7"/>
      <c r="AA14" s="7" t="s">
        <v>932</v>
      </c>
      <c r="AB14" s="7" t="s">
        <v>933</v>
      </c>
      <c r="AC14" s="7"/>
      <c r="AD14" s="7" t="s">
        <v>78</v>
      </c>
      <c r="AE14" s="7" t="s">
        <v>934</v>
      </c>
      <c r="AF14" s="7" t="s">
        <v>935</v>
      </c>
      <c r="AG14" s="7" t="s">
        <v>936</v>
      </c>
      <c r="AH14" s="7" t="s">
        <v>937</v>
      </c>
      <c r="AI14" s="8">
        <v>195714.0</v>
      </c>
      <c r="AJ14" s="8">
        <v>1.0823409E7</v>
      </c>
      <c r="AK14" s="7" t="s">
        <v>938</v>
      </c>
      <c r="AL14" s="7" t="s">
        <v>939</v>
      </c>
      <c r="AM14" s="7"/>
      <c r="AN14" s="7" t="s">
        <v>84</v>
      </c>
      <c r="AO14" s="7" t="s">
        <v>940</v>
      </c>
      <c r="AP14" s="7" t="s">
        <v>86</v>
      </c>
      <c r="AQ14" s="7" t="s">
        <v>87</v>
      </c>
      <c r="AR14" s="7" t="s">
        <v>395</v>
      </c>
      <c r="AS14" s="7" t="s">
        <v>4</v>
      </c>
      <c r="AT14" s="10" t="s">
        <v>941</v>
      </c>
      <c r="AU14" s="7"/>
      <c r="AV14" s="7" t="str">
        <f t="shared" si="1"/>
        <v>46 - Zero-shot Bilingual App Reviews Mining with Large Language Models</v>
      </c>
      <c r="AW14" s="7"/>
      <c r="AX14" s="7"/>
      <c r="AY14" s="7"/>
      <c r="AZ14" s="20" t="s">
        <v>2220</v>
      </c>
    </row>
    <row r="15">
      <c r="A15" s="81">
        <v>48.0</v>
      </c>
      <c r="B15" s="7" t="s">
        <v>959</v>
      </c>
      <c r="C15" s="7" t="s">
        <v>960</v>
      </c>
      <c r="D15" s="7" t="s">
        <v>961</v>
      </c>
      <c r="E15" s="7" t="s">
        <v>962</v>
      </c>
      <c r="F15" s="8">
        <v>2025.0</v>
      </c>
      <c r="G15" s="7" t="s">
        <v>963</v>
      </c>
      <c r="H15" s="8">
        <v>35.0</v>
      </c>
      <c r="I15" s="8">
        <v>8.0</v>
      </c>
      <c r="J15" s="7"/>
      <c r="K15" s="8">
        <v>1121.0</v>
      </c>
      <c r="L15" s="8">
        <v>1147.0</v>
      </c>
      <c r="M15" s="8">
        <v>0.0</v>
      </c>
      <c r="N15" s="7" t="s">
        <v>964</v>
      </c>
      <c r="O15" s="9" t="s">
        <v>965</v>
      </c>
      <c r="P15" s="7" t="s">
        <v>966</v>
      </c>
      <c r="Q15" s="7" t="s">
        <v>967</v>
      </c>
      <c r="R15" s="7" t="s">
        <v>968</v>
      </c>
      <c r="S15" s="7" t="s">
        <v>969</v>
      </c>
      <c r="T15" s="7" t="s">
        <v>970</v>
      </c>
      <c r="U15" s="7"/>
      <c r="V15" s="7"/>
      <c r="W15" s="7"/>
      <c r="X15" s="7"/>
      <c r="Y15" s="7" t="s">
        <v>971</v>
      </c>
      <c r="Z15" s="7" t="s">
        <v>972</v>
      </c>
      <c r="AA15" s="7" t="s">
        <v>973</v>
      </c>
      <c r="AB15" s="7" t="s">
        <v>974</v>
      </c>
      <c r="AC15" s="7"/>
      <c r="AD15" s="7" t="s">
        <v>975</v>
      </c>
      <c r="AE15" s="7"/>
      <c r="AF15" s="7"/>
      <c r="AG15" s="7"/>
      <c r="AH15" s="7"/>
      <c r="AI15" s="7"/>
      <c r="AJ15" s="8">
        <v>2181940.0</v>
      </c>
      <c r="AK15" s="7"/>
      <c r="AL15" s="7" t="s">
        <v>976</v>
      </c>
      <c r="AM15" s="7"/>
      <c r="AN15" s="7" t="s">
        <v>84</v>
      </c>
      <c r="AO15" s="7" t="s">
        <v>977</v>
      </c>
      <c r="AP15" s="7" t="s">
        <v>128</v>
      </c>
      <c r="AQ15" s="7" t="s">
        <v>87</v>
      </c>
      <c r="AR15" s="7"/>
      <c r="AS15" s="7" t="s">
        <v>4</v>
      </c>
      <c r="AT15" s="10" t="s">
        <v>978</v>
      </c>
      <c r="AU15" s="7"/>
      <c r="AV15" s="7" t="str">
        <f t="shared" si="1"/>
        <v>48 - RAPRSUM: Retrieval-Augmented Code Summarization with Advanced Prototype Refinement</v>
      </c>
      <c r="AW15" s="7"/>
      <c r="AX15" s="7"/>
      <c r="AY15" s="7"/>
      <c r="AZ15" s="20" t="s">
        <v>2220</v>
      </c>
    </row>
    <row r="16">
      <c r="A16" s="81">
        <v>57.0</v>
      </c>
      <c r="B16" s="7" t="s">
        <v>1138</v>
      </c>
      <c r="C16" s="7" t="s">
        <v>1139</v>
      </c>
      <c r="D16" s="7" t="s">
        <v>1140</v>
      </c>
      <c r="E16" s="7" t="s">
        <v>1141</v>
      </c>
      <c r="F16" s="8">
        <v>2025.0</v>
      </c>
      <c r="G16" s="7" t="s">
        <v>532</v>
      </c>
      <c r="H16" s="7"/>
      <c r="I16" s="7"/>
      <c r="J16" s="7"/>
      <c r="K16" s="8">
        <v>405.0</v>
      </c>
      <c r="L16" s="8">
        <v>413.0</v>
      </c>
      <c r="M16" s="8">
        <v>0.0</v>
      </c>
      <c r="N16" s="7" t="s">
        <v>1142</v>
      </c>
      <c r="O16" s="9" t="s">
        <v>1143</v>
      </c>
      <c r="P16" s="7" t="s">
        <v>1144</v>
      </c>
      <c r="Q16" s="7" t="s">
        <v>1145</v>
      </c>
      <c r="R16" s="7" t="s">
        <v>1146</v>
      </c>
      <c r="S16" s="7" t="s">
        <v>1147</v>
      </c>
      <c r="T16" s="7" t="s">
        <v>1148</v>
      </c>
      <c r="U16" s="7"/>
      <c r="V16" s="7"/>
      <c r="W16" s="7"/>
      <c r="X16" s="7"/>
      <c r="Y16" s="7" t="s">
        <v>1149</v>
      </c>
      <c r="Z16" s="7" t="s">
        <v>1150</v>
      </c>
      <c r="AA16" s="7" t="s">
        <v>1151</v>
      </c>
      <c r="AB16" s="7" t="s">
        <v>1152</v>
      </c>
      <c r="AC16" s="7"/>
      <c r="AD16" s="7" t="s">
        <v>78</v>
      </c>
      <c r="AE16" s="7" t="s">
        <v>696</v>
      </c>
      <c r="AF16" s="7" t="s">
        <v>697</v>
      </c>
      <c r="AG16" s="7" t="s">
        <v>698</v>
      </c>
      <c r="AH16" s="7" t="s">
        <v>699</v>
      </c>
      <c r="AI16" s="8">
        <v>213734.0</v>
      </c>
      <c r="AJ16" s="7" t="s">
        <v>546</v>
      </c>
      <c r="AK16" s="7" t="s">
        <v>700</v>
      </c>
      <c r="AL16" s="7"/>
      <c r="AM16" s="7"/>
      <c r="AN16" s="7" t="s">
        <v>84</v>
      </c>
      <c r="AO16" s="7" t="s">
        <v>548</v>
      </c>
      <c r="AP16" s="7" t="s">
        <v>86</v>
      </c>
      <c r="AQ16" s="7" t="s">
        <v>87</v>
      </c>
      <c r="AR16" s="7"/>
      <c r="AS16" s="7" t="s">
        <v>4</v>
      </c>
      <c r="AT16" s="10" t="s">
        <v>1153</v>
      </c>
      <c r="AU16" s="7"/>
      <c r="AV16" s="7" t="str">
        <f t="shared" si="1"/>
        <v>57 - Automatic Multi-level Feature Tree Construction for Domain-Specific Reusable Artifacts Management</v>
      </c>
      <c r="AW16" s="7"/>
      <c r="AX16" s="7"/>
      <c r="AY16" s="7"/>
      <c r="AZ16" s="20" t="s">
        <v>2220</v>
      </c>
    </row>
    <row r="17">
      <c r="A17" s="81">
        <v>62.0</v>
      </c>
      <c r="B17" s="7" t="s">
        <v>1230</v>
      </c>
      <c r="C17" s="7" t="s">
        <v>1231</v>
      </c>
      <c r="D17" s="7" t="s">
        <v>1232</v>
      </c>
      <c r="E17" s="7" t="s">
        <v>1233</v>
      </c>
      <c r="F17" s="8">
        <v>2024.0</v>
      </c>
      <c r="G17" s="7" t="s">
        <v>363</v>
      </c>
      <c r="H17" s="8">
        <v>12.0</v>
      </c>
      <c r="I17" s="7"/>
      <c r="J17" s="7"/>
      <c r="K17" s="8">
        <v>37653.0</v>
      </c>
      <c r="L17" s="8">
        <v>37662.0</v>
      </c>
      <c r="M17" s="8">
        <v>6.0</v>
      </c>
      <c r="N17" s="7" t="s">
        <v>1234</v>
      </c>
      <c r="O17" s="9" t="s">
        <v>1235</v>
      </c>
      <c r="P17" s="7" t="s">
        <v>1236</v>
      </c>
      <c r="Q17" s="7" t="s">
        <v>1237</v>
      </c>
      <c r="R17" s="7" t="s">
        <v>1238</v>
      </c>
      <c r="S17" s="7" t="s">
        <v>1239</v>
      </c>
      <c r="T17" s="7" t="s">
        <v>1240</v>
      </c>
      <c r="U17" s="7"/>
      <c r="V17" s="7"/>
      <c r="W17" s="7"/>
      <c r="X17" s="7"/>
      <c r="Y17" s="7" t="s">
        <v>1241</v>
      </c>
      <c r="Z17" s="7" t="s">
        <v>1242</v>
      </c>
      <c r="AA17" s="7" t="s">
        <v>1243</v>
      </c>
      <c r="AB17" s="7" t="s">
        <v>1244</v>
      </c>
      <c r="AC17" s="7"/>
      <c r="AD17" s="7" t="s">
        <v>144</v>
      </c>
      <c r="AE17" s="7"/>
      <c r="AF17" s="7"/>
      <c r="AG17" s="7"/>
      <c r="AH17" s="7"/>
      <c r="AI17" s="7"/>
      <c r="AJ17" s="8">
        <v>2.1693536E7</v>
      </c>
      <c r="AK17" s="7"/>
      <c r="AL17" s="7"/>
      <c r="AM17" s="7"/>
      <c r="AN17" s="7" t="s">
        <v>84</v>
      </c>
      <c r="AO17" s="7" t="s">
        <v>363</v>
      </c>
      <c r="AP17" s="7" t="s">
        <v>128</v>
      </c>
      <c r="AQ17" s="7" t="s">
        <v>87</v>
      </c>
      <c r="AR17" s="7" t="s">
        <v>111</v>
      </c>
      <c r="AS17" s="7" t="s">
        <v>4</v>
      </c>
      <c r="AT17" s="10" t="s">
        <v>1245</v>
      </c>
      <c r="AU17" s="7"/>
      <c r="AV17" s="7" t="str">
        <f t="shared" si="1"/>
        <v>62 - Enhancing Bug Report Summaries Through Knowledge-Specific and Contrastive Learning Pre-Training</v>
      </c>
      <c r="AW17" s="7"/>
      <c r="AX17" s="7"/>
      <c r="AY17" s="7"/>
      <c r="AZ17" s="20" t="s">
        <v>2220</v>
      </c>
    </row>
    <row r="18">
      <c r="A18" s="81">
        <v>64.0</v>
      </c>
      <c r="B18" s="7" t="s">
        <v>1265</v>
      </c>
      <c r="C18" s="7" t="s">
        <v>1266</v>
      </c>
      <c r="D18" s="7" t="s">
        <v>1267</v>
      </c>
      <c r="E18" s="7" t="s">
        <v>1268</v>
      </c>
      <c r="F18" s="8">
        <v>2024.0</v>
      </c>
      <c r="G18" s="7" t="s">
        <v>1269</v>
      </c>
      <c r="H18" s="7"/>
      <c r="I18" s="7"/>
      <c r="J18" s="7"/>
      <c r="K18" s="7"/>
      <c r="L18" s="7"/>
      <c r="M18" s="8">
        <v>1.0</v>
      </c>
      <c r="N18" s="7" t="s">
        <v>1270</v>
      </c>
      <c r="O18" s="9" t="s">
        <v>1271</v>
      </c>
      <c r="P18" s="7" t="s">
        <v>1272</v>
      </c>
      <c r="Q18" s="7" t="s">
        <v>1273</v>
      </c>
      <c r="R18" s="7" t="s">
        <v>1274</v>
      </c>
      <c r="S18" s="7" t="s">
        <v>1275</v>
      </c>
      <c r="T18" s="7" t="s">
        <v>1276</v>
      </c>
      <c r="U18" s="7"/>
      <c r="V18" s="7"/>
      <c r="W18" s="7"/>
      <c r="X18" s="7"/>
      <c r="Y18" s="7" t="s">
        <v>1277</v>
      </c>
      <c r="Z18" s="7" t="s">
        <v>1278</v>
      </c>
      <c r="AA18" s="7" t="s">
        <v>1279</v>
      </c>
      <c r="AB18" s="7" t="s">
        <v>1280</v>
      </c>
      <c r="AC18" s="7"/>
      <c r="AD18" s="7" t="s">
        <v>144</v>
      </c>
      <c r="AE18" s="7" t="s">
        <v>1281</v>
      </c>
      <c r="AF18" s="7" t="s">
        <v>1282</v>
      </c>
      <c r="AG18" s="7" t="s">
        <v>1283</v>
      </c>
      <c r="AH18" s="7" t="s">
        <v>1284</v>
      </c>
      <c r="AI18" s="8">
        <v>202527.0</v>
      </c>
      <c r="AJ18" s="7"/>
      <c r="AK18" s="7" t="s">
        <v>1285</v>
      </c>
      <c r="AL18" s="7" t="s">
        <v>1286</v>
      </c>
      <c r="AM18" s="7"/>
      <c r="AN18" s="7" t="s">
        <v>84</v>
      </c>
      <c r="AO18" s="7" t="s">
        <v>1287</v>
      </c>
      <c r="AP18" s="7" t="s">
        <v>86</v>
      </c>
      <c r="AQ18" s="7" t="s">
        <v>87</v>
      </c>
      <c r="AR18" s="7"/>
      <c r="AS18" s="7" t="s">
        <v>4</v>
      </c>
      <c r="AT18" s="10" t="s">
        <v>1288</v>
      </c>
      <c r="AU18" s="7"/>
      <c r="AV18" s="7" t="str">
        <f t="shared" si="1"/>
        <v>64 - IiPCS: Intent-Based In-Context Learning for Project-Specific Code Summarization</v>
      </c>
      <c r="AW18" s="7"/>
      <c r="AX18" s="7"/>
      <c r="AY18" s="7"/>
      <c r="AZ18" s="20" t="s">
        <v>2220</v>
      </c>
    </row>
    <row r="19">
      <c r="A19" s="81">
        <v>67.0</v>
      </c>
      <c r="B19" s="7" t="s">
        <v>1329</v>
      </c>
      <c r="C19" s="7" t="s">
        <v>1330</v>
      </c>
      <c r="D19" s="7" t="s">
        <v>1331</v>
      </c>
      <c r="E19" s="7" t="s">
        <v>1332</v>
      </c>
      <c r="F19" s="8">
        <v>2025.0</v>
      </c>
      <c r="G19" s="7" t="s">
        <v>1333</v>
      </c>
      <c r="H19" s="7"/>
      <c r="I19" s="7"/>
      <c r="J19" s="7"/>
      <c r="K19" s="8">
        <v>326.0</v>
      </c>
      <c r="L19" s="8">
        <v>334.0</v>
      </c>
      <c r="M19" s="8">
        <v>0.0</v>
      </c>
      <c r="N19" s="7" t="s">
        <v>1334</v>
      </c>
      <c r="O19" s="9" t="s">
        <v>1335</v>
      </c>
      <c r="P19" s="7" t="s">
        <v>1336</v>
      </c>
      <c r="Q19" s="7" t="s">
        <v>1337</v>
      </c>
      <c r="R19" s="7" t="s">
        <v>1338</v>
      </c>
      <c r="S19" s="7" t="s">
        <v>1339</v>
      </c>
      <c r="T19" s="7" t="s">
        <v>1340</v>
      </c>
      <c r="U19" s="7"/>
      <c r="V19" s="7"/>
      <c r="W19" s="7"/>
      <c r="X19" s="7"/>
      <c r="Y19" s="7"/>
      <c r="Z19" s="7"/>
      <c r="AA19" s="7" t="s">
        <v>1341</v>
      </c>
      <c r="AB19" s="7"/>
      <c r="AC19" s="7" t="s">
        <v>1342</v>
      </c>
      <c r="AD19" s="7" t="s">
        <v>144</v>
      </c>
      <c r="AE19" s="7" t="s">
        <v>1343</v>
      </c>
      <c r="AF19" s="7" t="s">
        <v>1344</v>
      </c>
      <c r="AG19" s="7" t="s">
        <v>1345</v>
      </c>
      <c r="AH19" s="7" t="s">
        <v>1346</v>
      </c>
      <c r="AI19" s="8">
        <v>217733.0</v>
      </c>
      <c r="AJ19" s="7"/>
      <c r="AK19" s="7" t="s">
        <v>1347</v>
      </c>
      <c r="AL19" s="7"/>
      <c r="AM19" s="7"/>
      <c r="AN19" s="7" t="s">
        <v>84</v>
      </c>
      <c r="AO19" s="7" t="s">
        <v>1348</v>
      </c>
      <c r="AP19" s="7" t="s">
        <v>86</v>
      </c>
      <c r="AQ19" s="7" t="s">
        <v>87</v>
      </c>
      <c r="AR19" s="7"/>
      <c r="AS19" s="7" t="s">
        <v>4</v>
      </c>
      <c r="AT19" s="10" t="s">
        <v>1349</v>
      </c>
      <c r="AU19" s="7"/>
      <c r="AV19" s="7" t="str">
        <f t="shared" si="1"/>
        <v>67 - Evaluating Source Code Embeddings From LLMS for Educational Downstream Tasks</v>
      </c>
      <c r="AW19" s="7"/>
      <c r="AX19" s="7"/>
      <c r="AY19" s="7"/>
      <c r="AZ19" s="20" t="s">
        <v>2220</v>
      </c>
    </row>
    <row r="20">
      <c r="A20" s="81">
        <v>70.0</v>
      </c>
      <c r="B20" s="7" t="s">
        <v>1385</v>
      </c>
      <c r="C20" s="7" t="s">
        <v>1386</v>
      </c>
      <c r="D20" s="7" t="s">
        <v>1387</v>
      </c>
      <c r="E20" s="7" t="s">
        <v>1388</v>
      </c>
      <c r="F20" s="8">
        <v>2025.0</v>
      </c>
      <c r="G20" s="7" t="s">
        <v>1389</v>
      </c>
      <c r="H20" s="7"/>
      <c r="I20" s="7"/>
      <c r="J20" s="7"/>
      <c r="K20" s="8">
        <v>786.0</v>
      </c>
      <c r="L20" s="8">
        <v>787.0</v>
      </c>
      <c r="M20" s="8">
        <v>0.0</v>
      </c>
      <c r="N20" s="7" t="s">
        <v>1390</v>
      </c>
      <c r="O20" s="9" t="s">
        <v>1391</v>
      </c>
      <c r="P20" s="7" t="s">
        <v>1392</v>
      </c>
      <c r="Q20" s="7" t="s">
        <v>1393</v>
      </c>
      <c r="R20" s="7" t="s">
        <v>1394</v>
      </c>
      <c r="S20" s="7" t="s">
        <v>1395</v>
      </c>
      <c r="T20" s="7" t="s">
        <v>1396</v>
      </c>
      <c r="U20" s="7"/>
      <c r="V20" s="7"/>
      <c r="W20" s="7"/>
      <c r="X20" s="7"/>
      <c r="Y20" s="7" t="s">
        <v>1397</v>
      </c>
      <c r="Z20" s="7" t="s">
        <v>1398</v>
      </c>
      <c r="AA20" s="7" t="s">
        <v>1399</v>
      </c>
      <c r="AB20" s="7" t="s">
        <v>1400</v>
      </c>
      <c r="AC20" s="7"/>
      <c r="AD20" s="7" t="s">
        <v>144</v>
      </c>
      <c r="AE20" s="7"/>
      <c r="AF20" s="7" t="s">
        <v>1401</v>
      </c>
      <c r="AG20" s="7" t="s">
        <v>1402</v>
      </c>
      <c r="AH20" s="7" t="s">
        <v>1403</v>
      </c>
      <c r="AI20" s="8">
        <v>214555.0</v>
      </c>
      <c r="AJ20" s="7"/>
      <c r="AK20" s="7" t="s">
        <v>1404</v>
      </c>
      <c r="AL20" s="7"/>
      <c r="AM20" s="7"/>
      <c r="AN20" s="7" t="s">
        <v>84</v>
      </c>
      <c r="AO20" s="7" t="s">
        <v>1405</v>
      </c>
      <c r="AP20" s="7" t="s">
        <v>86</v>
      </c>
      <c r="AQ20" s="7" t="s">
        <v>87</v>
      </c>
      <c r="AR20" s="7"/>
      <c r="AS20" s="7" t="s">
        <v>4</v>
      </c>
      <c r="AT20" s="10" t="s">
        <v>1406</v>
      </c>
      <c r="AU20" s="7"/>
      <c r="AV20" s="7" t="str">
        <f t="shared" si="1"/>
        <v>70 - AISum4DCR: A Multi-Topic Dialog Summarization Approach for Developer Chat Rooms Integrating AI Chain and Prompt Engineering</v>
      </c>
      <c r="AW20" s="7"/>
      <c r="AX20" s="7"/>
      <c r="AY20" s="7"/>
      <c r="AZ20" s="20" t="s">
        <v>2220</v>
      </c>
    </row>
    <row r="21">
      <c r="A21" s="81">
        <v>73.0</v>
      </c>
      <c r="B21" s="7" t="s">
        <v>1450</v>
      </c>
      <c r="C21" s="7" t="s">
        <v>1451</v>
      </c>
      <c r="D21" s="7" t="s">
        <v>1452</v>
      </c>
      <c r="E21" s="7" t="s">
        <v>1453</v>
      </c>
      <c r="F21" s="8">
        <v>2026.0</v>
      </c>
      <c r="G21" s="7" t="s">
        <v>832</v>
      </c>
      <c r="H21" s="8">
        <v>29.0</v>
      </c>
      <c r="I21" s="8">
        <v>1.0</v>
      </c>
      <c r="J21" s="8">
        <v>7.0</v>
      </c>
      <c r="K21" s="7"/>
      <c r="L21" s="7"/>
      <c r="M21" s="8">
        <v>0.0</v>
      </c>
      <c r="N21" s="7" t="s">
        <v>1454</v>
      </c>
      <c r="O21" s="9" t="s">
        <v>1455</v>
      </c>
      <c r="P21" s="7" t="s">
        <v>1456</v>
      </c>
      <c r="Q21" s="7" t="s">
        <v>1457</v>
      </c>
      <c r="R21" s="7" t="s">
        <v>1458</v>
      </c>
      <c r="S21" s="7" t="s">
        <v>1459</v>
      </c>
      <c r="T21" s="7" t="s">
        <v>1460</v>
      </c>
      <c r="U21" s="7"/>
      <c r="V21" s="7"/>
      <c r="W21" s="7"/>
      <c r="X21" s="7"/>
      <c r="Y21" s="7" t="s">
        <v>1461</v>
      </c>
      <c r="Z21" s="7" t="s">
        <v>1462</v>
      </c>
      <c r="AA21" s="7" t="s">
        <v>1463</v>
      </c>
      <c r="AB21" s="7" t="s">
        <v>1464</v>
      </c>
      <c r="AC21" s="7"/>
      <c r="AD21" s="7" t="s">
        <v>509</v>
      </c>
      <c r="AE21" s="7"/>
      <c r="AF21" s="7"/>
      <c r="AG21" s="7"/>
      <c r="AH21" s="7"/>
      <c r="AI21" s="7"/>
      <c r="AJ21" s="7" t="s">
        <v>844</v>
      </c>
      <c r="AK21" s="7"/>
      <c r="AL21" s="7"/>
      <c r="AM21" s="7"/>
      <c r="AN21" s="7" t="s">
        <v>84</v>
      </c>
      <c r="AO21" s="7" t="s">
        <v>832</v>
      </c>
      <c r="AP21" s="7" t="s">
        <v>128</v>
      </c>
      <c r="AQ21" s="7" t="s">
        <v>87</v>
      </c>
      <c r="AR21" s="7"/>
      <c r="AS21" s="7" t="s">
        <v>4</v>
      </c>
      <c r="AT21" s="10" t="s">
        <v>1465</v>
      </c>
      <c r="AU21" s="7"/>
      <c r="AV21" s="7" t="str">
        <f t="shared" si="1"/>
        <v>73 - P2N2S: Bridging the gap between natural and programming languages for code summarization via large language models</v>
      </c>
      <c r="AW21" s="7"/>
      <c r="AX21" s="7"/>
      <c r="AY21" s="7"/>
      <c r="AZ21" s="20" t="s">
        <v>2220</v>
      </c>
    </row>
    <row r="22">
      <c r="A22" s="33">
        <v>75.0</v>
      </c>
      <c r="B22" s="34" t="s">
        <v>1488</v>
      </c>
      <c r="C22" s="34" t="s">
        <v>1489</v>
      </c>
      <c r="D22" s="34" t="s">
        <v>1490</v>
      </c>
      <c r="E22" s="34" t="s">
        <v>1491</v>
      </c>
      <c r="F22" s="35">
        <v>2025.0</v>
      </c>
      <c r="G22" s="34" t="s">
        <v>1492</v>
      </c>
      <c r="H22" s="34"/>
      <c r="I22" s="34"/>
      <c r="J22" s="34"/>
      <c r="K22" s="35">
        <v>176.0</v>
      </c>
      <c r="L22" s="35">
        <v>188.0</v>
      </c>
      <c r="M22" s="35">
        <v>0.0</v>
      </c>
      <c r="N22" s="34" t="s">
        <v>1493</v>
      </c>
      <c r="O22" s="36" t="s">
        <v>1494</v>
      </c>
      <c r="P22" s="34" t="s">
        <v>1495</v>
      </c>
      <c r="Q22" s="34" t="s">
        <v>1496</v>
      </c>
      <c r="R22" s="34" t="s">
        <v>1497</v>
      </c>
      <c r="S22" s="34" t="s">
        <v>1498</v>
      </c>
      <c r="T22" s="34" t="s">
        <v>1499</v>
      </c>
      <c r="U22" s="34"/>
      <c r="V22" s="34"/>
      <c r="W22" s="34"/>
      <c r="X22" s="34"/>
      <c r="Y22" s="34" t="s">
        <v>1500</v>
      </c>
      <c r="Z22" s="34" t="s">
        <v>1501</v>
      </c>
      <c r="AA22" s="34" t="s">
        <v>1502</v>
      </c>
      <c r="AB22" s="34" t="s">
        <v>1503</v>
      </c>
      <c r="AC22" s="34"/>
      <c r="AD22" s="34" t="s">
        <v>1504</v>
      </c>
      <c r="AE22" s="34"/>
      <c r="AF22" s="34" t="s">
        <v>1505</v>
      </c>
      <c r="AG22" s="34" t="s">
        <v>1402</v>
      </c>
      <c r="AH22" s="34" t="s">
        <v>1403</v>
      </c>
      <c r="AI22" s="35">
        <v>213332.0</v>
      </c>
      <c r="AJ22" s="35">
        <v>2.6939177E7</v>
      </c>
      <c r="AK22" s="34" t="s">
        <v>1506</v>
      </c>
      <c r="AL22" s="34"/>
      <c r="AM22" s="34"/>
      <c r="AN22" s="34" t="s">
        <v>84</v>
      </c>
      <c r="AO22" s="34" t="s">
        <v>1507</v>
      </c>
      <c r="AP22" s="34" t="s">
        <v>86</v>
      </c>
      <c r="AQ22" s="34" t="s">
        <v>87</v>
      </c>
      <c r="AR22" s="34"/>
      <c r="AS22" s="7" t="s">
        <v>4</v>
      </c>
      <c r="AT22" s="10" t="s">
        <v>527</v>
      </c>
      <c r="AU22" s="7"/>
      <c r="AV22" s="7" t="str">
        <f t="shared" si="1"/>
        <v>75 - Prompt Learning for Source Code Summarization</v>
      </c>
      <c r="AW22" s="7"/>
      <c r="AX22" s="7"/>
      <c r="AY22" s="7"/>
      <c r="AZ22" s="20" t="s">
        <v>2220</v>
      </c>
    </row>
    <row r="23">
      <c r="A23" s="33">
        <v>80.0</v>
      </c>
      <c r="B23" s="34" t="s">
        <v>1567</v>
      </c>
      <c r="C23" s="34" t="s">
        <v>1568</v>
      </c>
      <c r="D23" s="34" t="s">
        <v>1569</v>
      </c>
      <c r="E23" s="34" t="s">
        <v>1570</v>
      </c>
      <c r="F23" s="35">
        <v>2026.0</v>
      </c>
      <c r="G23" s="34" t="s">
        <v>1571</v>
      </c>
      <c r="H23" s="35">
        <v>33.0</v>
      </c>
      <c r="I23" s="35">
        <v>2.0</v>
      </c>
      <c r="J23" s="35">
        <v>43.0</v>
      </c>
      <c r="K23" s="34"/>
      <c r="L23" s="34"/>
      <c r="M23" s="35">
        <v>0.0</v>
      </c>
      <c r="N23" s="34" t="s">
        <v>1572</v>
      </c>
      <c r="O23" s="36" t="s">
        <v>1573</v>
      </c>
      <c r="P23" s="34" t="s">
        <v>1574</v>
      </c>
      <c r="Q23" s="34" t="s">
        <v>1575</v>
      </c>
      <c r="R23" s="34" t="s">
        <v>1576</v>
      </c>
      <c r="S23" s="34" t="s">
        <v>1577</v>
      </c>
      <c r="T23" s="34" t="s">
        <v>1578</v>
      </c>
      <c r="U23" s="34"/>
      <c r="V23" s="34"/>
      <c r="W23" s="34"/>
      <c r="X23" s="34"/>
      <c r="Y23" s="34" t="s">
        <v>1579</v>
      </c>
      <c r="Z23" s="34" t="s">
        <v>1580</v>
      </c>
      <c r="AA23" s="34" t="s">
        <v>1581</v>
      </c>
      <c r="AB23" s="34" t="s">
        <v>1582</v>
      </c>
      <c r="AC23" s="34"/>
      <c r="AD23" s="34" t="s">
        <v>509</v>
      </c>
      <c r="AE23" s="34"/>
      <c r="AF23" s="34"/>
      <c r="AG23" s="34"/>
      <c r="AH23" s="34"/>
      <c r="AI23" s="34"/>
      <c r="AJ23" s="35">
        <v>9288910.0</v>
      </c>
      <c r="AK23" s="34"/>
      <c r="AL23" s="34" t="s">
        <v>1583</v>
      </c>
      <c r="AM23" s="34"/>
      <c r="AN23" s="34" t="s">
        <v>84</v>
      </c>
      <c r="AO23" s="34" t="s">
        <v>1584</v>
      </c>
      <c r="AP23" s="34" t="s">
        <v>128</v>
      </c>
      <c r="AQ23" s="34" t="s">
        <v>87</v>
      </c>
      <c r="AR23" s="34"/>
      <c r="AS23" s="7" t="s">
        <v>4</v>
      </c>
      <c r="AT23" s="10" t="s">
        <v>567</v>
      </c>
      <c r="AU23" s="7"/>
      <c r="AV23" s="7" t="str">
        <f t="shared" si="1"/>
        <v>80 - Automated summarization of software documents: an LLM-based multi-agent approach</v>
      </c>
      <c r="AW23" s="7"/>
      <c r="AX23" s="20"/>
      <c r="AY23" s="7"/>
      <c r="AZ23" s="2" t="s">
        <v>2220</v>
      </c>
    </row>
    <row r="24">
      <c r="A24" s="33">
        <v>81.0</v>
      </c>
      <c r="B24" s="34" t="s">
        <v>1586</v>
      </c>
      <c r="C24" s="34" t="s">
        <v>1587</v>
      </c>
      <c r="D24" s="34" t="s">
        <v>1588</v>
      </c>
      <c r="E24" s="34" t="s">
        <v>1589</v>
      </c>
      <c r="F24" s="35">
        <v>2025.0</v>
      </c>
      <c r="G24" s="34" t="s">
        <v>1590</v>
      </c>
      <c r="H24" s="35">
        <v>35.0</v>
      </c>
      <c r="I24" s="35">
        <v>1.0</v>
      </c>
      <c r="J24" s="35">
        <v>15.0</v>
      </c>
      <c r="K24" s="34"/>
      <c r="L24" s="34"/>
      <c r="M24" s="35">
        <v>3.0</v>
      </c>
      <c r="N24" s="34" t="s">
        <v>1591</v>
      </c>
      <c r="O24" s="36" t="s">
        <v>1592</v>
      </c>
      <c r="P24" s="34" t="s">
        <v>1593</v>
      </c>
      <c r="Q24" s="34" t="s">
        <v>1594</v>
      </c>
      <c r="R24" s="34" t="s">
        <v>1595</v>
      </c>
      <c r="S24" s="34" t="s">
        <v>1596</v>
      </c>
      <c r="T24" s="34" t="s">
        <v>1597</v>
      </c>
      <c r="U24" s="34"/>
      <c r="V24" s="34"/>
      <c r="W24" s="34"/>
      <c r="X24" s="34"/>
      <c r="Y24" s="34"/>
      <c r="Z24" s="34"/>
      <c r="AA24" s="34" t="s">
        <v>1598</v>
      </c>
      <c r="AB24" s="34" t="s">
        <v>1599</v>
      </c>
      <c r="AC24" s="34"/>
      <c r="AD24" s="34" t="s">
        <v>222</v>
      </c>
      <c r="AE24" s="34"/>
      <c r="AF24" s="34"/>
      <c r="AG24" s="34"/>
      <c r="AH24" s="34"/>
      <c r="AI24" s="34"/>
      <c r="AJ24" s="34" t="s">
        <v>1600</v>
      </c>
      <c r="AK24" s="34"/>
      <c r="AL24" s="34" t="s">
        <v>1601</v>
      </c>
      <c r="AM24" s="34"/>
      <c r="AN24" s="34" t="s">
        <v>84</v>
      </c>
      <c r="AO24" s="34" t="s">
        <v>1602</v>
      </c>
      <c r="AP24" s="34" t="s">
        <v>128</v>
      </c>
      <c r="AQ24" s="34" t="s">
        <v>87</v>
      </c>
      <c r="AR24" s="34"/>
      <c r="AS24" s="7" t="s">
        <v>4</v>
      </c>
      <c r="AT24" s="10" t="s">
        <v>587</v>
      </c>
      <c r="AU24" s="7"/>
      <c r="AV24" s="7" t="str">
        <f t="shared" si="1"/>
        <v>81 - FoC: Figure Out the Cryptographic Functions in Stripped Binaries with LLMs</v>
      </c>
      <c r="AW24" s="7"/>
      <c r="AX24" s="7"/>
      <c r="AY24" s="7"/>
      <c r="AZ24" s="20" t="s">
        <v>2220</v>
      </c>
    </row>
    <row r="25">
      <c r="A25" s="33">
        <v>82.0</v>
      </c>
      <c r="B25" s="34" t="s">
        <v>1604</v>
      </c>
      <c r="C25" s="34" t="s">
        <v>1605</v>
      </c>
      <c r="D25" s="34" t="s">
        <v>1606</v>
      </c>
      <c r="E25" s="34" t="s">
        <v>1607</v>
      </c>
      <c r="F25" s="35">
        <v>2025.0</v>
      </c>
      <c r="G25" s="34" t="s">
        <v>1608</v>
      </c>
      <c r="H25" s="34"/>
      <c r="I25" s="34"/>
      <c r="J25" s="34"/>
      <c r="K25" s="35">
        <v>1244.0</v>
      </c>
      <c r="L25" s="35">
        <v>1253.0</v>
      </c>
      <c r="M25" s="35">
        <v>0.0</v>
      </c>
      <c r="N25" s="34" t="s">
        <v>1609</v>
      </c>
      <c r="O25" s="36" t="s">
        <v>1610</v>
      </c>
      <c r="P25" s="34" t="s">
        <v>1611</v>
      </c>
      <c r="Q25" s="34" t="s">
        <v>1612</v>
      </c>
      <c r="R25" s="34" t="s">
        <v>1613</v>
      </c>
      <c r="S25" s="34" t="s">
        <v>1614</v>
      </c>
      <c r="T25" s="34" t="s">
        <v>1615</v>
      </c>
      <c r="U25" s="34"/>
      <c r="V25" s="34"/>
      <c r="W25" s="34"/>
      <c r="X25" s="34"/>
      <c r="Y25" s="34"/>
      <c r="Z25" s="34"/>
      <c r="AA25" s="34" t="s">
        <v>1616</v>
      </c>
      <c r="AB25" s="34" t="s">
        <v>1617</v>
      </c>
      <c r="AC25" s="34" t="s">
        <v>1618</v>
      </c>
      <c r="AD25" s="34" t="s">
        <v>144</v>
      </c>
      <c r="AE25" s="34"/>
      <c r="AF25" s="34" t="s">
        <v>1619</v>
      </c>
      <c r="AG25" s="34" t="s">
        <v>1620</v>
      </c>
      <c r="AH25" s="34" t="s">
        <v>1621</v>
      </c>
      <c r="AI25" s="35">
        <v>211715.0</v>
      </c>
      <c r="AJ25" s="34"/>
      <c r="AK25" s="34" t="s">
        <v>1622</v>
      </c>
      <c r="AL25" s="34"/>
      <c r="AM25" s="34"/>
      <c r="AN25" s="34" t="s">
        <v>84</v>
      </c>
      <c r="AO25" s="34" t="s">
        <v>1623</v>
      </c>
      <c r="AP25" s="34" t="s">
        <v>86</v>
      </c>
      <c r="AQ25" s="34" t="s">
        <v>87</v>
      </c>
      <c r="AR25" s="34"/>
      <c r="AS25" s="7" t="s">
        <v>4</v>
      </c>
      <c r="AT25" s="10" t="s">
        <v>605</v>
      </c>
      <c r="AU25" s="7"/>
      <c r="AV25" s="7" t="str">
        <f t="shared" si="1"/>
        <v>82 - FRCS-LLM: A Framework for Refining Code Summarization in Large Language Models via Pre-trained Models</v>
      </c>
      <c r="AW25" s="7"/>
      <c r="AX25" s="7"/>
      <c r="AY25" s="20"/>
      <c r="AZ25" s="20" t="s">
        <v>2220</v>
      </c>
    </row>
    <row r="26">
      <c r="A26" s="33">
        <v>83.0</v>
      </c>
      <c r="B26" s="34" t="s">
        <v>1625</v>
      </c>
      <c r="C26" s="34" t="s">
        <v>1626</v>
      </c>
      <c r="D26" s="34" t="s">
        <v>1627</v>
      </c>
      <c r="E26" s="34" t="s">
        <v>1628</v>
      </c>
      <c r="F26" s="35">
        <v>2024.0</v>
      </c>
      <c r="G26" s="34" t="s">
        <v>884</v>
      </c>
      <c r="H26" s="34"/>
      <c r="I26" s="34"/>
      <c r="J26" s="34"/>
      <c r="K26" s="35">
        <v>689.0</v>
      </c>
      <c r="L26" s="35">
        <v>700.0</v>
      </c>
      <c r="M26" s="35">
        <v>0.0</v>
      </c>
      <c r="N26" s="34" t="s">
        <v>1629</v>
      </c>
      <c r="O26" s="36" t="s">
        <v>1630</v>
      </c>
      <c r="P26" s="34" t="s">
        <v>1631</v>
      </c>
      <c r="Q26" s="34" t="s">
        <v>1632</v>
      </c>
      <c r="R26" s="34" t="s">
        <v>1633</v>
      </c>
      <c r="S26" s="34" t="s">
        <v>1634</v>
      </c>
      <c r="T26" s="34" t="s">
        <v>1635</v>
      </c>
      <c r="U26" s="34"/>
      <c r="V26" s="34"/>
      <c r="W26" s="34"/>
      <c r="X26" s="34"/>
      <c r="Y26" s="34"/>
      <c r="Z26" s="34"/>
      <c r="AA26" s="34" t="s">
        <v>1636</v>
      </c>
      <c r="AB26" s="34"/>
      <c r="AC26" s="34"/>
      <c r="AD26" s="34" t="s">
        <v>144</v>
      </c>
      <c r="AE26" s="34" t="s">
        <v>896</v>
      </c>
      <c r="AF26" s="34" t="s">
        <v>897</v>
      </c>
      <c r="AG26" s="34" t="s">
        <v>898</v>
      </c>
      <c r="AH26" s="34" t="s">
        <v>899</v>
      </c>
      <c r="AI26" s="35">
        <v>205391.0</v>
      </c>
      <c r="AJ26" s="34"/>
      <c r="AK26" s="34" t="s">
        <v>900</v>
      </c>
      <c r="AL26" s="34"/>
      <c r="AM26" s="34"/>
      <c r="AN26" s="34" t="s">
        <v>84</v>
      </c>
      <c r="AO26" s="34" t="s">
        <v>901</v>
      </c>
      <c r="AP26" s="34" t="s">
        <v>86</v>
      </c>
      <c r="AQ26" s="34" t="s">
        <v>87</v>
      </c>
      <c r="AR26" s="34"/>
      <c r="AS26" s="7" t="s">
        <v>4</v>
      </c>
      <c r="AT26" s="10" t="s">
        <v>627</v>
      </c>
      <c r="AU26" s="7"/>
      <c r="AV26" s="7" t="str">
        <f t="shared" si="1"/>
        <v>83 - Icing on the Cake: Automatic Code Summarization at Ericsson</v>
      </c>
      <c r="AW26" s="7"/>
      <c r="AX26" s="7"/>
      <c r="AY26" s="7"/>
      <c r="AZ26" s="20" t="s">
        <v>2220</v>
      </c>
    </row>
    <row r="27">
      <c r="A27" s="86">
        <v>84.0</v>
      </c>
      <c r="B27" s="83" t="s">
        <v>1638</v>
      </c>
      <c r="C27" s="83" t="s">
        <v>1639</v>
      </c>
      <c r="D27" s="83" t="s">
        <v>1640</v>
      </c>
      <c r="E27" s="83" t="s">
        <v>1641</v>
      </c>
      <c r="F27" s="84">
        <v>2025.0</v>
      </c>
      <c r="G27" s="83" t="s">
        <v>759</v>
      </c>
      <c r="H27" s="83" t="s">
        <v>1642</v>
      </c>
      <c r="I27" s="83"/>
      <c r="J27" s="83"/>
      <c r="K27" s="84">
        <v>161.0</v>
      </c>
      <c r="L27" s="84">
        <v>174.0</v>
      </c>
      <c r="M27" s="84">
        <v>0.0</v>
      </c>
      <c r="N27" s="83" t="s">
        <v>1643</v>
      </c>
      <c r="O27" s="85" t="s">
        <v>1644</v>
      </c>
      <c r="P27" s="83" t="s">
        <v>1645</v>
      </c>
      <c r="Q27" s="83" t="s">
        <v>1646</v>
      </c>
      <c r="R27" s="83" t="s">
        <v>1647</v>
      </c>
      <c r="S27" s="83" t="s">
        <v>1648</v>
      </c>
      <c r="T27" s="83" t="s">
        <v>1649</v>
      </c>
      <c r="U27" s="83"/>
      <c r="V27" s="83"/>
      <c r="W27" s="83"/>
      <c r="X27" s="83"/>
      <c r="Y27" s="83" t="s">
        <v>1650</v>
      </c>
      <c r="Z27" s="83" t="s">
        <v>1651</v>
      </c>
      <c r="AA27" s="83" t="s">
        <v>1652</v>
      </c>
      <c r="AB27" s="83" t="s">
        <v>1653</v>
      </c>
      <c r="AC27" s="83" t="s">
        <v>770</v>
      </c>
      <c r="AD27" s="83" t="s">
        <v>175</v>
      </c>
      <c r="AE27" s="83"/>
      <c r="AF27" s="83" t="s">
        <v>1654</v>
      </c>
      <c r="AG27" s="83" t="s">
        <v>1655</v>
      </c>
      <c r="AH27" s="83" t="s">
        <v>1656</v>
      </c>
      <c r="AI27" s="84">
        <v>337239.0</v>
      </c>
      <c r="AJ27" s="84">
        <v>2.367337E7</v>
      </c>
      <c r="AK27" s="83" t="s">
        <v>1657</v>
      </c>
      <c r="AL27" s="83"/>
      <c r="AM27" s="83"/>
      <c r="AN27" s="83" t="s">
        <v>84</v>
      </c>
      <c r="AO27" s="83" t="s">
        <v>775</v>
      </c>
      <c r="AP27" s="83" t="s">
        <v>86</v>
      </c>
      <c r="AQ27" s="34"/>
      <c r="AR27" s="34"/>
      <c r="AS27" s="22"/>
      <c r="AT27" s="22"/>
      <c r="AU27" s="7"/>
      <c r="AV27" s="7" t="str">
        <f t="shared" si="1"/>
        <v>84 - Multi-modal Summarization in Model-Based Engineering: Automotive Software Development Case Study</v>
      </c>
      <c r="AW27" s="7"/>
      <c r="AZ27" s="2" t="s">
        <v>2220</v>
      </c>
    </row>
    <row r="28">
      <c r="A28" s="33">
        <v>87.0</v>
      </c>
      <c r="B28" s="34" t="s">
        <v>1698</v>
      </c>
      <c r="C28" s="34" t="s">
        <v>1699</v>
      </c>
      <c r="D28" s="34" t="s">
        <v>1700</v>
      </c>
      <c r="E28" s="34" t="s">
        <v>1701</v>
      </c>
      <c r="F28" s="35">
        <v>2025.0</v>
      </c>
      <c r="G28" s="34" t="s">
        <v>1702</v>
      </c>
      <c r="H28" s="34"/>
      <c r="I28" s="34"/>
      <c r="J28" s="34"/>
      <c r="K28" s="35">
        <v>335.0</v>
      </c>
      <c r="L28" s="35">
        <v>340.0</v>
      </c>
      <c r="M28" s="35">
        <v>1.0</v>
      </c>
      <c r="N28" s="34" t="s">
        <v>1703</v>
      </c>
      <c r="O28" s="36" t="s">
        <v>1704</v>
      </c>
      <c r="P28" s="34" t="s">
        <v>1705</v>
      </c>
      <c r="Q28" s="34" t="s">
        <v>1706</v>
      </c>
      <c r="R28" s="34" t="s">
        <v>1707</v>
      </c>
      <c r="S28" s="34" t="s">
        <v>1708</v>
      </c>
      <c r="T28" s="34" t="s">
        <v>1709</v>
      </c>
      <c r="U28" s="34"/>
      <c r="V28" s="34"/>
      <c r="W28" s="34"/>
      <c r="X28" s="34"/>
      <c r="Y28" s="34"/>
      <c r="Z28" s="34"/>
      <c r="AA28" s="34" t="s">
        <v>1710</v>
      </c>
      <c r="AB28" s="34" t="s">
        <v>1711</v>
      </c>
      <c r="AC28" s="34"/>
      <c r="AD28" s="34" t="s">
        <v>144</v>
      </c>
      <c r="AE28" s="34" t="s">
        <v>1712</v>
      </c>
      <c r="AF28" s="34" t="s">
        <v>1713</v>
      </c>
      <c r="AG28" s="34" t="s">
        <v>1714</v>
      </c>
      <c r="AH28" s="34" t="s">
        <v>455</v>
      </c>
      <c r="AI28" s="35">
        <v>209023.0</v>
      </c>
      <c r="AJ28" s="34"/>
      <c r="AK28" s="34" t="s">
        <v>1715</v>
      </c>
      <c r="AL28" s="34"/>
      <c r="AM28" s="34"/>
      <c r="AN28" s="34" t="s">
        <v>84</v>
      </c>
      <c r="AO28" s="34" t="s">
        <v>1716</v>
      </c>
      <c r="AP28" s="34" t="s">
        <v>86</v>
      </c>
      <c r="AQ28" s="34" t="s">
        <v>87</v>
      </c>
      <c r="AR28" s="34"/>
      <c r="AS28" s="22"/>
      <c r="AT28" s="22"/>
      <c r="AU28" s="7"/>
      <c r="AV28" s="7" t="str">
        <f t="shared" si="1"/>
        <v>87 - Llm-Based Code Comment Summarization: Efficacy Evaluation and Challenges</v>
      </c>
      <c r="AW28" s="7"/>
      <c r="AZ28" s="2" t="s">
        <v>2220</v>
      </c>
    </row>
    <row r="29">
      <c r="A29" s="33">
        <v>96.0</v>
      </c>
      <c r="B29" s="34" t="s">
        <v>1834</v>
      </c>
      <c r="C29" s="34" t="s">
        <v>1835</v>
      </c>
      <c r="D29" s="34" t="s">
        <v>1836</v>
      </c>
      <c r="E29" s="34" t="s">
        <v>1837</v>
      </c>
      <c r="F29" s="35">
        <v>2024.0</v>
      </c>
      <c r="G29" s="34" t="s">
        <v>186</v>
      </c>
      <c r="H29" s="34"/>
      <c r="I29" s="34"/>
      <c r="J29" s="34"/>
      <c r="K29" s="35">
        <v>430.0</v>
      </c>
      <c r="L29" s="35">
        <v>442.0</v>
      </c>
      <c r="M29" s="35">
        <v>3.0</v>
      </c>
      <c r="N29" s="34" t="s">
        <v>1838</v>
      </c>
      <c r="O29" s="36" t="s">
        <v>1839</v>
      </c>
      <c r="P29" s="34" t="s">
        <v>1840</v>
      </c>
      <c r="Q29" s="34" t="s">
        <v>1841</v>
      </c>
      <c r="R29" s="34" t="s">
        <v>1842</v>
      </c>
      <c r="S29" s="34" t="s">
        <v>1843</v>
      </c>
      <c r="T29" s="34" t="s">
        <v>1844</v>
      </c>
      <c r="U29" s="34"/>
      <c r="V29" s="34"/>
      <c r="W29" s="34"/>
      <c r="X29" s="34"/>
      <c r="Y29" s="34" t="s">
        <v>1845</v>
      </c>
      <c r="Z29" s="34" t="s">
        <v>1846</v>
      </c>
      <c r="AA29" s="34" t="s">
        <v>1847</v>
      </c>
      <c r="AB29" s="34" t="s">
        <v>1848</v>
      </c>
      <c r="AC29" s="34"/>
      <c r="AD29" s="34" t="s">
        <v>198</v>
      </c>
      <c r="AE29" s="34" t="s">
        <v>199</v>
      </c>
      <c r="AF29" s="34" t="s">
        <v>200</v>
      </c>
      <c r="AG29" s="34" t="s">
        <v>201</v>
      </c>
      <c r="AH29" s="34" t="s">
        <v>202</v>
      </c>
      <c r="AI29" s="35">
        <v>204421.0</v>
      </c>
      <c r="AJ29" s="34"/>
      <c r="AK29" s="34" t="s">
        <v>203</v>
      </c>
      <c r="AL29" s="34"/>
      <c r="AM29" s="34"/>
      <c r="AN29" s="34" t="s">
        <v>84</v>
      </c>
      <c r="AO29" s="34" t="s">
        <v>204</v>
      </c>
      <c r="AP29" s="34" t="s">
        <v>86</v>
      </c>
      <c r="AQ29" s="34" t="s">
        <v>87</v>
      </c>
      <c r="AR29" s="34" t="s">
        <v>395</v>
      </c>
      <c r="AS29" s="7" t="s">
        <v>4</v>
      </c>
      <c r="AT29" s="10" t="s">
        <v>701</v>
      </c>
      <c r="AU29" s="7"/>
      <c r="AV29" s="7" t="str">
        <f t="shared" si="1"/>
        <v>96 - Semantic-Enhanced Indirect Call Analysis with Large Language Models</v>
      </c>
      <c r="AW29" s="7"/>
      <c r="AX29" s="7"/>
      <c r="AY29" s="7"/>
      <c r="AZ29" s="20" t="s">
        <v>2220</v>
      </c>
    </row>
    <row r="30">
      <c r="A30" s="33">
        <v>98.0</v>
      </c>
      <c r="B30" s="34" t="s">
        <v>1866</v>
      </c>
      <c r="C30" s="34" t="s">
        <v>1867</v>
      </c>
      <c r="D30" s="34" t="s">
        <v>1868</v>
      </c>
      <c r="E30" s="34" t="s">
        <v>1869</v>
      </c>
      <c r="F30" s="35">
        <v>2025.0</v>
      </c>
      <c r="G30" s="34" t="s">
        <v>211</v>
      </c>
      <c r="H30" s="34"/>
      <c r="I30" s="34"/>
      <c r="J30" s="34"/>
      <c r="K30" s="35">
        <v>331.0</v>
      </c>
      <c r="L30" s="35">
        <v>342.0</v>
      </c>
      <c r="M30" s="35">
        <v>0.0</v>
      </c>
      <c r="N30" s="34" t="s">
        <v>1870</v>
      </c>
      <c r="O30" s="36" t="s">
        <v>1871</v>
      </c>
      <c r="P30" s="34" t="s">
        <v>1872</v>
      </c>
      <c r="Q30" s="34" t="s">
        <v>1873</v>
      </c>
      <c r="R30" s="34" t="s">
        <v>1874</v>
      </c>
      <c r="S30" s="34" t="s">
        <v>1875</v>
      </c>
      <c r="T30" s="34" t="s">
        <v>1876</v>
      </c>
      <c r="U30" s="34"/>
      <c r="V30" s="34"/>
      <c r="W30" s="34"/>
      <c r="X30" s="34"/>
      <c r="Y30" s="34" t="s">
        <v>1877</v>
      </c>
      <c r="Z30" s="34" t="s">
        <v>1878</v>
      </c>
      <c r="AA30" s="34" t="s">
        <v>1879</v>
      </c>
      <c r="AB30" s="34" t="s">
        <v>1880</v>
      </c>
      <c r="AC30" s="34" t="s">
        <v>221</v>
      </c>
      <c r="AD30" s="34" t="s">
        <v>222</v>
      </c>
      <c r="AE30" s="34" t="s">
        <v>223</v>
      </c>
      <c r="AF30" s="34" t="s">
        <v>224</v>
      </c>
      <c r="AG30" s="34" t="s">
        <v>225</v>
      </c>
      <c r="AH30" s="34" t="s">
        <v>226</v>
      </c>
      <c r="AI30" s="35">
        <v>211130.0</v>
      </c>
      <c r="AJ30" s="35">
        <v>1.5397521E7</v>
      </c>
      <c r="AK30" s="34" t="s">
        <v>227</v>
      </c>
      <c r="AL30" s="34"/>
      <c r="AM30" s="34"/>
      <c r="AN30" s="34" t="s">
        <v>84</v>
      </c>
      <c r="AO30" s="34" t="s">
        <v>228</v>
      </c>
      <c r="AP30" s="34" t="s">
        <v>86</v>
      </c>
      <c r="AQ30" s="34" t="s">
        <v>87</v>
      </c>
      <c r="AR30" s="34" t="s">
        <v>205</v>
      </c>
      <c r="AS30" s="7" t="s">
        <v>4</v>
      </c>
      <c r="AT30" s="10" t="s">
        <v>718</v>
      </c>
      <c r="AU30" s="7"/>
      <c r="AV30" s="7" t="str">
        <f t="shared" si="1"/>
        <v>98 - AEGIS: An Agent-based Framework for Bug Reproduction from Issue Descriptions</v>
      </c>
      <c r="AW30" s="7"/>
      <c r="AX30" s="7"/>
      <c r="AY30" s="7"/>
      <c r="AZ30" s="20" t="s">
        <v>2220</v>
      </c>
    </row>
    <row r="31">
      <c r="A31" s="86">
        <v>99.0</v>
      </c>
      <c r="B31" s="83" t="s">
        <v>1882</v>
      </c>
      <c r="C31" s="83" t="s">
        <v>1883</v>
      </c>
      <c r="D31" s="83" t="s">
        <v>1884</v>
      </c>
      <c r="E31" s="83" t="s">
        <v>1885</v>
      </c>
      <c r="F31" s="84">
        <v>2025.0</v>
      </c>
      <c r="G31" s="83" t="s">
        <v>1886</v>
      </c>
      <c r="H31" s="83"/>
      <c r="I31" s="83"/>
      <c r="J31" s="83"/>
      <c r="K31" s="84">
        <v>1176.0</v>
      </c>
      <c r="L31" s="84">
        <v>1181.0</v>
      </c>
      <c r="M31" s="84">
        <v>0.0</v>
      </c>
      <c r="N31" s="83" t="s">
        <v>1887</v>
      </c>
      <c r="O31" s="85" t="s">
        <v>1888</v>
      </c>
      <c r="P31" s="83" t="s">
        <v>1889</v>
      </c>
      <c r="Q31" s="83" t="s">
        <v>1890</v>
      </c>
      <c r="R31" s="83" t="s">
        <v>1891</v>
      </c>
      <c r="S31" s="83" t="s">
        <v>1892</v>
      </c>
      <c r="T31" s="83" t="s">
        <v>1893</v>
      </c>
      <c r="U31" s="83"/>
      <c r="V31" s="83"/>
      <c r="W31" s="83"/>
      <c r="X31" s="83"/>
      <c r="Y31" s="83"/>
      <c r="Z31" s="83"/>
      <c r="AA31" s="83" t="s">
        <v>1894</v>
      </c>
      <c r="AB31" s="83"/>
      <c r="AC31" s="83"/>
      <c r="AD31" s="83" t="s">
        <v>144</v>
      </c>
      <c r="AE31" s="83" t="s">
        <v>1895</v>
      </c>
      <c r="AF31" s="83" t="s">
        <v>1896</v>
      </c>
      <c r="AG31" s="83" t="s">
        <v>1345</v>
      </c>
      <c r="AH31" s="83" t="s">
        <v>1095</v>
      </c>
      <c r="AI31" s="84">
        <v>217523.0</v>
      </c>
      <c r="AJ31" s="83"/>
      <c r="AK31" s="83" t="s">
        <v>1897</v>
      </c>
      <c r="AL31" s="83"/>
      <c r="AM31" s="83"/>
      <c r="AN31" s="83" t="s">
        <v>84</v>
      </c>
      <c r="AO31" s="83" t="s">
        <v>1898</v>
      </c>
      <c r="AP31" s="83" t="s">
        <v>86</v>
      </c>
      <c r="AQ31" s="34"/>
      <c r="AR31" s="34"/>
      <c r="AS31" s="22"/>
      <c r="AT31" s="22"/>
      <c r="AU31" s="7"/>
      <c r="AV31" s="7" t="str">
        <f t="shared" si="1"/>
        <v>99 - Enhancing Technical Documents Retrieval for RAG</v>
      </c>
      <c r="AW31" s="7"/>
      <c r="AZ31" s="2" t="s">
        <v>2220</v>
      </c>
    </row>
    <row r="32">
      <c r="A32" s="33">
        <v>102.0</v>
      </c>
      <c r="B32" s="34" t="s">
        <v>1926</v>
      </c>
      <c r="C32" s="34" t="s">
        <v>1927</v>
      </c>
      <c r="D32" s="34" t="s">
        <v>1928</v>
      </c>
      <c r="E32" s="34" t="s">
        <v>1929</v>
      </c>
      <c r="F32" s="35">
        <v>2025.0</v>
      </c>
      <c r="G32" s="34" t="s">
        <v>93</v>
      </c>
      <c r="H32" s="34"/>
      <c r="I32" s="34"/>
      <c r="J32" s="34"/>
      <c r="K32" s="35">
        <v>322.0</v>
      </c>
      <c r="L32" s="35">
        <v>326.0</v>
      </c>
      <c r="M32" s="35">
        <v>2.0</v>
      </c>
      <c r="N32" s="34" t="s">
        <v>1930</v>
      </c>
      <c r="O32" s="36" t="s">
        <v>1931</v>
      </c>
      <c r="P32" s="34" t="s">
        <v>1932</v>
      </c>
      <c r="Q32" s="34" t="s">
        <v>1933</v>
      </c>
      <c r="R32" s="34" t="s">
        <v>1934</v>
      </c>
      <c r="S32" s="34" t="s">
        <v>1935</v>
      </c>
      <c r="T32" s="34" t="s">
        <v>1936</v>
      </c>
      <c r="U32" s="34"/>
      <c r="V32" s="34"/>
      <c r="W32" s="34"/>
      <c r="X32" s="34"/>
      <c r="Y32" s="34"/>
      <c r="Z32" s="34"/>
      <c r="AA32" s="34" t="s">
        <v>1937</v>
      </c>
      <c r="AB32" s="34"/>
      <c r="AC32" s="34"/>
      <c r="AD32" s="34" t="s">
        <v>78</v>
      </c>
      <c r="AE32" s="34"/>
      <c r="AF32" s="34" t="s">
        <v>1938</v>
      </c>
      <c r="AG32" s="34" t="s">
        <v>1446</v>
      </c>
      <c r="AH32" s="34" t="s">
        <v>81</v>
      </c>
      <c r="AI32" s="35">
        <v>209640.0</v>
      </c>
      <c r="AJ32" s="35">
        <v>2.6437147E7</v>
      </c>
      <c r="AK32" s="34" t="s">
        <v>1939</v>
      </c>
      <c r="AL32" s="34"/>
      <c r="AM32" s="34"/>
      <c r="AN32" s="34" t="s">
        <v>84</v>
      </c>
      <c r="AO32" s="34" t="s">
        <v>110</v>
      </c>
      <c r="AP32" s="34" t="s">
        <v>86</v>
      </c>
      <c r="AQ32" s="34" t="s">
        <v>87</v>
      </c>
      <c r="AR32" s="34"/>
      <c r="AS32" s="22"/>
      <c r="AT32" s="22"/>
      <c r="AU32" s="7"/>
      <c r="AV32" s="7" t="str">
        <f t="shared" si="1"/>
        <v>102 - Using Large Language Models to Generate Concise and Understandable Test Case Summaries</v>
      </c>
      <c r="AW32" s="7"/>
      <c r="AZ32" s="2" t="s">
        <v>2220</v>
      </c>
    </row>
    <row r="33">
      <c r="A33" s="33">
        <v>103.0</v>
      </c>
      <c r="B33" s="34" t="s">
        <v>1941</v>
      </c>
      <c r="C33" s="34" t="s">
        <v>1942</v>
      </c>
      <c r="D33" s="34" t="s">
        <v>1943</v>
      </c>
      <c r="E33" s="34" t="s">
        <v>1944</v>
      </c>
      <c r="F33" s="35">
        <v>2024.0</v>
      </c>
      <c r="G33" s="34" t="s">
        <v>363</v>
      </c>
      <c r="H33" s="35">
        <v>12.0</v>
      </c>
      <c r="I33" s="34"/>
      <c r="J33" s="34"/>
      <c r="K33" s="35">
        <v>78562.0</v>
      </c>
      <c r="L33" s="35">
        <v>78571.0</v>
      </c>
      <c r="M33" s="35">
        <v>7.0</v>
      </c>
      <c r="N33" s="34" t="s">
        <v>1945</v>
      </c>
      <c r="O33" s="36" t="s">
        <v>1946</v>
      </c>
      <c r="P33" s="34" t="s">
        <v>1947</v>
      </c>
      <c r="Q33" s="34" t="s">
        <v>1948</v>
      </c>
      <c r="R33" s="34" t="s">
        <v>1949</v>
      </c>
      <c r="S33" s="34" t="s">
        <v>1950</v>
      </c>
      <c r="T33" s="34" t="s">
        <v>1951</v>
      </c>
      <c r="U33" s="34"/>
      <c r="V33" s="34"/>
      <c r="W33" s="34"/>
      <c r="X33" s="34"/>
      <c r="Y33" s="34"/>
      <c r="Z33" s="34"/>
      <c r="AA33" s="34" t="s">
        <v>1952</v>
      </c>
      <c r="AB33" s="34" t="s">
        <v>1953</v>
      </c>
      <c r="AC33" s="34"/>
      <c r="AD33" s="34" t="s">
        <v>144</v>
      </c>
      <c r="AE33" s="34"/>
      <c r="AF33" s="34"/>
      <c r="AG33" s="34"/>
      <c r="AH33" s="34"/>
      <c r="AI33" s="34"/>
      <c r="AJ33" s="35">
        <v>2.1693536E7</v>
      </c>
      <c r="AK33" s="34"/>
      <c r="AL33" s="34"/>
      <c r="AM33" s="34"/>
      <c r="AN33" s="34" t="s">
        <v>84</v>
      </c>
      <c r="AO33" s="34" t="s">
        <v>363</v>
      </c>
      <c r="AP33" s="34" t="s">
        <v>128</v>
      </c>
      <c r="AQ33" s="34" t="s">
        <v>87</v>
      </c>
      <c r="AR33" s="34" t="s">
        <v>111</v>
      </c>
      <c r="AS33" s="7" t="s">
        <v>4</v>
      </c>
      <c r="AT33" s="10" t="s">
        <v>776</v>
      </c>
      <c r="AU33" s="7"/>
      <c r="AV33" s="7" t="str">
        <f t="shared" si="1"/>
        <v>103 - SumLLaMA: Efficient Contrastive Representations and Fine-Tuned Adapters for Bug Report Summarization</v>
      </c>
      <c r="AW33" s="7"/>
      <c r="AX33" s="7"/>
      <c r="AY33" s="7"/>
      <c r="AZ33" s="20" t="s">
        <v>2220</v>
      </c>
    </row>
    <row r="34">
      <c r="A34" s="33">
        <v>107.0</v>
      </c>
      <c r="B34" s="34" t="s">
        <v>2011</v>
      </c>
      <c r="C34" s="34" t="s">
        <v>2012</v>
      </c>
      <c r="D34" s="34" t="s">
        <v>2013</v>
      </c>
      <c r="E34" s="34" t="s">
        <v>2014</v>
      </c>
      <c r="F34" s="35">
        <v>2025.0</v>
      </c>
      <c r="G34" s="34" t="s">
        <v>2015</v>
      </c>
      <c r="H34" s="34"/>
      <c r="I34" s="34"/>
      <c r="J34" s="34"/>
      <c r="K34" s="34"/>
      <c r="L34" s="34"/>
      <c r="M34" s="35">
        <v>0.0</v>
      </c>
      <c r="N34" s="34" t="s">
        <v>2016</v>
      </c>
      <c r="O34" s="36" t="s">
        <v>2017</v>
      </c>
      <c r="P34" s="34" t="s">
        <v>2018</v>
      </c>
      <c r="Q34" s="34" t="s">
        <v>2019</v>
      </c>
      <c r="R34" s="34" t="s">
        <v>2020</v>
      </c>
      <c r="S34" s="34" t="s">
        <v>2021</v>
      </c>
      <c r="T34" s="34" t="s">
        <v>2022</v>
      </c>
      <c r="U34" s="34"/>
      <c r="V34" s="34"/>
      <c r="W34" s="34"/>
      <c r="X34" s="34"/>
      <c r="Y34" s="34"/>
      <c r="Z34" s="34"/>
      <c r="AA34" s="34" t="s">
        <v>2023</v>
      </c>
      <c r="AB34" s="34"/>
      <c r="AC34" s="34"/>
      <c r="AD34" s="34" t="s">
        <v>144</v>
      </c>
      <c r="AE34" s="34"/>
      <c r="AF34" s="34" t="s">
        <v>2024</v>
      </c>
      <c r="AG34" s="34" t="s">
        <v>2025</v>
      </c>
      <c r="AH34" s="34" t="s">
        <v>2026</v>
      </c>
      <c r="AI34" s="35">
        <v>211385.0</v>
      </c>
      <c r="AJ34" s="34"/>
      <c r="AK34" s="34" t="s">
        <v>2027</v>
      </c>
      <c r="AL34" s="34"/>
      <c r="AM34" s="34"/>
      <c r="AN34" s="34" t="s">
        <v>84</v>
      </c>
      <c r="AO34" s="34" t="s">
        <v>2028</v>
      </c>
      <c r="AP34" s="34" t="s">
        <v>86</v>
      </c>
      <c r="AQ34" s="34" t="s">
        <v>87</v>
      </c>
      <c r="AR34" s="34"/>
      <c r="AS34" s="7" t="s">
        <v>4</v>
      </c>
      <c r="AT34" s="10" t="s">
        <v>813</v>
      </c>
      <c r="AU34" s="7"/>
      <c r="AV34" s="7" t="str">
        <f t="shared" si="1"/>
        <v>107 - DocStringEval: Evaluating the Effectiveness of Language Models for Code Explanation through DocString Generation</v>
      </c>
      <c r="AW34" s="7"/>
      <c r="AX34" s="7"/>
      <c r="AY34" s="7"/>
      <c r="AZ34" s="20" t="s">
        <v>2220</v>
      </c>
    </row>
    <row r="35">
      <c r="A35" s="33">
        <v>114.0</v>
      </c>
      <c r="B35" s="34" t="s">
        <v>2133</v>
      </c>
      <c r="C35" s="34" t="s">
        <v>2134</v>
      </c>
      <c r="D35" s="34" t="s">
        <v>2135</v>
      </c>
      <c r="E35" s="34" t="s">
        <v>2136</v>
      </c>
      <c r="F35" s="35">
        <v>2024.0</v>
      </c>
      <c r="G35" s="34" t="s">
        <v>1743</v>
      </c>
      <c r="H35" s="34"/>
      <c r="I35" s="34"/>
      <c r="J35" s="34"/>
      <c r="K35" s="35">
        <v>100.0</v>
      </c>
      <c r="L35" s="35">
        <v>109.0</v>
      </c>
      <c r="M35" s="35">
        <v>19.0</v>
      </c>
      <c r="N35" s="34" t="s">
        <v>2137</v>
      </c>
      <c r="O35" s="36" t="s">
        <v>2138</v>
      </c>
      <c r="P35" s="34" t="s">
        <v>2139</v>
      </c>
      <c r="Q35" s="34" t="s">
        <v>2140</v>
      </c>
      <c r="R35" s="34" t="s">
        <v>2141</v>
      </c>
      <c r="S35" s="34" t="s">
        <v>2142</v>
      </c>
      <c r="T35" s="34" t="s">
        <v>2143</v>
      </c>
      <c r="U35" s="34"/>
      <c r="V35" s="34"/>
      <c r="W35" s="34"/>
      <c r="X35" s="34"/>
      <c r="Y35" s="34"/>
      <c r="Z35" s="34"/>
      <c r="AA35" s="34" t="s">
        <v>2144</v>
      </c>
      <c r="AB35" s="34"/>
      <c r="AC35" s="34"/>
      <c r="AD35" s="34" t="s">
        <v>222</v>
      </c>
      <c r="AE35" s="34"/>
      <c r="AF35" s="34" t="s">
        <v>1746</v>
      </c>
      <c r="AG35" s="34" t="s">
        <v>1747</v>
      </c>
      <c r="AH35" s="34" t="s">
        <v>1748</v>
      </c>
      <c r="AI35" s="35">
        <v>200316.0</v>
      </c>
      <c r="AJ35" s="34"/>
      <c r="AK35" s="34" t="s">
        <v>1749</v>
      </c>
      <c r="AL35" s="34"/>
      <c r="AM35" s="34"/>
      <c r="AN35" s="34" t="s">
        <v>84</v>
      </c>
      <c r="AO35" s="34" t="s">
        <v>1750</v>
      </c>
      <c r="AP35" s="34" t="s">
        <v>86</v>
      </c>
      <c r="AQ35" s="34" t="s">
        <v>87</v>
      </c>
      <c r="AR35" s="34"/>
      <c r="AS35" s="7" t="s">
        <v>4</v>
      </c>
      <c r="AT35" s="10" t="s">
        <v>845</v>
      </c>
      <c r="AU35" s="7"/>
      <c r="AV35" s="7" t="str">
        <f t="shared" si="1"/>
        <v>114 - Code Summarization without Direct Access to Code - Towards Exploring Federated LLMs for Software Engineering</v>
      </c>
      <c r="AW35" s="7"/>
      <c r="AX35" s="7"/>
      <c r="AY35" s="7"/>
      <c r="AZ35" s="20" t="s">
        <v>2220</v>
      </c>
    </row>
    <row r="36">
      <c r="A36" s="35">
        <v>117.0</v>
      </c>
      <c r="B36" s="34" t="s">
        <v>2183</v>
      </c>
      <c r="C36" s="34" t="s">
        <v>2184</v>
      </c>
      <c r="D36" s="34" t="s">
        <v>2185</v>
      </c>
      <c r="E36" s="34" t="s">
        <v>2186</v>
      </c>
      <c r="F36" s="35">
        <v>2025.0</v>
      </c>
      <c r="G36" s="34" t="s">
        <v>1123</v>
      </c>
      <c r="H36" s="34"/>
      <c r="I36" s="34"/>
      <c r="J36" s="34"/>
      <c r="K36" s="35">
        <v>467.0</v>
      </c>
      <c r="L36" s="35">
        <v>477.0</v>
      </c>
      <c r="M36" s="35">
        <v>0.0</v>
      </c>
      <c r="N36" s="34" t="s">
        <v>2187</v>
      </c>
      <c r="O36" s="36" t="s">
        <v>2188</v>
      </c>
      <c r="P36" s="34" t="s">
        <v>2189</v>
      </c>
      <c r="Q36" s="34" t="s">
        <v>2190</v>
      </c>
      <c r="R36" s="34" t="s">
        <v>2191</v>
      </c>
      <c r="S36" s="34" t="s">
        <v>2192</v>
      </c>
      <c r="T36" s="34" t="s">
        <v>2193</v>
      </c>
      <c r="U36" s="34"/>
      <c r="V36" s="34"/>
      <c r="W36" s="34"/>
      <c r="X36" s="34"/>
      <c r="Y36" s="34"/>
      <c r="Z36" s="34"/>
      <c r="AA36" s="34" t="s">
        <v>2194</v>
      </c>
      <c r="AB36" s="34"/>
      <c r="AC36" s="34"/>
      <c r="AD36" s="34" t="s">
        <v>78</v>
      </c>
      <c r="AE36" s="34"/>
      <c r="AF36" s="34" t="s">
        <v>1132</v>
      </c>
      <c r="AG36" s="34" t="s">
        <v>1133</v>
      </c>
      <c r="AH36" s="34" t="s">
        <v>1134</v>
      </c>
      <c r="AI36" s="35">
        <v>219070.0</v>
      </c>
      <c r="AJ36" s="34">
        <v>1.949377E7</v>
      </c>
      <c r="AK36" s="34" t="s">
        <v>1135</v>
      </c>
      <c r="AL36" s="34"/>
      <c r="AM36" s="34"/>
      <c r="AN36" s="34" t="s">
        <v>84</v>
      </c>
      <c r="AO36" s="34" t="s">
        <v>1136</v>
      </c>
      <c r="AP36" s="34" t="s">
        <v>86</v>
      </c>
      <c r="AQ36" s="34" t="s">
        <v>87</v>
      </c>
      <c r="AR36" s="34"/>
      <c r="AS36" s="7"/>
      <c r="AT36" s="7"/>
      <c r="AU36" s="7"/>
      <c r="AV36" s="7" t="str">
        <f t="shared" si="1"/>
        <v>117 - Exploring LLMs for Stakeholder-Specific Insight Generation from Software Contracts</v>
      </c>
      <c r="AW36" s="7"/>
      <c r="AX36" s="7"/>
      <c r="AY36" s="7"/>
      <c r="AZ36" s="20" t="s">
        <v>2220</v>
      </c>
    </row>
    <row r="37">
      <c r="A37" s="87" t="s">
        <v>4051</v>
      </c>
      <c r="B37" s="22" t="s">
        <v>2448</v>
      </c>
      <c r="C37" s="22"/>
      <c r="D37" s="22"/>
      <c r="E37" s="22" t="s">
        <v>2451</v>
      </c>
      <c r="F37" s="22">
        <v>2024.0</v>
      </c>
      <c r="G37" s="22" t="s">
        <v>781</v>
      </c>
      <c r="H37" s="22">
        <v>29.0</v>
      </c>
      <c r="I37" s="22">
        <v>6.0</v>
      </c>
      <c r="J37" s="22">
        <v>162.0</v>
      </c>
      <c r="K37" s="22"/>
      <c r="L37" s="22"/>
      <c r="M37" s="22">
        <v>7.0</v>
      </c>
      <c r="N37" s="22" t="s">
        <v>2452</v>
      </c>
      <c r="O37" s="22" t="s">
        <v>2453</v>
      </c>
      <c r="P37" s="22" t="s">
        <v>2454</v>
      </c>
      <c r="Q37" s="22" t="s">
        <v>2455</v>
      </c>
      <c r="R37" s="22" t="s">
        <v>2456</v>
      </c>
      <c r="S37" s="22" t="s">
        <v>2457</v>
      </c>
      <c r="T37" s="22" t="s">
        <v>2458</v>
      </c>
      <c r="U37" s="22"/>
      <c r="V37" s="22"/>
      <c r="W37" s="22"/>
      <c r="X37" s="22"/>
      <c r="Y37" s="22" t="s">
        <v>2459</v>
      </c>
      <c r="Z37" s="22" t="s">
        <v>2460</v>
      </c>
      <c r="AA37" s="22" t="s">
        <v>2461</v>
      </c>
      <c r="AB37" s="22" t="s">
        <v>2462</v>
      </c>
      <c r="AC37" s="22"/>
      <c r="AD37" s="22" t="s">
        <v>509</v>
      </c>
      <c r="AE37" s="22"/>
      <c r="AF37" s="22"/>
      <c r="AG37" s="22"/>
      <c r="AH37" s="22"/>
      <c r="AI37" s="22"/>
      <c r="AJ37" s="22">
        <v>1.3823256E7</v>
      </c>
      <c r="AK37" s="22"/>
      <c r="AL37" s="22" t="s">
        <v>793</v>
      </c>
      <c r="AM37" s="22"/>
      <c r="AN37" s="22" t="s">
        <v>84</v>
      </c>
      <c r="AO37" s="22" t="s">
        <v>794</v>
      </c>
      <c r="AP37" s="22" t="s">
        <v>128</v>
      </c>
      <c r="AQ37" s="22" t="s">
        <v>87</v>
      </c>
      <c r="AR37" s="22"/>
      <c r="AS37" s="22"/>
      <c r="AT37" s="22"/>
      <c r="AV37" s="7" t="str">
        <f t="shared" si="1"/>
        <v>SF-11 - A review of automatic source code summarization</v>
      </c>
      <c r="AW37" s="7"/>
      <c r="AZ37" s="2" t="s">
        <v>2220</v>
      </c>
    </row>
    <row r="38">
      <c r="A38" s="87" t="s">
        <v>4052</v>
      </c>
      <c r="B38" s="22" t="s">
        <v>2506</v>
      </c>
      <c r="C38" s="22"/>
      <c r="D38" s="22"/>
      <c r="E38" s="22" t="s">
        <v>2509</v>
      </c>
      <c r="F38" s="22">
        <v>2025.0</v>
      </c>
      <c r="G38" s="22" t="s">
        <v>211</v>
      </c>
      <c r="H38" s="22"/>
      <c r="I38" s="22"/>
      <c r="J38" s="22"/>
      <c r="K38" s="22">
        <v>616.0</v>
      </c>
      <c r="L38" s="22">
        <v>620.0</v>
      </c>
      <c r="M38" s="22">
        <v>0.0</v>
      </c>
      <c r="N38" s="22" t="s">
        <v>2510</v>
      </c>
      <c r="O38" s="22" t="s">
        <v>2511</v>
      </c>
      <c r="P38" s="22" t="s">
        <v>2512</v>
      </c>
      <c r="Q38" s="22" t="s">
        <v>2513</v>
      </c>
      <c r="R38" s="22" t="s">
        <v>2514</v>
      </c>
      <c r="S38" s="22" t="s">
        <v>2515</v>
      </c>
      <c r="T38" s="22" t="s">
        <v>2516</v>
      </c>
      <c r="U38" s="22"/>
      <c r="V38" s="22"/>
      <c r="W38" s="22"/>
      <c r="X38" s="22"/>
      <c r="Y38" s="22"/>
      <c r="Z38" s="22"/>
      <c r="AA38" s="22" t="s">
        <v>2517</v>
      </c>
      <c r="AB38" s="22" t="s">
        <v>2518</v>
      </c>
      <c r="AC38" s="22" t="s">
        <v>221</v>
      </c>
      <c r="AD38" s="22" t="s">
        <v>222</v>
      </c>
      <c r="AE38" s="22" t="s">
        <v>223</v>
      </c>
      <c r="AF38" s="22" t="s">
        <v>224</v>
      </c>
      <c r="AG38" s="22" t="s">
        <v>225</v>
      </c>
      <c r="AH38" s="22" t="s">
        <v>226</v>
      </c>
      <c r="AI38" s="22">
        <v>211130.0</v>
      </c>
      <c r="AJ38" s="22">
        <v>1.5397521E7</v>
      </c>
      <c r="AK38" s="22" t="s">
        <v>227</v>
      </c>
      <c r="AL38" s="22"/>
      <c r="AM38" s="22"/>
      <c r="AN38" s="22" t="s">
        <v>84</v>
      </c>
      <c r="AO38" s="22" t="s">
        <v>228</v>
      </c>
      <c r="AP38" s="22" t="s">
        <v>86</v>
      </c>
      <c r="AQ38" s="22" t="s">
        <v>87</v>
      </c>
      <c r="AR38" s="22" t="s">
        <v>111</v>
      </c>
      <c r="AS38" s="22"/>
      <c r="AT38" s="22"/>
      <c r="AV38" s="7" t="str">
        <f t="shared" si="1"/>
        <v>SF-15 - Enhancing Code LLM Training with Programmer Attention</v>
      </c>
      <c r="AW38" s="7"/>
      <c r="AZ38" s="2" t="s">
        <v>2220</v>
      </c>
    </row>
    <row r="39">
      <c r="A39" s="87" t="s">
        <v>4053</v>
      </c>
      <c r="B39" s="22" t="s">
        <v>2520</v>
      </c>
      <c r="C39" s="22"/>
      <c r="D39" s="22"/>
      <c r="E39" s="22" t="s">
        <v>2523</v>
      </c>
      <c r="F39" s="22">
        <v>2026.0</v>
      </c>
      <c r="G39" s="22" t="s">
        <v>311</v>
      </c>
      <c r="H39" s="22">
        <v>231.0</v>
      </c>
      <c r="I39" s="22"/>
      <c r="J39" s="22">
        <v>112580.0</v>
      </c>
      <c r="K39" s="22"/>
      <c r="L39" s="22"/>
      <c r="M39" s="22">
        <v>2.0</v>
      </c>
      <c r="N39" s="22" t="s">
        <v>2524</v>
      </c>
      <c r="O39" s="22" t="s">
        <v>2525</v>
      </c>
      <c r="P39" s="22" t="s">
        <v>2526</v>
      </c>
      <c r="Q39" s="22" t="s">
        <v>2527</v>
      </c>
      <c r="R39" s="22" t="s">
        <v>2528</v>
      </c>
      <c r="S39" s="22" t="s">
        <v>2529</v>
      </c>
      <c r="T39" s="22" t="s">
        <v>2530</v>
      </c>
      <c r="U39" s="22"/>
      <c r="V39" s="22"/>
      <c r="W39" s="22"/>
      <c r="X39" s="22"/>
      <c r="Y39" s="22" t="s">
        <v>2531</v>
      </c>
      <c r="Z39" s="22" t="s">
        <v>2532</v>
      </c>
      <c r="AA39" s="22" t="s">
        <v>2533</v>
      </c>
      <c r="AB39" s="22" t="s">
        <v>2534</v>
      </c>
      <c r="AC39" s="22"/>
      <c r="AD39" s="22" t="s">
        <v>323</v>
      </c>
      <c r="AE39" s="22"/>
      <c r="AF39" s="22"/>
      <c r="AG39" s="22"/>
      <c r="AH39" s="22"/>
      <c r="AI39" s="22"/>
      <c r="AJ39" s="22">
        <v>1641212.0</v>
      </c>
      <c r="AK39" s="22"/>
      <c r="AL39" s="22" t="s">
        <v>324</v>
      </c>
      <c r="AM39" s="22"/>
      <c r="AN39" s="22" t="s">
        <v>84</v>
      </c>
      <c r="AO39" s="22" t="s">
        <v>325</v>
      </c>
      <c r="AP39" s="22" t="s">
        <v>128</v>
      </c>
      <c r="AQ39" s="22" t="s">
        <v>87</v>
      </c>
      <c r="AR39" s="22"/>
      <c r="AS39" s="22"/>
      <c r="AT39" s="22"/>
      <c r="AV39" s="7" t="str">
        <f t="shared" si="1"/>
        <v>SF-16 - Context-aware code summary generation</v>
      </c>
      <c r="AW39" s="7"/>
      <c r="AZ39" s="2" t="s">
        <v>2220</v>
      </c>
    </row>
    <row r="40">
      <c r="A40" s="87" t="s">
        <v>4054</v>
      </c>
      <c r="B40" s="22" t="s">
        <v>2831</v>
      </c>
      <c r="C40" s="22"/>
      <c r="D40" s="22"/>
      <c r="E40" s="22" t="s">
        <v>2834</v>
      </c>
      <c r="F40" s="22">
        <v>2025.0</v>
      </c>
      <c r="G40" s="22" t="s">
        <v>68</v>
      </c>
      <c r="H40" s="22"/>
      <c r="I40" s="22"/>
      <c r="J40" s="22"/>
      <c r="K40" s="22">
        <v>1882.0</v>
      </c>
      <c r="L40" s="22">
        <v>1894.0</v>
      </c>
      <c r="M40" s="22">
        <v>12.0</v>
      </c>
      <c r="N40" s="22" t="s">
        <v>2835</v>
      </c>
      <c r="O40" s="22" t="s">
        <v>2836</v>
      </c>
      <c r="P40" s="22" t="s">
        <v>2837</v>
      </c>
      <c r="Q40" s="22" t="s">
        <v>2838</v>
      </c>
      <c r="R40" s="22" t="s">
        <v>2839</v>
      </c>
      <c r="S40" s="22" t="s">
        <v>2840</v>
      </c>
      <c r="T40" s="22" t="s">
        <v>2841</v>
      </c>
      <c r="U40" s="22"/>
      <c r="V40" s="22"/>
      <c r="W40" s="22"/>
      <c r="X40" s="22"/>
      <c r="Y40" s="22" t="s">
        <v>2842</v>
      </c>
      <c r="Z40" s="22" t="s">
        <v>2843</v>
      </c>
      <c r="AA40" s="22" t="s">
        <v>2844</v>
      </c>
      <c r="AB40" s="22" t="s">
        <v>2845</v>
      </c>
      <c r="AC40" s="22"/>
      <c r="AD40" s="22" t="s">
        <v>78</v>
      </c>
      <c r="AE40" s="22" t="s">
        <v>2846</v>
      </c>
      <c r="AF40" s="22" t="s">
        <v>2847</v>
      </c>
      <c r="AG40" s="22" t="s">
        <v>80</v>
      </c>
      <c r="AH40" s="22" t="s">
        <v>81</v>
      </c>
      <c r="AI40" s="22">
        <v>209953.0</v>
      </c>
      <c r="AJ40" s="22">
        <v>2705257.0</v>
      </c>
      <c r="AK40" s="22" t="s">
        <v>2848</v>
      </c>
      <c r="AL40" s="22" t="s">
        <v>83</v>
      </c>
      <c r="AM40" s="22"/>
      <c r="AN40" s="22" t="s">
        <v>84</v>
      </c>
      <c r="AO40" s="22" t="s">
        <v>85</v>
      </c>
      <c r="AP40" s="22" t="s">
        <v>86</v>
      </c>
      <c r="AQ40" s="22" t="s">
        <v>87</v>
      </c>
      <c r="AR40" s="22"/>
      <c r="AS40" s="22"/>
      <c r="AT40" s="22"/>
      <c r="AV40" s="7" t="str">
        <f t="shared" si="1"/>
        <v>SF-38 - Source Code Summarization in the Era of Large Language Models</v>
      </c>
      <c r="AW40" s="7"/>
      <c r="AZ40" s="2" t="s">
        <v>2220</v>
      </c>
    </row>
    <row r="41">
      <c r="A41" s="87" t="s">
        <v>4055</v>
      </c>
      <c r="B41" s="22" t="s">
        <v>2948</v>
      </c>
      <c r="C41" s="22"/>
      <c r="D41" s="22"/>
      <c r="E41" s="22" t="s">
        <v>2951</v>
      </c>
      <c r="F41" s="22">
        <v>2025.0</v>
      </c>
      <c r="G41" s="22" t="s">
        <v>2952</v>
      </c>
      <c r="H41" s="22"/>
      <c r="I41" s="22"/>
      <c r="J41" s="22"/>
      <c r="K41" s="22">
        <v>23.0</v>
      </c>
      <c r="L41" s="22">
        <v>28.0</v>
      </c>
      <c r="M41" s="22">
        <v>0.0</v>
      </c>
      <c r="N41" s="22" t="s">
        <v>2953</v>
      </c>
      <c r="O41" s="22" t="s">
        <v>2954</v>
      </c>
      <c r="P41" s="22" t="s">
        <v>2955</v>
      </c>
      <c r="Q41" s="22" t="s">
        <v>2956</v>
      </c>
      <c r="R41" s="22" t="s">
        <v>2957</v>
      </c>
      <c r="S41" s="22" t="s">
        <v>2958</v>
      </c>
      <c r="T41" s="22" t="s">
        <v>2959</v>
      </c>
      <c r="U41" s="22"/>
      <c r="V41" s="22"/>
      <c r="W41" s="22"/>
      <c r="X41" s="22"/>
      <c r="Y41" s="22"/>
      <c r="Z41" s="22"/>
      <c r="AA41" s="22" t="s">
        <v>2960</v>
      </c>
      <c r="AB41" s="22" t="s">
        <v>2961</v>
      </c>
      <c r="AC41" s="22" t="s">
        <v>2962</v>
      </c>
      <c r="AD41" s="22" t="s">
        <v>144</v>
      </c>
      <c r="AE41" s="22"/>
      <c r="AF41" s="22" t="s">
        <v>2963</v>
      </c>
      <c r="AG41" s="22" t="s">
        <v>2964</v>
      </c>
      <c r="AH41" s="22" t="s">
        <v>2965</v>
      </c>
      <c r="AI41" s="22">
        <v>217300.0</v>
      </c>
      <c r="AJ41" s="22"/>
      <c r="AK41" s="22" t="s">
        <v>2966</v>
      </c>
      <c r="AL41" s="22"/>
      <c r="AM41" s="22"/>
      <c r="AN41" s="22" t="s">
        <v>84</v>
      </c>
      <c r="AO41" s="22" t="s">
        <v>2967</v>
      </c>
      <c r="AP41" s="22" t="s">
        <v>86</v>
      </c>
      <c r="AQ41" s="22" t="s">
        <v>87</v>
      </c>
      <c r="AR41" s="22"/>
      <c r="AS41" s="22"/>
      <c r="AT41" s="22"/>
      <c r="AV41" s="7" t="str">
        <f t="shared" si="1"/>
        <v>SF-44 - A Study on Metric-Human Alignment in Code Summarization by LLMs through Kolmogorov-Arnold Networks</v>
      </c>
      <c r="AW41" s="7"/>
      <c r="AZ41" s="2" t="s">
        <v>2220</v>
      </c>
    </row>
    <row r="42">
      <c r="A42" s="87" t="s">
        <v>4056</v>
      </c>
      <c r="B42" s="22" t="s">
        <v>3307</v>
      </c>
      <c r="C42" s="22"/>
      <c r="D42" s="22"/>
      <c r="E42" s="22" t="s">
        <v>3310</v>
      </c>
      <c r="F42" s="22">
        <v>2026.0</v>
      </c>
      <c r="G42" s="22" t="s">
        <v>1571</v>
      </c>
      <c r="H42" s="22">
        <v>33.0</v>
      </c>
      <c r="I42" s="22">
        <v>1.0</v>
      </c>
      <c r="J42" s="22">
        <v>10.0</v>
      </c>
      <c r="K42" s="22"/>
      <c r="L42" s="22"/>
      <c r="M42" s="22">
        <v>0.0</v>
      </c>
      <c r="N42" s="22" t="s">
        <v>3311</v>
      </c>
      <c r="O42" s="22" t="s">
        <v>3312</v>
      </c>
      <c r="P42" s="22" t="s">
        <v>3313</v>
      </c>
      <c r="Q42" s="22" t="s">
        <v>3314</v>
      </c>
      <c r="R42" s="22" t="s">
        <v>3315</v>
      </c>
      <c r="S42" s="22" t="s">
        <v>3316</v>
      </c>
      <c r="T42" s="22" t="s">
        <v>3317</v>
      </c>
      <c r="U42" s="22"/>
      <c r="V42" s="22"/>
      <c r="W42" s="22"/>
      <c r="X42" s="22"/>
      <c r="Y42" s="22" t="s">
        <v>3318</v>
      </c>
      <c r="Z42" s="22" t="s">
        <v>3319</v>
      </c>
      <c r="AA42" s="22" t="s">
        <v>3320</v>
      </c>
      <c r="AB42" s="22" t="s">
        <v>3321</v>
      </c>
      <c r="AC42" s="22"/>
      <c r="AD42" s="22" t="s">
        <v>509</v>
      </c>
      <c r="AE42" s="22"/>
      <c r="AF42" s="22"/>
      <c r="AG42" s="22"/>
      <c r="AH42" s="22"/>
      <c r="AI42" s="22"/>
      <c r="AJ42" s="22">
        <v>9288910.0</v>
      </c>
      <c r="AK42" s="22"/>
      <c r="AL42" s="22" t="s">
        <v>1583</v>
      </c>
      <c r="AM42" s="22"/>
      <c r="AN42" s="22" t="s">
        <v>84</v>
      </c>
      <c r="AO42" s="22" t="s">
        <v>1584</v>
      </c>
      <c r="AP42" s="22" t="s">
        <v>128</v>
      </c>
      <c r="AQ42" s="22" t="s">
        <v>87</v>
      </c>
      <c r="AR42" s="22"/>
      <c r="AS42" s="22"/>
      <c r="AT42" s="22"/>
      <c r="AV42" s="7" t="str">
        <f t="shared" si="1"/>
        <v>SF-67 - BRMDS: an LLM-based multi-dimensional summary generation approach for bug reports</v>
      </c>
      <c r="AW42" s="7"/>
      <c r="AZ42" s="2" t="s">
        <v>2220</v>
      </c>
    </row>
    <row r="43">
      <c r="A43" s="87" t="s">
        <v>4057</v>
      </c>
      <c r="B43" s="22" t="s">
        <v>3631</v>
      </c>
      <c r="C43" s="22"/>
      <c r="D43" s="22"/>
      <c r="E43" s="22" t="s">
        <v>3634</v>
      </c>
      <c r="F43" s="22">
        <v>2025.0</v>
      </c>
      <c r="G43" s="22" t="s">
        <v>93</v>
      </c>
      <c r="H43" s="22"/>
      <c r="I43" s="22"/>
      <c r="J43" s="22"/>
      <c r="K43" s="22">
        <v>414.0</v>
      </c>
      <c r="L43" s="22">
        <v>418.0</v>
      </c>
      <c r="M43" s="22">
        <v>0.0</v>
      </c>
      <c r="N43" s="22" t="s">
        <v>3635</v>
      </c>
      <c r="O43" s="22" t="s">
        <v>3636</v>
      </c>
      <c r="P43" s="22" t="s">
        <v>3637</v>
      </c>
      <c r="Q43" s="22" t="s">
        <v>3638</v>
      </c>
      <c r="R43" s="22" t="s">
        <v>3639</v>
      </c>
      <c r="S43" s="22" t="s">
        <v>3640</v>
      </c>
      <c r="T43" s="22" t="s">
        <v>3641</v>
      </c>
      <c r="U43" s="22"/>
      <c r="V43" s="22"/>
      <c r="W43" s="22"/>
      <c r="X43" s="22"/>
      <c r="Y43" s="22" t="s">
        <v>3642</v>
      </c>
      <c r="Z43" s="22" t="s">
        <v>3643</v>
      </c>
      <c r="AA43" s="22" t="s">
        <v>3644</v>
      </c>
      <c r="AB43" s="22"/>
      <c r="AC43" s="22"/>
      <c r="AD43" s="22" t="s">
        <v>78</v>
      </c>
      <c r="AE43" s="22"/>
      <c r="AF43" s="22" t="s">
        <v>1938</v>
      </c>
      <c r="AG43" s="22" t="s">
        <v>1446</v>
      </c>
      <c r="AH43" s="22" t="s">
        <v>81</v>
      </c>
      <c r="AI43" s="22">
        <v>209640.0</v>
      </c>
      <c r="AJ43" s="22">
        <v>2.6437147E7</v>
      </c>
      <c r="AK43" s="22" t="s">
        <v>1939</v>
      </c>
      <c r="AL43" s="22"/>
      <c r="AM43" s="22"/>
      <c r="AN43" s="22" t="s">
        <v>84</v>
      </c>
      <c r="AO43" s="22" t="s">
        <v>110</v>
      </c>
      <c r="AP43" s="22" t="s">
        <v>86</v>
      </c>
      <c r="AQ43" s="22" t="s">
        <v>87</v>
      </c>
      <c r="AR43" s="22"/>
      <c r="AS43" s="22"/>
      <c r="AT43" s="22"/>
      <c r="AV43" s="7" t="str">
        <f t="shared" si="1"/>
        <v>SF-94 - LLM2FedLLM - A Tool for Simulating Federated LLMs for Software Engineering Tasks</v>
      </c>
      <c r="AW43" s="7"/>
      <c r="AZ43" s="2" t="s">
        <v>2220</v>
      </c>
    </row>
    <row r="44">
      <c r="A44" s="87" t="s">
        <v>4058</v>
      </c>
      <c r="B44" s="22" t="s">
        <v>3780</v>
      </c>
      <c r="C44" s="22"/>
      <c r="D44" s="22"/>
      <c r="E44" s="22" t="s">
        <v>3783</v>
      </c>
      <c r="F44" s="22">
        <v>2026.0</v>
      </c>
      <c r="G44" s="22" t="s">
        <v>3784</v>
      </c>
      <c r="H44" s="22">
        <v>663.0</v>
      </c>
      <c r="I44" s="22"/>
      <c r="J44" s="22">
        <v>131928.0</v>
      </c>
      <c r="K44" s="22"/>
      <c r="L44" s="22"/>
      <c r="M44" s="22">
        <v>2.0</v>
      </c>
      <c r="N44" s="22" t="s">
        <v>3785</v>
      </c>
      <c r="O44" s="22" t="s">
        <v>3786</v>
      </c>
      <c r="P44" s="22" t="s">
        <v>3787</v>
      </c>
      <c r="Q44" s="22" t="s">
        <v>3788</v>
      </c>
      <c r="R44" s="22" t="s">
        <v>3789</v>
      </c>
      <c r="S44" s="22" t="s">
        <v>3790</v>
      </c>
      <c r="T44" s="22" t="s">
        <v>3791</v>
      </c>
      <c r="U44" s="22"/>
      <c r="V44" s="22"/>
      <c r="W44" s="22"/>
      <c r="X44" s="22"/>
      <c r="Y44" s="22" t="s">
        <v>3792</v>
      </c>
      <c r="Z44" s="22" t="s">
        <v>3793</v>
      </c>
      <c r="AA44" s="22"/>
      <c r="AB44" s="22" t="s">
        <v>3794</v>
      </c>
      <c r="AC44" s="22"/>
      <c r="AD44" s="22" t="s">
        <v>1027</v>
      </c>
      <c r="AE44" s="22"/>
      <c r="AF44" s="22"/>
      <c r="AG44" s="22"/>
      <c r="AH44" s="22"/>
      <c r="AI44" s="22"/>
      <c r="AJ44" s="22">
        <v>9252312.0</v>
      </c>
      <c r="AK44" s="22"/>
      <c r="AL44" s="22" t="s">
        <v>3795</v>
      </c>
      <c r="AM44" s="22"/>
      <c r="AN44" s="22" t="s">
        <v>84</v>
      </c>
      <c r="AO44" s="22" t="s">
        <v>3784</v>
      </c>
      <c r="AP44" s="22" t="s">
        <v>433</v>
      </c>
      <c r="AQ44" s="22" t="s">
        <v>87</v>
      </c>
      <c r="AR44" s="22"/>
      <c r="AS44" s="22"/>
      <c r="AT44" s="22"/>
      <c r="AV44" s="7" t="str">
        <f t="shared" si="1"/>
        <v>SF-105 - A comprehensive survey on automatic text summarization with exploration of LLM-based methods</v>
      </c>
      <c r="AW44" s="7"/>
      <c r="AZ44" s="2" t="s">
        <v>2220</v>
      </c>
    </row>
    <row r="45">
      <c r="AU45" s="8"/>
      <c r="AV45" s="8"/>
      <c r="AW45" s="8"/>
      <c r="AX45" s="8"/>
      <c r="AY45" s="8"/>
    </row>
    <row r="46">
      <c r="AU46" s="7"/>
      <c r="AV46" s="7"/>
      <c r="AW46" s="7"/>
      <c r="AX46" s="7"/>
      <c r="AY46" s="7"/>
      <c r="AZ46" s="8"/>
    </row>
    <row r="47">
      <c r="AU47" s="34"/>
      <c r="AV47" s="23" t="s">
        <v>2221</v>
      </c>
      <c r="AW47" s="24">
        <f>COUNTIF(AZ2:AZ44, "X")</f>
        <v>43</v>
      </c>
      <c r="AX47" s="25">
        <f t="shared" ref="AX47:AX48" si="2">((AW47*100)/$AW$49)/100</f>
        <v>1</v>
      </c>
      <c r="AY47" s="7"/>
      <c r="AZ47" s="7"/>
    </row>
    <row r="48">
      <c r="AU48" s="34"/>
      <c r="AV48" s="26" t="s">
        <v>2222</v>
      </c>
      <c r="AW48" s="27">
        <f>COUNTIF(AZ2:AZ44,"")</f>
        <v>0</v>
      </c>
      <c r="AX48" s="25">
        <f t="shared" si="2"/>
        <v>0</v>
      </c>
      <c r="AY48" s="7"/>
      <c r="AZ48" s="7"/>
    </row>
    <row r="49">
      <c r="AU49" s="34"/>
      <c r="AV49" s="30" t="s">
        <v>2224</v>
      </c>
      <c r="AW49" s="31">
        <f>sum(AW47:AW48)</f>
        <v>43</v>
      </c>
      <c r="AX49" s="25"/>
      <c r="AY49" s="7"/>
      <c r="AZ49" s="7"/>
    </row>
    <row r="50">
      <c r="AU50" s="78"/>
      <c r="AX50" s="7"/>
      <c r="AY50" s="7"/>
      <c r="AZ50" s="7"/>
    </row>
    <row r="53">
      <c r="E53" s="2"/>
    </row>
  </sheetData>
  <conditionalFormatting sqref="A22:AR36">
    <cfRule type="expression" dxfId="1" priority="1">
      <formula>COUNTIF($AT22,"S")&gt;0</formula>
    </cfRule>
  </conditionalFormatting>
  <conditionalFormatting sqref="A22:AR36">
    <cfRule type="expression" dxfId="3" priority="2">
      <formula>COUNTIF($AT22,"N")&gt;0</formula>
    </cfRule>
  </conditionalFormatting>
  <conditionalFormatting sqref="A2:AT36">
    <cfRule type="expression" dxfId="0" priority="3">
      <formula>COUNTIF($AW2:$AY2,"X")&gt;0</formula>
    </cfRule>
  </conditionalFormatting>
  <conditionalFormatting sqref="A2:AT44">
    <cfRule type="expression" dxfId="1" priority="4">
      <formula>COUNTIF($AZ2,"X")=1</formula>
    </cfRule>
  </conditionalFormatting>
  <conditionalFormatting sqref="A2:AR44">
    <cfRule type="expression" dxfId="2" priority="5">
      <formula>COUNTIF($AW2:$AZ2,"")</formula>
    </cfRule>
  </conditionalFormatting>
  <conditionalFormatting sqref="A2:AR36">
    <cfRule type="expression" dxfId="0" priority="6">
      <formula>COUNTIF($AZ2,"X")=1</formula>
    </cfRule>
  </conditionalFormatting>
  <hyperlinks>
    <hyperlink r:id="rId1" ref="O2"/>
    <hyperlink r:id="rId2" ref="O3"/>
    <hyperlink r:id="rId3" ref="O4"/>
    <hyperlink r:id="rId4" ref="O5"/>
    <hyperlink r:id="rId5" ref="O6"/>
    <hyperlink r:id="rId6" ref="O7"/>
    <hyperlink r:id="rId7" ref="O8"/>
    <hyperlink r:id="rId8" ref="O9"/>
    <hyperlink r:id="rId9" ref="O10"/>
    <hyperlink r:id="rId10" ref="O11"/>
    <hyperlink r:id="rId11" ref="O12"/>
    <hyperlink r:id="rId12" ref="O13"/>
    <hyperlink r:id="rId13" ref="O14"/>
    <hyperlink r:id="rId14" ref="O15"/>
    <hyperlink r:id="rId15" ref="O16"/>
    <hyperlink r:id="rId16" ref="O17"/>
    <hyperlink r:id="rId17" ref="O18"/>
    <hyperlink r:id="rId18" ref="O19"/>
    <hyperlink r:id="rId19" ref="O20"/>
    <hyperlink r:id="rId20" ref="O21"/>
    <hyperlink r:id="rId21" ref="O22"/>
    <hyperlink r:id="rId22" ref="O23"/>
    <hyperlink r:id="rId23" ref="O24"/>
    <hyperlink r:id="rId24" ref="O25"/>
    <hyperlink r:id="rId25" ref="O26"/>
    <hyperlink r:id="rId26" ref="O27"/>
    <hyperlink r:id="rId27" ref="O28"/>
    <hyperlink r:id="rId28" ref="O29"/>
    <hyperlink r:id="rId29" ref="O30"/>
    <hyperlink r:id="rId30" ref="O31"/>
    <hyperlink r:id="rId31" ref="O32"/>
    <hyperlink r:id="rId32" ref="O33"/>
    <hyperlink r:id="rId33" ref="O34"/>
    <hyperlink r:id="rId34" ref="O35"/>
  </hyperlinks>
  <drawing r:id="rId3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40.88"/>
    <col customWidth="1" min="3" max="3" width="33.13"/>
    <col customWidth="1" min="4" max="4" width="32.63"/>
    <col customWidth="1" min="5" max="5" width="45.5"/>
    <col customWidth="1" min="6" max="6" width="39.88"/>
  </cols>
  <sheetData>
    <row r="1">
      <c r="A1" s="19" t="s">
        <v>19</v>
      </c>
      <c r="B1" s="19" t="s">
        <v>4059</v>
      </c>
      <c r="C1" s="19" t="s">
        <v>4060</v>
      </c>
      <c r="D1" s="19" t="s">
        <v>4061</v>
      </c>
      <c r="E1" s="19" t="s">
        <v>4062</v>
      </c>
      <c r="F1" s="19" t="s">
        <v>4063</v>
      </c>
    </row>
    <row r="2">
      <c r="A2" s="8">
        <v>2.0</v>
      </c>
      <c r="B2" s="2" t="s">
        <v>4064</v>
      </c>
      <c r="C2" s="2" t="s">
        <v>4065</v>
      </c>
      <c r="D2" s="2" t="s">
        <v>4066</v>
      </c>
      <c r="E2" s="2" t="s">
        <v>4067</v>
      </c>
      <c r="F2" s="2" t="s">
        <v>4068</v>
      </c>
    </row>
    <row r="3">
      <c r="A3" s="8">
        <v>9.0</v>
      </c>
      <c r="B3" s="2" t="s">
        <v>4069</v>
      </c>
      <c r="C3" s="2" t="s">
        <v>4070</v>
      </c>
      <c r="D3" s="2" t="s">
        <v>4071</v>
      </c>
      <c r="E3" s="2" t="s">
        <v>4072</v>
      </c>
      <c r="F3" s="2" t="s">
        <v>4073</v>
      </c>
    </row>
    <row r="4">
      <c r="A4" s="8">
        <v>11.0</v>
      </c>
      <c r="B4" s="2" t="s">
        <v>4074</v>
      </c>
      <c r="C4" s="2" t="s">
        <v>4075</v>
      </c>
      <c r="D4" s="2" t="s">
        <v>4076</v>
      </c>
      <c r="E4" s="2" t="s">
        <v>4077</v>
      </c>
      <c r="F4" s="2" t="s">
        <v>4078</v>
      </c>
    </row>
    <row r="5">
      <c r="A5" s="8">
        <v>13.0</v>
      </c>
      <c r="B5" s="2" t="s">
        <v>4079</v>
      </c>
      <c r="C5" s="2" t="s">
        <v>4080</v>
      </c>
      <c r="D5" s="2" t="s">
        <v>4081</v>
      </c>
      <c r="E5" s="2" t="s">
        <v>4082</v>
      </c>
      <c r="F5" s="2" t="s">
        <v>4083</v>
      </c>
    </row>
    <row r="6">
      <c r="A6" s="8">
        <v>17.0</v>
      </c>
      <c r="B6" s="2" t="s">
        <v>4084</v>
      </c>
      <c r="C6" s="2" t="s">
        <v>4085</v>
      </c>
      <c r="D6" s="2" t="s">
        <v>4076</v>
      </c>
      <c r="E6" s="2" t="s">
        <v>4086</v>
      </c>
      <c r="F6" s="2" t="s">
        <v>4073</v>
      </c>
    </row>
    <row r="7">
      <c r="A7" s="8">
        <v>18.0</v>
      </c>
      <c r="B7" s="2" t="s">
        <v>4087</v>
      </c>
      <c r="C7" s="2" t="s">
        <v>4085</v>
      </c>
      <c r="D7" s="2" t="s">
        <v>4076</v>
      </c>
      <c r="E7" s="2" t="s">
        <v>4088</v>
      </c>
      <c r="F7" s="2" t="s">
        <v>4089</v>
      </c>
    </row>
    <row r="8">
      <c r="A8" s="8">
        <v>21.0</v>
      </c>
      <c r="B8" s="2" t="s">
        <v>4090</v>
      </c>
      <c r="C8" s="2" t="s">
        <v>4091</v>
      </c>
      <c r="D8" s="2" t="s">
        <v>4092</v>
      </c>
      <c r="E8" s="2" t="s">
        <v>4093</v>
      </c>
      <c r="F8" s="2" t="s">
        <v>4094</v>
      </c>
    </row>
    <row r="9">
      <c r="A9" s="8">
        <v>25.0</v>
      </c>
      <c r="B9" s="2" t="s">
        <v>4095</v>
      </c>
      <c r="C9" s="2" t="s">
        <v>4096</v>
      </c>
      <c r="D9" s="2" t="s">
        <v>4097</v>
      </c>
      <c r="E9" s="2" t="s">
        <v>4067</v>
      </c>
      <c r="F9" s="2" t="s">
        <v>4098</v>
      </c>
    </row>
    <row r="10">
      <c r="A10" s="8">
        <v>31.0</v>
      </c>
      <c r="B10" s="2" t="s">
        <v>4099</v>
      </c>
      <c r="C10" s="2" t="s">
        <v>4100</v>
      </c>
      <c r="D10" s="2" t="s">
        <v>4076</v>
      </c>
      <c r="E10" s="2" t="s">
        <v>4101</v>
      </c>
      <c r="F10" s="2" t="s">
        <v>4102</v>
      </c>
    </row>
    <row r="11">
      <c r="A11" s="8">
        <v>36.0</v>
      </c>
      <c r="B11" s="2" t="s">
        <v>4103</v>
      </c>
      <c r="C11" s="2" t="s">
        <v>4085</v>
      </c>
      <c r="D11" s="2" t="s">
        <v>4081</v>
      </c>
      <c r="E11" s="2" t="s">
        <v>4104</v>
      </c>
      <c r="F11" s="2" t="s">
        <v>4105</v>
      </c>
    </row>
    <row r="12">
      <c r="A12" s="8">
        <v>38.0</v>
      </c>
      <c r="B12" s="2" t="s">
        <v>4106</v>
      </c>
      <c r="C12" s="2" t="s">
        <v>4107</v>
      </c>
      <c r="D12" s="2" t="s">
        <v>4076</v>
      </c>
      <c r="E12" s="2" t="s">
        <v>4108</v>
      </c>
      <c r="F12" s="2" t="s">
        <v>4109</v>
      </c>
    </row>
    <row r="13">
      <c r="A13" s="8">
        <v>44.0</v>
      </c>
      <c r="B13" s="2" t="s">
        <v>4110</v>
      </c>
      <c r="C13" s="2" t="s">
        <v>4107</v>
      </c>
      <c r="D13" s="2" t="s">
        <v>4076</v>
      </c>
      <c r="E13" s="2" t="s">
        <v>4111</v>
      </c>
      <c r="F13" s="2" t="s">
        <v>4112</v>
      </c>
    </row>
    <row r="14">
      <c r="A14" s="8">
        <v>46.0</v>
      </c>
      <c r="B14" s="2" t="s">
        <v>4113</v>
      </c>
      <c r="C14" s="2" t="s">
        <v>4114</v>
      </c>
      <c r="D14" s="2" t="s">
        <v>4115</v>
      </c>
      <c r="E14" s="2" t="s">
        <v>4116</v>
      </c>
      <c r="F14" s="2" t="s">
        <v>4117</v>
      </c>
    </row>
    <row r="15">
      <c r="A15" s="8">
        <v>48.0</v>
      </c>
      <c r="B15" s="2" t="s">
        <v>4118</v>
      </c>
      <c r="C15" s="2" t="s">
        <v>4085</v>
      </c>
      <c r="D15" s="2" t="s">
        <v>4081</v>
      </c>
      <c r="E15" s="2" t="s">
        <v>4119</v>
      </c>
      <c r="F15" s="2" t="s">
        <v>4120</v>
      </c>
    </row>
    <row r="16">
      <c r="A16" s="8">
        <v>57.0</v>
      </c>
      <c r="B16" s="2" t="s">
        <v>4121</v>
      </c>
      <c r="C16" s="2" t="s">
        <v>4122</v>
      </c>
      <c r="D16" s="2" t="s">
        <v>4076</v>
      </c>
      <c r="E16" s="2" t="s">
        <v>4101</v>
      </c>
      <c r="F16" s="2" t="s">
        <v>4123</v>
      </c>
    </row>
    <row r="17">
      <c r="A17" s="8">
        <v>62.0</v>
      </c>
      <c r="B17" s="2" t="s">
        <v>4124</v>
      </c>
      <c r="C17" s="2" t="s">
        <v>4125</v>
      </c>
      <c r="D17" s="2" t="s">
        <v>4076</v>
      </c>
      <c r="E17" s="2" t="s">
        <v>4101</v>
      </c>
      <c r="F17" s="2" t="s">
        <v>4126</v>
      </c>
    </row>
    <row r="18">
      <c r="A18" s="8">
        <v>64.0</v>
      </c>
      <c r="B18" s="2" t="s">
        <v>4127</v>
      </c>
      <c r="C18" s="2" t="s">
        <v>4065</v>
      </c>
      <c r="D18" s="2" t="s">
        <v>4081</v>
      </c>
      <c r="E18" s="2" t="s">
        <v>4101</v>
      </c>
      <c r="F18" s="2" t="s">
        <v>4128</v>
      </c>
    </row>
    <row r="19">
      <c r="A19" s="8">
        <v>67.0</v>
      </c>
      <c r="B19" s="2" t="s">
        <v>4129</v>
      </c>
      <c r="C19" s="2" t="s">
        <v>4085</v>
      </c>
      <c r="D19" s="2" t="s">
        <v>4081</v>
      </c>
      <c r="E19" s="2" t="s">
        <v>4130</v>
      </c>
      <c r="F19" s="2" t="s">
        <v>4131</v>
      </c>
    </row>
    <row r="20">
      <c r="A20" s="8">
        <v>70.0</v>
      </c>
      <c r="B20" s="2" t="s">
        <v>4132</v>
      </c>
      <c r="C20" s="2" t="s">
        <v>4133</v>
      </c>
      <c r="D20" s="2" t="s">
        <v>4076</v>
      </c>
      <c r="E20" s="2" t="s">
        <v>4101</v>
      </c>
      <c r="F20" s="2" t="s">
        <v>4134</v>
      </c>
    </row>
    <row r="21">
      <c r="A21" s="8">
        <v>73.0</v>
      </c>
      <c r="B21" s="2" t="s">
        <v>4135</v>
      </c>
      <c r="C21" s="2" t="s">
        <v>4085</v>
      </c>
      <c r="D21" s="2" t="s">
        <v>4081</v>
      </c>
      <c r="E21" s="2" t="s">
        <v>4101</v>
      </c>
      <c r="F21" s="2" t="s">
        <v>4136</v>
      </c>
    </row>
    <row r="22">
      <c r="A22" s="8">
        <v>75.0</v>
      </c>
      <c r="B22" s="2" t="s">
        <v>4137</v>
      </c>
      <c r="C22" s="2" t="s">
        <v>4100</v>
      </c>
      <c r="D22" s="2" t="s">
        <v>4081</v>
      </c>
      <c r="E22" s="2" t="s">
        <v>4101</v>
      </c>
      <c r="F22" s="2" t="s">
        <v>4138</v>
      </c>
    </row>
    <row r="23">
      <c r="A23" s="8">
        <v>80.0</v>
      </c>
      <c r="B23" s="2" t="s">
        <v>4139</v>
      </c>
      <c r="C23" s="2" t="s">
        <v>4140</v>
      </c>
      <c r="D23" s="2" t="s">
        <v>4141</v>
      </c>
      <c r="E23" s="2" t="s">
        <v>4142</v>
      </c>
      <c r="F23" s="2" t="s">
        <v>4143</v>
      </c>
    </row>
    <row r="24">
      <c r="A24" s="8">
        <v>81.0</v>
      </c>
      <c r="B24" s="2" t="s">
        <v>4144</v>
      </c>
      <c r="C24" s="2" t="s">
        <v>4145</v>
      </c>
      <c r="D24" s="2" t="s">
        <v>4076</v>
      </c>
      <c r="E24" s="2" t="s">
        <v>4146</v>
      </c>
      <c r="F24" s="2" t="s">
        <v>4147</v>
      </c>
    </row>
    <row r="25">
      <c r="A25" s="8">
        <v>82.0</v>
      </c>
      <c r="B25" s="2" t="s">
        <v>4148</v>
      </c>
      <c r="C25" s="2" t="s">
        <v>4149</v>
      </c>
      <c r="D25" s="2" t="s">
        <v>4081</v>
      </c>
      <c r="E25" s="2" t="s">
        <v>4150</v>
      </c>
      <c r="F25" s="2" t="s">
        <v>4151</v>
      </c>
    </row>
    <row r="26">
      <c r="A26" s="8">
        <v>83.0</v>
      </c>
      <c r="B26" s="2" t="s">
        <v>4152</v>
      </c>
      <c r="C26" s="2" t="s">
        <v>4100</v>
      </c>
      <c r="D26" s="2" t="s">
        <v>4076</v>
      </c>
      <c r="E26" s="2" t="s">
        <v>4101</v>
      </c>
      <c r="F26" s="2" t="s">
        <v>4153</v>
      </c>
    </row>
    <row r="27">
      <c r="A27" s="8">
        <v>84.0</v>
      </c>
      <c r="B27" s="2" t="s">
        <v>4154</v>
      </c>
      <c r="C27" s="2" t="s">
        <v>4155</v>
      </c>
      <c r="D27" s="2" t="s">
        <v>4097</v>
      </c>
      <c r="E27" s="2" t="s">
        <v>4156</v>
      </c>
      <c r="F27" s="2" t="s">
        <v>4157</v>
      </c>
    </row>
    <row r="28">
      <c r="A28" s="8">
        <v>87.0</v>
      </c>
      <c r="B28" s="2" t="s">
        <v>4158</v>
      </c>
      <c r="C28" s="2" t="s">
        <v>4159</v>
      </c>
      <c r="D28" s="2" t="s">
        <v>4076</v>
      </c>
      <c r="E28" s="2" t="s">
        <v>4156</v>
      </c>
      <c r="F28" s="2" t="s">
        <v>4160</v>
      </c>
    </row>
    <row r="29">
      <c r="A29" s="8">
        <v>96.0</v>
      </c>
      <c r="B29" s="2" t="s">
        <v>4161</v>
      </c>
      <c r="C29" s="2" t="s">
        <v>4145</v>
      </c>
      <c r="D29" s="2" t="s">
        <v>4076</v>
      </c>
      <c r="E29" s="2" t="s">
        <v>4101</v>
      </c>
      <c r="F29" s="2" t="s">
        <v>4162</v>
      </c>
    </row>
    <row r="30">
      <c r="A30" s="8">
        <v>98.0</v>
      </c>
      <c r="B30" s="2" t="s">
        <v>4163</v>
      </c>
      <c r="C30" s="2" t="s">
        <v>4164</v>
      </c>
      <c r="D30" s="2" t="s">
        <v>4076</v>
      </c>
      <c r="E30" s="2" t="s">
        <v>4101</v>
      </c>
      <c r="F30" s="2" t="s">
        <v>4165</v>
      </c>
    </row>
    <row r="31">
      <c r="A31" s="8">
        <v>99.0</v>
      </c>
      <c r="B31" s="2" t="s">
        <v>4166</v>
      </c>
      <c r="C31" s="2" t="s">
        <v>4167</v>
      </c>
      <c r="D31" s="2" t="s">
        <v>4076</v>
      </c>
      <c r="E31" s="2" t="s">
        <v>4101</v>
      </c>
      <c r="F31" s="2" t="s">
        <v>4168</v>
      </c>
    </row>
    <row r="32">
      <c r="A32" s="8">
        <v>102.0</v>
      </c>
      <c r="B32" s="2" t="s">
        <v>4169</v>
      </c>
      <c r="C32" s="2" t="s">
        <v>4170</v>
      </c>
      <c r="D32" s="2" t="s">
        <v>4171</v>
      </c>
      <c r="E32" s="2" t="s">
        <v>4172</v>
      </c>
      <c r="F32" s="2" t="s">
        <v>4173</v>
      </c>
    </row>
    <row r="33">
      <c r="A33" s="8">
        <v>103.0</v>
      </c>
      <c r="B33" s="2" t="s">
        <v>4174</v>
      </c>
      <c r="C33" s="2" t="s">
        <v>4175</v>
      </c>
      <c r="D33" s="2" t="s">
        <v>4076</v>
      </c>
      <c r="E33" s="2" t="s">
        <v>4082</v>
      </c>
      <c r="F33" s="2" t="s">
        <v>4126</v>
      </c>
    </row>
    <row r="34">
      <c r="A34" s="8">
        <v>107.0</v>
      </c>
      <c r="B34" s="2" t="s">
        <v>4176</v>
      </c>
      <c r="C34" s="2" t="s">
        <v>4177</v>
      </c>
      <c r="D34" s="2" t="s">
        <v>4081</v>
      </c>
      <c r="E34" s="2" t="s">
        <v>4101</v>
      </c>
      <c r="F34" s="2" t="s">
        <v>4178</v>
      </c>
    </row>
    <row r="35">
      <c r="A35" s="8">
        <v>114.0</v>
      </c>
      <c r="B35" s="2" t="s">
        <v>4179</v>
      </c>
      <c r="C35" s="2" t="s">
        <v>4177</v>
      </c>
      <c r="D35" s="2" t="s">
        <v>4081</v>
      </c>
      <c r="E35" s="2" t="s">
        <v>4101</v>
      </c>
      <c r="F35" s="2" t="s">
        <v>4180</v>
      </c>
    </row>
    <row r="36">
      <c r="A36" s="8">
        <v>117.0</v>
      </c>
      <c r="B36" s="2" t="s">
        <v>4181</v>
      </c>
      <c r="C36" s="2" t="s">
        <v>4182</v>
      </c>
      <c r="D36" s="2" t="s">
        <v>4183</v>
      </c>
      <c r="E36" s="2" t="s">
        <v>4184</v>
      </c>
      <c r="F36" s="2" t="s">
        <v>4185</v>
      </c>
    </row>
    <row r="37">
      <c r="A37" s="8" t="s">
        <v>4051</v>
      </c>
      <c r="B37" s="2" t="s">
        <v>4186</v>
      </c>
      <c r="C37" s="2" t="s">
        <v>4100</v>
      </c>
      <c r="D37" s="2" t="s">
        <v>4076</v>
      </c>
      <c r="E37" s="2" t="s">
        <v>4187</v>
      </c>
      <c r="F37" s="2" t="s">
        <v>4188</v>
      </c>
    </row>
    <row r="38">
      <c r="A38" s="8" t="s">
        <v>4052</v>
      </c>
      <c r="B38" s="2" t="s">
        <v>4189</v>
      </c>
      <c r="C38" s="2" t="s">
        <v>4145</v>
      </c>
      <c r="D38" s="2" t="s">
        <v>4081</v>
      </c>
      <c r="E38" s="2" t="s">
        <v>4101</v>
      </c>
      <c r="F38" s="2" t="s">
        <v>4190</v>
      </c>
    </row>
    <row r="39">
      <c r="A39" s="8" t="s">
        <v>4053</v>
      </c>
      <c r="B39" s="2" t="s">
        <v>4191</v>
      </c>
      <c r="C39" s="2" t="s">
        <v>4100</v>
      </c>
      <c r="D39" s="2" t="s">
        <v>4081</v>
      </c>
      <c r="E39" s="2" t="s">
        <v>4192</v>
      </c>
      <c r="F39" s="2" t="s">
        <v>4193</v>
      </c>
    </row>
    <row r="40">
      <c r="A40" s="8" t="s">
        <v>4054</v>
      </c>
      <c r="B40" s="2" t="s">
        <v>4194</v>
      </c>
      <c r="C40" s="2" t="s">
        <v>4100</v>
      </c>
      <c r="D40" s="2" t="s">
        <v>4076</v>
      </c>
      <c r="E40" s="2" t="s">
        <v>4195</v>
      </c>
      <c r="F40" s="2" t="s">
        <v>4196</v>
      </c>
    </row>
    <row r="41">
      <c r="A41" s="8" t="s">
        <v>4055</v>
      </c>
      <c r="B41" s="2" t="s">
        <v>4197</v>
      </c>
      <c r="C41" s="2" t="s">
        <v>4100</v>
      </c>
      <c r="D41" s="2" t="s">
        <v>4081</v>
      </c>
      <c r="E41" s="2" t="s">
        <v>4198</v>
      </c>
      <c r="F41" s="2" t="s">
        <v>4199</v>
      </c>
    </row>
    <row r="42">
      <c r="A42" s="8" t="s">
        <v>4056</v>
      </c>
      <c r="B42" s="2" t="s">
        <v>4200</v>
      </c>
      <c r="C42" s="2" t="s">
        <v>4125</v>
      </c>
      <c r="D42" s="2" t="s">
        <v>4201</v>
      </c>
      <c r="E42" s="2" t="s">
        <v>4202</v>
      </c>
      <c r="F42" s="2" t="s">
        <v>4203</v>
      </c>
    </row>
    <row r="43">
      <c r="A43" s="8" t="s">
        <v>4057</v>
      </c>
      <c r="B43" s="2" t="s">
        <v>4204</v>
      </c>
      <c r="C43" s="2" t="s">
        <v>4145</v>
      </c>
      <c r="D43" s="2" t="s">
        <v>4081</v>
      </c>
      <c r="E43" s="2" t="s">
        <v>4205</v>
      </c>
      <c r="F43" s="2" t="s">
        <v>4180</v>
      </c>
    </row>
    <row r="44">
      <c r="A44" s="8" t="s">
        <v>4058</v>
      </c>
      <c r="B44" s="2" t="s">
        <v>4206</v>
      </c>
      <c r="C44" s="2" t="s">
        <v>4207</v>
      </c>
      <c r="D44" s="2" t="s">
        <v>4208</v>
      </c>
      <c r="E44" s="2" t="s">
        <v>4209</v>
      </c>
      <c r="F44" s="2" t="s">
        <v>4210</v>
      </c>
    </row>
  </sheetData>
  <drawing r:id="rId1"/>
</worksheet>
</file>